
<file path=[Content_Types].xml><?xml version="1.0" encoding="utf-8"?>
<Types xmlns="http://schemas.openxmlformats.org/package/2006/content-type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4.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5.xml" ContentType="application/vnd.openxmlformats-officedocument.drawing+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tables/table2.xml" ContentType="application/vnd.openxmlformats-officedocument.spreadsheetml.table+xml"/>
  <Override PartName="/xl/drawings/drawing6.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7.xml" ContentType="application/vnd.openxmlformats-officedocument.drawing+xml"/>
  <Override PartName="/xl/tables/table3.xml" ContentType="application/vnd.openxmlformats-officedocument.spreadsheetml.table+xml"/>
  <Override PartName="/xl/charts/chart77.xml" ContentType="application/vnd.openxmlformats-officedocument.drawingml.chart+xml"/>
  <Override PartName="/xl/charts/chart78.xml" ContentType="application/vnd.openxmlformats-officedocument.drawingml.chart+xml"/>
  <Override PartName="/xl/drawings/drawing8.xml" ContentType="application/vnd.openxmlformats-officedocument.drawing+xml"/>
  <Override PartName="/xl/tables/table4.xml" ContentType="application/vnd.openxmlformats-officedocument.spreadsheetml.table+xml"/>
  <Override PartName="/xl/charts/chart79.xml" ContentType="application/vnd.openxmlformats-officedocument.drawingml.chart+xml"/>
  <Override PartName="/xl/drawings/drawing9.xml" ContentType="application/vnd.openxmlformats-officedocument.drawing+xml"/>
  <Override PartName="/xl/tables/table5.xml" ContentType="application/vnd.openxmlformats-officedocument.spreadsheetml.table+xml"/>
  <Override PartName="/xl/charts/chart80.xml" ContentType="application/vnd.openxmlformats-officedocument.drawingml.chart+xml"/>
  <Override PartName="/xl/charts/chart8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7244985A-6FDE-8746-98B1-E98E3BB91FE9}" xr6:coauthVersionLast="47" xr6:coauthVersionMax="47" xr10:uidLastSave="{00000000-0000-0000-0000-000000000000}"/>
  <bookViews>
    <workbookView xWindow="-52220" yWindow="-640" windowWidth="50860" windowHeight="26580" xr2:uid="{00000000-000D-0000-FFFF-FFFF00000000}"/>
  </bookViews>
  <sheets>
    <sheet name="Note bis" sheetId="1" r:id="rId1"/>
    <sheet name="Note" sheetId="2" r:id="rId2"/>
    <sheet name="DB Manufacturing ISM" sheetId="3" r:id="rId3"/>
    <sheet name="DB New Orders" sheetId="4" r:id="rId4"/>
    <sheet name="DB Production" sheetId="5" r:id="rId5"/>
    <sheet name="DB Details" sheetId="6" r:id="rId6"/>
    <sheet name="Sectors" sheetId="7" r:id="rId7"/>
    <sheet name="SectorsNewOrders" sheetId="8" r:id="rId8"/>
    <sheet name="SectorsProduction" sheetId="9" r:id="rId9"/>
    <sheet name="Sectors Trend" sheetId="10" r:id="rId10"/>
    <sheet name="Details" sheetId="11" r:id="rId11"/>
    <sheet name="Graphs" sheetId="12" r:id="rId12"/>
    <sheet name="ISM Manufacturing vs GDP" sheetId="13" r:id="rId13"/>
    <sheet name="ISM Manufacturing vs SPX" sheetId="14" r:id="rId14"/>
    <sheet name="ISM Manufacturing" sheetId="15" r:id="rId15"/>
    <sheet name="Industry Comments" sheetId="16" r:id="rId16"/>
  </sheets>
  <definedNames>
    <definedName name="_xlnm._FilterDatabase" localSheetId="15" hidden="1">'Industry Comments'!$B$2:$D$343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891" i="15" l="1"/>
  <c r="C891" i="15" s="1"/>
  <c r="B892" i="15"/>
  <c r="C893" i="15" s="1"/>
  <c r="B893"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6" i="15"/>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6" i="14"/>
  <c r="B891" i="13"/>
  <c r="B892" i="13"/>
  <c r="B893"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6" i="13"/>
  <c r="B891" i="11"/>
  <c r="C891" i="11"/>
  <c r="D891" i="11"/>
  <c r="E891" i="11"/>
  <c r="F891" i="11"/>
  <c r="G891" i="11"/>
  <c r="H891" i="11"/>
  <c r="I891" i="11"/>
  <c r="J891" i="11"/>
  <c r="K891" i="11"/>
  <c r="L891" i="11"/>
  <c r="B892" i="11"/>
  <c r="C892" i="11"/>
  <c r="D892" i="11"/>
  <c r="E892" i="11"/>
  <c r="F892" i="11"/>
  <c r="G892" i="11"/>
  <c r="H892" i="11"/>
  <c r="I892" i="11"/>
  <c r="J892" i="11"/>
  <c r="K892" i="11"/>
  <c r="L892" i="11"/>
  <c r="B893" i="11"/>
  <c r="C893" i="11"/>
  <c r="D893" i="11"/>
  <c r="E893" i="11"/>
  <c r="F893" i="11"/>
  <c r="G893" i="11"/>
  <c r="H893" i="11"/>
  <c r="I893" i="11"/>
  <c r="J893" i="11"/>
  <c r="K893" i="11"/>
  <c r="L893" i="11"/>
  <c r="L7" i="11"/>
  <c r="L8" i="11"/>
  <c r="L9" i="11"/>
  <c r="L10" i="11"/>
  <c r="L11" i="11"/>
  <c r="L12" i="11"/>
  <c r="L13" i="11"/>
  <c r="L14" i="11"/>
  <c r="L15" i="11"/>
  <c r="L16" i="11"/>
  <c r="L17" i="11"/>
  <c r="L18" i="11"/>
  <c r="L19" i="11"/>
  <c r="L20" i="11"/>
  <c r="L21" i="11"/>
  <c r="L22" i="11"/>
  <c r="L23" i="11"/>
  <c r="L24" i="11"/>
  <c r="L25" i="11"/>
  <c r="L26" i="11"/>
  <c r="L27" i="11"/>
  <c r="L28" i="11"/>
  <c r="L29" i="11"/>
  <c r="L30" i="11"/>
  <c r="L31" i="11"/>
  <c r="L32" i="11"/>
  <c r="L33" i="11"/>
  <c r="L34" i="11"/>
  <c r="L35" i="11"/>
  <c r="L36" i="11"/>
  <c r="L37" i="11"/>
  <c r="L38" i="11"/>
  <c r="L39" i="11"/>
  <c r="L40" i="11"/>
  <c r="L41" i="11"/>
  <c r="L42" i="11"/>
  <c r="L43" i="11"/>
  <c r="L44" i="11"/>
  <c r="L45" i="11"/>
  <c r="L46" i="11"/>
  <c r="L47" i="11"/>
  <c r="L48" i="11"/>
  <c r="L49" i="11"/>
  <c r="L50" i="11"/>
  <c r="L51" i="11"/>
  <c r="L52" i="11"/>
  <c r="L53" i="11"/>
  <c r="L54" i="11"/>
  <c r="L55" i="11"/>
  <c r="L56" i="11"/>
  <c r="L57" i="11"/>
  <c r="L58" i="11"/>
  <c r="L59" i="11"/>
  <c r="L60" i="11"/>
  <c r="L61" i="11"/>
  <c r="L62" i="11"/>
  <c r="L63" i="11"/>
  <c r="L64" i="11"/>
  <c r="L65" i="11"/>
  <c r="L66" i="11"/>
  <c r="L67" i="11"/>
  <c r="L68" i="11"/>
  <c r="L69" i="11"/>
  <c r="L70" i="11"/>
  <c r="L71" i="11"/>
  <c r="L72" i="11"/>
  <c r="L73"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L100" i="11"/>
  <c r="L101" i="11"/>
  <c r="L102" i="11"/>
  <c r="L103" i="11"/>
  <c r="L104" i="11"/>
  <c r="L105" i="11"/>
  <c r="L106" i="11"/>
  <c r="L107" i="11"/>
  <c r="L108" i="11"/>
  <c r="L109" i="11"/>
  <c r="L110" i="11"/>
  <c r="L111" i="11"/>
  <c r="L112" i="11"/>
  <c r="L113" i="11"/>
  <c r="L114" i="11"/>
  <c r="L115" i="11"/>
  <c r="L116" i="11"/>
  <c r="L117" i="11"/>
  <c r="L118" i="11"/>
  <c r="L119" i="11"/>
  <c r="L120" i="11"/>
  <c r="L121" i="11"/>
  <c r="L122" i="11"/>
  <c r="L123" i="11"/>
  <c r="L124" i="11"/>
  <c r="L125" i="11"/>
  <c r="L126" i="11"/>
  <c r="L127" i="11"/>
  <c r="L128" i="11"/>
  <c r="L129" i="11"/>
  <c r="L130" i="11"/>
  <c r="L131" i="11"/>
  <c r="L132" i="11"/>
  <c r="L133" i="11"/>
  <c r="L134" i="11"/>
  <c r="L135" i="11"/>
  <c r="L136" i="11"/>
  <c r="L137" i="11"/>
  <c r="L138" i="11"/>
  <c r="L139" i="11"/>
  <c r="L140" i="11"/>
  <c r="L141" i="11"/>
  <c r="L142" i="11"/>
  <c r="L143" i="11"/>
  <c r="L144" i="11"/>
  <c r="L145" i="11"/>
  <c r="L146" i="11"/>
  <c r="L147" i="11"/>
  <c r="L148" i="11"/>
  <c r="L149" i="11"/>
  <c r="L150" i="11"/>
  <c r="L151" i="11"/>
  <c r="L152" i="11"/>
  <c r="L153" i="11"/>
  <c r="L154" i="11"/>
  <c r="L155" i="11"/>
  <c r="L156" i="11"/>
  <c r="L157" i="11"/>
  <c r="L158" i="11"/>
  <c r="L159" i="11"/>
  <c r="L160" i="11"/>
  <c r="L161" i="11"/>
  <c r="L162" i="11"/>
  <c r="L163" i="11"/>
  <c r="L164" i="11"/>
  <c r="L165" i="11"/>
  <c r="L166" i="11"/>
  <c r="L167" i="11"/>
  <c r="L168" i="11"/>
  <c r="L169" i="11"/>
  <c r="L170" i="11"/>
  <c r="L171" i="11"/>
  <c r="L172" i="11"/>
  <c r="L173" i="11"/>
  <c r="L174" i="11"/>
  <c r="L175" i="11"/>
  <c r="L176" i="11"/>
  <c r="L177" i="11"/>
  <c r="L178" i="11"/>
  <c r="L179" i="11"/>
  <c r="L180" i="11"/>
  <c r="L181" i="11"/>
  <c r="L182" i="11"/>
  <c r="L183" i="11"/>
  <c r="L184" i="11"/>
  <c r="L185" i="11"/>
  <c r="L186" i="11"/>
  <c r="L187" i="11"/>
  <c r="L188" i="11"/>
  <c r="L189" i="11"/>
  <c r="L190" i="11"/>
  <c r="L191" i="11"/>
  <c r="L192" i="11"/>
  <c r="L193" i="11"/>
  <c r="L194" i="11"/>
  <c r="L195" i="11"/>
  <c r="L196" i="11"/>
  <c r="L197" i="11"/>
  <c r="L198" i="11"/>
  <c r="L199" i="11"/>
  <c r="L200" i="11"/>
  <c r="L201" i="11"/>
  <c r="L202" i="11"/>
  <c r="L203" i="11"/>
  <c r="L204" i="11"/>
  <c r="L205" i="11"/>
  <c r="L206" i="11"/>
  <c r="L207" i="11"/>
  <c r="L208" i="11"/>
  <c r="L209" i="11"/>
  <c r="L210" i="11"/>
  <c r="L211" i="11"/>
  <c r="L212" i="11"/>
  <c r="L213" i="11"/>
  <c r="L214" i="11"/>
  <c r="L215" i="11"/>
  <c r="L216" i="11"/>
  <c r="L217" i="11"/>
  <c r="L218" i="11"/>
  <c r="L219" i="11"/>
  <c r="L220" i="11"/>
  <c r="L221" i="11"/>
  <c r="L222" i="11"/>
  <c r="L223" i="11"/>
  <c r="L224" i="11"/>
  <c r="L225" i="11"/>
  <c r="L226" i="11"/>
  <c r="L227" i="11"/>
  <c r="L228" i="11"/>
  <c r="L229" i="11"/>
  <c r="L230" i="11"/>
  <c r="L231" i="11"/>
  <c r="L232" i="11"/>
  <c r="L233" i="11"/>
  <c r="L234" i="11"/>
  <c r="L235" i="11"/>
  <c r="L236" i="11"/>
  <c r="L237" i="11"/>
  <c r="L238" i="11"/>
  <c r="L239" i="11"/>
  <c r="L240" i="11"/>
  <c r="L241" i="11"/>
  <c r="L242" i="11"/>
  <c r="L243" i="11"/>
  <c r="L244" i="11"/>
  <c r="L245" i="11"/>
  <c r="L246" i="11"/>
  <c r="L247" i="11"/>
  <c r="L248" i="11"/>
  <c r="L249" i="11"/>
  <c r="L250" i="11"/>
  <c r="L251" i="11"/>
  <c r="L252" i="11"/>
  <c r="L253" i="11"/>
  <c r="L254" i="11"/>
  <c r="L255" i="11"/>
  <c r="L256" i="11"/>
  <c r="L257" i="11"/>
  <c r="L258" i="11"/>
  <c r="L259" i="11"/>
  <c r="L260" i="11"/>
  <c r="L261" i="11"/>
  <c r="L262" i="11"/>
  <c r="L263" i="11"/>
  <c r="L264" i="11"/>
  <c r="L265" i="11"/>
  <c r="L266" i="11"/>
  <c r="L267" i="11"/>
  <c r="L268" i="11"/>
  <c r="L269" i="11"/>
  <c r="L270" i="11"/>
  <c r="L271" i="11"/>
  <c r="L272" i="11"/>
  <c r="L273" i="11"/>
  <c r="L274" i="11"/>
  <c r="L275" i="11"/>
  <c r="L276" i="11"/>
  <c r="L277" i="11"/>
  <c r="L278" i="11"/>
  <c r="L279" i="11"/>
  <c r="L280" i="11"/>
  <c r="L281" i="11"/>
  <c r="L282" i="11"/>
  <c r="L283" i="11"/>
  <c r="L284" i="11"/>
  <c r="L285" i="11"/>
  <c r="L286" i="11"/>
  <c r="L287" i="11"/>
  <c r="L288" i="11"/>
  <c r="L289" i="11"/>
  <c r="L290" i="11"/>
  <c r="L291" i="11"/>
  <c r="L292" i="11"/>
  <c r="L293" i="11"/>
  <c r="L294" i="11"/>
  <c r="L295" i="11"/>
  <c r="L296" i="11"/>
  <c r="L297" i="11"/>
  <c r="L298" i="11"/>
  <c r="L299" i="11"/>
  <c r="L300" i="11"/>
  <c r="L301" i="11"/>
  <c r="L302" i="11"/>
  <c r="L303" i="11"/>
  <c r="L304" i="11"/>
  <c r="L305" i="11"/>
  <c r="L306" i="11"/>
  <c r="L307" i="11"/>
  <c r="L308" i="11"/>
  <c r="L309" i="11"/>
  <c r="L310" i="11"/>
  <c r="L311" i="11"/>
  <c r="L312" i="11"/>
  <c r="L313" i="11"/>
  <c r="L314" i="11"/>
  <c r="L315" i="11"/>
  <c r="L316" i="11"/>
  <c r="L317" i="11"/>
  <c r="L318" i="11"/>
  <c r="L319" i="11"/>
  <c r="L320" i="11"/>
  <c r="L321" i="11"/>
  <c r="L322" i="11"/>
  <c r="L323" i="11"/>
  <c r="L324" i="11"/>
  <c r="L325" i="11"/>
  <c r="L326" i="11"/>
  <c r="L327" i="11"/>
  <c r="L328" i="11"/>
  <c r="L329" i="11"/>
  <c r="L330" i="11"/>
  <c r="L331" i="11"/>
  <c r="L332" i="11"/>
  <c r="L333" i="11"/>
  <c r="L334" i="11"/>
  <c r="L335" i="11"/>
  <c r="L336" i="11"/>
  <c r="L337" i="11"/>
  <c r="L338" i="11"/>
  <c r="L339" i="11"/>
  <c r="L340" i="11"/>
  <c r="L341" i="11"/>
  <c r="L342" i="11"/>
  <c r="L343" i="11"/>
  <c r="L344" i="11"/>
  <c r="L345" i="11"/>
  <c r="L346" i="11"/>
  <c r="L347" i="11"/>
  <c r="L348" i="11"/>
  <c r="L349" i="11"/>
  <c r="L350" i="11"/>
  <c r="L351" i="11"/>
  <c r="L352" i="11"/>
  <c r="L353" i="11"/>
  <c r="L354" i="11"/>
  <c r="L355" i="11"/>
  <c r="L356" i="11"/>
  <c r="L357" i="11"/>
  <c r="L358" i="11"/>
  <c r="L359" i="11"/>
  <c r="L360" i="11"/>
  <c r="L361" i="11"/>
  <c r="L362" i="11"/>
  <c r="L363" i="11"/>
  <c r="L364" i="11"/>
  <c r="L365" i="11"/>
  <c r="L366" i="11"/>
  <c r="L367" i="11"/>
  <c r="L368" i="11"/>
  <c r="L369" i="11"/>
  <c r="L370" i="11"/>
  <c r="L371" i="11"/>
  <c r="L372" i="11"/>
  <c r="L373" i="11"/>
  <c r="L374" i="11"/>
  <c r="L375" i="11"/>
  <c r="L376" i="11"/>
  <c r="L377" i="11"/>
  <c r="L378" i="11"/>
  <c r="L379" i="11"/>
  <c r="L380" i="11"/>
  <c r="L381" i="11"/>
  <c r="L382" i="11"/>
  <c r="L383" i="11"/>
  <c r="L384" i="11"/>
  <c r="L385" i="11"/>
  <c r="L386" i="11"/>
  <c r="L387" i="11"/>
  <c r="L388" i="11"/>
  <c r="L389" i="11"/>
  <c r="L390" i="11"/>
  <c r="L391" i="11"/>
  <c r="L392" i="11"/>
  <c r="L393" i="11"/>
  <c r="L394" i="11"/>
  <c r="L395" i="11"/>
  <c r="L396" i="11"/>
  <c r="L397" i="11"/>
  <c r="L398" i="11"/>
  <c r="L399" i="11"/>
  <c r="L400" i="11"/>
  <c r="L401" i="11"/>
  <c r="L402" i="11"/>
  <c r="L403" i="11"/>
  <c r="L404" i="11"/>
  <c r="L405" i="11"/>
  <c r="L406" i="11"/>
  <c r="L407" i="11"/>
  <c r="L408" i="11"/>
  <c r="L409" i="11"/>
  <c r="L410" i="11"/>
  <c r="L411" i="11"/>
  <c r="L412" i="11"/>
  <c r="L413" i="11"/>
  <c r="L414" i="11"/>
  <c r="L415" i="11"/>
  <c r="L416" i="11"/>
  <c r="L417" i="11"/>
  <c r="L418" i="11"/>
  <c r="L419" i="11"/>
  <c r="L420" i="11"/>
  <c r="L421" i="11"/>
  <c r="L422" i="11"/>
  <c r="L423" i="11"/>
  <c r="L424" i="11"/>
  <c r="L425" i="11"/>
  <c r="L426" i="11"/>
  <c r="L427" i="11"/>
  <c r="L428" i="11"/>
  <c r="L429" i="11"/>
  <c r="L430" i="11"/>
  <c r="L431" i="11"/>
  <c r="L432" i="11"/>
  <c r="L433" i="11"/>
  <c r="L434" i="11"/>
  <c r="L435" i="11"/>
  <c r="L436" i="11"/>
  <c r="L437" i="11"/>
  <c r="L438" i="11"/>
  <c r="L439" i="11"/>
  <c r="L440" i="11"/>
  <c r="L441" i="11"/>
  <c r="L442" i="11"/>
  <c r="L443" i="11"/>
  <c r="L444" i="11"/>
  <c r="L445" i="11"/>
  <c r="L446" i="11"/>
  <c r="L447" i="11"/>
  <c r="L448" i="11"/>
  <c r="L449" i="11"/>
  <c r="L450" i="11"/>
  <c r="L451" i="11"/>
  <c r="L452" i="11"/>
  <c r="L453" i="11"/>
  <c r="L454" i="11"/>
  <c r="L455" i="11"/>
  <c r="L456" i="11"/>
  <c r="L457" i="11"/>
  <c r="L458" i="11"/>
  <c r="L459" i="11"/>
  <c r="L460" i="11"/>
  <c r="L461" i="11"/>
  <c r="L462" i="11"/>
  <c r="L463" i="11"/>
  <c r="L464" i="11"/>
  <c r="L465" i="11"/>
  <c r="L466" i="11"/>
  <c r="L467" i="11"/>
  <c r="L468" i="11"/>
  <c r="L469" i="11"/>
  <c r="L470" i="11"/>
  <c r="L471" i="11"/>
  <c r="L472" i="11"/>
  <c r="L473" i="11"/>
  <c r="L474" i="11"/>
  <c r="L475" i="11"/>
  <c r="L476" i="11"/>
  <c r="L477" i="11"/>
  <c r="L478" i="11"/>
  <c r="L479" i="11"/>
  <c r="L480" i="11"/>
  <c r="L481" i="11"/>
  <c r="L482" i="11"/>
  <c r="L483" i="11"/>
  <c r="L484" i="11"/>
  <c r="L485" i="11"/>
  <c r="L486" i="11"/>
  <c r="L487" i="11"/>
  <c r="L488" i="11"/>
  <c r="L489" i="11"/>
  <c r="L490" i="11"/>
  <c r="L491" i="11"/>
  <c r="L492" i="11"/>
  <c r="L493" i="11"/>
  <c r="L494" i="11"/>
  <c r="L495" i="11"/>
  <c r="L496" i="11"/>
  <c r="L497" i="11"/>
  <c r="L498" i="11"/>
  <c r="L499" i="11"/>
  <c r="L500" i="11"/>
  <c r="L501" i="11"/>
  <c r="L502" i="11"/>
  <c r="L503" i="11"/>
  <c r="L504" i="11"/>
  <c r="L505" i="11"/>
  <c r="L506" i="11"/>
  <c r="L507" i="11"/>
  <c r="L508" i="11"/>
  <c r="L509" i="11"/>
  <c r="L510" i="11"/>
  <c r="L511" i="11"/>
  <c r="L512" i="11"/>
  <c r="L513" i="11"/>
  <c r="L514" i="11"/>
  <c r="L515" i="11"/>
  <c r="L516" i="11"/>
  <c r="L517" i="11"/>
  <c r="L518" i="11"/>
  <c r="L519" i="11"/>
  <c r="L520" i="11"/>
  <c r="L521" i="11"/>
  <c r="L522" i="11"/>
  <c r="L523" i="11"/>
  <c r="L524" i="11"/>
  <c r="L525" i="11"/>
  <c r="L526" i="11"/>
  <c r="L527" i="11"/>
  <c r="L528" i="11"/>
  <c r="L529" i="11"/>
  <c r="L530" i="11"/>
  <c r="L531" i="11"/>
  <c r="L532" i="11"/>
  <c r="L533" i="11"/>
  <c r="L534" i="11"/>
  <c r="L535" i="11"/>
  <c r="L536" i="11"/>
  <c r="L537" i="11"/>
  <c r="L538" i="11"/>
  <c r="L539" i="11"/>
  <c r="L540" i="11"/>
  <c r="L541" i="11"/>
  <c r="L542" i="11"/>
  <c r="L543" i="11"/>
  <c r="L544" i="11"/>
  <c r="L545" i="11"/>
  <c r="L546" i="11"/>
  <c r="L547" i="11"/>
  <c r="L548" i="11"/>
  <c r="L549" i="11"/>
  <c r="L550" i="11"/>
  <c r="L551" i="11"/>
  <c r="L552" i="11"/>
  <c r="L553" i="11"/>
  <c r="L554" i="11"/>
  <c r="L555" i="11"/>
  <c r="L556" i="11"/>
  <c r="L557" i="11"/>
  <c r="L558" i="11"/>
  <c r="L559" i="11"/>
  <c r="L560" i="11"/>
  <c r="L561" i="11"/>
  <c r="L562" i="11"/>
  <c r="L563" i="11"/>
  <c r="L564" i="11"/>
  <c r="L565" i="11"/>
  <c r="L566" i="11"/>
  <c r="L567" i="11"/>
  <c r="L568" i="11"/>
  <c r="L569" i="11"/>
  <c r="L570" i="11"/>
  <c r="L571" i="11"/>
  <c r="L572" i="11"/>
  <c r="L573" i="11"/>
  <c r="L574" i="11"/>
  <c r="L575" i="11"/>
  <c r="L576" i="11"/>
  <c r="L577" i="11"/>
  <c r="L578" i="11"/>
  <c r="L579" i="11"/>
  <c r="L580" i="11"/>
  <c r="L581" i="11"/>
  <c r="L582" i="11"/>
  <c r="L583" i="11"/>
  <c r="L584" i="11"/>
  <c r="L585" i="11"/>
  <c r="L586" i="11"/>
  <c r="L587" i="11"/>
  <c r="L588" i="11"/>
  <c r="L589" i="11"/>
  <c r="L590" i="11"/>
  <c r="L591" i="11"/>
  <c r="L592" i="11"/>
  <c r="L593" i="11"/>
  <c r="L594" i="11"/>
  <c r="L595" i="11"/>
  <c r="L596" i="11"/>
  <c r="L597" i="11"/>
  <c r="L598" i="11"/>
  <c r="L599" i="11"/>
  <c r="L600" i="11"/>
  <c r="L601" i="11"/>
  <c r="L602" i="11"/>
  <c r="L603" i="11"/>
  <c r="L604" i="11"/>
  <c r="L605" i="11"/>
  <c r="L606" i="11"/>
  <c r="L607" i="11"/>
  <c r="L608" i="11"/>
  <c r="L609" i="11"/>
  <c r="L610" i="11"/>
  <c r="L611" i="11"/>
  <c r="L612" i="11"/>
  <c r="L613" i="11"/>
  <c r="L614" i="11"/>
  <c r="L615" i="11"/>
  <c r="L616" i="11"/>
  <c r="L617" i="11"/>
  <c r="L618" i="11"/>
  <c r="L619" i="11"/>
  <c r="L620" i="11"/>
  <c r="L621" i="11"/>
  <c r="L622" i="11"/>
  <c r="L623" i="11"/>
  <c r="L624" i="11"/>
  <c r="L625" i="11"/>
  <c r="L626" i="11"/>
  <c r="L627" i="11"/>
  <c r="L628" i="11"/>
  <c r="L629" i="11"/>
  <c r="L630" i="11"/>
  <c r="L631" i="11"/>
  <c r="L632" i="11"/>
  <c r="L633" i="11"/>
  <c r="L634" i="11"/>
  <c r="L635" i="11"/>
  <c r="L636" i="11"/>
  <c r="L637" i="11"/>
  <c r="L638" i="11"/>
  <c r="L639" i="11"/>
  <c r="L640" i="11"/>
  <c r="L641" i="11"/>
  <c r="L642" i="11"/>
  <c r="L643" i="11"/>
  <c r="L644" i="11"/>
  <c r="L645" i="11"/>
  <c r="L646" i="11"/>
  <c r="L647" i="11"/>
  <c r="L648" i="11"/>
  <c r="L649" i="11"/>
  <c r="L650" i="11"/>
  <c r="L651" i="11"/>
  <c r="L652" i="11"/>
  <c r="L653" i="11"/>
  <c r="L654" i="11"/>
  <c r="L655" i="11"/>
  <c r="L656" i="11"/>
  <c r="L657" i="11"/>
  <c r="L658" i="11"/>
  <c r="L659" i="11"/>
  <c r="L660" i="11"/>
  <c r="L661" i="11"/>
  <c r="L662" i="11"/>
  <c r="L663" i="11"/>
  <c r="L664" i="11"/>
  <c r="L665" i="11"/>
  <c r="L666" i="11"/>
  <c r="L667" i="11"/>
  <c r="L668" i="11"/>
  <c r="L669" i="11"/>
  <c r="L670" i="11"/>
  <c r="L671" i="11"/>
  <c r="L672" i="11"/>
  <c r="L673" i="11"/>
  <c r="L674" i="11"/>
  <c r="L675" i="11"/>
  <c r="L676" i="11"/>
  <c r="L677" i="11"/>
  <c r="L678" i="11"/>
  <c r="L679" i="11"/>
  <c r="L680" i="11"/>
  <c r="L681" i="11"/>
  <c r="L682" i="11"/>
  <c r="L683" i="11"/>
  <c r="L684" i="11"/>
  <c r="L685" i="11"/>
  <c r="L686" i="11"/>
  <c r="L687" i="11"/>
  <c r="L688" i="11"/>
  <c r="L689" i="11"/>
  <c r="L690" i="11"/>
  <c r="L691" i="11"/>
  <c r="L692" i="11"/>
  <c r="L693" i="11"/>
  <c r="L694" i="11"/>
  <c r="L695" i="11"/>
  <c r="L696" i="11"/>
  <c r="L697" i="11"/>
  <c r="L698" i="11"/>
  <c r="L699" i="11"/>
  <c r="L700" i="11"/>
  <c r="L701" i="11"/>
  <c r="L702" i="11"/>
  <c r="L703" i="11"/>
  <c r="L704" i="11"/>
  <c r="L705" i="11"/>
  <c r="L706" i="11"/>
  <c r="L707" i="11"/>
  <c r="L708" i="11"/>
  <c r="L709" i="11"/>
  <c r="L710" i="11"/>
  <c r="L711" i="11"/>
  <c r="L712" i="11"/>
  <c r="L713" i="11"/>
  <c r="L714" i="11"/>
  <c r="L715" i="11"/>
  <c r="L716" i="11"/>
  <c r="L717" i="11"/>
  <c r="L718" i="11"/>
  <c r="L719" i="11"/>
  <c r="L720" i="11"/>
  <c r="L721" i="11"/>
  <c r="L722" i="11"/>
  <c r="L723" i="11"/>
  <c r="L724" i="11"/>
  <c r="L725" i="11"/>
  <c r="L726" i="11"/>
  <c r="L727" i="11"/>
  <c r="L728" i="11"/>
  <c r="L729" i="11"/>
  <c r="L730" i="11"/>
  <c r="L731" i="11"/>
  <c r="L732" i="11"/>
  <c r="L733" i="11"/>
  <c r="L734" i="11"/>
  <c r="L735" i="11"/>
  <c r="L736" i="11"/>
  <c r="L737" i="11"/>
  <c r="L738" i="11"/>
  <c r="L739" i="11"/>
  <c r="L740" i="11"/>
  <c r="L741" i="11"/>
  <c r="L742" i="11"/>
  <c r="L743" i="11"/>
  <c r="L744" i="11"/>
  <c r="L745" i="11"/>
  <c r="L746" i="11"/>
  <c r="L747" i="11"/>
  <c r="L748" i="11"/>
  <c r="L749" i="11"/>
  <c r="L750" i="11"/>
  <c r="L751" i="11"/>
  <c r="L752" i="11"/>
  <c r="L753" i="11"/>
  <c r="L754" i="11"/>
  <c r="L755" i="11"/>
  <c r="L756" i="11"/>
  <c r="L757" i="11"/>
  <c r="L758" i="11"/>
  <c r="L759" i="11"/>
  <c r="L760" i="11"/>
  <c r="L761" i="11"/>
  <c r="L762" i="11"/>
  <c r="L763" i="11"/>
  <c r="L764" i="11"/>
  <c r="L765" i="11"/>
  <c r="L766" i="11"/>
  <c r="L767" i="11"/>
  <c r="L768" i="11"/>
  <c r="L769" i="11"/>
  <c r="L770" i="11"/>
  <c r="L771" i="11"/>
  <c r="L772" i="11"/>
  <c r="L773" i="11"/>
  <c r="L774" i="11"/>
  <c r="L775" i="11"/>
  <c r="L776" i="11"/>
  <c r="L777" i="11"/>
  <c r="L778" i="11"/>
  <c r="L779" i="11"/>
  <c r="L780" i="11"/>
  <c r="L781" i="11"/>
  <c r="L782" i="11"/>
  <c r="L783" i="11"/>
  <c r="L784" i="11"/>
  <c r="L785" i="11"/>
  <c r="L786" i="11"/>
  <c r="L787" i="11"/>
  <c r="L788" i="11"/>
  <c r="L789" i="11"/>
  <c r="L790" i="11"/>
  <c r="L791" i="11"/>
  <c r="L792" i="11"/>
  <c r="L793" i="11"/>
  <c r="L794" i="11"/>
  <c r="L795" i="11"/>
  <c r="L796" i="11"/>
  <c r="L797" i="11"/>
  <c r="L798" i="11"/>
  <c r="L799" i="11"/>
  <c r="L800" i="11"/>
  <c r="L801" i="11"/>
  <c r="L802" i="11"/>
  <c r="L803" i="11"/>
  <c r="L804" i="11"/>
  <c r="L805" i="11"/>
  <c r="L806" i="11"/>
  <c r="L807" i="11"/>
  <c r="L808" i="11"/>
  <c r="L809" i="11"/>
  <c r="L810" i="11"/>
  <c r="L811" i="11"/>
  <c r="L812" i="11"/>
  <c r="L813" i="11"/>
  <c r="L814" i="11"/>
  <c r="L815" i="11"/>
  <c r="L816" i="11"/>
  <c r="L817" i="11"/>
  <c r="L818" i="11"/>
  <c r="L819" i="11"/>
  <c r="L820" i="11"/>
  <c r="L821" i="11"/>
  <c r="L822" i="11"/>
  <c r="L823" i="11"/>
  <c r="L824" i="11"/>
  <c r="L825" i="11"/>
  <c r="L826" i="11"/>
  <c r="L827" i="11"/>
  <c r="L828" i="11"/>
  <c r="L829" i="11"/>
  <c r="L830" i="11"/>
  <c r="L831" i="11"/>
  <c r="L832" i="11"/>
  <c r="L833" i="11"/>
  <c r="L834" i="11"/>
  <c r="L835" i="11"/>
  <c r="L836" i="11"/>
  <c r="L837" i="11"/>
  <c r="L838" i="11"/>
  <c r="L839" i="11"/>
  <c r="L840" i="11"/>
  <c r="L841" i="11"/>
  <c r="L842" i="11"/>
  <c r="L843" i="11"/>
  <c r="L844" i="11"/>
  <c r="L845" i="11"/>
  <c r="L846" i="11"/>
  <c r="L847" i="11"/>
  <c r="L848" i="11"/>
  <c r="L849" i="11"/>
  <c r="L850" i="11"/>
  <c r="L851" i="11"/>
  <c r="L852" i="11"/>
  <c r="L853" i="11"/>
  <c r="L854" i="11"/>
  <c r="L855" i="11"/>
  <c r="L856" i="11"/>
  <c r="L857" i="11"/>
  <c r="L858" i="11"/>
  <c r="L859" i="11"/>
  <c r="L860" i="11"/>
  <c r="L861" i="11"/>
  <c r="L862" i="11"/>
  <c r="L863" i="11"/>
  <c r="L864" i="11"/>
  <c r="L865" i="11"/>
  <c r="L866" i="11"/>
  <c r="L867" i="11"/>
  <c r="L868" i="11"/>
  <c r="L869" i="11"/>
  <c r="L870" i="11"/>
  <c r="L871" i="11"/>
  <c r="L872" i="11"/>
  <c r="L873" i="11"/>
  <c r="L874" i="11"/>
  <c r="L875" i="11"/>
  <c r="L876" i="11"/>
  <c r="L877" i="11"/>
  <c r="L878" i="11"/>
  <c r="L879" i="11"/>
  <c r="L880" i="11"/>
  <c r="L881" i="11"/>
  <c r="L882" i="11"/>
  <c r="L883" i="11"/>
  <c r="L884" i="11"/>
  <c r="L885" i="11"/>
  <c r="L886" i="11"/>
  <c r="L887" i="11"/>
  <c r="L888" i="11"/>
  <c r="L889" i="11"/>
  <c r="L890" i="11"/>
  <c r="L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486"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7" i="11"/>
  <c r="J6" i="11"/>
  <c r="I8" i="11"/>
  <c r="I9" i="11"/>
  <c r="I10" i="11"/>
  <c r="I11" i="11"/>
  <c r="I12" i="11"/>
  <c r="I13" i="11"/>
  <c r="I14" i="11"/>
  <c r="I15" i="11"/>
  <c r="I16" i="11"/>
  <c r="I17" i="11"/>
  <c r="I18" i="11"/>
  <c r="I19" i="11"/>
  <c r="I20" i="11"/>
  <c r="I21" i="11"/>
  <c r="I22" i="11"/>
  <c r="I23" i="11"/>
  <c r="I24" i="11"/>
  <c r="I25" i="11"/>
  <c r="I26" i="11"/>
  <c r="I27" i="11"/>
  <c r="I28" i="11"/>
  <c r="I29" i="11"/>
  <c r="I30" i="11"/>
  <c r="I31" i="11"/>
  <c r="I32" i="11"/>
  <c r="I33" i="11"/>
  <c r="I34" i="11"/>
  <c r="I35" i="11"/>
  <c r="I36" i="11"/>
  <c r="I37" i="11"/>
  <c r="I38" i="11"/>
  <c r="I39" i="11"/>
  <c r="I40" i="11"/>
  <c r="I41" i="11"/>
  <c r="I42" i="11"/>
  <c r="I43" i="11"/>
  <c r="I44" i="11"/>
  <c r="I45" i="11"/>
  <c r="I46" i="11"/>
  <c r="I47" i="11"/>
  <c r="I48" i="11"/>
  <c r="I49" i="11"/>
  <c r="I50" i="11"/>
  <c r="I51" i="11"/>
  <c r="I52" i="11"/>
  <c r="I53" i="11"/>
  <c r="I54" i="11"/>
  <c r="I55" i="11"/>
  <c r="I56" i="11"/>
  <c r="I57" i="11"/>
  <c r="I58" i="11"/>
  <c r="I59" i="11"/>
  <c r="I60" i="11"/>
  <c r="I61" i="11"/>
  <c r="I62" i="11"/>
  <c r="I63" i="11"/>
  <c r="I64" i="11"/>
  <c r="I65" i="11"/>
  <c r="I66" i="11"/>
  <c r="I67" i="11"/>
  <c r="I68" i="11"/>
  <c r="I69" i="11"/>
  <c r="I70" i="11"/>
  <c r="I71" i="11"/>
  <c r="I72" i="11"/>
  <c r="I73" i="11"/>
  <c r="I74" i="11"/>
  <c r="I75" i="11"/>
  <c r="I76" i="11"/>
  <c r="I77" i="11"/>
  <c r="I78" i="11"/>
  <c r="I79" i="11"/>
  <c r="I80" i="11"/>
  <c r="I81" i="11"/>
  <c r="I82" i="11"/>
  <c r="I83" i="11"/>
  <c r="I84" i="11"/>
  <c r="I85" i="11"/>
  <c r="I86" i="11"/>
  <c r="I87" i="11"/>
  <c r="I88" i="11"/>
  <c r="I89" i="11"/>
  <c r="I90" i="11"/>
  <c r="I91" i="11"/>
  <c r="I92" i="11"/>
  <c r="I93" i="11"/>
  <c r="I94" i="11"/>
  <c r="I95" i="11"/>
  <c r="I96" i="11"/>
  <c r="I97" i="11"/>
  <c r="I98" i="11"/>
  <c r="I99" i="11"/>
  <c r="I100" i="11"/>
  <c r="I101" i="11"/>
  <c r="I102" i="11"/>
  <c r="I103" i="11"/>
  <c r="I104" i="11"/>
  <c r="I105" i="11"/>
  <c r="I106" i="11"/>
  <c r="I107" i="11"/>
  <c r="I108" i="11"/>
  <c r="I109" i="11"/>
  <c r="I110" i="11"/>
  <c r="I111" i="11"/>
  <c r="I112" i="11"/>
  <c r="I113" i="11"/>
  <c r="I114" i="11"/>
  <c r="I115" i="11"/>
  <c r="I116" i="11"/>
  <c r="I117" i="11"/>
  <c r="I118" i="11"/>
  <c r="I119" i="11"/>
  <c r="I120" i="11"/>
  <c r="I121" i="11"/>
  <c r="I122" i="11"/>
  <c r="I123" i="11"/>
  <c r="I124" i="11"/>
  <c r="I125" i="11"/>
  <c r="I126" i="11"/>
  <c r="I127" i="11"/>
  <c r="I128" i="11"/>
  <c r="I129" i="11"/>
  <c r="I130" i="11"/>
  <c r="I131" i="11"/>
  <c r="I132" i="11"/>
  <c r="I133" i="11"/>
  <c r="I134" i="11"/>
  <c r="I135" i="11"/>
  <c r="I136" i="11"/>
  <c r="I137" i="11"/>
  <c r="I138" i="11"/>
  <c r="I139" i="11"/>
  <c r="I140" i="11"/>
  <c r="I141" i="11"/>
  <c r="I142" i="11"/>
  <c r="I143" i="11"/>
  <c r="I144" i="11"/>
  <c r="I145" i="11"/>
  <c r="I146" i="11"/>
  <c r="I147" i="11"/>
  <c r="I148" i="11"/>
  <c r="I149" i="11"/>
  <c r="I150" i="11"/>
  <c r="I151" i="11"/>
  <c r="I152" i="11"/>
  <c r="I153" i="11"/>
  <c r="I154" i="11"/>
  <c r="I155" i="11"/>
  <c r="I156" i="11"/>
  <c r="I157" i="11"/>
  <c r="I158" i="11"/>
  <c r="I159" i="11"/>
  <c r="I160" i="11"/>
  <c r="I161" i="11"/>
  <c r="I162" i="11"/>
  <c r="I163" i="11"/>
  <c r="I164" i="11"/>
  <c r="I165" i="11"/>
  <c r="I166" i="11"/>
  <c r="I167" i="11"/>
  <c r="I168" i="11"/>
  <c r="I169" i="11"/>
  <c r="I170" i="11"/>
  <c r="I171" i="11"/>
  <c r="I172" i="11"/>
  <c r="I173" i="11"/>
  <c r="I174" i="11"/>
  <c r="I175" i="11"/>
  <c r="I176" i="11"/>
  <c r="I177" i="11"/>
  <c r="I178" i="11"/>
  <c r="I179" i="11"/>
  <c r="I180" i="11"/>
  <c r="I181" i="11"/>
  <c r="I182" i="11"/>
  <c r="I183" i="11"/>
  <c r="I184" i="11"/>
  <c r="I185" i="11"/>
  <c r="I186" i="11"/>
  <c r="I187" i="11"/>
  <c r="I188" i="11"/>
  <c r="I189" i="11"/>
  <c r="I190" i="11"/>
  <c r="I191" i="11"/>
  <c r="I192" i="11"/>
  <c r="I193" i="11"/>
  <c r="I194" i="11"/>
  <c r="I195" i="11"/>
  <c r="I196" i="11"/>
  <c r="I197" i="11"/>
  <c r="I198" i="11"/>
  <c r="I199" i="11"/>
  <c r="I200" i="11"/>
  <c r="I201" i="11"/>
  <c r="I202" i="11"/>
  <c r="I203" i="11"/>
  <c r="I204" i="11"/>
  <c r="I205" i="11"/>
  <c r="I206" i="11"/>
  <c r="I207" i="11"/>
  <c r="I208" i="11"/>
  <c r="I209" i="11"/>
  <c r="I210" i="11"/>
  <c r="I211" i="11"/>
  <c r="I212" i="11"/>
  <c r="I213" i="11"/>
  <c r="I214" i="11"/>
  <c r="I215" i="11"/>
  <c r="I216" i="11"/>
  <c r="I217" i="11"/>
  <c r="I218" i="11"/>
  <c r="I219" i="11"/>
  <c r="I220" i="11"/>
  <c r="I221" i="11"/>
  <c r="I222" i="11"/>
  <c r="I223" i="11"/>
  <c r="I224" i="11"/>
  <c r="I225" i="11"/>
  <c r="I226" i="11"/>
  <c r="I227" i="11"/>
  <c r="I228" i="11"/>
  <c r="I229" i="11"/>
  <c r="I230" i="11"/>
  <c r="I231" i="11"/>
  <c r="I232" i="11"/>
  <c r="I233" i="11"/>
  <c r="I234" i="11"/>
  <c r="I235" i="11"/>
  <c r="I236" i="11"/>
  <c r="I237" i="11"/>
  <c r="I238" i="11"/>
  <c r="I239" i="11"/>
  <c r="I240" i="11"/>
  <c r="I241" i="11"/>
  <c r="I242" i="11"/>
  <c r="I243" i="11"/>
  <c r="I244" i="11"/>
  <c r="I245" i="11"/>
  <c r="I246" i="11"/>
  <c r="I247" i="11"/>
  <c r="I248" i="11"/>
  <c r="I249" i="11"/>
  <c r="I250" i="11"/>
  <c r="I251" i="11"/>
  <c r="I252" i="11"/>
  <c r="I253" i="11"/>
  <c r="I254" i="11"/>
  <c r="I255" i="11"/>
  <c r="I256" i="11"/>
  <c r="I257" i="11"/>
  <c r="I258" i="11"/>
  <c r="I259" i="11"/>
  <c r="I260" i="11"/>
  <c r="I261" i="11"/>
  <c r="I262" i="11"/>
  <c r="I263" i="11"/>
  <c r="I264" i="11"/>
  <c r="I265" i="11"/>
  <c r="I266" i="11"/>
  <c r="I267" i="11"/>
  <c r="I268" i="11"/>
  <c r="I269" i="11"/>
  <c r="I270" i="11"/>
  <c r="I271" i="11"/>
  <c r="I272" i="11"/>
  <c r="I273" i="11"/>
  <c r="I274" i="11"/>
  <c r="I275" i="11"/>
  <c r="I276" i="11"/>
  <c r="I277" i="11"/>
  <c r="I278" i="11"/>
  <c r="I279" i="11"/>
  <c r="I280" i="11"/>
  <c r="I281" i="11"/>
  <c r="I282" i="11"/>
  <c r="I283" i="11"/>
  <c r="I284" i="11"/>
  <c r="I285" i="11"/>
  <c r="I286" i="11"/>
  <c r="I287" i="11"/>
  <c r="I288" i="11"/>
  <c r="I289" i="11"/>
  <c r="I290" i="11"/>
  <c r="I291" i="11"/>
  <c r="I292" i="11"/>
  <c r="I293" i="11"/>
  <c r="I294" i="11"/>
  <c r="I295" i="11"/>
  <c r="I296" i="11"/>
  <c r="I297" i="11"/>
  <c r="I298" i="11"/>
  <c r="I299" i="11"/>
  <c r="I300" i="11"/>
  <c r="I301" i="11"/>
  <c r="I302" i="11"/>
  <c r="I303" i="11"/>
  <c r="I304" i="11"/>
  <c r="I305" i="11"/>
  <c r="I306" i="11"/>
  <c r="I307" i="11"/>
  <c r="I308" i="11"/>
  <c r="I309" i="11"/>
  <c r="I310" i="11"/>
  <c r="I311" i="11"/>
  <c r="I312" i="11"/>
  <c r="I313" i="11"/>
  <c r="I314" i="11"/>
  <c r="I315" i="11"/>
  <c r="I316" i="11"/>
  <c r="I317" i="11"/>
  <c r="I318" i="11"/>
  <c r="I319" i="11"/>
  <c r="I320" i="11"/>
  <c r="I321" i="11"/>
  <c r="I322" i="11"/>
  <c r="I323" i="11"/>
  <c r="I324" i="11"/>
  <c r="I325" i="11"/>
  <c r="I326" i="11"/>
  <c r="I327" i="11"/>
  <c r="I328" i="11"/>
  <c r="I329" i="11"/>
  <c r="I330" i="11"/>
  <c r="I331" i="11"/>
  <c r="I332" i="11"/>
  <c r="I333" i="11"/>
  <c r="I334" i="11"/>
  <c r="I335" i="11"/>
  <c r="I336" i="11"/>
  <c r="I337" i="11"/>
  <c r="I338" i="11"/>
  <c r="I339" i="11"/>
  <c r="I340" i="11"/>
  <c r="I341" i="11"/>
  <c r="I342" i="11"/>
  <c r="I343" i="11"/>
  <c r="I344" i="11"/>
  <c r="I345" i="11"/>
  <c r="I346" i="11"/>
  <c r="I347" i="11"/>
  <c r="I348" i="11"/>
  <c r="I349" i="11"/>
  <c r="I350" i="11"/>
  <c r="I351" i="11"/>
  <c r="I352" i="11"/>
  <c r="I353" i="11"/>
  <c r="I354" i="11"/>
  <c r="I355" i="11"/>
  <c r="I356" i="11"/>
  <c r="I357" i="11"/>
  <c r="I358" i="11"/>
  <c r="I359" i="11"/>
  <c r="I360" i="11"/>
  <c r="I361" i="11"/>
  <c r="I362" i="11"/>
  <c r="I363" i="11"/>
  <c r="I364" i="11"/>
  <c r="I365" i="11"/>
  <c r="I366" i="11"/>
  <c r="I367" i="11"/>
  <c r="I368" i="11"/>
  <c r="I369" i="11"/>
  <c r="I370" i="11"/>
  <c r="I371" i="11"/>
  <c r="I372" i="11"/>
  <c r="I373" i="11"/>
  <c r="I374" i="11"/>
  <c r="I375" i="11"/>
  <c r="I376" i="11"/>
  <c r="I377" i="11"/>
  <c r="I378" i="11"/>
  <c r="I379" i="11"/>
  <c r="I380" i="11"/>
  <c r="I381" i="11"/>
  <c r="I382" i="11"/>
  <c r="I383" i="11"/>
  <c r="I384" i="11"/>
  <c r="I385" i="11"/>
  <c r="I386" i="11"/>
  <c r="I387" i="11"/>
  <c r="I388" i="11"/>
  <c r="I389" i="11"/>
  <c r="I390" i="11"/>
  <c r="I391" i="11"/>
  <c r="I392" i="11"/>
  <c r="I393" i="11"/>
  <c r="I394" i="11"/>
  <c r="I395" i="11"/>
  <c r="I396" i="11"/>
  <c r="I397" i="11"/>
  <c r="I398" i="11"/>
  <c r="I399" i="11"/>
  <c r="I400" i="11"/>
  <c r="I401" i="11"/>
  <c r="I402" i="11"/>
  <c r="I403" i="11"/>
  <c r="I404" i="11"/>
  <c r="I405" i="11"/>
  <c r="I406" i="11"/>
  <c r="I407" i="11"/>
  <c r="I408" i="11"/>
  <c r="I409" i="11"/>
  <c r="I410" i="11"/>
  <c r="I411" i="11"/>
  <c r="I412" i="11"/>
  <c r="I413" i="11"/>
  <c r="I414" i="11"/>
  <c r="I415" i="11"/>
  <c r="I416" i="11"/>
  <c r="I417" i="11"/>
  <c r="I418" i="11"/>
  <c r="I419" i="11"/>
  <c r="I420" i="11"/>
  <c r="I421" i="11"/>
  <c r="I422" i="11"/>
  <c r="I423" i="11"/>
  <c r="I424" i="11"/>
  <c r="I425" i="11"/>
  <c r="I426" i="11"/>
  <c r="I427" i="11"/>
  <c r="I428" i="11"/>
  <c r="I429" i="11"/>
  <c r="I430" i="11"/>
  <c r="I431" i="11"/>
  <c r="I432" i="11"/>
  <c r="I433" i="11"/>
  <c r="I434" i="11"/>
  <c r="I435" i="11"/>
  <c r="I436" i="11"/>
  <c r="I437" i="11"/>
  <c r="I438" i="11"/>
  <c r="I439" i="11"/>
  <c r="I440" i="11"/>
  <c r="I441" i="11"/>
  <c r="I442" i="11"/>
  <c r="I443" i="11"/>
  <c r="I444" i="11"/>
  <c r="I445" i="11"/>
  <c r="I446" i="11"/>
  <c r="I447" i="11"/>
  <c r="I448" i="11"/>
  <c r="I449" i="11"/>
  <c r="I450" i="11"/>
  <c r="I451" i="11"/>
  <c r="I452" i="11"/>
  <c r="I453" i="11"/>
  <c r="I454" i="11"/>
  <c r="I455" i="11"/>
  <c r="I456" i="11"/>
  <c r="I457" i="11"/>
  <c r="I458" i="11"/>
  <c r="I459" i="11"/>
  <c r="I460" i="11"/>
  <c r="I461" i="11"/>
  <c r="I462" i="11"/>
  <c r="I463" i="11"/>
  <c r="I464" i="11"/>
  <c r="I465" i="11"/>
  <c r="I466" i="11"/>
  <c r="I467" i="11"/>
  <c r="I468" i="11"/>
  <c r="I469" i="11"/>
  <c r="I470" i="11"/>
  <c r="I471" i="11"/>
  <c r="I472" i="11"/>
  <c r="I473" i="11"/>
  <c r="I474" i="11"/>
  <c r="I475" i="11"/>
  <c r="I476" i="11"/>
  <c r="I477" i="11"/>
  <c r="I478" i="11"/>
  <c r="I479" i="11"/>
  <c r="I480" i="11"/>
  <c r="I481" i="11"/>
  <c r="I482" i="11"/>
  <c r="I483" i="11"/>
  <c r="I484" i="11"/>
  <c r="I485" i="11"/>
  <c r="I486" i="11"/>
  <c r="I487" i="11"/>
  <c r="I488" i="11"/>
  <c r="I489" i="11"/>
  <c r="I490" i="11"/>
  <c r="I491" i="11"/>
  <c r="I492" i="11"/>
  <c r="I493" i="11"/>
  <c r="I494" i="11"/>
  <c r="I495" i="11"/>
  <c r="I496" i="11"/>
  <c r="I497" i="11"/>
  <c r="I498" i="11"/>
  <c r="I499" i="11"/>
  <c r="I500" i="11"/>
  <c r="I501" i="11"/>
  <c r="I502" i="11"/>
  <c r="I503" i="11"/>
  <c r="I504" i="11"/>
  <c r="I505" i="11"/>
  <c r="I506" i="11"/>
  <c r="I507" i="11"/>
  <c r="I508" i="11"/>
  <c r="I509" i="11"/>
  <c r="I510" i="11"/>
  <c r="I511" i="11"/>
  <c r="I512" i="11"/>
  <c r="I513" i="11"/>
  <c r="I514" i="11"/>
  <c r="I515" i="11"/>
  <c r="I516" i="11"/>
  <c r="I517" i="11"/>
  <c r="I518" i="11"/>
  <c r="I519" i="11"/>
  <c r="I520" i="11"/>
  <c r="I521" i="11"/>
  <c r="I522" i="11"/>
  <c r="I523" i="11"/>
  <c r="I524" i="11"/>
  <c r="I525" i="11"/>
  <c r="I526" i="11"/>
  <c r="I527" i="11"/>
  <c r="I528" i="11"/>
  <c r="I529" i="11"/>
  <c r="I530" i="11"/>
  <c r="I531" i="11"/>
  <c r="I532" i="11"/>
  <c r="I533" i="11"/>
  <c r="I534" i="11"/>
  <c r="I535" i="11"/>
  <c r="I536" i="11"/>
  <c r="I537" i="11"/>
  <c r="I538" i="11"/>
  <c r="I539" i="11"/>
  <c r="I540" i="11"/>
  <c r="I541" i="11"/>
  <c r="I542" i="11"/>
  <c r="I543" i="11"/>
  <c r="I544" i="11"/>
  <c r="I545" i="11"/>
  <c r="I546" i="11"/>
  <c r="I547" i="11"/>
  <c r="I548" i="11"/>
  <c r="I549" i="11"/>
  <c r="I550" i="11"/>
  <c r="I551" i="11"/>
  <c r="I552" i="11"/>
  <c r="I553" i="11"/>
  <c r="I554" i="11"/>
  <c r="I555" i="11"/>
  <c r="I556" i="11"/>
  <c r="I557" i="11"/>
  <c r="I558" i="11"/>
  <c r="I559" i="11"/>
  <c r="I560" i="11"/>
  <c r="I561" i="11"/>
  <c r="I562" i="11"/>
  <c r="I563" i="11"/>
  <c r="I564" i="11"/>
  <c r="I565" i="11"/>
  <c r="I566" i="11"/>
  <c r="I567" i="11"/>
  <c r="I568" i="11"/>
  <c r="I569" i="11"/>
  <c r="I570" i="11"/>
  <c r="I571" i="11"/>
  <c r="I572" i="11"/>
  <c r="I573" i="11"/>
  <c r="I574" i="11"/>
  <c r="I575" i="11"/>
  <c r="I576" i="11"/>
  <c r="I577" i="11"/>
  <c r="I578" i="11"/>
  <c r="I579" i="11"/>
  <c r="I580" i="11"/>
  <c r="I581" i="11"/>
  <c r="I582" i="11"/>
  <c r="I583" i="11"/>
  <c r="I584" i="11"/>
  <c r="I585" i="11"/>
  <c r="I586" i="11"/>
  <c r="I587" i="11"/>
  <c r="I588" i="11"/>
  <c r="I589" i="11"/>
  <c r="I590" i="11"/>
  <c r="I591" i="11"/>
  <c r="I592" i="11"/>
  <c r="I593" i="11"/>
  <c r="I594" i="11"/>
  <c r="I595" i="11"/>
  <c r="I596" i="11"/>
  <c r="I597" i="11"/>
  <c r="I598" i="11"/>
  <c r="I599" i="11"/>
  <c r="I600" i="11"/>
  <c r="I601" i="11"/>
  <c r="I602" i="11"/>
  <c r="I603" i="11"/>
  <c r="I604" i="11"/>
  <c r="I605" i="11"/>
  <c r="I606" i="11"/>
  <c r="I607" i="11"/>
  <c r="I608" i="11"/>
  <c r="I609" i="11"/>
  <c r="I610" i="11"/>
  <c r="I611" i="11"/>
  <c r="I612" i="11"/>
  <c r="I613" i="11"/>
  <c r="I614" i="11"/>
  <c r="I615" i="11"/>
  <c r="I616" i="11"/>
  <c r="I617" i="11"/>
  <c r="I618" i="11"/>
  <c r="I619" i="11"/>
  <c r="I620" i="11"/>
  <c r="I621" i="11"/>
  <c r="I622" i="11"/>
  <c r="I623" i="11"/>
  <c r="I624" i="11"/>
  <c r="I625" i="11"/>
  <c r="I626" i="11"/>
  <c r="I627" i="11"/>
  <c r="I628" i="11"/>
  <c r="I629" i="11"/>
  <c r="I630" i="11"/>
  <c r="I631" i="11"/>
  <c r="I632" i="11"/>
  <c r="I633" i="11"/>
  <c r="I634" i="11"/>
  <c r="I635" i="11"/>
  <c r="I636" i="11"/>
  <c r="I637" i="11"/>
  <c r="I638" i="11"/>
  <c r="I639" i="11"/>
  <c r="I640" i="11"/>
  <c r="I641" i="11"/>
  <c r="I642" i="11"/>
  <c r="I643" i="11"/>
  <c r="I644" i="11"/>
  <c r="I645" i="11"/>
  <c r="I646" i="11"/>
  <c r="I647" i="11"/>
  <c r="I648" i="11"/>
  <c r="I649" i="11"/>
  <c r="I650" i="11"/>
  <c r="I651" i="11"/>
  <c r="I652" i="11"/>
  <c r="I653" i="11"/>
  <c r="I654" i="11"/>
  <c r="I655" i="11"/>
  <c r="I656" i="11"/>
  <c r="I657" i="11"/>
  <c r="I658" i="11"/>
  <c r="I659" i="11"/>
  <c r="I660" i="11"/>
  <c r="I661" i="11"/>
  <c r="I662" i="11"/>
  <c r="I663" i="11"/>
  <c r="I664" i="11"/>
  <c r="I665" i="11"/>
  <c r="I666" i="11"/>
  <c r="I667" i="11"/>
  <c r="I668" i="11"/>
  <c r="I669" i="11"/>
  <c r="I670" i="11"/>
  <c r="I671" i="11"/>
  <c r="I672" i="11"/>
  <c r="I673" i="11"/>
  <c r="I674" i="11"/>
  <c r="I675" i="11"/>
  <c r="I676" i="11"/>
  <c r="I677" i="11"/>
  <c r="I678" i="11"/>
  <c r="I679" i="11"/>
  <c r="I680" i="11"/>
  <c r="I681" i="11"/>
  <c r="I682" i="11"/>
  <c r="I683" i="11"/>
  <c r="I684" i="11"/>
  <c r="I685" i="11"/>
  <c r="I686" i="11"/>
  <c r="I687" i="11"/>
  <c r="I688" i="11"/>
  <c r="I689" i="11"/>
  <c r="I690" i="11"/>
  <c r="I691" i="11"/>
  <c r="I692" i="11"/>
  <c r="I693" i="11"/>
  <c r="I694" i="11"/>
  <c r="I695" i="11"/>
  <c r="I696" i="11"/>
  <c r="I697" i="11"/>
  <c r="I698" i="11"/>
  <c r="I699" i="11"/>
  <c r="I700" i="11"/>
  <c r="I701" i="11"/>
  <c r="I702" i="11"/>
  <c r="I703" i="11"/>
  <c r="I704" i="11"/>
  <c r="I705" i="11"/>
  <c r="I706" i="11"/>
  <c r="I707" i="11"/>
  <c r="I708" i="11"/>
  <c r="I709" i="11"/>
  <c r="I710" i="11"/>
  <c r="I711" i="11"/>
  <c r="I712" i="11"/>
  <c r="I713" i="11"/>
  <c r="I714" i="11"/>
  <c r="I715" i="11"/>
  <c r="I716" i="11"/>
  <c r="I717" i="11"/>
  <c r="I718" i="11"/>
  <c r="I719" i="11"/>
  <c r="I720" i="11"/>
  <c r="I721" i="11"/>
  <c r="I722" i="11"/>
  <c r="I723" i="11"/>
  <c r="I724" i="11"/>
  <c r="I725" i="11"/>
  <c r="I726" i="11"/>
  <c r="I727" i="11"/>
  <c r="I728" i="11"/>
  <c r="I729" i="11"/>
  <c r="I730" i="11"/>
  <c r="I731" i="11"/>
  <c r="I732" i="11"/>
  <c r="I733" i="11"/>
  <c r="I734" i="11"/>
  <c r="I735" i="11"/>
  <c r="I736" i="11"/>
  <c r="I737" i="11"/>
  <c r="I738" i="11"/>
  <c r="I739" i="11"/>
  <c r="I740" i="11"/>
  <c r="I741" i="11"/>
  <c r="I742" i="11"/>
  <c r="I743" i="11"/>
  <c r="I744" i="11"/>
  <c r="I745" i="11"/>
  <c r="I746" i="11"/>
  <c r="I747" i="11"/>
  <c r="I748" i="11"/>
  <c r="I749" i="11"/>
  <c r="I750" i="11"/>
  <c r="I751" i="11"/>
  <c r="I752" i="11"/>
  <c r="I753" i="11"/>
  <c r="I754" i="11"/>
  <c r="I755" i="11"/>
  <c r="I756" i="11"/>
  <c r="I757" i="11"/>
  <c r="I758" i="11"/>
  <c r="I759" i="11"/>
  <c r="I760" i="11"/>
  <c r="I761" i="11"/>
  <c r="I762" i="11"/>
  <c r="I763" i="11"/>
  <c r="I764" i="11"/>
  <c r="I765" i="11"/>
  <c r="I766" i="11"/>
  <c r="I767" i="11"/>
  <c r="I768" i="11"/>
  <c r="I769" i="11"/>
  <c r="I770" i="11"/>
  <c r="I771" i="11"/>
  <c r="I772" i="11"/>
  <c r="I773" i="11"/>
  <c r="I774" i="11"/>
  <c r="I775" i="11"/>
  <c r="I776" i="11"/>
  <c r="I777" i="11"/>
  <c r="I778" i="11"/>
  <c r="I779" i="11"/>
  <c r="I780" i="11"/>
  <c r="I781" i="11"/>
  <c r="I782" i="11"/>
  <c r="I783" i="11"/>
  <c r="I784" i="11"/>
  <c r="I785" i="11"/>
  <c r="I786" i="11"/>
  <c r="I787" i="11"/>
  <c r="I788" i="11"/>
  <c r="I789" i="11"/>
  <c r="I790" i="11"/>
  <c r="I791" i="11"/>
  <c r="I792" i="11"/>
  <c r="I793" i="11"/>
  <c r="I794" i="11"/>
  <c r="I795" i="11"/>
  <c r="I796" i="11"/>
  <c r="I797" i="11"/>
  <c r="I798" i="11"/>
  <c r="I799" i="11"/>
  <c r="I800" i="11"/>
  <c r="I801" i="11"/>
  <c r="I802" i="11"/>
  <c r="I803" i="11"/>
  <c r="I804" i="11"/>
  <c r="I805" i="11"/>
  <c r="I806" i="11"/>
  <c r="I807" i="11"/>
  <c r="I808" i="11"/>
  <c r="I809" i="11"/>
  <c r="I810" i="11"/>
  <c r="I811" i="11"/>
  <c r="I812" i="11"/>
  <c r="I813" i="11"/>
  <c r="I814" i="11"/>
  <c r="I815" i="11"/>
  <c r="I816" i="11"/>
  <c r="I817" i="11"/>
  <c r="I818" i="11"/>
  <c r="I819" i="11"/>
  <c r="I820" i="11"/>
  <c r="I821" i="11"/>
  <c r="I822" i="11"/>
  <c r="I823" i="11"/>
  <c r="I824" i="11"/>
  <c r="I825" i="11"/>
  <c r="I826" i="11"/>
  <c r="I827" i="11"/>
  <c r="I828" i="11"/>
  <c r="I829" i="11"/>
  <c r="I830" i="11"/>
  <c r="I831" i="11"/>
  <c r="I832" i="11"/>
  <c r="I833" i="11"/>
  <c r="I834" i="11"/>
  <c r="I835" i="11"/>
  <c r="I836" i="11"/>
  <c r="I837" i="11"/>
  <c r="I838" i="11"/>
  <c r="I839" i="11"/>
  <c r="I840" i="11"/>
  <c r="I841" i="11"/>
  <c r="I842" i="11"/>
  <c r="I843" i="11"/>
  <c r="I844" i="11"/>
  <c r="I845" i="11"/>
  <c r="I846" i="11"/>
  <c r="I847" i="11"/>
  <c r="I848" i="11"/>
  <c r="I849" i="11"/>
  <c r="I850" i="11"/>
  <c r="I851" i="11"/>
  <c r="I852" i="11"/>
  <c r="I853" i="11"/>
  <c r="I854" i="11"/>
  <c r="I855" i="11"/>
  <c r="I856" i="11"/>
  <c r="I857" i="11"/>
  <c r="I858" i="11"/>
  <c r="I859" i="11"/>
  <c r="I860" i="11"/>
  <c r="I861" i="11"/>
  <c r="I862" i="11"/>
  <c r="I863" i="11"/>
  <c r="I864" i="11"/>
  <c r="I865" i="11"/>
  <c r="I866" i="11"/>
  <c r="I867" i="11"/>
  <c r="I868" i="11"/>
  <c r="I869" i="11"/>
  <c r="I870" i="11"/>
  <c r="I871" i="11"/>
  <c r="I872" i="11"/>
  <c r="I873" i="11"/>
  <c r="I874" i="11"/>
  <c r="I875" i="11"/>
  <c r="I876" i="11"/>
  <c r="I877" i="11"/>
  <c r="I878" i="11"/>
  <c r="I879" i="11"/>
  <c r="I880" i="11"/>
  <c r="I881" i="11"/>
  <c r="I882" i="11"/>
  <c r="I883" i="11"/>
  <c r="I884" i="11"/>
  <c r="I885" i="11"/>
  <c r="I886" i="11"/>
  <c r="I887" i="11"/>
  <c r="I888" i="11"/>
  <c r="I889" i="11"/>
  <c r="I890" i="11"/>
  <c r="I7" i="11"/>
  <c r="I6" i="11"/>
  <c r="H7" i="11"/>
  <c r="H8" i="11"/>
  <c r="H9" i="11"/>
  <c r="H10" i="11"/>
  <c r="H11" i="11"/>
  <c r="H12" i="11"/>
  <c r="H13" i="11"/>
  <c r="H14" i="11"/>
  <c r="H15" i="11"/>
  <c r="H16" i="11"/>
  <c r="H17" i="11"/>
  <c r="H18" i="11"/>
  <c r="H19" i="11"/>
  <c r="H20" i="11"/>
  <c r="H21" i="11"/>
  <c r="H22" i="11"/>
  <c r="H23" i="11"/>
  <c r="H24" i="11"/>
  <c r="H25" i="11"/>
  <c r="H26" i="11"/>
  <c r="H27" i="11"/>
  <c r="H28" i="11"/>
  <c r="H29" i="11"/>
  <c r="H30" i="11"/>
  <c r="H31" i="11"/>
  <c r="H32" i="11"/>
  <c r="H33" i="11"/>
  <c r="H34" i="11"/>
  <c r="H35" i="11"/>
  <c r="H36" i="11"/>
  <c r="H37" i="11"/>
  <c r="H38" i="11"/>
  <c r="H39" i="11"/>
  <c r="H40" i="11"/>
  <c r="H41" i="11"/>
  <c r="H42" i="11"/>
  <c r="H43" i="11"/>
  <c r="H44" i="11"/>
  <c r="H45" i="11"/>
  <c r="H46" i="11"/>
  <c r="H47" i="11"/>
  <c r="H48" i="11"/>
  <c r="H49" i="11"/>
  <c r="H50" i="11"/>
  <c r="H51" i="11"/>
  <c r="H52" i="11"/>
  <c r="H53" i="11"/>
  <c r="H54" i="11"/>
  <c r="H55" i="11"/>
  <c r="H56" i="11"/>
  <c r="H57" i="11"/>
  <c r="H58" i="11"/>
  <c r="H59" i="11"/>
  <c r="H60" i="11"/>
  <c r="H61" i="11"/>
  <c r="H62" i="11"/>
  <c r="H63" i="11"/>
  <c r="H64" i="11"/>
  <c r="H65" i="11"/>
  <c r="H66" i="11"/>
  <c r="H67" i="11"/>
  <c r="H68" i="11"/>
  <c r="H69" i="11"/>
  <c r="H70" i="11"/>
  <c r="H71" i="11"/>
  <c r="H72" i="11"/>
  <c r="H73" i="11"/>
  <c r="H74" i="11"/>
  <c r="H75" i="11"/>
  <c r="H76" i="11"/>
  <c r="H77" i="11"/>
  <c r="H78" i="11"/>
  <c r="H79" i="11"/>
  <c r="H80" i="11"/>
  <c r="H81" i="11"/>
  <c r="H82" i="11"/>
  <c r="H83" i="11"/>
  <c r="H84" i="11"/>
  <c r="H85" i="11"/>
  <c r="H86" i="11"/>
  <c r="H87" i="11"/>
  <c r="H88" i="11"/>
  <c r="H89" i="11"/>
  <c r="H90" i="11"/>
  <c r="H91" i="11"/>
  <c r="H92" i="11"/>
  <c r="H93" i="11"/>
  <c r="H94" i="11"/>
  <c r="H95" i="11"/>
  <c r="H96" i="11"/>
  <c r="H97" i="11"/>
  <c r="H98" i="11"/>
  <c r="H99" i="11"/>
  <c r="H100" i="11"/>
  <c r="H101" i="11"/>
  <c r="H102" i="11"/>
  <c r="H103" i="11"/>
  <c r="H104" i="11"/>
  <c r="H105" i="11"/>
  <c r="H106" i="11"/>
  <c r="H107" i="11"/>
  <c r="H108" i="11"/>
  <c r="H109" i="11"/>
  <c r="H110" i="11"/>
  <c r="H111" i="11"/>
  <c r="H112" i="11"/>
  <c r="H113" i="11"/>
  <c r="H114" i="11"/>
  <c r="H115" i="11"/>
  <c r="H116" i="11"/>
  <c r="H117" i="11"/>
  <c r="H118" i="11"/>
  <c r="H119" i="11"/>
  <c r="H120" i="11"/>
  <c r="H121" i="11"/>
  <c r="H122" i="11"/>
  <c r="H123" i="11"/>
  <c r="H124" i="11"/>
  <c r="H125" i="11"/>
  <c r="H126" i="11"/>
  <c r="H127" i="11"/>
  <c r="H128" i="11"/>
  <c r="H129" i="11"/>
  <c r="H130" i="11"/>
  <c r="H131" i="11"/>
  <c r="H132" i="11"/>
  <c r="H133" i="11"/>
  <c r="H134" i="11"/>
  <c r="H135" i="11"/>
  <c r="H136" i="11"/>
  <c r="H137" i="11"/>
  <c r="H138" i="11"/>
  <c r="H139" i="11"/>
  <c r="H140" i="11"/>
  <c r="H141" i="11"/>
  <c r="H142" i="11"/>
  <c r="H143" i="11"/>
  <c r="H144" i="11"/>
  <c r="H145" i="11"/>
  <c r="H146" i="11"/>
  <c r="H147" i="11"/>
  <c r="H148" i="11"/>
  <c r="H149" i="11"/>
  <c r="H150" i="11"/>
  <c r="H151" i="11"/>
  <c r="H152" i="11"/>
  <c r="H153" i="11"/>
  <c r="H154" i="11"/>
  <c r="H155" i="11"/>
  <c r="H156" i="11"/>
  <c r="H157" i="11"/>
  <c r="H158" i="11"/>
  <c r="H159" i="11"/>
  <c r="H160" i="11"/>
  <c r="H161" i="11"/>
  <c r="H162" i="11"/>
  <c r="H163" i="11"/>
  <c r="H164" i="11"/>
  <c r="H165" i="11"/>
  <c r="H166" i="11"/>
  <c r="H167" i="11"/>
  <c r="H168" i="11"/>
  <c r="H169" i="11"/>
  <c r="H170" i="11"/>
  <c r="H171" i="11"/>
  <c r="H172" i="11"/>
  <c r="H173" i="11"/>
  <c r="H174" i="11"/>
  <c r="H175" i="11"/>
  <c r="H176" i="11"/>
  <c r="H177" i="11"/>
  <c r="H178" i="11"/>
  <c r="H179" i="11"/>
  <c r="H180" i="11"/>
  <c r="H181" i="11"/>
  <c r="H182" i="11"/>
  <c r="H183" i="11"/>
  <c r="H184" i="11"/>
  <c r="H185" i="11"/>
  <c r="H186" i="11"/>
  <c r="H187" i="11"/>
  <c r="H188" i="11"/>
  <c r="H189" i="11"/>
  <c r="H190" i="11"/>
  <c r="H191" i="11"/>
  <c r="H192" i="11"/>
  <c r="H193" i="11"/>
  <c r="H194" i="11"/>
  <c r="H195" i="11"/>
  <c r="H196" i="11"/>
  <c r="H197" i="11"/>
  <c r="H198" i="11"/>
  <c r="H199" i="11"/>
  <c r="H200" i="11"/>
  <c r="H201" i="11"/>
  <c r="H202" i="11"/>
  <c r="H203" i="11"/>
  <c r="H204" i="11"/>
  <c r="H205" i="11"/>
  <c r="H206" i="11"/>
  <c r="H207" i="11"/>
  <c r="H208" i="11"/>
  <c r="H209" i="11"/>
  <c r="H210" i="11"/>
  <c r="H211" i="11"/>
  <c r="H212" i="11"/>
  <c r="H213" i="11"/>
  <c r="H214" i="11"/>
  <c r="H215" i="11"/>
  <c r="H216" i="11"/>
  <c r="H217" i="11"/>
  <c r="H218" i="11"/>
  <c r="H219" i="11"/>
  <c r="H220" i="11"/>
  <c r="H221" i="11"/>
  <c r="H222" i="11"/>
  <c r="H223" i="11"/>
  <c r="H224" i="11"/>
  <c r="H225" i="11"/>
  <c r="H226" i="11"/>
  <c r="H227" i="11"/>
  <c r="H228" i="11"/>
  <c r="H229" i="11"/>
  <c r="H230" i="11"/>
  <c r="H231" i="11"/>
  <c r="H232" i="11"/>
  <c r="H233" i="11"/>
  <c r="H234" i="11"/>
  <c r="H235" i="11"/>
  <c r="H236" i="11"/>
  <c r="H237" i="11"/>
  <c r="H238" i="11"/>
  <c r="H239" i="11"/>
  <c r="H240" i="11"/>
  <c r="H241" i="11"/>
  <c r="H242" i="11"/>
  <c r="H243" i="11"/>
  <c r="H244" i="11"/>
  <c r="H245" i="11"/>
  <c r="H246" i="11"/>
  <c r="H247" i="11"/>
  <c r="H248" i="11"/>
  <c r="H249" i="11"/>
  <c r="H250" i="11"/>
  <c r="H251" i="11"/>
  <c r="H252" i="11"/>
  <c r="H253" i="11"/>
  <c r="H254" i="11"/>
  <c r="H255" i="11"/>
  <c r="H256" i="11"/>
  <c r="H257" i="11"/>
  <c r="H258" i="11"/>
  <c r="H259" i="11"/>
  <c r="H260" i="11"/>
  <c r="H261" i="11"/>
  <c r="H262" i="11"/>
  <c r="H263" i="11"/>
  <c r="H264" i="11"/>
  <c r="H265" i="11"/>
  <c r="H266" i="11"/>
  <c r="H267" i="11"/>
  <c r="H268" i="11"/>
  <c r="H269" i="11"/>
  <c r="H270" i="11"/>
  <c r="H271" i="11"/>
  <c r="H272" i="11"/>
  <c r="H273" i="11"/>
  <c r="H274" i="11"/>
  <c r="H275" i="11"/>
  <c r="H276" i="11"/>
  <c r="H277" i="11"/>
  <c r="H278" i="11"/>
  <c r="H279" i="11"/>
  <c r="H280" i="11"/>
  <c r="H281" i="11"/>
  <c r="H282" i="11"/>
  <c r="H283" i="11"/>
  <c r="H284" i="11"/>
  <c r="H285" i="11"/>
  <c r="H286" i="11"/>
  <c r="H287" i="11"/>
  <c r="H288" i="11"/>
  <c r="H289" i="11"/>
  <c r="H290" i="11"/>
  <c r="H291" i="11"/>
  <c r="H292" i="11"/>
  <c r="H293" i="11"/>
  <c r="H294" i="11"/>
  <c r="H295" i="11"/>
  <c r="H296" i="11"/>
  <c r="H297" i="11"/>
  <c r="H298" i="11"/>
  <c r="H299" i="11"/>
  <c r="H300" i="11"/>
  <c r="H301" i="11"/>
  <c r="H302" i="11"/>
  <c r="H303" i="11"/>
  <c r="H304" i="11"/>
  <c r="H305" i="11"/>
  <c r="H306" i="11"/>
  <c r="H307" i="11"/>
  <c r="H308" i="11"/>
  <c r="H309" i="11"/>
  <c r="H310" i="11"/>
  <c r="H311" i="11"/>
  <c r="H312" i="11"/>
  <c r="H313" i="11"/>
  <c r="H314" i="11"/>
  <c r="H315" i="11"/>
  <c r="H316" i="11"/>
  <c r="H317" i="11"/>
  <c r="H318" i="11"/>
  <c r="H319" i="11"/>
  <c r="H320" i="11"/>
  <c r="H321" i="11"/>
  <c r="H322" i="11"/>
  <c r="H323" i="11"/>
  <c r="H324" i="11"/>
  <c r="H325" i="11"/>
  <c r="H326" i="11"/>
  <c r="H327" i="11"/>
  <c r="H328" i="11"/>
  <c r="H329" i="11"/>
  <c r="H330" i="11"/>
  <c r="H331" i="11"/>
  <c r="H332" i="11"/>
  <c r="H333" i="11"/>
  <c r="H334" i="11"/>
  <c r="H335" i="11"/>
  <c r="H336" i="11"/>
  <c r="H337" i="11"/>
  <c r="H338" i="11"/>
  <c r="H339" i="11"/>
  <c r="H340" i="11"/>
  <c r="H341" i="11"/>
  <c r="H342" i="11"/>
  <c r="H343" i="11"/>
  <c r="H344" i="11"/>
  <c r="H345" i="11"/>
  <c r="H346" i="11"/>
  <c r="H347" i="11"/>
  <c r="H348" i="11"/>
  <c r="H349" i="11"/>
  <c r="H350" i="11"/>
  <c r="H351" i="11"/>
  <c r="H352" i="11"/>
  <c r="H353" i="11"/>
  <c r="H354" i="11"/>
  <c r="H355" i="11"/>
  <c r="H356" i="11"/>
  <c r="H357" i="11"/>
  <c r="H358" i="11"/>
  <c r="H359" i="11"/>
  <c r="H360" i="11"/>
  <c r="H361" i="11"/>
  <c r="H362" i="11"/>
  <c r="H363" i="11"/>
  <c r="H364" i="11"/>
  <c r="H365" i="11"/>
  <c r="H366" i="11"/>
  <c r="H367" i="11"/>
  <c r="H368" i="11"/>
  <c r="H369" i="11"/>
  <c r="H370" i="11"/>
  <c r="H371" i="11"/>
  <c r="H372" i="11"/>
  <c r="H373" i="11"/>
  <c r="H374" i="11"/>
  <c r="H375" i="11"/>
  <c r="H376" i="11"/>
  <c r="H377" i="11"/>
  <c r="H378" i="11"/>
  <c r="H379" i="11"/>
  <c r="H380" i="11"/>
  <c r="H381" i="11"/>
  <c r="H382" i="11"/>
  <c r="H383" i="11"/>
  <c r="H384" i="11"/>
  <c r="H385" i="11"/>
  <c r="H386" i="11"/>
  <c r="H387" i="11"/>
  <c r="H388" i="11"/>
  <c r="H389" i="11"/>
  <c r="H390" i="11"/>
  <c r="H391" i="11"/>
  <c r="H392" i="11"/>
  <c r="H393" i="11"/>
  <c r="H394" i="11"/>
  <c r="H395" i="11"/>
  <c r="H396" i="11"/>
  <c r="H397" i="11"/>
  <c r="H398" i="11"/>
  <c r="H399" i="11"/>
  <c r="H400" i="11"/>
  <c r="H401" i="11"/>
  <c r="H402" i="11"/>
  <c r="H403" i="11"/>
  <c r="H404" i="11"/>
  <c r="H405" i="11"/>
  <c r="H406" i="11"/>
  <c r="H407" i="11"/>
  <c r="H408" i="11"/>
  <c r="H409" i="11"/>
  <c r="H410" i="11"/>
  <c r="H411" i="11"/>
  <c r="H412" i="11"/>
  <c r="H413" i="11"/>
  <c r="H414" i="11"/>
  <c r="H415" i="11"/>
  <c r="H416" i="11"/>
  <c r="H417" i="11"/>
  <c r="H418" i="11"/>
  <c r="H419" i="11"/>
  <c r="H420" i="11"/>
  <c r="H421" i="11"/>
  <c r="H422" i="11"/>
  <c r="H423" i="11"/>
  <c r="H424" i="11"/>
  <c r="H425" i="11"/>
  <c r="H426" i="11"/>
  <c r="H427" i="11"/>
  <c r="H428" i="11"/>
  <c r="H429" i="11"/>
  <c r="H430" i="11"/>
  <c r="H431" i="11"/>
  <c r="H432" i="11"/>
  <c r="H433" i="11"/>
  <c r="H434" i="11"/>
  <c r="H435" i="11"/>
  <c r="H436" i="11"/>
  <c r="H437" i="11"/>
  <c r="H438" i="11"/>
  <c r="H439" i="11"/>
  <c r="H440" i="11"/>
  <c r="H441" i="11"/>
  <c r="H442" i="11"/>
  <c r="H443" i="11"/>
  <c r="H444" i="11"/>
  <c r="H445" i="11"/>
  <c r="H446" i="11"/>
  <c r="H447" i="11"/>
  <c r="H448" i="11"/>
  <c r="H449" i="11"/>
  <c r="H450" i="11"/>
  <c r="H451" i="11"/>
  <c r="H452" i="11"/>
  <c r="H453" i="11"/>
  <c r="H454" i="11"/>
  <c r="H455" i="11"/>
  <c r="H456" i="11"/>
  <c r="H457" i="11"/>
  <c r="H458" i="11"/>
  <c r="H459" i="11"/>
  <c r="H460" i="11"/>
  <c r="H461" i="11"/>
  <c r="H462" i="11"/>
  <c r="H463" i="11"/>
  <c r="H464" i="11"/>
  <c r="H465" i="11"/>
  <c r="H466" i="11"/>
  <c r="H467" i="11"/>
  <c r="H468" i="11"/>
  <c r="H469" i="11"/>
  <c r="H470" i="11"/>
  <c r="H471" i="11"/>
  <c r="H472" i="11"/>
  <c r="H473" i="11"/>
  <c r="H474" i="11"/>
  <c r="H475" i="11"/>
  <c r="H476" i="11"/>
  <c r="H477" i="11"/>
  <c r="H478" i="11"/>
  <c r="H479" i="11"/>
  <c r="H480" i="11"/>
  <c r="H481" i="11"/>
  <c r="H482" i="11"/>
  <c r="H483" i="11"/>
  <c r="H484" i="11"/>
  <c r="H485" i="11"/>
  <c r="H486" i="11"/>
  <c r="H487" i="11"/>
  <c r="H488" i="11"/>
  <c r="H489" i="11"/>
  <c r="H490" i="11"/>
  <c r="H491" i="11"/>
  <c r="H492" i="11"/>
  <c r="H493" i="11"/>
  <c r="H494" i="11"/>
  <c r="H495" i="11"/>
  <c r="H496" i="11"/>
  <c r="H497" i="11"/>
  <c r="H498"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527" i="11"/>
  <c r="H528" i="11"/>
  <c r="H529" i="11"/>
  <c r="H530" i="11"/>
  <c r="H531" i="11"/>
  <c r="H532" i="11"/>
  <c r="H533" i="11"/>
  <c r="H534" i="11"/>
  <c r="H535" i="11"/>
  <c r="H536" i="11"/>
  <c r="H537" i="11"/>
  <c r="H538" i="11"/>
  <c r="H539" i="11"/>
  <c r="H540" i="11"/>
  <c r="H541" i="11"/>
  <c r="H542" i="11"/>
  <c r="H543" i="11"/>
  <c r="H544" i="11"/>
  <c r="H545" i="11"/>
  <c r="H546" i="11"/>
  <c r="H547" i="11"/>
  <c r="H548" i="11"/>
  <c r="H549" i="11"/>
  <c r="H550" i="11"/>
  <c r="H551" i="11"/>
  <c r="H552" i="11"/>
  <c r="H553" i="11"/>
  <c r="H554" i="11"/>
  <c r="H555" i="11"/>
  <c r="H556" i="11"/>
  <c r="H557" i="11"/>
  <c r="H558" i="11"/>
  <c r="H559" i="11"/>
  <c r="H560" i="11"/>
  <c r="H561" i="11"/>
  <c r="H562" i="11"/>
  <c r="H563" i="11"/>
  <c r="H564" i="11"/>
  <c r="H565" i="11"/>
  <c r="H566" i="11"/>
  <c r="H567" i="11"/>
  <c r="H568" i="11"/>
  <c r="H569" i="11"/>
  <c r="H570" i="11"/>
  <c r="H571" i="11"/>
  <c r="H572" i="11"/>
  <c r="H573" i="11"/>
  <c r="H574" i="11"/>
  <c r="H575" i="11"/>
  <c r="H576" i="11"/>
  <c r="H577" i="11"/>
  <c r="H578" i="11"/>
  <c r="H579" i="11"/>
  <c r="H580" i="11"/>
  <c r="H581" i="11"/>
  <c r="H582" i="11"/>
  <c r="H583" i="11"/>
  <c r="H584" i="11"/>
  <c r="H585" i="11"/>
  <c r="H586" i="11"/>
  <c r="H587" i="11"/>
  <c r="H588" i="11"/>
  <c r="H589" i="11"/>
  <c r="H590" i="11"/>
  <c r="H591" i="11"/>
  <c r="H592" i="11"/>
  <c r="H593" i="11"/>
  <c r="H594" i="11"/>
  <c r="H595" i="11"/>
  <c r="H596" i="11"/>
  <c r="H597" i="11"/>
  <c r="H598" i="11"/>
  <c r="H599" i="11"/>
  <c r="H600" i="11"/>
  <c r="H601" i="11"/>
  <c r="H602" i="11"/>
  <c r="H603" i="11"/>
  <c r="H604" i="11"/>
  <c r="H605" i="11"/>
  <c r="H606" i="11"/>
  <c r="H607" i="11"/>
  <c r="H608" i="11"/>
  <c r="H609" i="11"/>
  <c r="H610" i="11"/>
  <c r="H611" i="11"/>
  <c r="H612" i="11"/>
  <c r="H613" i="11"/>
  <c r="H614" i="11"/>
  <c r="H615" i="11"/>
  <c r="H616" i="11"/>
  <c r="H617" i="11"/>
  <c r="H618" i="11"/>
  <c r="H619" i="11"/>
  <c r="H620" i="11"/>
  <c r="H621" i="11"/>
  <c r="H622" i="11"/>
  <c r="H623" i="11"/>
  <c r="H624" i="11"/>
  <c r="H625" i="11"/>
  <c r="H626" i="11"/>
  <c r="H627" i="11"/>
  <c r="H628" i="11"/>
  <c r="H629" i="11"/>
  <c r="H630" i="11"/>
  <c r="H631" i="11"/>
  <c r="H632" i="11"/>
  <c r="H633" i="11"/>
  <c r="H634" i="11"/>
  <c r="H635" i="11"/>
  <c r="H636" i="11"/>
  <c r="H637" i="11"/>
  <c r="H638" i="11"/>
  <c r="H639" i="11"/>
  <c r="H640" i="11"/>
  <c r="H641" i="11"/>
  <c r="H642" i="11"/>
  <c r="H643" i="11"/>
  <c r="H644" i="11"/>
  <c r="H645" i="11"/>
  <c r="H646" i="11"/>
  <c r="H647" i="11"/>
  <c r="H648" i="11"/>
  <c r="H649" i="11"/>
  <c r="H650" i="11"/>
  <c r="H651" i="11"/>
  <c r="H652" i="11"/>
  <c r="H653" i="11"/>
  <c r="H654" i="11"/>
  <c r="H655" i="11"/>
  <c r="H656" i="11"/>
  <c r="H657" i="11"/>
  <c r="H658" i="11"/>
  <c r="H659" i="11"/>
  <c r="H660" i="11"/>
  <c r="H661" i="11"/>
  <c r="H662" i="11"/>
  <c r="H663" i="11"/>
  <c r="H664" i="11"/>
  <c r="H665" i="11"/>
  <c r="H666" i="11"/>
  <c r="H667" i="11"/>
  <c r="H668" i="11"/>
  <c r="H669" i="11"/>
  <c r="H670" i="11"/>
  <c r="H671" i="11"/>
  <c r="H672" i="11"/>
  <c r="H673" i="11"/>
  <c r="H674" i="11"/>
  <c r="H675" i="11"/>
  <c r="H676" i="11"/>
  <c r="H677" i="11"/>
  <c r="H678" i="11"/>
  <c r="H679" i="11"/>
  <c r="H680" i="11"/>
  <c r="H681" i="11"/>
  <c r="H682" i="11"/>
  <c r="H683" i="11"/>
  <c r="H684" i="11"/>
  <c r="H685" i="11"/>
  <c r="H686" i="11"/>
  <c r="H687" i="11"/>
  <c r="H688" i="11"/>
  <c r="H689" i="11"/>
  <c r="H690" i="11"/>
  <c r="H691" i="11"/>
  <c r="H692" i="11"/>
  <c r="H693" i="11"/>
  <c r="H694" i="11"/>
  <c r="H695" i="11"/>
  <c r="H696" i="11"/>
  <c r="H697" i="11"/>
  <c r="H698" i="11"/>
  <c r="H699" i="11"/>
  <c r="H700" i="11"/>
  <c r="H701" i="11"/>
  <c r="H702" i="11"/>
  <c r="H703" i="11"/>
  <c r="H704" i="11"/>
  <c r="H705" i="11"/>
  <c r="H706" i="11"/>
  <c r="H707" i="11"/>
  <c r="H708" i="11"/>
  <c r="H709" i="11"/>
  <c r="H710" i="11"/>
  <c r="H711" i="11"/>
  <c r="H712" i="11"/>
  <c r="H713" i="11"/>
  <c r="H714" i="11"/>
  <c r="H715" i="11"/>
  <c r="H716" i="11"/>
  <c r="H717" i="11"/>
  <c r="H718" i="11"/>
  <c r="H719" i="11"/>
  <c r="H720" i="11"/>
  <c r="H721" i="11"/>
  <c r="H722" i="11"/>
  <c r="H723" i="11"/>
  <c r="H724" i="11"/>
  <c r="H725" i="11"/>
  <c r="H726" i="11"/>
  <c r="H727" i="11"/>
  <c r="H728" i="11"/>
  <c r="H729" i="11"/>
  <c r="H730" i="11"/>
  <c r="H731" i="11"/>
  <c r="H732" i="11"/>
  <c r="H733" i="11"/>
  <c r="H734" i="11"/>
  <c r="H735" i="11"/>
  <c r="H736" i="11"/>
  <c r="H737" i="11"/>
  <c r="H738" i="11"/>
  <c r="H739" i="11"/>
  <c r="H740" i="11"/>
  <c r="H741" i="11"/>
  <c r="H742" i="11"/>
  <c r="H743" i="11"/>
  <c r="H744" i="11"/>
  <c r="H745" i="11"/>
  <c r="H746" i="11"/>
  <c r="H747" i="11"/>
  <c r="H748" i="11"/>
  <c r="H749" i="11"/>
  <c r="H750" i="11"/>
  <c r="H751" i="11"/>
  <c r="H752" i="11"/>
  <c r="H753" i="11"/>
  <c r="H754" i="11"/>
  <c r="H755" i="11"/>
  <c r="H756" i="11"/>
  <c r="H757" i="11"/>
  <c r="H758" i="11"/>
  <c r="H759" i="11"/>
  <c r="H760" i="11"/>
  <c r="H761" i="11"/>
  <c r="H762" i="11"/>
  <c r="H763" i="11"/>
  <c r="H764" i="11"/>
  <c r="H765" i="11"/>
  <c r="H766" i="11"/>
  <c r="H767" i="11"/>
  <c r="H768" i="11"/>
  <c r="H769" i="11"/>
  <c r="H770" i="11"/>
  <c r="H771" i="11"/>
  <c r="H772" i="11"/>
  <c r="H773" i="11"/>
  <c r="H774" i="11"/>
  <c r="H775" i="11"/>
  <c r="H776" i="11"/>
  <c r="H777" i="11"/>
  <c r="H778" i="11"/>
  <c r="H779" i="11"/>
  <c r="H780" i="11"/>
  <c r="H781" i="11"/>
  <c r="H782" i="11"/>
  <c r="H783" i="11"/>
  <c r="H784" i="11"/>
  <c r="H785" i="11"/>
  <c r="H786" i="11"/>
  <c r="H787" i="11"/>
  <c r="H788" i="11"/>
  <c r="H789" i="11"/>
  <c r="H790" i="11"/>
  <c r="H791" i="11"/>
  <c r="H792" i="11"/>
  <c r="H793" i="11"/>
  <c r="H794" i="11"/>
  <c r="H795" i="11"/>
  <c r="H796" i="11"/>
  <c r="H797" i="11"/>
  <c r="H798" i="11"/>
  <c r="H799" i="11"/>
  <c r="H800" i="11"/>
  <c r="H801" i="11"/>
  <c r="H802" i="11"/>
  <c r="H803" i="11"/>
  <c r="H804" i="11"/>
  <c r="H805" i="11"/>
  <c r="H806" i="11"/>
  <c r="H807" i="11"/>
  <c r="H808" i="11"/>
  <c r="H809" i="11"/>
  <c r="H810" i="11"/>
  <c r="H811" i="11"/>
  <c r="H812" i="11"/>
  <c r="H813" i="11"/>
  <c r="H814" i="11"/>
  <c r="H815" i="11"/>
  <c r="H816" i="11"/>
  <c r="H817" i="11"/>
  <c r="H818" i="11"/>
  <c r="H819" i="11"/>
  <c r="H820" i="11"/>
  <c r="H821" i="11"/>
  <c r="H822" i="11"/>
  <c r="H823" i="11"/>
  <c r="H824" i="11"/>
  <c r="H825" i="11"/>
  <c r="H826" i="11"/>
  <c r="H827" i="11"/>
  <c r="H828" i="11"/>
  <c r="H829" i="11"/>
  <c r="H830" i="11"/>
  <c r="H831" i="11"/>
  <c r="H832" i="11"/>
  <c r="H833" i="11"/>
  <c r="H834" i="11"/>
  <c r="H835" i="11"/>
  <c r="H836" i="11"/>
  <c r="H837" i="11"/>
  <c r="H838" i="11"/>
  <c r="H839" i="11"/>
  <c r="H840" i="11"/>
  <c r="H841" i="11"/>
  <c r="H842" i="11"/>
  <c r="H843" i="11"/>
  <c r="H844" i="11"/>
  <c r="H845" i="11"/>
  <c r="H846" i="11"/>
  <c r="H847" i="11"/>
  <c r="H848" i="11"/>
  <c r="H849" i="11"/>
  <c r="H850" i="11"/>
  <c r="H851" i="11"/>
  <c r="H852" i="11"/>
  <c r="H853" i="11"/>
  <c r="H854" i="11"/>
  <c r="H855" i="11"/>
  <c r="H856" i="11"/>
  <c r="H857" i="11"/>
  <c r="H858" i="11"/>
  <c r="H859" i="11"/>
  <c r="H860" i="11"/>
  <c r="H861" i="11"/>
  <c r="H862" i="11"/>
  <c r="H863" i="11"/>
  <c r="H864" i="11"/>
  <c r="H865" i="11"/>
  <c r="H866" i="11"/>
  <c r="H867" i="11"/>
  <c r="H868" i="11"/>
  <c r="H869" i="11"/>
  <c r="H870" i="11"/>
  <c r="H871" i="11"/>
  <c r="H872" i="11"/>
  <c r="H873" i="11"/>
  <c r="H874" i="11"/>
  <c r="H875" i="11"/>
  <c r="H876" i="11"/>
  <c r="H877" i="11"/>
  <c r="H878" i="11"/>
  <c r="H879" i="11"/>
  <c r="H880" i="11"/>
  <c r="H881" i="11"/>
  <c r="H882" i="11"/>
  <c r="H883" i="11"/>
  <c r="H884" i="11"/>
  <c r="H885" i="11"/>
  <c r="H886" i="11"/>
  <c r="H887" i="11"/>
  <c r="H888" i="11"/>
  <c r="H889" i="11"/>
  <c r="H890" i="11"/>
  <c r="H6" i="11"/>
  <c r="G595" i="11"/>
  <c r="G596" i="11"/>
  <c r="G597" i="11"/>
  <c r="G598" i="11"/>
  <c r="G599" i="11"/>
  <c r="G600" i="11"/>
  <c r="G601" i="11"/>
  <c r="G602" i="11"/>
  <c r="G603" i="11"/>
  <c r="G604" i="11"/>
  <c r="G605" i="11"/>
  <c r="G606" i="11"/>
  <c r="G607" i="11"/>
  <c r="G608" i="11"/>
  <c r="G609" i="11"/>
  <c r="G610" i="11"/>
  <c r="G611" i="11"/>
  <c r="G612" i="11"/>
  <c r="G613" i="11"/>
  <c r="G614" i="11"/>
  <c r="G615" i="11"/>
  <c r="G616" i="11"/>
  <c r="G617" i="11"/>
  <c r="G618" i="11"/>
  <c r="G619" i="11"/>
  <c r="G620" i="11"/>
  <c r="G621" i="11"/>
  <c r="G622" i="11"/>
  <c r="G623" i="11"/>
  <c r="G624" i="11"/>
  <c r="G625" i="11"/>
  <c r="G626" i="11"/>
  <c r="G627" i="11"/>
  <c r="G628" i="11"/>
  <c r="G629" i="11"/>
  <c r="G630" i="11"/>
  <c r="G631" i="11"/>
  <c r="G632" i="11"/>
  <c r="G633" i="11"/>
  <c r="G634" i="11"/>
  <c r="G635" i="11"/>
  <c r="G636" i="11"/>
  <c r="G637" i="11"/>
  <c r="G638" i="11"/>
  <c r="G639" i="11"/>
  <c r="G640" i="11"/>
  <c r="G641" i="11"/>
  <c r="G642" i="11"/>
  <c r="G643" i="11"/>
  <c r="G644" i="11"/>
  <c r="G645" i="11"/>
  <c r="G646" i="11"/>
  <c r="G647" i="11"/>
  <c r="G648" i="11"/>
  <c r="G649" i="11"/>
  <c r="G650" i="11"/>
  <c r="G651" i="11"/>
  <c r="G652" i="11"/>
  <c r="G653" i="11"/>
  <c r="G654" i="11"/>
  <c r="G655" i="11"/>
  <c r="G656" i="11"/>
  <c r="G657" i="11"/>
  <c r="G658" i="11"/>
  <c r="G659" i="11"/>
  <c r="G660" i="11"/>
  <c r="G661" i="11"/>
  <c r="G662" i="11"/>
  <c r="G663" i="11"/>
  <c r="G664" i="11"/>
  <c r="G665" i="11"/>
  <c r="G666" i="11"/>
  <c r="G667" i="11"/>
  <c r="G668" i="11"/>
  <c r="G669" i="11"/>
  <c r="G670" i="11"/>
  <c r="G671" i="11"/>
  <c r="G672" i="11"/>
  <c r="G673" i="11"/>
  <c r="G674" i="11"/>
  <c r="G675" i="11"/>
  <c r="G676" i="11"/>
  <c r="G677" i="11"/>
  <c r="G678" i="11"/>
  <c r="G679" i="11"/>
  <c r="G680" i="11"/>
  <c r="G681" i="11"/>
  <c r="G682" i="11"/>
  <c r="G683" i="11"/>
  <c r="G684" i="11"/>
  <c r="G685" i="11"/>
  <c r="G686" i="11"/>
  <c r="G687" i="11"/>
  <c r="G688" i="11"/>
  <c r="G689" i="11"/>
  <c r="G690" i="11"/>
  <c r="G691" i="11"/>
  <c r="G692" i="11"/>
  <c r="G693" i="11"/>
  <c r="G694" i="11"/>
  <c r="G695" i="11"/>
  <c r="G696" i="11"/>
  <c r="G697" i="11"/>
  <c r="G698" i="11"/>
  <c r="G699" i="11"/>
  <c r="G700" i="11"/>
  <c r="G701" i="11"/>
  <c r="G702" i="11"/>
  <c r="G703" i="11"/>
  <c r="G704" i="11"/>
  <c r="G705" i="11"/>
  <c r="G706" i="11"/>
  <c r="G707" i="11"/>
  <c r="G708" i="11"/>
  <c r="G709" i="11"/>
  <c r="G710" i="11"/>
  <c r="G711" i="11"/>
  <c r="G712" i="11"/>
  <c r="G713" i="11"/>
  <c r="G714" i="11"/>
  <c r="G715" i="11"/>
  <c r="G716" i="11"/>
  <c r="G717" i="11"/>
  <c r="G718" i="11"/>
  <c r="G719" i="11"/>
  <c r="G720" i="11"/>
  <c r="G721" i="11"/>
  <c r="G722" i="11"/>
  <c r="G723" i="11"/>
  <c r="G724" i="11"/>
  <c r="G725" i="11"/>
  <c r="G726" i="11"/>
  <c r="G727" i="11"/>
  <c r="G728" i="11"/>
  <c r="G729" i="11"/>
  <c r="G730" i="11"/>
  <c r="G731" i="11"/>
  <c r="G732" i="11"/>
  <c r="G733" i="11"/>
  <c r="G734" i="11"/>
  <c r="G735" i="11"/>
  <c r="G736" i="11"/>
  <c r="G737" i="11"/>
  <c r="G738" i="11"/>
  <c r="G739" i="11"/>
  <c r="G740" i="11"/>
  <c r="G741" i="11"/>
  <c r="G742" i="11"/>
  <c r="G743" i="11"/>
  <c r="G744" i="11"/>
  <c r="G745" i="11"/>
  <c r="G746" i="11"/>
  <c r="G747" i="11"/>
  <c r="G748" i="11"/>
  <c r="G749" i="11"/>
  <c r="G750" i="11"/>
  <c r="G751" i="11"/>
  <c r="G752" i="11"/>
  <c r="G753" i="11"/>
  <c r="G754" i="11"/>
  <c r="G755" i="11"/>
  <c r="G756" i="11"/>
  <c r="G757" i="11"/>
  <c r="G758" i="11"/>
  <c r="G759" i="11"/>
  <c r="G760" i="11"/>
  <c r="G761" i="11"/>
  <c r="G762" i="11"/>
  <c r="G763" i="11"/>
  <c r="G764" i="11"/>
  <c r="G765" i="11"/>
  <c r="G766" i="11"/>
  <c r="G767" i="11"/>
  <c r="G768" i="11"/>
  <c r="G769" i="11"/>
  <c r="G770" i="11"/>
  <c r="G771" i="11"/>
  <c r="G772" i="11"/>
  <c r="G773" i="11"/>
  <c r="G774" i="11"/>
  <c r="G775" i="11"/>
  <c r="G776" i="11"/>
  <c r="G777" i="11"/>
  <c r="G778" i="11"/>
  <c r="G779" i="11"/>
  <c r="G780" i="11"/>
  <c r="G781" i="11"/>
  <c r="G782" i="11"/>
  <c r="G783" i="11"/>
  <c r="G784" i="11"/>
  <c r="G785" i="11"/>
  <c r="G786" i="11"/>
  <c r="G787" i="11"/>
  <c r="G788" i="11"/>
  <c r="G789" i="11"/>
  <c r="G790" i="11"/>
  <c r="G791" i="11"/>
  <c r="G792" i="11"/>
  <c r="G793" i="11"/>
  <c r="G794" i="11"/>
  <c r="G795" i="11"/>
  <c r="G796" i="11"/>
  <c r="G797" i="11"/>
  <c r="G798" i="11"/>
  <c r="G799" i="11"/>
  <c r="G800" i="11"/>
  <c r="G801" i="11"/>
  <c r="G802" i="11"/>
  <c r="G803" i="11"/>
  <c r="G804" i="11"/>
  <c r="G805" i="11"/>
  <c r="G806" i="11"/>
  <c r="G807" i="11"/>
  <c r="G808" i="11"/>
  <c r="G809" i="11"/>
  <c r="G810" i="11"/>
  <c r="G811" i="11"/>
  <c r="G812" i="11"/>
  <c r="G813" i="11"/>
  <c r="G814" i="11"/>
  <c r="G815" i="11"/>
  <c r="G816" i="11"/>
  <c r="G817" i="11"/>
  <c r="G818" i="11"/>
  <c r="G819" i="11"/>
  <c r="G820" i="11"/>
  <c r="G821" i="11"/>
  <c r="G822" i="11"/>
  <c r="G823" i="11"/>
  <c r="G824" i="11"/>
  <c r="G825" i="11"/>
  <c r="G826" i="11"/>
  <c r="G827" i="11"/>
  <c r="G828" i="11"/>
  <c r="G829" i="11"/>
  <c r="G830" i="11"/>
  <c r="G831" i="11"/>
  <c r="G832" i="11"/>
  <c r="G833" i="11"/>
  <c r="G834" i="11"/>
  <c r="G835" i="11"/>
  <c r="G836" i="11"/>
  <c r="G837" i="11"/>
  <c r="G838" i="11"/>
  <c r="G839" i="11"/>
  <c r="G840" i="11"/>
  <c r="G841" i="11"/>
  <c r="G842" i="11"/>
  <c r="G843" i="11"/>
  <c r="G844" i="11"/>
  <c r="G845" i="11"/>
  <c r="G846" i="11"/>
  <c r="G847" i="11"/>
  <c r="G848" i="11"/>
  <c r="G849" i="11"/>
  <c r="G850" i="11"/>
  <c r="G851" i="11"/>
  <c r="G852" i="11"/>
  <c r="G853" i="11"/>
  <c r="G854" i="11"/>
  <c r="G855" i="11"/>
  <c r="G856" i="11"/>
  <c r="G857" i="11"/>
  <c r="G858" i="11"/>
  <c r="G859" i="11"/>
  <c r="G860" i="11"/>
  <c r="G861" i="11"/>
  <c r="G862" i="11"/>
  <c r="G863" i="11"/>
  <c r="G864" i="11"/>
  <c r="G865" i="11"/>
  <c r="G866" i="11"/>
  <c r="G867" i="11"/>
  <c r="G868" i="11"/>
  <c r="G869" i="11"/>
  <c r="G870" i="11"/>
  <c r="G871" i="11"/>
  <c r="G872" i="11"/>
  <c r="G873" i="11"/>
  <c r="G874" i="11"/>
  <c r="G875" i="11"/>
  <c r="G876" i="11"/>
  <c r="G877" i="11"/>
  <c r="G878" i="11"/>
  <c r="G879" i="11"/>
  <c r="G880" i="11"/>
  <c r="G881" i="11"/>
  <c r="G882" i="11"/>
  <c r="G883" i="11"/>
  <c r="G884" i="11"/>
  <c r="G885" i="11"/>
  <c r="G886" i="11"/>
  <c r="G887" i="11"/>
  <c r="G888" i="11"/>
  <c r="G889" i="11"/>
  <c r="G890" i="11"/>
  <c r="G594" i="11"/>
  <c r="F8" i="11"/>
  <c r="F9" i="11"/>
  <c r="F10" i="11"/>
  <c r="F11" i="11"/>
  <c r="F12" i="11"/>
  <c r="F13" i="11"/>
  <c r="F14" i="11"/>
  <c r="F15" i="11"/>
  <c r="F16" i="11"/>
  <c r="F17" i="11"/>
  <c r="F18" i="11"/>
  <c r="F19" i="11"/>
  <c r="F20" i="11"/>
  <c r="F21" i="11"/>
  <c r="F22" i="11"/>
  <c r="F23" i="11"/>
  <c r="F24" i="11"/>
  <c r="F25" i="11"/>
  <c r="F26" i="11"/>
  <c r="F27" i="11"/>
  <c r="F28" i="11"/>
  <c r="F29" i="11"/>
  <c r="F30" i="11"/>
  <c r="F31" i="11"/>
  <c r="F32" i="11"/>
  <c r="F33" i="11"/>
  <c r="F34" i="11"/>
  <c r="F35" i="11"/>
  <c r="F36" i="11"/>
  <c r="F37" i="11"/>
  <c r="F38" i="11"/>
  <c r="F39" i="11"/>
  <c r="F40" i="11"/>
  <c r="F41" i="11"/>
  <c r="F42" i="11"/>
  <c r="F43" i="11"/>
  <c r="F44" i="11"/>
  <c r="F45" i="11"/>
  <c r="F46" i="11"/>
  <c r="F47" i="11"/>
  <c r="F48" i="11"/>
  <c r="F49" i="11"/>
  <c r="F50" i="11"/>
  <c r="F51" i="11"/>
  <c r="F52" i="11"/>
  <c r="F53" i="11"/>
  <c r="F54" i="11"/>
  <c r="F55" i="11"/>
  <c r="F56" i="11"/>
  <c r="F57" i="11"/>
  <c r="F58" i="11"/>
  <c r="F59" i="11"/>
  <c r="F60" i="11"/>
  <c r="F61" i="11"/>
  <c r="F62" i="11"/>
  <c r="F63" i="11"/>
  <c r="F64" i="11"/>
  <c r="F65" i="11"/>
  <c r="F66" i="11"/>
  <c r="F67" i="11"/>
  <c r="F68" i="11"/>
  <c r="F69" i="11"/>
  <c r="F70" i="11"/>
  <c r="F71" i="11"/>
  <c r="F72" i="11"/>
  <c r="F73" i="11"/>
  <c r="F74" i="11"/>
  <c r="F75" i="11"/>
  <c r="F76" i="11"/>
  <c r="F77" i="11"/>
  <c r="F78" i="11"/>
  <c r="F79" i="11"/>
  <c r="F80" i="11"/>
  <c r="F81" i="11"/>
  <c r="F82" i="11"/>
  <c r="F83" i="11"/>
  <c r="F84" i="11"/>
  <c r="F85" i="11"/>
  <c r="F86" i="11"/>
  <c r="F87" i="11"/>
  <c r="F88" i="11"/>
  <c r="F89" i="11"/>
  <c r="F90" i="11"/>
  <c r="F91" i="11"/>
  <c r="F92" i="11"/>
  <c r="F93" i="11"/>
  <c r="F94" i="11"/>
  <c r="F95" i="11"/>
  <c r="F96" i="11"/>
  <c r="F97" i="11"/>
  <c r="F98" i="11"/>
  <c r="F99" i="11"/>
  <c r="F100" i="11"/>
  <c r="F101" i="11"/>
  <c r="F102" i="11"/>
  <c r="F103" i="11"/>
  <c r="F104" i="11"/>
  <c r="F105" i="11"/>
  <c r="F106" i="11"/>
  <c r="F107" i="11"/>
  <c r="F108" i="11"/>
  <c r="F109" i="11"/>
  <c r="F110" i="11"/>
  <c r="F111" i="11"/>
  <c r="F112" i="11"/>
  <c r="F113" i="11"/>
  <c r="F114" i="11"/>
  <c r="F115" i="11"/>
  <c r="F116" i="11"/>
  <c r="F117" i="11"/>
  <c r="F118" i="11"/>
  <c r="F119" i="11"/>
  <c r="F120" i="11"/>
  <c r="F121" i="11"/>
  <c r="F122" i="11"/>
  <c r="F123" i="11"/>
  <c r="F124" i="11"/>
  <c r="F125" i="11"/>
  <c r="F126" i="11"/>
  <c r="F127" i="11"/>
  <c r="F128" i="11"/>
  <c r="F129" i="11"/>
  <c r="F130" i="11"/>
  <c r="F131" i="11"/>
  <c r="F132" i="11"/>
  <c r="F133" i="11"/>
  <c r="F134" i="11"/>
  <c r="F135" i="11"/>
  <c r="F136" i="11"/>
  <c r="F137" i="11"/>
  <c r="F138" i="11"/>
  <c r="F139" i="11"/>
  <c r="F140" i="11"/>
  <c r="F141" i="11"/>
  <c r="F142" i="11"/>
  <c r="F143" i="11"/>
  <c r="F144" i="11"/>
  <c r="F145" i="11"/>
  <c r="F146" i="11"/>
  <c r="F147" i="11"/>
  <c r="F148" i="11"/>
  <c r="F149" i="11"/>
  <c r="F150" i="11"/>
  <c r="F151" i="11"/>
  <c r="F152" i="11"/>
  <c r="F153" i="11"/>
  <c r="F154" i="11"/>
  <c r="F155" i="11"/>
  <c r="F156" i="11"/>
  <c r="F157" i="11"/>
  <c r="F158" i="11"/>
  <c r="F159" i="11"/>
  <c r="F160" i="11"/>
  <c r="F161" i="11"/>
  <c r="F162" i="11"/>
  <c r="F163" i="11"/>
  <c r="F164" i="11"/>
  <c r="F165" i="11"/>
  <c r="F166" i="11"/>
  <c r="F167" i="11"/>
  <c r="F168" i="11"/>
  <c r="F169" i="11"/>
  <c r="F170" i="11"/>
  <c r="F171" i="11"/>
  <c r="F172" i="11"/>
  <c r="F173" i="11"/>
  <c r="F174" i="11"/>
  <c r="F175" i="11"/>
  <c r="F176" i="11"/>
  <c r="F177" i="11"/>
  <c r="F178" i="11"/>
  <c r="F179" i="11"/>
  <c r="F180" i="11"/>
  <c r="F181" i="11"/>
  <c r="F182" i="11"/>
  <c r="F183" i="11"/>
  <c r="F184" i="11"/>
  <c r="F185" i="11"/>
  <c r="F186" i="11"/>
  <c r="F187" i="11"/>
  <c r="F188" i="11"/>
  <c r="F189" i="11"/>
  <c r="F190" i="11"/>
  <c r="F191" i="11"/>
  <c r="F192" i="11"/>
  <c r="F193" i="11"/>
  <c r="F194" i="11"/>
  <c r="F195" i="11"/>
  <c r="F196" i="11"/>
  <c r="F197" i="11"/>
  <c r="F198" i="11"/>
  <c r="F199" i="11"/>
  <c r="F200" i="11"/>
  <c r="F201" i="11"/>
  <c r="F202" i="11"/>
  <c r="F203" i="11"/>
  <c r="F204" i="11"/>
  <c r="F205" i="11"/>
  <c r="F206" i="11"/>
  <c r="F207" i="11"/>
  <c r="F208" i="11"/>
  <c r="F209" i="11"/>
  <c r="F210" i="11"/>
  <c r="F211" i="11"/>
  <c r="F212" i="11"/>
  <c r="F213" i="11"/>
  <c r="F214" i="11"/>
  <c r="F215" i="11"/>
  <c r="F216" i="11"/>
  <c r="F217" i="11"/>
  <c r="F218" i="11"/>
  <c r="F219" i="11"/>
  <c r="F220" i="11"/>
  <c r="F221" i="11"/>
  <c r="F222" i="11"/>
  <c r="F223" i="11"/>
  <c r="F224" i="11"/>
  <c r="F225" i="11"/>
  <c r="F226" i="11"/>
  <c r="F227" i="11"/>
  <c r="F228" i="11"/>
  <c r="F229" i="11"/>
  <c r="F230" i="11"/>
  <c r="F231" i="11"/>
  <c r="F232" i="11"/>
  <c r="F233" i="11"/>
  <c r="F234" i="11"/>
  <c r="F235" i="11"/>
  <c r="F236" i="11"/>
  <c r="F237" i="11"/>
  <c r="F238" i="11"/>
  <c r="F239" i="11"/>
  <c r="F240" i="11"/>
  <c r="F241" i="11"/>
  <c r="F242" i="11"/>
  <c r="F243" i="11"/>
  <c r="F244" i="11"/>
  <c r="F245" i="11"/>
  <c r="F246" i="11"/>
  <c r="F247" i="11"/>
  <c r="F248" i="11"/>
  <c r="F249" i="11"/>
  <c r="F250" i="11"/>
  <c r="F251" i="11"/>
  <c r="F252" i="11"/>
  <c r="F253" i="11"/>
  <c r="F254" i="11"/>
  <c r="F255" i="11"/>
  <c r="F256" i="11"/>
  <c r="F257" i="11"/>
  <c r="F258" i="11"/>
  <c r="F259" i="11"/>
  <c r="F260" i="11"/>
  <c r="F261" i="11"/>
  <c r="F262" i="11"/>
  <c r="F263" i="11"/>
  <c r="F264" i="11"/>
  <c r="F265" i="11"/>
  <c r="F266" i="11"/>
  <c r="F267" i="11"/>
  <c r="F268" i="11"/>
  <c r="F269" i="11"/>
  <c r="F270" i="11"/>
  <c r="F271" i="11"/>
  <c r="F272" i="11"/>
  <c r="F273" i="11"/>
  <c r="F274" i="11"/>
  <c r="F275" i="11"/>
  <c r="F276" i="11"/>
  <c r="F277" i="11"/>
  <c r="F278" i="11"/>
  <c r="F279" i="11"/>
  <c r="F280" i="11"/>
  <c r="F281" i="11"/>
  <c r="F282" i="11"/>
  <c r="F283" i="11"/>
  <c r="F284" i="11"/>
  <c r="F285" i="11"/>
  <c r="F286" i="11"/>
  <c r="F287" i="11"/>
  <c r="F288" i="11"/>
  <c r="F289" i="11"/>
  <c r="F290" i="11"/>
  <c r="F291" i="11"/>
  <c r="F292" i="11"/>
  <c r="F293" i="11"/>
  <c r="F294" i="11"/>
  <c r="F295" i="11"/>
  <c r="F296" i="11"/>
  <c r="F297" i="11"/>
  <c r="F298" i="11"/>
  <c r="F299" i="11"/>
  <c r="F300" i="11"/>
  <c r="F301" i="11"/>
  <c r="F302" i="11"/>
  <c r="F303" i="11"/>
  <c r="F304" i="11"/>
  <c r="F305" i="11"/>
  <c r="F306" i="11"/>
  <c r="F307" i="11"/>
  <c r="F308" i="11"/>
  <c r="F309" i="11"/>
  <c r="F310" i="11"/>
  <c r="F311" i="11"/>
  <c r="F312" i="11"/>
  <c r="F313" i="11"/>
  <c r="F314" i="11"/>
  <c r="F315" i="11"/>
  <c r="F316" i="11"/>
  <c r="F317" i="11"/>
  <c r="F318" i="11"/>
  <c r="F319" i="11"/>
  <c r="F320" i="11"/>
  <c r="F321" i="11"/>
  <c r="F322" i="11"/>
  <c r="F323" i="11"/>
  <c r="F324" i="11"/>
  <c r="F325" i="11"/>
  <c r="F326" i="11"/>
  <c r="F327" i="11"/>
  <c r="F328" i="11"/>
  <c r="F329" i="11"/>
  <c r="F330" i="11"/>
  <c r="F331" i="11"/>
  <c r="F332" i="11"/>
  <c r="F333" i="11"/>
  <c r="F334" i="11"/>
  <c r="F335" i="11"/>
  <c r="F336" i="11"/>
  <c r="F337" i="11"/>
  <c r="F338" i="11"/>
  <c r="F339" i="11"/>
  <c r="F340" i="11"/>
  <c r="F341" i="11"/>
  <c r="F342" i="11"/>
  <c r="F343" i="11"/>
  <c r="F344" i="11"/>
  <c r="F345" i="11"/>
  <c r="F346" i="11"/>
  <c r="F347" i="11"/>
  <c r="F348" i="11"/>
  <c r="F349" i="11"/>
  <c r="F350" i="11"/>
  <c r="F351" i="11"/>
  <c r="F352" i="11"/>
  <c r="F353" i="11"/>
  <c r="F354" i="11"/>
  <c r="F355" i="11"/>
  <c r="F356" i="11"/>
  <c r="F357" i="11"/>
  <c r="F358" i="11"/>
  <c r="F359" i="11"/>
  <c r="F360" i="11"/>
  <c r="F361" i="11"/>
  <c r="F362" i="11"/>
  <c r="F363" i="11"/>
  <c r="F364" i="11"/>
  <c r="F365" i="11"/>
  <c r="F366" i="11"/>
  <c r="F367" i="11"/>
  <c r="F368" i="11"/>
  <c r="F369" i="11"/>
  <c r="F370" i="11"/>
  <c r="F371" i="11"/>
  <c r="F372" i="11"/>
  <c r="F373" i="11"/>
  <c r="F374" i="11"/>
  <c r="F375" i="11"/>
  <c r="F376" i="11"/>
  <c r="F377" i="11"/>
  <c r="F378" i="11"/>
  <c r="F379" i="11"/>
  <c r="F380" i="11"/>
  <c r="F381" i="11"/>
  <c r="F382" i="11"/>
  <c r="F383" i="11"/>
  <c r="F384" i="11"/>
  <c r="F385" i="11"/>
  <c r="F386" i="11"/>
  <c r="F387" i="11"/>
  <c r="F388" i="11"/>
  <c r="F389" i="11"/>
  <c r="F390" i="11"/>
  <c r="F391" i="11"/>
  <c r="F392" i="11"/>
  <c r="F393" i="11"/>
  <c r="F394" i="11"/>
  <c r="F395" i="11"/>
  <c r="F396" i="11"/>
  <c r="F397" i="11"/>
  <c r="F398" i="11"/>
  <c r="F399" i="11"/>
  <c r="F400" i="11"/>
  <c r="F401" i="11"/>
  <c r="F402" i="11"/>
  <c r="F403" i="11"/>
  <c r="F404" i="11"/>
  <c r="F405" i="11"/>
  <c r="F406" i="11"/>
  <c r="F407" i="11"/>
  <c r="F408" i="11"/>
  <c r="F409" i="11"/>
  <c r="F410" i="11"/>
  <c r="F411" i="11"/>
  <c r="F412" i="11"/>
  <c r="F413" i="11"/>
  <c r="F414" i="11"/>
  <c r="F415" i="11"/>
  <c r="F416" i="11"/>
  <c r="F417" i="11"/>
  <c r="F418" i="11"/>
  <c r="F419" i="11"/>
  <c r="F420" i="11"/>
  <c r="F421" i="11"/>
  <c r="F422" i="11"/>
  <c r="F423" i="11"/>
  <c r="F424" i="11"/>
  <c r="F425" i="11"/>
  <c r="F426" i="11"/>
  <c r="F427" i="11"/>
  <c r="F428" i="11"/>
  <c r="F429" i="11"/>
  <c r="F430" i="11"/>
  <c r="F431" i="11"/>
  <c r="F432" i="11"/>
  <c r="F433" i="11"/>
  <c r="F434" i="11"/>
  <c r="F435" i="11"/>
  <c r="F436" i="11"/>
  <c r="F437" i="11"/>
  <c r="F438" i="11"/>
  <c r="F439" i="11"/>
  <c r="F440" i="11"/>
  <c r="F441" i="11"/>
  <c r="F442" i="11"/>
  <c r="F443" i="11"/>
  <c r="F444" i="11"/>
  <c r="F445" i="11"/>
  <c r="F446" i="11"/>
  <c r="F447" i="11"/>
  <c r="F448" i="11"/>
  <c r="F449" i="11"/>
  <c r="F450" i="11"/>
  <c r="F451" i="11"/>
  <c r="F452" i="11"/>
  <c r="F453" i="11"/>
  <c r="F454" i="11"/>
  <c r="F455" i="11"/>
  <c r="F456" i="11"/>
  <c r="F457" i="11"/>
  <c r="F458" i="11"/>
  <c r="F459" i="11"/>
  <c r="F460" i="11"/>
  <c r="F461" i="11"/>
  <c r="F462" i="11"/>
  <c r="F463" i="11"/>
  <c r="F464" i="11"/>
  <c r="F465" i="11"/>
  <c r="F466" i="11"/>
  <c r="F467" i="11"/>
  <c r="F468" i="11"/>
  <c r="F469" i="11"/>
  <c r="F470" i="11"/>
  <c r="F471" i="11"/>
  <c r="F472" i="11"/>
  <c r="F473" i="11"/>
  <c r="F474" i="11"/>
  <c r="F475" i="11"/>
  <c r="F476" i="11"/>
  <c r="F477" i="11"/>
  <c r="F478" i="11"/>
  <c r="F479" i="11"/>
  <c r="F480" i="11"/>
  <c r="F481" i="11"/>
  <c r="F482" i="11"/>
  <c r="F483" i="11"/>
  <c r="F484" i="11"/>
  <c r="F485" i="11"/>
  <c r="F486" i="11"/>
  <c r="F487" i="11"/>
  <c r="F488" i="11"/>
  <c r="F489" i="11"/>
  <c r="F490" i="11"/>
  <c r="F491" i="11"/>
  <c r="F492" i="11"/>
  <c r="F493" i="11"/>
  <c r="F494" i="11"/>
  <c r="F495" i="11"/>
  <c r="F496" i="11"/>
  <c r="F497" i="11"/>
  <c r="F498" i="11"/>
  <c r="F499" i="11"/>
  <c r="F500" i="11"/>
  <c r="F501" i="11"/>
  <c r="F502" i="11"/>
  <c r="F503" i="11"/>
  <c r="F504" i="11"/>
  <c r="F505" i="11"/>
  <c r="F506" i="11"/>
  <c r="F507" i="11"/>
  <c r="F508" i="11"/>
  <c r="F509" i="11"/>
  <c r="F510" i="11"/>
  <c r="F511" i="11"/>
  <c r="F512" i="11"/>
  <c r="F513" i="11"/>
  <c r="F514" i="11"/>
  <c r="F515" i="11"/>
  <c r="F516" i="11"/>
  <c r="F517" i="11"/>
  <c r="F518" i="11"/>
  <c r="F519" i="11"/>
  <c r="F520" i="11"/>
  <c r="F521" i="11"/>
  <c r="F522" i="11"/>
  <c r="F523" i="11"/>
  <c r="F524" i="11"/>
  <c r="F525" i="11"/>
  <c r="F526" i="11"/>
  <c r="F527" i="11"/>
  <c r="F528" i="11"/>
  <c r="F529" i="11"/>
  <c r="F530" i="11"/>
  <c r="F531" i="11"/>
  <c r="F532" i="11"/>
  <c r="F533" i="11"/>
  <c r="F534" i="11"/>
  <c r="F535" i="11"/>
  <c r="F536" i="11"/>
  <c r="F537" i="11"/>
  <c r="F538" i="11"/>
  <c r="F539" i="11"/>
  <c r="F540" i="11"/>
  <c r="F541" i="11"/>
  <c r="F542" i="11"/>
  <c r="F543" i="11"/>
  <c r="F544" i="11"/>
  <c r="F545" i="11"/>
  <c r="F546" i="11"/>
  <c r="F547" i="11"/>
  <c r="F548" i="11"/>
  <c r="F549" i="11"/>
  <c r="F550" i="11"/>
  <c r="F551" i="11"/>
  <c r="F552" i="11"/>
  <c r="F553" i="11"/>
  <c r="F554" i="11"/>
  <c r="F555" i="11"/>
  <c r="F556" i="11"/>
  <c r="F557" i="11"/>
  <c r="F558" i="11"/>
  <c r="F559" i="11"/>
  <c r="F560" i="11"/>
  <c r="F561" i="11"/>
  <c r="F562" i="11"/>
  <c r="F563" i="11"/>
  <c r="F564" i="11"/>
  <c r="F565" i="11"/>
  <c r="F566" i="11"/>
  <c r="F567" i="11"/>
  <c r="F568" i="11"/>
  <c r="F569" i="11"/>
  <c r="F570" i="11"/>
  <c r="F571" i="11"/>
  <c r="F572" i="11"/>
  <c r="F573" i="11"/>
  <c r="F574" i="11"/>
  <c r="F575" i="11"/>
  <c r="F576" i="11"/>
  <c r="F577" i="11"/>
  <c r="F578" i="11"/>
  <c r="F579" i="11"/>
  <c r="F580" i="11"/>
  <c r="F581" i="11"/>
  <c r="F582" i="11"/>
  <c r="F583" i="11"/>
  <c r="F584" i="11"/>
  <c r="F585" i="11"/>
  <c r="F586" i="11"/>
  <c r="F587" i="11"/>
  <c r="F588" i="11"/>
  <c r="F589" i="11"/>
  <c r="F590" i="11"/>
  <c r="F591" i="11"/>
  <c r="F592" i="11"/>
  <c r="F593" i="11"/>
  <c r="F594" i="11"/>
  <c r="F595" i="11"/>
  <c r="F596" i="11"/>
  <c r="F597" i="11"/>
  <c r="F598" i="11"/>
  <c r="F599" i="11"/>
  <c r="F600" i="11"/>
  <c r="F601" i="11"/>
  <c r="F602" i="11"/>
  <c r="F603" i="11"/>
  <c r="F604" i="11"/>
  <c r="F605" i="11"/>
  <c r="F606" i="11"/>
  <c r="F607" i="11"/>
  <c r="F608" i="11"/>
  <c r="F609" i="11"/>
  <c r="F610" i="11"/>
  <c r="F611" i="11"/>
  <c r="F612" i="11"/>
  <c r="F613" i="11"/>
  <c r="F614" i="11"/>
  <c r="F615" i="11"/>
  <c r="F616" i="11"/>
  <c r="F617" i="11"/>
  <c r="F618" i="11"/>
  <c r="F619" i="11"/>
  <c r="F620" i="11"/>
  <c r="F621" i="11"/>
  <c r="F622" i="11"/>
  <c r="F623" i="11"/>
  <c r="F624" i="11"/>
  <c r="F625" i="11"/>
  <c r="F626" i="11"/>
  <c r="F627" i="11"/>
  <c r="F628" i="11"/>
  <c r="F629" i="11"/>
  <c r="F630" i="11"/>
  <c r="F631" i="11"/>
  <c r="F632" i="11"/>
  <c r="F633" i="11"/>
  <c r="F634" i="11"/>
  <c r="F635" i="11"/>
  <c r="F636" i="11"/>
  <c r="F637" i="11"/>
  <c r="F638" i="11"/>
  <c r="F639" i="11"/>
  <c r="F640" i="11"/>
  <c r="F641" i="11"/>
  <c r="F642" i="11"/>
  <c r="F643" i="11"/>
  <c r="F644" i="11"/>
  <c r="F645" i="11"/>
  <c r="F646" i="11"/>
  <c r="F647" i="11"/>
  <c r="F648" i="11"/>
  <c r="F649" i="11"/>
  <c r="F650" i="11"/>
  <c r="F651" i="11"/>
  <c r="F652" i="11"/>
  <c r="F653" i="11"/>
  <c r="F654" i="11"/>
  <c r="F655" i="11"/>
  <c r="F656" i="11"/>
  <c r="F657" i="11"/>
  <c r="F658" i="11"/>
  <c r="F659" i="11"/>
  <c r="F660" i="11"/>
  <c r="F661" i="11"/>
  <c r="F662" i="11"/>
  <c r="F663" i="11"/>
  <c r="F664" i="11"/>
  <c r="F665" i="11"/>
  <c r="F666" i="11"/>
  <c r="F667" i="11"/>
  <c r="F668" i="11"/>
  <c r="F669" i="11"/>
  <c r="F670" i="11"/>
  <c r="F671" i="11"/>
  <c r="F672" i="11"/>
  <c r="F673" i="11"/>
  <c r="F674" i="11"/>
  <c r="F675" i="11"/>
  <c r="F676" i="11"/>
  <c r="F677" i="11"/>
  <c r="F678" i="11"/>
  <c r="F679" i="11"/>
  <c r="F680" i="11"/>
  <c r="F681" i="11"/>
  <c r="F682" i="11"/>
  <c r="F683" i="11"/>
  <c r="F684" i="11"/>
  <c r="F685" i="11"/>
  <c r="F686" i="11"/>
  <c r="F687" i="11"/>
  <c r="F688" i="11"/>
  <c r="F689" i="11"/>
  <c r="F690" i="11"/>
  <c r="F691" i="11"/>
  <c r="F692" i="11"/>
  <c r="F693" i="11"/>
  <c r="F694" i="11"/>
  <c r="F695" i="11"/>
  <c r="F696" i="11"/>
  <c r="F697" i="11"/>
  <c r="F698" i="11"/>
  <c r="F699" i="11"/>
  <c r="F700" i="11"/>
  <c r="F701" i="11"/>
  <c r="F702" i="11"/>
  <c r="F703" i="11"/>
  <c r="F704" i="11"/>
  <c r="F705" i="11"/>
  <c r="F706" i="11"/>
  <c r="F707" i="11"/>
  <c r="F708" i="11"/>
  <c r="F709" i="11"/>
  <c r="F710" i="11"/>
  <c r="F711" i="11"/>
  <c r="F712" i="11"/>
  <c r="F713" i="11"/>
  <c r="F714" i="11"/>
  <c r="F715" i="11"/>
  <c r="F716" i="11"/>
  <c r="F717" i="11"/>
  <c r="F718" i="11"/>
  <c r="F719" i="11"/>
  <c r="F720" i="11"/>
  <c r="F721" i="11"/>
  <c r="F722" i="11"/>
  <c r="F723" i="11"/>
  <c r="F724" i="11"/>
  <c r="F725" i="11"/>
  <c r="F726" i="11"/>
  <c r="F727" i="11"/>
  <c r="F728" i="11"/>
  <c r="F729" i="11"/>
  <c r="F730" i="11"/>
  <c r="F731" i="11"/>
  <c r="F732" i="11"/>
  <c r="F733" i="11"/>
  <c r="F734" i="11"/>
  <c r="F735" i="11"/>
  <c r="F736" i="11"/>
  <c r="F737" i="11"/>
  <c r="F738" i="11"/>
  <c r="F739" i="11"/>
  <c r="F740" i="11"/>
  <c r="F741" i="11"/>
  <c r="F742" i="11"/>
  <c r="F743" i="11"/>
  <c r="F744" i="11"/>
  <c r="F745" i="11"/>
  <c r="F746" i="11"/>
  <c r="F747" i="11"/>
  <c r="F748" i="11"/>
  <c r="F749" i="11"/>
  <c r="F750" i="11"/>
  <c r="F751" i="11"/>
  <c r="F752" i="11"/>
  <c r="F753" i="11"/>
  <c r="F754" i="11"/>
  <c r="F755" i="11"/>
  <c r="F756" i="11"/>
  <c r="F757" i="11"/>
  <c r="F758" i="11"/>
  <c r="F759" i="11"/>
  <c r="F760" i="11"/>
  <c r="F761" i="11"/>
  <c r="F762" i="11"/>
  <c r="F763" i="11"/>
  <c r="F764" i="11"/>
  <c r="F765" i="11"/>
  <c r="F766" i="11"/>
  <c r="F767" i="11"/>
  <c r="F768" i="11"/>
  <c r="F769" i="11"/>
  <c r="F770" i="11"/>
  <c r="F771" i="11"/>
  <c r="F772" i="11"/>
  <c r="F773" i="11"/>
  <c r="F774" i="11"/>
  <c r="F775" i="11"/>
  <c r="F776" i="11"/>
  <c r="F777" i="11"/>
  <c r="F778" i="11"/>
  <c r="F779" i="11"/>
  <c r="F780" i="11"/>
  <c r="F781" i="11"/>
  <c r="F782" i="11"/>
  <c r="F783" i="11"/>
  <c r="F784" i="11"/>
  <c r="F785" i="11"/>
  <c r="F786" i="11"/>
  <c r="F787" i="11"/>
  <c r="F788" i="11"/>
  <c r="F789" i="11"/>
  <c r="F790" i="11"/>
  <c r="F791" i="11"/>
  <c r="F792" i="11"/>
  <c r="F793" i="11"/>
  <c r="F794" i="11"/>
  <c r="F795" i="11"/>
  <c r="F796" i="11"/>
  <c r="F797" i="11"/>
  <c r="F798" i="11"/>
  <c r="F799" i="11"/>
  <c r="F800" i="11"/>
  <c r="F801" i="11"/>
  <c r="F802" i="11"/>
  <c r="F803" i="11"/>
  <c r="F804" i="11"/>
  <c r="F805" i="11"/>
  <c r="F806" i="11"/>
  <c r="F807" i="11"/>
  <c r="F808" i="11"/>
  <c r="F809" i="11"/>
  <c r="F810" i="11"/>
  <c r="F811" i="11"/>
  <c r="F812" i="11"/>
  <c r="F813" i="11"/>
  <c r="F814" i="11"/>
  <c r="F815" i="11"/>
  <c r="F816" i="11"/>
  <c r="F817" i="11"/>
  <c r="F818" i="11"/>
  <c r="F819" i="11"/>
  <c r="F820" i="11"/>
  <c r="F821" i="11"/>
  <c r="F822" i="11"/>
  <c r="F823" i="11"/>
  <c r="F824" i="11"/>
  <c r="F825" i="11"/>
  <c r="F826" i="11"/>
  <c r="F827" i="11"/>
  <c r="F828" i="11"/>
  <c r="F829" i="11"/>
  <c r="F830" i="11"/>
  <c r="F831" i="11"/>
  <c r="F832" i="11"/>
  <c r="F833" i="11"/>
  <c r="F834" i="11"/>
  <c r="F835" i="11"/>
  <c r="F836" i="11"/>
  <c r="F837" i="11"/>
  <c r="F838" i="11"/>
  <c r="F839" i="11"/>
  <c r="F840" i="11"/>
  <c r="F841" i="11"/>
  <c r="F842" i="11"/>
  <c r="F843" i="11"/>
  <c r="F844" i="11"/>
  <c r="F845" i="11"/>
  <c r="F846" i="11"/>
  <c r="F847" i="11"/>
  <c r="F848" i="11"/>
  <c r="F849" i="11"/>
  <c r="F850" i="11"/>
  <c r="F851" i="11"/>
  <c r="F852" i="11"/>
  <c r="F853" i="11"/>
  <c r="F854" i="11"/>
  <c r="F855" i="11"/>
  <c r="F856" i="11"/>
  <c r="F857" i="11"/>
  <c r="F858" i="11"/>
  <c r="F859" i="11"/>
  <c r="F860" i="11"/>
  <c r="F861" i="11"/>
  <c r="F862" i="11"/>
  <c r="F863" i="11"/>
  <c r="F864" i="11"/>
  <c r="F865" i="11"/>
  <c r="F866" i="11"/>
  <c r="F867" i="11"/>
  <c r="F868" i="11"/>
  <c r="F869" i="11"/>
  <c r="F870" i="11"/>
  <c r="F871" i="11"/>
  <c r="F872" i="11"/>
  <c r="F873" i="11"/>
  <c r="F874" i="11"/>
  <c r="F875" i="11"/>
  <c r="F876" i="11"/>
  <c r="F877" i="11"/>
  <c r="F878" i="11"/>
  <c r="F879" i="11"/>
  <c r="F880" i="11"/>
  <c r="F881" i="11"/>
  <c r="F882" i="11"/>
  <c r="F883" i="11"/>
  <c r="F884" i="11"/>
  <c r="F885" i="11"/>
  <c r="F886" i="11"/>
  <c r="F887" i="11"/>
  <c r="F888" i="11"/>
  <c r="F889" i="11"/>
  <c r="F890" i="11"/>
  <c r="F7" i="11"/>
  <c r="F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E45" i="11"/>
  <c r="E46" i="11"/>
  <c r="E47" i="11"/>
  <c r="E48" i="11"/>
  <c r="E49" i="11"/>
  <c r="E50" i="11"/>
  <c r="E51" i="11"/>
  <c r="E52" i="11"/>
  <c r="E53" i="11"/>
  <c r="E54" i="11"/>
  <c r="E55" i="11"/>
  <c r="E56" i="11"/>
  <c r="E57" i="11"/>
  <c r="E58" i="11"/>
  <c r="E59" i="11"/>
  <c r="E60" i="11"/>
  <c r="E61" i="11"/>
  <c r="E62" i="11"/>
  <c r="E63" i="11"/>
  <c r="E64" i="11"/>
  <c r="E65" i="11"/>
  <c r="E66" i="11"/>
  <c r="E67" i="11"/>
  <c r="E68" i="11"/>
  <c r="E69" i="11"/>
  <c r="E70" i="11"/>
  <c r="E71" i="11"/>
  <c r="E72" i="11"/>
  <c r="E73" i="11"/>
  <c r="E74" i="11"/>
  <c r="E75" i="11"/>
  <c r="E76" i="11"/>
  <c r="E77" i="11"/>
  <c r="E78" i="11"/>
  <c r="E79" i="11"/>
  <c r="E80" i="11"/>
  <c r="E81" i="11"/>
  <c r="E82" i="11"/>
  <c r="E83" i="11"/>
  <c r="E84" i="11"/>
  <c r="E85" i="11"/>
  <c r="E86" i="11"/>
  <c r="E87" i="11"/>
  <c r="E88" i="11"/>
  <c r="E89" i="11"/>
  <c r="E90" i="11"/>
  <c r="E91" i="11"/>
  <c r="E92" i="11"/>
  <c r="E93" i="11"/>
  <c r="E94" i="11"/>
  <c r="E95" i="11"/>
  <c r="E96" i="11"/>
  <c r="E97" i="11"/>
  <c r="E98" i="11"/>
  <c r="E99" i="11"/>
  <c r="E100" i="11"/>
  <c r="E101" i="11"/>
  <c r="E102" i="11"/>
  <c r="E103" i="11"/>
  <c r="E104" i="11"/>
  <c r="E105" i="11"/>
  <c r="E106" i="11"/>
  <c r="E107" i="11"/>
  <c r="E108" i="11"/>
  <c r="E109" i="11"/>
  <c r="E110" i="11"/>
  <c r="E111" i="11"/>
  <c r="E112" i="11"/>
  <c r="E113" i="11"/>
  <c r="E114" i="11"/>
  <c r="E115" i="11"/>
  <c r="E116" i="11"/>
  <c r="E117" i="11"/>
  <c r="E118" i="11"/>
  <c r="E119" i="11"/>
  <c r="E120" i="11"/>
  <c r="E121" i="11"/>
  <c r="E122" i="11"/>
  <c r="E123" i="11"/>
  <c r="E124" i="11"/>
  <c r="E125" i="11"/>
  <c r="E126" i="11"/>
  <c r="E127" i="11"/>
  <c r="E128" i="11"/>
  <c r="E129" i="11"/>
  <c r="E130" i="11"/>
  <c r="E131" i="11"/>
  <c r="E132" i="11"/>
  <c r="E133" i="11"/>
  <c r="E134" i="11"/>
  <c r="E135" i="11"/>
  <c r="E136" i="11"/>
  <c r="E137" i="11"/>
  <c r="E138" i="11"/>
  <c r="E139" i="11"/>
  <c r="E140" i="11"/>
  <c r="E141" i="11"/>
  <c r="E142" i="11"/>
  <c r="E143" i="11"/>
  <c r="E144" i="11"/>
  <c r="E145" i="11"/>
  <c r="E146" i="11"/>
  <c r="E147" i="11"/>
  <c r="E148" i="11"/>
  <c r="E149" i="11"/>
  <c r="E150" i="11"/>
  <c r="E151" i="11"/>
  <c r="E152" i="11"/>
  <c r="E153" i="11"/>
  <c r="E154" i="11"/>
  <c r="E155" i="11"/>
  <c r="E156" i="11"/>
  <c r="E157" i="11"/>
  <c r="E158" i="11"/>
  <c r="E159" i="11"/>
  <c r="E160" i="11"/>
  <c r="E161" i="11"/>
  <c r="E162" i="11"/>
  <c r="E163" i="11"/>
  <c r="E164" i="11"/>
  <c r="E165" i="11"/>
  <c r="E166" i="11"/>
  <c r="E167" i="11"/>
  <c r="E168" i="11"/>
  <c r="E169" i="11"/>
  <c r="E170" i="11"/>
  <c r="E171" i="11"/>
  <c r="E172" i="11"/>
  <c r="E173" i="11"/>
  <c r="E174" i="11"/>
  <c r="E175" i="11"/>
  <c r="E176" i="11"/>
  <c r="E177" i="11"/>
  <c r="E178" i="11"/>
  <c r="E179" i="11"/>
  <c r="E180" i="11"/>
  <c r="E181" i="11"/>
  <c r="E182" i="11"/>
  <c r="E183" i="11"/>
  <c r="E184" i="11"/>
  <c r="E185" i="11"/>
  <c r="E186" i="11"/>
  <c r="E187" i="11"/>
  <c r="E188" i="11"/>
  <c r="E189" i="11"/>
  <c r="E190" i="11"/>
  <c r="E191" i="11"/>
  <c r="E192" i="11"/>
  <c r="E193" i="11"/>
  <c r="E194" i="11"/>
  <c r="E195" i="11"/>
  <c r="E196" i="11"/>
  <c r="E197" i="11"/>
  <c r="E198" i="11"/>
  <c r="E199" i="11"/>
  <c r="E200" i="11"/>
  <c r="E201" i="11"/>
  <c r="E202" i="11"/>
  <c r="E203" i="11"/>
  <c r="E204" i="11"/>
  <c r="E205" i="11"/>
  <c r="E206" i="11"/>
  <c r="E207" i="11"/>
  <c r="E208" i="11"/>
  <c r="E209" i="11"/>
  <c r="E210" i="11"/>
  <c r="E211" i="11"/>
  <c r="E212" i="11"/>
  <c r="E213" i="11"/>
  <c r="E214" i="11"/>
  <c r="E215" i="11"/>
  <c r="E216" i="11"/>
  <c r="E217" i="11"/>
  <c r="E218" i="11"/>
  <c r="E219" i="11"/>
  <c r="E220" i="11"/>
  <c r="E221" i="11"/>
  <c r="E222" i="11"/>
  <c r="E223" i="11"/>
  <c r="E224" i="11"/>
  <c r="E225" i="11"/>
  <c r="E226" i="11"/>
  <c r="E227" i="11"/>
  <c r="E228" i="11"/>
  <c r="E229" i="11"/>
  <c r="E230" i="11"/>
  <c r="E231" i="11"/>
  <c r="E232" i="11"/>
  <c r="E233" i="11"/>
  <c r="E234" i="11"/>
  <c r="E235" i="11"/>
  <c r="E236" i="11"/>
  <c r="E237" i="11"/>
  <c r="E238" i="11"/>
  <c r="E239" i="11"/>
  <c r="E240" i="11"/>
  <c r="E241" i="11"/>
  <c r="E242" i="11"/>
  <c r="E243" i="11"/>
  <c r="E244" i="11"/>
  <c r="E245" i="11"/>
  <c r="E246" i="11"/>
  <c r="E247" i="11"/>
  <c r="E248" i="11"/>
  <c r="E249" i="11"/>
  <c r="E250" i="11"/>
  <c r="E251" i="11"/>
  <c r="E252" i="11"/>
  <c r="E253" i="11"/>
  <c r="E254" i="11"/>
  <c r="E255" i="11"/>
  <c r="E256" i="11"/>
  <c r="E257" i="11"/>
  <c r="E258" i="11"/>
  <c r="E259" i="11"/>
  <c r="E260" i="11"/>
  <c r="E261" i="11"/>
  <c r="E262" i="11"/>
  <c r="E263" i="11"/>
  <c r="E264" i="11"/>
  <c r="E265" i="11"/>
  <c r="E266" i="11"/>
  <c r="E267" i="11"/>
  <c r="E268" i="11"/>
  <c r="E269" i="11"/>
  <c r="E270" i="11"/>
  <c r="E271" i="11"/>
  <c r="E272" i="11"/>
  <c r="E273" i="11"/>
  <c r="E274" i="11"/>
  <c r="E275" i="11"/>
  <c r="E276" i="11"/>
  <c r="E277" i="11"/>
  <c r="E278" i="11"/>
  <c r="E279" i="11"/>
  <c r="E280" i="11"/>
  <c r="E281" i="11"/>
  <c r="E282" i="11"/>
  <c r="E283" i="11"/>
  <c r="E284" i="11"/>
  <c r="E285" i="11"/>
  <c r="E286" i="11"/>
  <c r="E287" i="11"/>
  <c r="E288" i="11"/>
  <c r="E289" i="11"/>
  <c r="E290" i="11"/>
  <c r="E291" i="11"/>
  <c r="E292" i="11"/>
  <c r="E293" i="11"/>
  <c r="E294" i="11"/>
  <c r="E295" i="11"/>
  <c r="E296" i="11"/>
  <c r="E297" i="11"/>
  <c r="E298" i="11"/>
  <c r="E299" i="11"/>
  <c r="E300" i="11"/>
  <c r="E301" i="11"/>
  <c r="E302" i="11"/>
  <c r="E303" i="11"/>
  <c r="E304" i="11"/>
  <c r="E305" i="11"/>
  <c r="E306" i="11"/>
  <c r="E307" i="11"/>
  <c r="E308" i="11"/>
  <c r="E309" i="11"/>
  <c r="E310" i="11"/>
  <c r="E311" i="11"/>
  <c r="E312" i="11"/>
  <c r="E313" i="11"/>
  <c r="E314" i="11"/>
  <c r="E315" i="11"/>
  <c r="E316" i="11"/>
  <c r="E317" i="11"/>
  <c r="E318" i="11"/>
  <c r="E319" i="11"/>
  <c r="E320" i="11"/>
  <c r="E321" i="11"/>
  <c r="E322" i="11"/>
  <c r="E323" i="11"/>
  <c r="E324" i="11"/>
  <c r="E325" i="11"/>
  <c r="E326" i="11"/>
  <c r="E327" i="11"/>
  <c r="E328" i="11"/>
  <c r="E329" i="11"/>
  <c r="E330" i="11"/>
  <c r="E331" i="11"/>
  <c r="E332" i="11"/>
  <c r="E333" i="11"/>
  <c r="E334" i="11"/>
  <c r="E335" i="11"/>
  <c r="E336" i="11"/>
  <c r="E337" i="11"/>
  <c r="E338" i="11"/>
  <c r="E339" i="11"/>
  <c r="E340" i="11"/>
  <c r="E341" i="11"/>
  <c r="E342" i="11"/>
  <c r="E343" i="11"/>
  <c r="E344" i="11"/>
  <c r="E345" i="11"/>
  <c r="E346" i="11"/>
  <c r="E347" i="11"/>
  <c r="E348" i="11"/>
  <c r="E349" i="11"/>
  <c r="E350" i="11"/>
  <c r="E351" i="11"/>
  <c r="E352" i="11"/>
  <c r="E353" i="11"/>
  <c r="E354" i="11"/>
  <c r="E355" i="11"/>
  <c r="E356" i="11"/>
  <c r="E357" i="11"/>
  <c r="E358" i="11"/>
  <c r="E359" i="11"/>
  <c r="E360" i="11"/>
  <c r="E361" i="11"/>
  <c r="E362" i="11"/>
  <c r="E363" i="11"/>
  <c r="E364" i="11"/>
  <c r="E365" i="11"/>
  <c r="E366" i="11"/>
  <c r="E367" i="11"/>
  <c r="E368" i="11"/>
  <c r="E369" i="11"/>
  <c r="E370" i="11"/>
  <c r="E371" i="11"/>
  <c r="E372" i="11"/>
  <c r="E373" i="11"/>
  <c r="E374" i="11"/>
  <c r="E375" i="11"/>
  <c r="E376" i="11"/>
  <c r="E377" i="11"/>
  <c r="E378" i="11"/>
  <c r="E379" i="11"/>
  <c r="E380" i="11"/>
  <c r="E381" i="11"/>
  <c r="E382" i="11"/>
  <c r="E383" i="11"/>
  <c r="E384" i="11"/>
  <c r="E385" i="11"/>
  <c r="E386" i="11"/>
  <c r="E387" i="11"/>
  <c r="E388" i="11"/>
  <c r="E389" i="11"/>
  <c r="E390" i="11"/>
  <c r="E391" i="11"/>
  <c r="E392" i="11"/>
  <c r="E393" i="11"/>
  <c r="E394" i="11"/>
  <c r="E395" i="11"/>
  <c r="E396" i="11"/>
  <c r="E397" i="11"/>
  <c r="E398" i="11"/>
  <c r="E399" i="11"/>
  <c r="E400" i="11"/>
  <c r="E401" i="11"/>
  <c r="E402" i="11"/>
  <c r="E403" i="11"/>
  <c r="E404" i="11"/>
  <c r="E405" i="11"/>
  <c r="E406" i="11"/>
  <c r="E407" i="11"/>
  <c r="E408" i="11"/>
  <c r="E409" i="11"/>
  <c r="E410" i="11"/>
  <c r="E411" i="11"/>
  <c r="E412" i="11"/>
  <c r="E413" i="11"/>
  <c r="E414" i="11"/>
  <c r="E415" i="11"/>
  <c r="E416" i="11"/>
  <c r="E417" i="11"/>
  <c r="E418" i="11"/>
  <c r="E419" i="11"/>
  <c r="E420" i="11"/>
  <c r="E421" i="11"/>
  <c r="E422" i="11"/>
  <c r="E423" i="11"/>
  <c r="E424" i="11"/>
  <c r="E425" i="11"/>
  <c r="E426" i="11"/>
  <c r="E427" i="11"/>
  <c r="E428" i="11"/>
  <c r="E429" i="11"/>
  <c r="E430" i="11"/>
  <c r="E431" i="11"/>
  <c r="E432" i="11"/>
  <c r="E433" i="11"/>
  <c r="E434" i="11"/>
  <c r="E435" i="11"/>
  <c r="E436" i="11"/>
  <c r="E437" i="11"/>
  <c r="E438" i="11"/>
  <c r="E439" i="11"/>
  <c r="E440" i="11"/>
  <c r="E441" i="11"/>
  <c r="E442" i="11"/>
  <c r="E443" i="11"/>
  <c r="E444" i="11"/>
  <c r="E445" i="11"/>
  <c r="E446" i="11"/>
  <c r="E447" i="11"/>
  <c r="E448" i="11"/>
  <c r="E449" i="11"/>
  <c r="E450" i="11"/>
  <c r="E451" i="11"/>
  <c r="E452" i="11"/>
  <c r="E453" i="11"/>
  <c r="E454" i="11"/>
  <c r="E455" i="11"/>
  <c r="E456" i="11"/>
  <c r="E457" i="11"/>
  <c r="E458" i="11"/>
  <c r="E459" i="11"/>
  <c r="E460" i="11"/>
  <c r="E461" i="11"/>
  <c r="E462" i="11"/>
  <c r="E463" i="11"/>
  <c r="E464" i="11"/>
  <c r="E465" i="11"/>
  <c r="E466" i="11"/>
  <c r="E467" i="11"/>
  <c r="E468" i="11"/>
  <c r="E469" i="11"/>
  <c r="E470" i="11"/>
  <c r="E471" i="11"/>
  <c r="E472" i="11"/>
  <c r="E473" i="11"/>
  <c r="E474" i="11"/>
  <c r="E475" i="11"/>
  <c r="E476" i="11"/>
  <c r="E477" i="11"/>
  <c r="E478" i="11"/>
  <c r="E479" i="11"/>
  <c r="E480" i="11"/>
  <c r="E481" i="11"/>
  <c r="E482" i="11"/>
  <c r="E483" i="11"/>
  <c r="E484" i="11"/>
  <c r="E485" i="11"/>
  <c r="E486" i="11"/>
  <c r="E487" i="11"/>
  <c r="E488" i="11"/>
  <c r="E489" i="11"/>
  <c r="E490" i="11"/>
  <c r="E491" i="11"/>
  <c r="E492" i="11"/>
  <c r="E493" i="11"/>
  <c r="E494" i="11"/>
  <c r="E495" i="11"/>
  <c r="E496" i="11"/>
  <c r="E497" i="11"/>
  <c r="E498" i="11"/>
  <c r="E499" i="11"/>
  <c r="E500" i="11"/>
  <c r="E501" i="11"/>
  <c r="E502" i="11"/>
  <c r="E503" i="11"/>
  <c r="E504" i="11"/>
  <c r="E505" i="11"/>
  <c r="E506" i="11"/>
  <c r="E507" i="11"/>
  <c r="E508" i="11"/>
  <c r="E509" i="11"/>
  <c r="E510" i="11"/>
  <c r="E511" i="11"/>
  <c r="E512" i="11"/>
  <c r="E513" i="11"/>
  <c r="E514" i="11"/>
  <c r="E515" i="11"/>
  <c r="E516" i="11"/>
  <c r="E517" i="11"/>
  <c r="E518" i="11"/>
  <c r="E519" i="11"/>
  <c r="E520" i="11"/>
  <c r="E521" i="11"/>
  <c r="E522" i="11"/>
  <c r="E523" i="11"/>
  <c r="E524" i="11"/>
  <c r="E525" i="11"/>
  <c r="E526" i="11"/>
  <c r="E527" i="11"/>
  <c r="E528" i="11"/>
  <c r="E529" i="11"/>
  <c r="E530" i="11"/>
  <c r="E531" i="11"/>
  <c r="E532" i="11"/>
  <c r="E533" i="11"/>
  <c r="E534" i="11"/>
  <c r="E535" i="11"/>
  <c r="E536" i="11"/>
  <c r="E537" i="11"/>
  <c r="E538" i="11"/>
  <c r="E539" i="11"/>
  <c r="E540" i="11"/>
  <c r="E541" i="11"/>
  <c r="E542" i="11"/>
  <c r="E543" i="11"/>
  <c r="E544" i="11"/>
  <c r="E545" i="11"/>
  <c r="E546" i="11"/>
  <c r="E547" i="11"/>
  <c r="E548" i="11"/>
  <c r="E549" i="11"/>
  <c r="E550" i="11"/>
  <c r="E551" i="11"/>
  <c r="E552" i="11"/>
  <c r="E553" i="11"/>
  <c r="E554" i="11"/>
  <c r="E555" i="11"/>
  <c r="E556" i="11"/>
  <c r="E557" i="11"/>
  <c r="E558" i="11"/>
  <c r="E559" i="11"/>
  <c r="E560" i="11"/>
  <c r="E561" i="11"/>
  <c r="E562" i="11"/>
  <c r="E563" i="11"/>
  <c r="E564" i="11"/>
  <c r="E565" i="11"/>
  <c r="E566" i="11"/>
  <c r="E567" i="11"/>
  <c r="E568" i="11"/>
  <c r="E569" i="11"/>
  <c r="E570" i="11"/>
  <c r="E571" i="11"/>
  <c r="E572" i="11"/>
  <c r="E573" i="11"/>
  <c r="E574" i="11"/>
  <c r="E575" i="11"/>
  <c r="E576" i="11"/>
  <c r="E577" i="11"/>
  <c r="E578" i="11"/>
  <c r="E579" i="11"/>
  <c r="E580" i="11"/>
  <c r="E581" i="11"/>
  <c r="E582" i="11"/>
  <c r="E583" i="11"/>
  <c r="E584" i="11"/>
  <c r="E585" i="11"/>
  <c r="E586" i="11"/>
  <c r="E587" i="11"/>
  <c r="E588" i="11"/>
  <c r="E589" i="11"/>
  <c r="E590" i="11"/>
  <c r="E591" i="11"/>
  <c r="E592" i="11"/>
  <c r="E593" i="11"/>
  <c r="E594" i="11"/>
  <c r="E595" i="11"/>
  <c r="E596" i="11"/>
  <c r="E597" i="11"/>
  <c r="E598" i="11"/>
  <c r="E599" i="11"/>
  <c r="E600" i="11"/>
  <c r="E601" i="11"/>
  <c r="E602" i="11"/>
  <c r="E603" i="11"/>
  <c r="E604" i="11"/>
  <c r="E605" i="11"/>
  <c r="E606" i="11"/>
  <c r="E607" i="11"/>
  <c r="E608" i="11"/>
  <c r="E609" i="11"/>
  <c r="E610" i="11"/>
  <c r="E611" i="11"/>
  <c r="E612" i="11"/>
  <c r="E613" i="11"/>
  <c r="E614" i="11"/>
  <c r="E615" i="11"/>
  <c r="E616" i="11"/>
  <c r="E617" i="11"/>
  <c r="E618" i="11"/>
  <c r="E619" i="11"/>
  <c r="E620" i="11"/>
  <c r="E621" i="11"/>
  <c r="E622" i="11"/>
  <c r="E623" i="11"/>
  <c r="E624" i="11"/>
  <c r="E625" i="11"/>
  <c r="E626" i="11"/>
  <c r="E627" i="11"/>
  <c r="E628" i="11"/>
  <c r="E629" i="11"/>
  <c r="E630" i="11"/>
  <c r="E631" i="11"/>
  <c r="E632" i="11"/>
  <c r="E633" i="11"/>
  <c r="E634" i="11"/>
  <c r="E635" i="11"/>
  <c r="E636" i="11"/>
  <c r="E637" i="11"/>
  <c r="E638" i="11"/>
  <c r="E639" i="11"/>
  <c r="E640" i="11"/>
  <c r="E641" i="11"/>
  <c r="E642" i="11"/>
  <c r="E643" i="11"/>
  <c r="E644" i="11"/>
  <c r="E645" i="11"/>
  <c r="E646" i="11"/>
  <c r="E647" i="11"/>
  <c r="E648" i="11"/>
  <c r="E649" i="11"/>
  <c r="E650" i="11"/>
  <c r="E651" i="11"/>
  <c r="E652" i="11"/>
  <c r="E653" i="11"/>
  <c r="E654" i="11"/>
  <c r="E655" i="11"/>
  <c r="E656" i="11"/>
  <c r="E657" i="11"/>
  <c r="E658" i="11"/>
  <c r="E659" i="11"/>
  <c r="E660" i="11"/>
  <c r="E661" i="11"/>
  <c r="E662" i="11"/>
  <c r="E663" i="11"/>
  <c r="E664" i="11"/>
  <c r="E665" i="11"/>
  <c r="E666" i="11"/>
  <c r="E667" i="11"/>
  <c r="E668" i="11"/>
  <c r="E669" i="11"/>
  <c r="E670" i="11"/>
  <c r="E671" i="11"/>
  <c r="E672" i="11"/>
  <c r="E673" i="11"/>
  <c r="E674" i="11"/>
  <c r="E675" i="11"/>
  <c r="E676" i="11"/>
  <c r="E677" i="11"/>
  <c r="E678" i="11"/>
  <c r="E679" i="11"/>
  <c r="E680" i="11"/>
  <c r="E681" i="11"/>
  <c r="E682" i="11"/>
  <c r="E683" i="11"/>
  <c r="E684" i="11"/>
  <c r="E685" i="11"/>
  <c r="E686" i="11"/>
  <c r="E687" i="11"/>
  <c r="E688" i="11"/>
  <c r="E689" i="11"/>
  <c r="E690" i="11"/>
  <c r="E691" i="11"/>
  <c r="E692" i="11"/>
  <c r="E693" i="11"/>
  <c r="E694" i="11"/>
  <c r="E695" i="11"/>
  <c r="E696" i="11"/>
  <c r="E697" i="11"/>
  <c r="E698" i="11"/>
  <c r="E699" i="11"/>
  <c r="E700" i="11"/>
  <c r="E701" i="11"/>
  <c r="E702" i="11"/>
  <c r="E703" i="11"/>
  <c r="E704" i="11"/>
  <c r="E705" i="11"/>
  <c r="E706" i="11"/>
  <c r="E707" i="11"/>
  <c r="E708" i="11"/>
  <c r="E709" i="11"/>
  <c r="E710" i="11"/>
  <c r="E711" i="11"/>
  <c r="E712" i="11"/>
  <c r="E713" i="11"/>
  <c r="E714" i="11"/>
  <c r="E715" i="11"/>
  <c r="E716" i="11"/>
  <c r="E717" i="11"/>
  <c r="E718" i="11"/>
  <c r="E719" i="11"/>
  <c r="E720" i="11"/>
  <c r="E721" i="11"/>
  <c r="E722" i="11"/>
  <c r="E723" i="11"/>
  <c r="E724" i="11"/>
  <c r="E725" i="11"/>
  <c r="E726" i="11"/>
  <c r="E727" i="11"/>
  <c r="E728" i="11"/>
  <c r="E729" i="11"/>
  <c r="E730" i="11"/>
  <c r="E731" i="11"/>
  <c r="E732" i="11"/>
  <c r="E733" i="11"/>
  <c r="E734" i="11"/>
  <c r="E735" i="11"/>
  <c r="E736" i="11"/>
  <c r="E737" i="11"/>
  <c r="E738" i="11"/>
  <c r="E739" i="11"/>
  <c r="E740" i="11"/>
  <c r="E741" i="11"/>
  <c r="E742" i="11"/>
  <c r="E743" i="11"/>
  <c r="E744" i="11"/>
  <c r="E745" i="11"/>
  <c r="E746" i="11"/>
  <c r="E747" i="11"/>
  <c r="E748" i="11"/>
  <c r="E749" i="11"/>
  <c r="E750" i="11"/>
  <c r="E751" i="11"/>
  <c r="E752" i="11"/>
  <c r="E753" i="11"/>
  <c r="E754" i="11"/>
  <c r="E755" i="11"/>
  <c r="E756" i="11"/>
  <c r="E757" i="11"/>
  <c r="E758" i="11"/>
  <c r="E759" i="11"/>
  <c r="E760" i="11"/>
  <c r="E761" i="11"/>
  <c r="E762" i="11"/>
  <c r="E763" i="11"/>
  <c r="E764" i="11"/>
  <c r="E765" i="11"/>
  <c r="E766" i="11"/>
  <c r="E767" i="11"/>
  <c r="E768" i="11"/>
  <c r="E769" i="11"/>
  <c r="E770" i="11"/>
  <c r="E771" i="11"/>
  <c r="E772" i="11"/>
  <c r="E773" i="11"/>
  <c r="E774" i="11"/>
  <c r="E775" i="11"/>
  <c r="E776" i="11"/>
  <c r="E777" i="11"/>
  <c r="E778" i="11"/>
  <c r="E779" i="11"/>
  <c r="E780" i="11"/>
  <c r="E781" i="11"/>
  <c r="E782" i="11"/>
  <c r="E783" i="11"/>
  <c r="E784" i="11"/>
  <c r="E785" i="11"/>
  <c r="E786" i="11"/>
  <c r="E787" i="11"/>
  <c r="E788" i="11"/>
  <c r="E789" i="11"/>
  <c r="E790" i="11"/>
  <c r="E791" i="11"/>
  <c r="E792" i="11"/>
  <c r="E793" i="11"/>
  <c r="E794" i="11"/>
  <c r="E795" i="11"/>
  <c r="E796" i="11"/>
  <c r="E797" i="11"/>
  <c r="E798" i="11"/>
  <c r="E799" i="11"/>
  <c r="E800" i="11"/>
  <c r="E801" i="11"/>
  <c r="E802" i="11"/>
  <c r="E803" i="11"/>
  <c r="E804" i="11"/>
  <c r="E805" i="11"/>
  <c r="E806" i="11"/>
  <c r="E807" i="11"/>
  <c r="E808" i="11"/>
  <c r="E809" i="11"/>
  <c r="E810" i="11"/>
  <c r="E811" i="11"/>
  <c r="E812" i="11"/>
  <c r="E813" i="11"/>
  <c r="E814" i="11"/>
  <c r="E815" i="11"/>
  <c r="E816" i="11"/>
  <c r="E817" i="11"/>
  <c r="E818" i="11"/>
  <c r="E819" i="11"/>
  <c r="E820" i="11"/>
  <c r="E821" i="11"/>
  <c r="E822" i="11"/>
  <c r="E823" i="11"/>
  <c r="E824" i="11"/>
  <c r="E825" i="11"/>
  <c r="E826" i="11"/>
  <c r="E827" i="11"/>
  <c r="E828" i="11"/>
  <c r="E829" i="11"/>
  <c r="E830" i="11"/>
  <c r="E831" i="11"/>
  <c r="E832" i="11"/>
  <c r="E833" i="11"/>
  <c r="E834" i="11"/>
  <c r="E835" i="11"/>
  <c r="E836" i="11"/>
  <c r="E837" i="11"/>
  <c r="E838" i="11"/>
  <c r="E839" i="11"/>
  <c r="E840" i="11"/>
  <c r="E841" i="11"/>
  <c r="E842" i="11"/>
  <c r="E843" i="11"/>
  <c r="E844" i="11"/>
  <c r="E845" i="11"/>
  <c r="E846" i="11"/>
  <c r="E847" i="11"/>
  <c r="E848" i="11"/>
  <c r="E849" i="11"/>
  <c r="E850" i="11"/>
  <c r="E851" i="11"/>
  <c r="E852" i="11"/>
  <c r="E853" i="11"/>
  <c r="E854" i="11"/>
  <c r="E855" i="11"/>
  <c r="E856" i="11"/>
  <c r="E857" i="11"/>
  <c r="E858" i="11"/>
  <c r="E859" i="11"/>
  <c r="E860" i="11"/>
  <c r="E861" i="11"/>
  <c r="E862" i="11"/>
  <c r="E863" i="11"/>
  <c r="E864" i="11"/>
  <c r="E865" i="11"/>
  <c r="E866" i="11"/>
  <c r="E867" i="11"/>
  <c r="E868" i="11"/>
  <c r="E869" i="11"/>
  <c r="E870" i="11"/>
  <c r="E871" i="11"/>
  <c r="E872" i="11"/>
  <c r="E873" i="11"/>
  <c r="E874" i="11"/>
  <c r="E875" i="11"/>
  <c r="E876" i="11"/>
  <c r="E877" i="11"/>
  <c r="E878" i="11"/>
  <c r="E879" i="11"/>
  <c r="E880" i="11"/>
  <c r="E881" i="11"/>
  <c r="E882" i="11"/>
  <c r="E883" i="11"/>
  <c r="E884" i="11"/>
  <c r="E885" i="11"/>
  <c r="E886" i="11"/>
  <c r="E887" i="11"/>
  <c r="E888" i="11"/>
  <c r="E889" i="11"/>
  <c r="E890" i="11"/>
  <c r="E6" i="11"/>
  <c r="D548" i="11"/>
  <c r="D549" i="11"/>
  <c r="D550" i="11"/>
  <c r="D551" i="11"/>
  <c r="D552" i="11"/>
  <c r="D553" i="11"/>
  <c r="D554" i="11"/>
  <c r="D555" i="11"/>
  <c r="D556" i="11"/>
  <c r="D557" i="11"/>
  <c r="D558" i="11"/>
  <c r="D559" i="11"/>
  <c r="D560" i="11"/>
  <c r="D561" i="11"/>
  <c r="D562" i="11"/>
  <c r="D563" i="11"/>
  <c r="D564" i="11"/>
  <c r="D565" i="11"/>
  <c r="D566" i="11"/>
  <c r="D567" i="11"/>
  <c r="D568" i="11"/>
  <c r="D569" i="11"/>
  <c r="D570" i="11"/>
  <c r="D571" i="11"/>
  <c r="D572" i="11"/>
  <c r="D573" i="11"/>
  <c r="D574" i="11"/>
  <c r="D575" i="11"/>
  <c r="D576" i="11"/>
  <c r="D577" i="11"/>
  <c r="D578" i="11"/>
  <c r="D579" i="11"/>
  <c r="D580" i="11"/>
  <c r="D581" i="11"/>
  <c r="D582" i="11"/>
  <c r="D583" i="11"/>
  <c r="D584" i="11"/>
  <c r="D585" i="11"/>
  <c r="D586" i="11"/>
  <c r="D587" i="11"/>
  <c r="D588" i="11"/>
  <c r="D589" i="11"/>
  <c r="D590" i="11"/>
  <c r="D591" i="11"/>
  <c r="D592" i="11"/>
  <c r="D593" i="11"/>
  <c r="D594" i="11"/>
  <c r="D595" i="11"/>
  <c r="D596" i="11"/>
  <c r="D597" i="11"/>
  <c r="D598" i="11"/>
  <c r="D599" i="11"/>
  <c r="D600" i="11"/>
  <c r="D601" i="11"/>
  <c r="D602" i="11"/>
  <c r="D603" i="11"/>
  <c r="D604" i="11"/>
  <c r="D605" i="11"/>
  <c r="D606" i="11"/>
  <c r="D607" i="11"/>
  <c r="D608" i="11"/>
  <c r="D609" i="11"/>
  <c r="D610" i="11"/>
  <c r="D611" i="11"/>
  <c r="D612" i="11"/>
  <c r="D613" i="11"/>
  <c r="D614" i="11"/>
  <c r="D615" i="11"/>
  <c r="D616" i="11"/>
  <c r="D617" i="11"/>
  <c r="D618" i="11"/>
  <c r="D619" i="11"/>
  <c r="D620" i="11"/>
  <c r="D621" i="11"/>
  <c r="D622" i="11"/>
  <c r="D623" i="11"/>
  <c r="D624" i="11"/>
  <c r="D625" i="11"/>
  <c r="D626" i="11"/>
  <c r="D627" i="11"/>
  <c r="D628" i="11"/>
  <c r="D629" i="11"/>
  <c r="D630" i="11"/>
  <c r="D631" i="11"/>
  <c r="D632" i="11"/>
  <c r="D633" i="11"/>
  <c r="D634" i="11"/>
  <c r="D635" i="11"/>
  <c r="D636" i="11"/>
  <c r="D637" i="11"/>
  <c r="D638" i="11"/>
  <c r="D639" i="11"/>
  <c r="D640" i="11"/>
  <c r="D641" i="11"/>
  <c r="D642" i="11"/>
  <c r="D643" i="11"/>
  <c r="D644" i="11"/>
  <c r="D645" i="11"/>
  <c r="D646" i="11"/>
  <c r="D647" i="11"/>
  <c r="D648" i="11"/>
  <c r="D649" i="11"/>
  <c r="D650" i="11"/>
  <c r="D651" i="11"/>
  <c r="D652" i="11"/>
  <c r="D653" i="11"/>
  <c r="D654" i="11"/>
  <c r="D655" i="11"/>
  <c r="D656" i="11"/>
  <c r="D657" i="11"/>
  <c r="D658" i="11"/>
  <c r="D659" i="11"/>
  <c r="D660" i="11"/>
  <c r="D661" i="11"/>
  <c r="D662" i="11"/>
  <c r="D663" i="11"/>
  <c r="D664" i="11"/>
  <c r="D665" i="11"/>
  <c r="D666" i="11"/>
  <c r="D667" i="11"/>
  <c r="D668" i="11"/>
  <c r="D669" i="11"/>
  <c r="D670" i="11"/>
  <c r="D671" i="11"/>
  <c r="D672" i="11"/>
  <c r="D673" i="11"/>
  <c r="D674" i="11"/>
  <c r="D675" i="11"/>
  <c r="D676" i="11"/>
  <c r="D677" i="11"/>
  <c r="D678" i="11"/>
  <c r="D679" i="11"/>
  <c r="D680" i="11"/>
  <c r="D681" i="11"/>
  <c r="D682" i="11"/>
  <c r="D683" i="11"/>
  <c r="D684" i="11"/>
  <c r="D685" i="11"/>
  <c r="D686" i="11"/>
  <c r="D687" i="11"/>
  <c r="D688" i="11"/>
  <c r="D689" i="11"/>
  <c r="D690" i="11"/>
  <c r="D691" i="11"/>
  <c r="D692" i="11"/>
  <c r="D693" i="11"/>
  <c r="D694" i="11"/>
  <c r="D695" i="11"/>
  <c r="D696" i="11"/>
  <c r="D697" i="11"/>
  <c r="D698" i="11"/>
  <c r="D699" i="11"/>
  <c r="D700" i="11"/>
  <c r="D701" i="11"/>
  <c r="D702" i="11"/>
  <c r="D703" i="11"/>
  <c r="D704" i="11"/>
  <c r="D705" i="11"/>
  <c r="D706" i="11"/>
  <c r="D707" i="11"/>
  <c r="D708" i="11"/>
  <c r="D709" i="11"/>
  <c r="D710" i="11"/>
  <c r="D711" i="11"/>
  <c r="D712" i="11"/>
  <c r="D713" i="11"/>
  <c r="D714" i="11"/>
  <c r="D715" i="11"/>
  <c r="D716" i="11"/>
  <c r="D717" i="11"/>
  <c r="D718" i="11"/>
  <c r="D719" i="11"/>
  <c r="D720" i="11"/>
  <c r="D721" i="11"/>
  <c r="D722" i="11"/>
  <c r="D723" i="11"/>
  <c r="D724" i="11"/>
  <c r="D725" i="11"/>
  <c r="D726" i="11"/>
  <c r="D727" i="11"/>
  <c r="D728" i="11"/>
  <c r="D729" i="11"/>
  <c r="D730" i="11"/>
  <c r="D731" i="11"/>
  <c r="D732" i="11"/>
  <c r="D733" i="11"/>
  <c r="D734" i="11"/>
  <c r="D735" i="11"/>
  <c r="D736" i="11"/>
  <c r="D737" i="11"/>
  <c r="D738" i="11"/>
  <c r="D739" i="11"/>
  <c r="D740" i="11"/>
  <c r="D741" i="11"/>
  <c r="D742" i="11"/>
  <c r="D743" i="11"/>
  <c r="D744" i="11"/>
  <c r="D745" i="11"/>
  <c r="D746" i="11"/>
  <c r="D747" i="11"/>
  <c r="D748" i="11"/>
  <c r="D749" i="11"/>
  <c r="D750" i="11"/>
  <c r="D751" i="11"/>
  <c r="D752" i="11"/>
  <c r="D753" i="11"/>
  <c r="D754" i="11"/>
  <c r="D755" i="11"/>
  <c r="D756" i="11"/>
  <c r="D757" i="11"/>
  <c r="D758" i="11"/>
  <c r="D759" i="11"/>
  <c r="D760" i="11"/>
  <c r="D761" i="11"/>
  <c r="D762" i="11"/>
  <c r="D763" i="11"/>
  <c r="D764" i="11"/>
  <c r="D765" i="11"/>
  <c r="D766" i="11"/>
  <c r="D767" i="11"/>
  <c r="D768" i="11"/>
  <c r="D769" i="11"/>
  <c r="D770" i="11"/>
  <c r="D771" i="11"/>
  <c r="D772" i="11"/>
  <c r="D773" i="11"/>
  <c r="D774" i="11"/>
  <c r="D775" i="11"/>
  <c r="D776" i="11"/>
  <c r="D777" i="11"/>
  <c r="D778" i="11"/>
  <c r="D779" i="11"/>
  <c r="D780" i="11"/>
  <c r="D781" i="11"/>
  <c r="D782" i="11"/>
  <c r="D783" i="11"/>
  <c r="D784" i="11"/>
  <c r="D785" i="11"/>
  <c r="D786" i="11"/>
  <c r="D787" i="11"/>
  <c r="D788" i="11"/>
  <c r="D789" i="11"/>
  <c r="D790" i="11"/>
  <c r="D791" i="11"/>
  <c r="D792" i="11"/>
  <c r="D793" i="11"/>
  <c r="D794" i="11"/>
  <c r="D795" i="11"/>
  <c r="D796" i="11"/>
  <c r="D797" i="11"/>
  <c r="D798" i="11"/>
  <c r="D799" i="11"/>
  <c r="D800" i="11"/>
  <c r="D801" i="11"/>
  <c r="D802" i="11"/>
  <c r="D803" i="11"/>
  <c r="D804" i="11"/>
  <c r="D805" i="11"/>
  <c r="D806" i="11"/>
  <c r="D807" i="11"/>
  <c r="D808" i="11"/>
  <c r="D809" i="11"/>
  <c r="D810" i="11"/>
  <c r="D811" i="11"/>
  <c r="D812" i="11"/>
  <c r="D813" i="11"/>
  <c r="D814" i="11"/>
  <c r="D815" i="11"/>
  <c r="D816" i="11"/>
  <c r="D817" i="11"/>
  <c r="D818" i="11"/>
  <c r="D819" i="11"/>
  <c r="D820" i="11"/>
  <c r="D821" i="11"/>
  <c r="D822" i="11"/>
  <c r="D823" i="11"/>
  <c r="D824" i="11"/>
  <c r="D825" i="11"/>
  <c r="D826" i="11"/>
  <c r="D827" i="11"/>
  <c r="D828" i="11"/>
  <c r="D829" i="11"/>
  <c r="D830" i="11"/>
  <c r="D831" i="11"/>
  <c r="D832" i="11"/>
  <c r="D833" i="11"/>
  <c r="D834" i="11"/>
  <c r="D835" i="11"/>
  <c r="D836" i="11"/>
  <c r="D837" i="11"/>
  <c r="D838" i="11"/>
  <c r="D839" i="11"/>
  <c r="D840" i="11"/>
  <c r="D841" i="11"/>
  <c r="D842" i="11"/>
  <c r="D843" i="11"/>
  <c r="D844" i="11"/>
  <c r="D845" i="11"/>
  <c r="D846" i="11"/>
  <c r="D847" i="11"/>
  <c r="D848" i="11"/>
  <c r="D849" i="11"/>
  <c r="D850" i="11"/>
  <c r="D851" i="11"/>
  <c r="D852" i="11"/>
  <c r="D853" i="11"/>
  <c r="D854" i="11"/>
  <c r="D855" i="11"/>
  <c r="D856" i="11"/>
  <c r="D857" i="11"/>
  <c r="D858" i="11"/>
  <c r="D859" i="11"/>
  <c r="D860" i="11"/>
  <c r="D861" i="11"/>
  <c r="D862" i="11"/>
  <c r="D863" i="11"/>
  <c r="D864" i="11"/>
  <c r="D865" i="11"/>
  <c r="D866" i="11"/>
  <c r="D867" i="11"/>
  <c r="D868" i="11"/>
  <c r="D869" i="11"/>
  <c r="D870" i="11"/>
  <c r="D871" i="11"/>
  <c r="D872" i="11"/>
  <c r="D873" i="11"/>
  <c r="D874" i="11"/>
  <c r="D875" i="11"/>
  <c r="D876" i="11"/>
  <c r="D877" i="11"/>
  <c r="D878" i="11"/>
  <c r="D879" i="11"/>
  <c r="D880" i="11"/>
  <c r="D881" i="11"/>
  <c r="D882" i="11"/>
  <c r="D883" i="11"/>
  <c r="D884" i="11"/>
  <c r="D885" i="11"/>
  <c r="D886" i="11"/>
  <c r="D887" i="11"/>
  <c r="D888" i="11"/>
  <c r="D889" i="11"/>
  <c r="D890" i="11"/>
  <c r="D547" i="11"/>
  <c r="D546" i="11"/>
  <c r="C890" i="11"/>
  <c r="C889" i="11"/>
  <c r="C888" i="11"/>
  <c r="C887" i="11"/>
  <c r="C886" i="11"/>
  <c r="C885" i="11"/>
  <c r="C884" i="11"/>
  <c r="C883" i="11"/>
  <c r="C882" i="11"/>
  <c r="C881" i="11"/>
  <c r="C880" i="11"/>
  <c r="C879" i="11"/>
  <c r="C878" i="11"/>
  <c r="C877" i="11"/>
  <c r="C876" i="11"/>
  <c r="C875" i="11"/>
  <c r="C874" i="11"/>
  <c r="C873" i="11"/>
  <c r="C872" i="11"/>
  <c r="C871" i="11"/>
  <c r="C870" i="11"/>
  <c r="C869" i="11"/>
  <c r="C868" i="11"/>
  <c r="C867" i="11"/>
  <c r="C866" i="11"/>
  <c r="C865" i="11"/>
  <c r="C864" i="11"/>
  <c r="C863" i="11"/>
  <c r="C862" i="11"/>
  <c r="C861" i="11"/>
  <c r="C860" i="11"/>
  <c r="C859" i="11"/>
  <c r="C858" i="11"/>
  <c r="C857" i="11"/>
  <c r="C856" i="11"/>
  <c r="C855" i="11"/>
  <c r="C854" i="11"/>
  <c r="C853" i="11"/>
  <c r="C852" i="11"/>
  <c r="C851" i="11"/>
  <c r="C850" i="11"/>
  <c r="C849" i="11"/>
  <c r="C848" i="11"/>
  <c r="C847" i="11"/>
  <c r="C846" i="11"/>
  <c r="C845" i="11"/>
  <c r="C844" i="11"/>
  <c r="C843" i="11"/>
  <c r="C842" i="11"/>
  <c r="C841" i="11"/>
  <c r="C840" i="11"/>
  <c r="C839" i="11"/>
  <c r="C838" i="11"/>
  <c r="C837" i="11"/>
  <c r="C836" i="11"/>
  <c r="C835" i="11"/>
  <c r="C834" i="11"/>
  <c r="C833" i="11"/>
  <c r="C832" i="11"/>
  <c r="C831" i="11"/>
  <c r="C830" i="11"/>
  <c r="C829" i="11"/>
  <c r="C828" i="11"/>
  <c r="C827" i="11"/>
  <c r="C826" i="11"/>
  <c r="C825" i="11"/>
  <c r="C824" i="11"/>
  <c r="C823" i="11"/>
  <c r="C822" i="11"/>
  <c r="C821" i="11"/>
  <c r="C820" i="11"/>
  <c r="C819" i="11"/>
  <c r="C818" i="11"/>
  <c r="C817" i="11"/>
  <c r="C816" i="11"/>
  <c r="C815" i="11"/>
  <c r="C814" i="11"/>
  <c r="C813" i="11"/>
  <c r="C812" i="11"/>
  <c r="C811" i="11"/>
  <c r="C810" i="11"/>
  <c r="C809" i="11"/>
  <c r="C808" i="11"/>
  <c r="C807" i="11"/>
  <c r="C806" i="11"/>
  <c r="C805" i="11"/>
  <c r="C804" i="11"/>
  <c r="C803" i="11"/>
  <c r="C802" i="11"/>
  <c r="C801" i="11"/>
  <c r="C800" i="11"/>
  <c r="C799" i="11"/>
  <c r="C798" i="11"/>
  <c r="C797" i="11"/>
  <c r="C796" i="11"/>
  <c r="C795" i="11"/>
  <c r="C794" i="11"/>
  <c r="C793" i="11"/>
  <c r="C792" i="11"/>
  <c r="C791" i="11"/>
  <c r="C790" i="11"/>
  <c r="C789" i="11"/>
  <c r="C788" i="11"/>
  <c r="C787" i="11"/>
  <c r="C786" i="11"/>
  <c r="C785" i="11"/>
  <c r="C784" i="11"/>
  <c r="C783" i="11"/>
  <c r="C782" i="11"/>
  <c r="C781" i="11"/>
  <c r="C780" i="11"/>
  <c r="C779" i="11"/>
  <c r="C778" i="11"/>
  <c r="C777" i="11"/>
  <c r="C776" i="11"/>
  <c r="C775" i="11"/>
  <c r="C774" i="11"/>
  <c r="C773" i="11"/>
  <c r="C772" i="11"/>
  <c r="C771" i="11"/>
  <c r="C770" i="11"/>
  <c r="C769" i="11"/>
  <c r="C768" i="11"/>
  <c r="C767" i="11"/>
  <c r="C766" i="11"/>
  <c r="C765" i="11"/>
  <c r="C764" i="11"/>
  <c r="C763" i="11"/>
  <c r="C762" i="11"/>
  <c r="C761" i="11"/>
  <c r="C760" i="11"/>
  <c r="C759" i="11"/>
  <c r="C758" i="11"/>
  <c r="C757" i="11"/>
  <c r="C756" i="11"/>
  <c r="C755" i="11"/>
  <c r="C754" i="11"/>
  <c r="C753" i="11"/>
  <c r="C752" i="11"/>
  <c r="C751" i="11"/>
  <c r="C750" i="11"/>
  <c r="C749" i="11"/>
  <c r="C748" i="11"/>
  <c r="C747" i="11"/>
  <c r="C746" i="11"/>
  <c r="C745" i="11"/>
  <c r="C744" i="11"/>
  <c r="C743" i="11"/>
  <c r="C742" i="11"/>
  <c r="C741" i="11"/>
  <c r="C740" i="11"/>
  <c r="C739" i="11"/>
  <c r="C738" i="11"/>
  <c r="C737" i="11"/>
  <c r="C736" i="11"/>
  <c r="C735" i="11"/>
  <c r="C734" i="11"/>
  <c r="C733" i="11"/>
  <c r="C732" i="11"/>
  <c r="C731" i="11"/>
  <c r="C730" i="11"/>
  <c r="C729" i="11"/>
  <c r="C728" i="11"/>
  <c r="C727" i="11"/>
  <c r="C726" i="11"/>
  <c r="C725" i="11"/>
  <c r="C724" i="11"/>
  <c r="C723" i="11"/>
  <c r="C722" i="11"/>
  <c r="C721" i="11"/>
  <c r="C720" i="11"/>
  <c r="C719" i="11"/>
  <c r="C718" i="11"/>
  <c r="C717" i="11"/>
  <c r="C716" i="11"/>
  <c r="C715" i="11"/>
  <c r="C714" i="11"/>
  <c r="C713" i="11"/>
  <c r="C712" i="11"/>
  <c r="C711" i="11"/>
  <c r="C710" i="11"/>
  <c r="C709" i="11"/>
  <c r="C708" i="11"/>
  <c r="C707" i="11"/>
  <c r="C706" i="11"/>
  <c r="C705" i="11"/>
  <c r="C704" i="11"/>
  <c r="C703" i="11"/>
  <c r="C702" i="11"/>
  <c r="C701" i="11"/>
  <c r="C700" i="11"/>
  <c r="C699" i="11"/>
  <c r="C698" i="11"/>
  <c r="C697" i="11"/>
  <c r="C696" i="11"/>
  <c r="C695" i="11"/>
  <c r="C694" i="11"/>
  <c r="C693" i="11"/>
  <c r="C692" i="11"/>
  <c r="C691" i="11"/>
  <c r="C690" i="11"/>
  <c r="C689" i="11"/>
  <c r="C688" i="11"/>
  <c r="C687" i="11"/>
  <c r="C686" i="11"/>
  <c r="C685" i="11"/>
  <c r="C684" i="11"/>
  <c r="C683" i="11"/>
  <c r="C682" i="11"/>
  <c r="C681" i="11"/>
  <c r="C680" i="11"/>
  <c r="C679" i="11"/>
  <c r="C678" i="11"/>
  <c r="C677" i="11"/>
  <c r="C676" i="11"/>
  <c r="C675" i="11"/>
  <c r="C674" i="11"/>
  <c r="C673" i="11"/>
  <c r="C672" i="11"/>
  <c r="C671" i="11"/>
  <c r="C670" i="11"/>
  <c r="C669" i="11"/>
  <c r="C668" i="11"/>
  <c r="C667" i="11"/>
  <c r="C666" i="11"/>
  <c r="C665" i="11"/>
  <c r="C664" i="11"/>
  <c r="C663" i="11"/>
  <c r="C662" i="11"/>
  <c r="C661" i="11"/>
  <c r="C660" i="11"/>
  <c r="C659" i="11"/>
  <c r="C658"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14" i="11"/>
  <c r="C613" i="11"/>
  <c r="C612" i="11"/>
  <c r="C611" i="11"/>
  <c r="C610" i="11"/>
  <c r="C609"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B378" i="11"/>
  <c r="B379" i="11"/>
  <c r="B380" i="11"/>
  <c r="B381" i="11"/>
  <c r="B382" i="11"/>
  <c r="B383" i="11"/>
  <c r="B384" i="11"/>
  <c r="B385" i="11"/>
  <c r="B386" i="11"/>
  <c r="B387" i="11"/>
  <c r="B388" i="11"/>
  <c r="B389" i="11"/>
  <c r="B390" i="11"/>
  <c r="B391" i="11"/>
  <c r="B392" i="11"/>
  <c r="B393" i="11"/>
  <c r="B394" i="11"/>
  <c r="B395" i="11"/>
  <c r="B396" i="11"/>
  <c r="B397" i="11"/>
  <c r="B398" i="11"/>
  <c r="B399" i="11"/>
  <c r="B400" i="11"/>
  <c r="B401" i="11"/>
  <c r="B402" i="11"/>
  <c r="B403" i="11"/>
  <c r="B404" i="11"/>
  <c r="B405" i="11"/>
  <c r="B406" i="11"/>
  <c r="B407" i="11"/>
  <c r="B408" i="11"/>
  <c r="B409" i="11"/>
  <c r="B410" i="11"/>
  <c r="B411" i="11"/>
  <c r="B412" i="11"/>
  <c r="B413" i="11"/>
  <c r="B414" i="11"/>
  <c r="B415" i="11"/>
  <c r="B416" i="11"/>
  <c r="B417" i="11"/>
  <c r="B418" i="11"/>
  <c r="B419" i="11"/>
  <c r="B420" i="11"/>
  <c r="B421" i="11"/>
  <c r="B422" i="11"/>
  <c r="B423" i="11"/>
  <c r="B424" i="11"/>
  <c r="B425" i="11"/>
  <c r="B426" i="11"/>
  <c r="B427" i="11"/>
  <c r="B428" i="11"/>
  <c r="B429" i="11"/>
  <c r="B430" i="11"/>
  <c r="B431" i="11"/>
  <c r="B432" i="11"/>
  <c r="B433" i="11"/>
  <c r="B434" i="11"/>
  <c r="B435" i="11"/>
  <c r="B436" i="11"/>
  <c r="B437" i="11"/>
  <c r="B438" i="11"/>
  <c r="B439" i="11"/>
  <c r="B440" i="11"/>
  <c r="B441" i="11"/>
  <c r="B442" i="11"/>
  <c r="B443" i="11"/>
  <c r="B444" i="11"/>
  <c r="B445" i="11"/>
  <c r="B446" i="11"/>
  <c r="B447" i="11"/>
  <c r="B448" i="11"/>
  <c r="B449" i="11"/>
  <c r="B450" i="11"/>
  <c r="B451" i="11"/>
  <c r="B452" i="11"/>
  <c r="B453" i="11"/>
  <c r="B454" i="11"/>
  <c r="B455" i="11"/>
  <c r="B456" i="11"/>
  <c r="B457" i="11"/>
  <c r="B458" i="11"/>
  <c r="B459" i="11"/>
  <c r="B460" i="11"/>
  <c r="B461" i="11"/>
  <c r="B462" i="11"/>
  <c r="B463" i="11"/>
  <c r="B464" i="11"/>
  <c r="B465" i="11"/>
  <c r="B466" i="11"/>
  <c r="B467" i="11"/>
  <c r="B468" i="11"/>
  <c r="B469" i="11"/>
  <c r="B470" i="11"/>
  <c r="B471" i="11"/>
  <c r="B472" i="11"/>
  <c r="B473" i="11"/>
  <c r="B474" i="11"/>
  <c r="B475" i="11"/>
  <c r="B476" i="11"/>
  <c r="B477" i="11"/>
  <c r="B478" i="11"/>
  <c r="B479" i="11"/>
  <c r="B480" i="11"/>
  <c r="B481" i="11"/>
  <c r="B482" i="11"/>
  <c r="B483" i="11"/>
  <c r="B484" i="11"/>
  <c r="B485" i="11"/>
  <c r="B486" i="11"/>
  <c r="B487" i="11"/>
  <c r="B488" i="11"/>
  <c r="B489" i="11"/>
  <c r="B490" i="11"/>
  <c r="B491" i="11"/>
  <c r="B492" i="11"/>
  <c r="B493" i="11"/>
  <c r="B494" i="11"/>
  <c r="B495" i="11"/>
  <c r="B496" i="11"/>
  <c r="B497" i="11"/>
  <c r="B498" i="11"/>
  <c r="B499" i="11"/>
  <c r="B500" i="11"/>
  <c r="B501" i="11"/>
  <c r="B502" i="11"/>
  <c r="B503" i="11"/>
  <c r="B504" i="11"/>
  <c r="B505" i="11"/>
  <c r="B506" i="11"/>
  <c r="B507" i="11"/>
  <c r="B508" i="11"/>
  <c r="B509" i="11"/>
  <c r="B510" i="11"/>
  <c r="B511" i="11"/>
  <c r="B512" i="11"/>
  <c r="B513" i="11"/>
  <c r="B514" i="11"/>
  <c r="B515" i="11"/>
  <c r="B516" i="11"/>
  <c r="B517" i="11"/>
  <c r="B518" i="11"/>
  <c r="B519" i="11"/>
  <c r="B520" i="11"/>
  <c r="B521" i="11"/>
  <c r="B522" i="11"/>
  <c r="B523" i="11"/>
  <c r="B524" i="11"/>
  <c r="B525" i="11"/>
  <c r="B526" i="11"/>
  <c r="B527" i="11"/>
  <c r="B528" i="11"/>
  <c r="B529" i="11"/>
  <c r="B530" i="11"/>
  <c r="B531" i="11"/>
  <c r="B532" i="11"/>
  <c r="B533" i="11"/>
  <c r="B534" i="11"/>
  <c r="B535" i="11"/>
  <c r="B536" i="11"/>
  <c r="B537" i="11"/>
  <c r="B538" i="11"/>
  <c r="B539" i="11"/>
  <c r="B540" i="11"/>
  <c r="B541" i="11"/>
  <c r="B542" i="11"/>
  <c r="B543" i="11"/>
  <c r="B544" i="11"/>
  <c r="B545" i="11"/>
  <c r="B546" i="11"/>
  <c r="B547" i="11"/>
  <c r="B548" i="11"/>
  <c r="B549" i="11"/>
  <c r="B550" i="11"/>
  <c r="B551" i="11"/>
  <c r="B552" i="11"/>
  <c r="B553" i="11"/>
  <c r="B554" i="11"/>
  <c r="B555" i="11"/>
  <c r="B556" i="11"/>
  <c r="B557" i="11"/>
  <c r="B558" i="11"/>
  <c r="B559" i="11"/>
  <c r="B560" i="11"/>
  <c r="B561" i="11"/>
  <c r="B562" i="11"/>
  <c r="B563" i="11"/>
  <c r="B564" i="11"/>
  <c r="B565" i="11"/>
  <c r="B566" i="11"/>
  <c r="B567" i="11"/>
  <c r="B568" i="11"/>
  <c r="B569" i="11"/>
  <c r="B570" i="11"/>
  <c r="B571" i="11"/>
  <c r="B572" i="11"/>
  <c r="B573" i="11"/>
  <c r="B574" i="11"/>
  <c r="B575" i="11"/>
  <c r="B576" i="11"/>
  <c r="B577" i="11"/>
  <c r="B578" i="11"/>
  <c r="B579" i="11"/>
  <c r="B580" i="11"/>
  <c r="B581" i="11"/>
  <c r="B582" i="11"/>
  <c r="B583" i="11"/>
  <c r="B584" i="11"/>
  <c r="B585" i="11"/>
  <c r="B586" i="11"/>
  <c r="B587" i="11"/>
  <c r="B588" i="11"/>
  <c r="B589" i="11"/>
  <c r="B590" i="11"/>
  <c r="B591" i="11"/>
  <c r="B592" i="11"/>
  <c r="B593" i="11"/>
  <c r="B594" i="11"/>
  <c r="B595" i="11"/>
  <c r="B596" i="11"/>
  <c r="B597" i="11"/>
  <c r="B598" i="11"/>
  <c r="B599" i="11"/>
  <c r="B600" i="11"/>
  <c r="B601" i="11"/>
  <c r="B602" i="11"/>
  <c r="B603" i="11"/>
  <c r="B604" i="11"/>
  <c r="B605" i="11"/>
  <c r="B606" i="11"/>
  <c r="B607" i="11"/>
  <c r="B608" i="11"/>
  <c r="B609" i="11"/>
  <c r="B610" i="11"/>
  <c r="B611" i="11"/>
  <c r="B612" i="11"/>
  <c r="B613" i="11"/>
  <c r="B614" i="11"/>
  <c r="B615" i="11"/>
  <c r="B616" i="11"/>
  <c r="B617" i="11"/>
  <c r="B618" i="11"/>
  <c r="B619" i="11"/>
  <c r="B620" i="11"/>
  <c r="B621" i="11"/>
  <c r="B622" i="11"/>
  <c r="B623" i="11"/>
  <c r="B624" i="11"/>
  <c r="B625" i="11"/>
  <c r="B626" i="11"/>
  <c r="B627" i="11"/>
  <c r="B628" i="11"/>
  <c r="B629" i="11"/>
  <c r="B630" i="11"/>
  <c r="B631" i="11"/>
  <c r="B632" i="11"/>
  <c r="B633" i="11"/>
  <c r="B634" i="11"/>
  <c r="B635" i="11"/>
  <c r="B636" i="11"/>
  <c r="B637" i="11"/>
  <c r="B638" i="11"/>
  <c r="B639" i="11"/>
  <c r="B640" i="11"/>
  <c r="B641" i="11"/>
  <c r="B642" i="11"/>
  <c r="B643" i="11"/>
  <c r="B644" i="11"/>
  <c r="B645" i="11"/>
  <c r="B646" i="11"/>
  <c r="B647" i="11"/>
  <c r="B648" i="11"/>
  <c r="B649" i="11"/>
  <c r="B650" i="11"/>
  <c r="B651" i="11"/>
  <c r="B652" i="11"/>
  <c r="B653" i="11"/>
  <c r="B654" i="11"/>
  <c r="B655" i="11"/>
  <c r="B656" i="11"/>
  <c r="B657" i="11"/>
  <c r="B658" i="11"/>
  <c r="B659" i="11"/>
  <c r="B660" i="11"/>
  <c r="B661" i="11"/>
  <c r="B662" i="11"/>
  <c r="B663" i="11"/>
  <c r="B664" i="11"/>
  <c r="B665" i="11"/>
  <c r="B666" i="11"/>
  <c r="B667" i="11"/>
  <c r="B668" i="11"/>
  <c r="B669" i="11"/>
  <c r="B670" i="11"/>
  <c r="B671" i="11"/>
  <c r="B672" i="11"/>
  <c r="B673" i="11"/>
  <c r="B674" i="11"/>
  <c r="B675" i="11"/>
  <c r="B676" i="11"/>
  <c r="B677" i="11"/>
  <c r="B678" i="11"/>
  <c r="B679" i="11"/>
  <c r="B680" i="11"/>
  <c r="B681" i="11"/>
  <c r="B682" i="11"/>
  <c r="B683" i="11"/>
  <c r="B684" i="11"/>
  <c r="B685" i="11"/>
  <c r="B686" i="11"/>
  <c r="B687" i="11"/>
  <c r="B688" i="11"/>
  <c r="B689" i="11"/>
  <c r="B690" i="11"/>
  <c r="B691" i="11"/>
  <c r="B692" i="11"/>
  <c r="B693" i="11"/>
  <c r="B694" i="11"/>
  <c r="B695" i="11"/>
  <c r="B696" i="11"/>
  <c r="B697" i="11"/>
  <c r="B698" i="11"/>
  <c r="B699" i="11"/>
  <c r="B700" i="11"/>
  <c r="B701" i="11"/>
  <c r="B702" i="11"/>
  <c r="B703" i="11"/>
  <c r="B704" i="11"/>
  <c r="B705" i="11"/>
  <c r="B706" i="11"/>
  <c r="B707" i="11"/>
  <c r="B708" i="11"/>
  <c r="B709" i="11"/>
  <c r="B710" i="11"/>
  <c r="B711" i="11"/>
  <c r="B712" i="11"/>
  <c r="B713" i="11"/>
  <c r="B714" i="11"/>
  <c r="B715" i="11"/>
  <c r="B716" i="11"/>
  <c r="B717" i="11"/>
  <c r="B718" i="11"/>
  <c r="B719" i="11"/>
  <c r="B720" i="11"/>
  <c r="B721" i="11"/>
  <c r="B722" i="11"/>
  <c r="B723" i="11"/>
  <c r="B724" i="11"/>
  <c r="B725" i="11"/>
  <c r="B726" i="11"/>
  <c r="B727" i="11"/>
  <c r="B728" i="11"/>
  <c r="B729" i="11"/>
  <c r="B730" i="11"/>
  <c r="B731" i="11"/>
  <c r="B732" i="11"/>
  <c r="B733" i="11"/>
  <c r="B734" i="11"/>
  <c r="B735" i="11"/>
  <c r="B736" i="11"/>
  <c r="B737" i="11"/>
  <c r="B738" i="11"/>
  <c r="B739" i="11"/>
  <c r="B740" i="11"/>
  <c r="B741" i="11"/>
  <c r="B742" i="11"/>
  <c r="B743" i="11"/>
  <c r="B744" i="11"/>
  <c r="B745" i="11"/>
  <c r="B746" i="11"/>
  <c r="B747" i="11"/>
  <c r="B748" i="11"/>
  <c r="B749" i="11"/>
  <c r="B750" i="11"/>
  <c r="B751" i="11"/>
  <c r="B752" i="11"/>
  <c r="B753" i="11"/>
  <c r="B754" i="11"/>
  <c r="B755" i="11"/>
  <c r="B756" i="11"/>
  <c r="B757" i="11"/>
  <c r="B758" i="11"/>
  <c r="B759" i="11"/>
  <c r="B760" i="11"/>
  <c r="B761" i="11"/>
  <c r="B762" i="11"/>
  <c r="B763" i="11"/>
  <c r="B764" i="11"/>
  <c r="B765" i="11"/>
  <c r="B766" i="11"/>
  <c r="B767" i="11"/>
  <c r="B768" i="11"/>
  <c r="B769" i="11"/>
  <c r="B770" i="11"/>
  <c r="B771" i="11"/>
  <c r="B772" i="11"/>
  <c r="B773" i="11"/>
  <c r="B774" i="11"/>
  <c r="B775" i="11"/>
  <c r="B776" i="11"/>
  <c r="B777" i="11"/>
  <c r="B778" i="11"/>
  <c r="B779" i="11"/>
  <c r="B780" i="11"/>
  <c r="B781" i="11"/>
  <c r="B782" i="11"/>
  <c r="B783" i="11"/>
  <c r="B784" i="11"/>
  <c r="B785" i="11"/>
  <c r="B786" i="11"/>
  <c r="B787" i="11"/>
  <c r="B788" i="11"/>
  <c r="B789" i="11"/>
  <c r="B790" i="11"/>
  <c r="B791" i="11"/>
  <c r="B792" i="11"/>
  <c r="B793" i="11"/>
  <c r="B794" i="11"/>
  <c r="B795" i="11"/>
  <c r="B796" i="11"/>
  <c r="B797" i="11"/>
  <c r="B798" i="11"/>
  <c r="B799" i="11"/>
  <c r="B800" i="11"/>
  <c r="B801" i="11"/>
  <c r="B802" i="11"/>
  <c r="B803" i="11"/>
  <c r="B804" i="11"/>
  <c r="B805" i="11"/>
  <c r="B806" i="11"/>
  <c r="B807" i="11"/>
  <c r="B808" i="11"/>
  <c r="B809" i="11"/>
  <c r="B810" i="11"/>
  <c r="B811" i="11"/>
  <c r="B812" i="11"/>
  <c r="B813" i="11"/>
  <c r="B814" i="11"/>
  <c r="B815" i="11"/>
  <c r="B816" i="11"/>
  <c r="B817" i="11"/>
  <c r="B818" i="11"/>
  <c r="B819" i="11"/>
  <c r="B820" i="11"/>
  <c r="B821" i="11"/>
  <c r="B822" i="11"/>
  <c r="B823" i="11"/>
  <c r="B824" i="11"/>
  <c r="B825" i="11"/>
  <c r="B826" i="11"/>
  <c r="B827" i="11"/>
  <c r="B828" i="11"/>
  <c r="B829" i="11"/>
  <c r="B830" i="11"/>
  <c r="B831" i="11"/>
  <c r="B832" i="11"/>
  <c r="B833" i="11"/>
  <c r="B834" i="11"/>
  <c r="B835" i="11"/>
  <c r="B836" i="11"/>
  <c r="B837" i="11"/>
  <c r="B838" i="11"/>
  <c r="B839" i="11"/>
  <c r="B840" i="11"/>
  <c r="B841" i="11"/>
  <c r="B842" i="11"/>
  <c r="B843" i="11"/>
  <c r="B844" i="11"/>
  <c r="B845" i="11"/>
  <c r="B846" i="11"/>
  <c r="B847" i="11"/>
  <c r="B848" i="11"/>
  <c r="B849" i="11"/>
  <c r="B850" i="11"/>
  <c r="B851" i="11"/>
  <c r="B852" i="11"/>
  <c r="B853" i="11"/>
  <c r="B854" i="11"/>
  <c r="B855" i="11"/>
  <c r="B856" i="11"/>
  <c r="B857" i="11"/>
  <c r="B858" i="11"/>
  <c r="B859" i="11"/>
  <c r="B860" i="11"/>
  <c r="B861" i="11"/>
  <c r="B862" i="11"/>
  <c r="B863" i="11"/>
  <c r="B864" i="11"/>
  <c r="B865" i="11"/>
  <c r="B866" i="11"/>
  <c r="B867" i="11"/>
  <c r="B868" i="11"/>
  <c r="B869" i="11"/>
  <c r="B870" i="11"/>
  <c r="B871" i="11"/>
  <c r="B872" i="11"/>
  <c r="B873" i="11"/>
  <c r="B874" i="11"/>
  <c r="B875" i="11"/>
  <c r="B876" i="11"/>
  <c r="B877" i="11"/>
  <c r="B878" i="11"/>
  <c r="B879" i="11"/>
  <c r="B880" i="11"/>
  <c r="B881" i="11"/>
  <c r="B882" i="11"/>
  <c r="B883" i="11"/>
  <c r="B884" i="11"/>
  <c r="B885" i="11"/>
  <c r="B886" i="11"/>
  <c r="B887" i="11"/>
  <c r="B888" i="11"/>
  <c r="B889" i="11"/>
  <c r="B890"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B136" i="11"/>
  <c r="B137" i="11"/>
  <c r="B138" i="11"/>
  <c r="B139" i="11"/>
  <c r="B140" i="11"/>
  <c r="B141" i="11"/>
  <c r="B142" i="11"/>
  <c r="B143" i="11"/>
  <c r="B144" i="11"/>
  <c r="B145" i="11"/>
  <c r="B146" i="11"/>
  <c r="B147" i="11"/>
  <c r="B148" i="11"/>
  <c r="B149" i="11"/>
  <c r="B150" i="11"/>
  <c r="B151" i="11"/>
  <c r="B152" i="11"/>
  <c r="B153" i="11"/>
  <c r="B154" i="11"/>
  <c r="B155" i="11"/>
  <c r="B156" i="11"/>
  <c r="B157" i="11"/>
  <c r="B158" i="11"/>
  <c r="B159" i="11"/>
  <c r="B160" i="11"/>
  <c r="B161" i="11"/>
  <c r="B162" i="11"/>
  <c r="B163" i="11"/>
  <c r="B164" i="11"/>
  <c r="B165" i="11"/>
  <c r="B166" i="11"/>
  <c r="B167" i="11"/>
  <c r="B168" i="11"/>
  <c r="B169" i="11"/>
  <c r="B170" i="11"/>
  <c r="B171" i="11"/>
  <c r="B172" i="11"/>
  <c r="B173" i="11"/>
  <c r="B174" i="11"/>
  <c r="B175" i="11"/>
  <c r="B176" i="11"/>
  <c r="B177" i="11"/>
  <c r="B178" i="11"/>
  <c r="B179" i="11"/>
  <c r="B180" i="11"/>
  <c r="B181" i="11"/>
  <c r="B182" i="1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B231" i="11"/>
  <c r="B232" i="11"/>
  <c r="B233" i="11"/>
  <c r="B234" i="11"/>
  <c r="B235" i="11"/>
  <c r="B236" i="11"/>
  <c r="B237" i="11"/>
  <c r="B238" i="11"/>
  <c r="B239" i="11"/>
  <c r="B240" i="11"/>
  <c r="B241" i="11"/>
  <c r="B242" i="11"/>
  <c r="B243" i="11"/>
  <c r="B244" i="11"/>
  <c r="B245" i="11"/>
  <c r="B246" i="11"/>
  <c r="B247" i="11"/>
  <c r="B248" i="11"/>
  <c r="B249" i="11"/>
  <c r="B250" i="11"/>
  <c r="B251" i="11"/>
  <c r="B252" i="11"/>
  <c r="B253" i="11"/>
  <c r="B254" i="11"/>
  <c r="B255" i="11"/>
  <c r="B256" i="11"/>
  <c r="B257" i="11"/>
  <c r="B258" i="11"/>
  <c r="B259" i="11"/>
  <c r="B260" i="11"/>
  <c r="B261" i="11"/>
  <c r="B262" i="11"/>
  <c r="B263" i="11"/>
  <c r="B264" i="11"/>
  <c r="B265" i="11"/>
  <c r="B266" i="11"/>
  <c r="B267" i="11"/>
  <c r="B268" i="11"/>
  <c r="B269" i="11"/>
  <c r="B270" i="11"/>
  <c r="B271" i="11"/>
  <c r="B272" i="11"/>
  <c r="B273" i="11"/>
  <c r="B274" i="11"/>
  <c r="B275" i="11"/>
  <c r="B276" i="11"/>
  <c r="B277" i="11"/>
  <c r="B278" i="11"/>
  <c r="B279" i="11"/>
  <c r="B280" i="11"/>
  <c r="B281" i="11"/>
  <c r="B282" i="11"/>
  <c r="B283" i="11"/>
  <c r="B284" i="11"/>
  <c r="B285" i="11"/>
  <c r="B286" i="11"/>
  <c r="B287" i="11"/>
  <c r="B288" i="11"/>
  <c r="B289" i="11"/>
  <c r="B290" i="11"/>
  <c r="B291" i="11"/>
  <c r="B292" i="11"/>
  <c r="B293" i="11"/>
  <c r="B294" i="11"/>
  <c r="B295" i="11"/>
  <c r="B296" i="11"/>
  <c r="B297" i="11"/>
  <c r="B298" i="11"/>
  <c r="B299" i="11"/>
  <c r="B300" i="11"/>
  <c r="B301" i="11"/>
  <c r="B302" i="11"/>
  <c r="B303" i="11"/>
  <c r="B304" i="11"/>
  <c r="B305" i="11"/>
  <c r="B306" i="11"/>
  <c r="B307" i="11"/>
  <c r="B308" i="11"/>
  <c r="B309" i="11"/>
  <c r="B310" i="11"/>
  <c r="B311" i="11"/>
  <c r="B312" i="11"/>
  <c r="B313" i="11"/>
  <c r="B314" i="11"/>
  <c r="B315" i="11"/>
  <c r="B316" i="11"/>
  <c r="B317" i="11"/>
  <c r="B318" i="11"/>
  <c r="B319" i="11"/>
  <c r="B320" i="11"/>
  <c r="B321" i="11"/>
  <c r="B322" i="11"/>
  <c r="B323" i="11"/>
  <c r="B324" i="11"/>
  <c r="B325" i="11"/>
  <c r="B326" i="11"/>
  <c r="B327" i="11"/>
  <c r="B328" i="11"/>
  <c r="B329" i="11"/>
  <c r="B330" i="11"/>
  <c r="B331" i="11"/>
  <c r="B332" i="11"/>
  <c r="B333" i="11"/>
  <c r="B334" i="11"/>
  <c r="B335" i="11"/>
  <c r="B336" i="11"/>
  <c r="B337" i="11"/>
  <c r="B338" i="11"/>
  <c r="B339" i="11"/>
  <c r="B340" i="11"/>
  <c r="B341" i="11"/>
  <c r="B342" i="11"/>
  <c r="B343" i="11"/>
  <c r="B344" i="11"/>
  <c r="B345" i="11"/>
  <c r="B346" i="11"/>
  <c r="B347" i="11"/>
  <c r="B348" i="11"/>
  <c r="B349" i="11"/>
  <c r="B350" i="11"/>
  <c r="B351" i="11"/>
  <c r="B352" i="11"/>
  <c r="B353" i="11"/>
  <c r="B354" i="11"/>
  <c r="B355" i="11"/>
  <c r="B356" i="11"/>
  <c r="B357" i="11"/>
  <c r="B358" i="11"/>
  <c r="B359" i="11"/>
  <c r="B360" i="11"/>
  <c r="B361" i="11"/>
  <c r="B362" i="11"/>
  <c r="B363" i="11"/>
  <c r="B364" i="11"/>
  <c r="B365" i="11"/>
  <c r="B366" i="11"/>
  <c r="B367" i="11"/>
  <c r="B368" i="11"/>
  <c r="B369" i="11"/>
  <c r="B370" i="11"/>
  <c r="B371" i="11"/>
  <c r="B372" i="11"/>
  <c r="B373" i="11"/>
  <c r="B374" i="11"/>
  <c r="B375" i="11"/>
  <c r="B376" i="11"/>
  <c r="B377" i="11"/>
  <c r="B6" i="11"/>
  <c r="C892" i="15" l="1"/>
  <c r="C890" i="15"/>
  <c r="C889" i="15"/>
  <c r="C888" i="15"/>
  <c r="C887" i="15"/>
  <c r="C886" i="15"/>
  <c r="C885" i="15"/>
  <c r="C884" i="15"/>
  <c r="C883" i="15"/>
  <c r="C882" i="15"/>
  <c r="C881" i="15"/>
  <c r="C880" i="15"/>
  <c r="C879" i="15"/>
  <c r="C878" i="15"/>
  <c r="C877" i="15"/>
  <c r="C876" i="15"/>
  <c r="C875" i="15"/>
  <c r="C874" i="15"/>
  <c r="C873" i="15"/>
  <c r="C872" i="15"/>
  <c r="C871" i="15"/>
  <c r="C870" i="15"/>
  <c r="C869" i="15"/>
  <c r="C868" i="15"/>
  <c r="C867" i="15"/>
  <c r="C866" i="15"/>
  <c r="C865" i="15"/>
  <c r="C864" i="15"/>
  <c r="C863" i="15"/>
  <c r="C862" i="15"/>
  <c r="C861" i="15"/>
  <c r="C860" i="15"/>
  <c r="C859" i="15"/>
  <c r="C858" i="15"/>
  <c r="C857" i="15"/>
  <c r="C856" i="15"/>
  <c r="C855" i="15"/>
  <c r="C854" i="15"/>
  <c r="C853" i="15"/>
  <c r="C852" i="15"/>
  <c r="C851" i="15"/>
  <c r="C850" i="15"/>
  <c r="C849" i="15"/>
  <c r="C848" i="15"/>
  <c r="C847" i="15"/>
  <c r="C846" i="15"/>
  <c r="C845" i="15"/>
  <c r="C844" i="15"/>
  <c r="C843" i="15"/>
  <c r="C842" i="15"/>
  <c r="C841" i="15"/>
  <c r="C840" i="15"/>
  <c r="C839" i="15"/>
  <c r="C838" i="15"/>
  <c r="C837" i="15"/>
  <c r="C836" i="15"/>
  <c r="C835" i="15"/>
  <c r="C834" i="15"/>
  <c r="C833" i="15"/>
  <c r="C832" i="15"/>
  <c r="C831" i="15"/>
  <c r="C830" i="15"/>
  <c r="C829" i="15"/>
  <c r="C828" i="15"/>
  <c r="C827" i="15"/>
  <c r="C826" i="15"/>
  <c r="C825" i="15"/>
  <c r="C824" i="15"/>
  <c r="C823" i="15"/>
  <c r="C822" i="15"/>
  <c r="C821" i="15"/>
  <c r="C820" i="15"/>
  <c r="C819" i="15"/>
  <c r="C818" i="15"/>
  <c r="C817" i="15"/>
  <c r="C816" i="15"/>
  <c r="C815" i="15"/>
  <c r="C814" i="15"/>
  <c r="C813" i="15"/>
  <c r="C812" i="15"/>
  <c r="C811" i="15"/>
  <c r="C810" i="15"/>
  <c r="C809" i="15"/>
  <c r="C808" i="15"/>
  <c r="C807" i="15"/>
  <c r="C806" i="15"/>
  <c r="C805" i="15"/>
  <c r="C804" i="15"/>
  <c r="C803" i="15"/>
  <c r="C802" i="15"/>
  <c r="C801" i="15"/>
  <c r="C800" i="15"/>
  <c r="C799" i="15"/>
  <c r="C798" i="15"/>
  <c r="C797" i="15"/>
  <c r="C796" i="15"/>
  <c r="C795" i="15"/>
  <c r="C794" i="15"/>
  <c r="C793" i="15"/>
  <c r="C792" i="15"/>
  <c r="C791" i="15"/>
  <c r="C790" i="15"/>
  <c r="C789" i="15"/>
  <c r="C788" i="15"/>
  <c r="C787" i="15"/>
  <c r="C786" i="15"/>
  <c r="C785" i="15"/>
  <c r="C784" i="15"/>
  <c r="C783" i="15"/>
  <c r="C782" i="15"/>
  <c r="C781" i="15"/>
  <c r="C780" i="15"/>
  <c r="C779" i="15"/>
  <c r="C778" i="15"/>
  <c r="C777" i="15"/>
  <c r="C776" i="15"/>
  <c r="C775" i="15"/>
  <c r="C774" i="15"/>
  <c r="C773" i="15"/>
  <c r="C772" i="15"/>
  <c r="C771" i="15"/>
  <c r="C770" i="15"/>
  <c r="C769" i="15"/>
  <c r="C768" i="15"/>
  <c r="C767" i="15"/>
  <c r="C766" i="15"/>
  <c r="C765" i="15"/>
  <c r="C764" i="15"/>
  <c r="C763" i="15"/>
  <c r="C762" i="15"/>
  <c r="C761" i="15"/>
  <c r="C760" i="15"/>
  <c r="C759" i="15"/>
  <c r="C758" i="15"/>
  <c r="C757" i="15"/>
  <c r="C756" i="15"/>
  <c r="C755" i="15"/>
  <c r="C754" i="15"/>
  <c r="C753" i="15"/>
  <c r="C752" i="15"/>
  <c r="C751" i="15"/>
  <c r="C750" i="15"/>
  <c r="C749" i="15"/>
  <c r="C748" i="15"/>
  <c r="C747" i="15"/>
  <c r="C746" i="15"/>
  <c r="C745" i="15"/>
  <c r="C744" i="15"/>
  <c r="C743" i="15"/>
  <c r="C742" i="15"/>
  <c r="C741" i="15"/>
  <c r="C740" i="15"/>
  <c r="C739" i="15"/>
  <c r="C738" i="15"/>
  <c r="C737" i="15"/>
  <c r="C736" i="15"/>
  <c r="C735" i="15"/>
  <c r="C734" i="15"/>
  <c r="C733" i="15"/>
  <c r="C732" i="15"/>
  <c r="C731" i="15"/>
  <c r="C730" i="15"/>
  <c r="C729" i="15"/>
  <c r="C728" i="15"/>
  <c r="C727" i="15"/>
  <c r="C726" i="15"/>
  <c r="C725" i="15"/>
  <c r="C724" i="15"/>
  <c r="C723" i="15"/>
  <c r="C722" i="15"/>
  <c r="C721" i="15"/>
  <c r="C720" i="15"/>
  <c r="C719" i="15"/>
  <c r="C718" i="15"/>
  <c r="C717" i="15"/>
  <c r="C716" i="15"/>
  <c r="C715" i="15"/>
  <c r="C714" i="15"/>
  <c r="C713" i="15"/>
  <c r="C712" i="15"/>
  <c r="C711" i="15"/>
  <c r="C710" i="15"/>
  <c r="C709" i="15"/>
  <c r="C708" i="15"/>
  <c r="C707" i="15"/>
  <c r="C706" i="15"/>
  <c r="C705" i="15"/>
  <c r="C704" i="15"/>
  <c r="C703" i="15"/>
  <c r="C702" i="15"/>
  <c r="C701" i="15"/>
  <c r="C700" i="15"/>
  <c r="C699" i="15"/>
  <c r="C698" i="15"/>
  <c r="C697" i="15"/>
  <c r="C696" i="15"/>
  <c r="C695" i="15"/>
  <c r="C694" i="15"/>
  <c r="C693" i="15"/>
  <c r="C692" i="15"/>
  <c r="C691" i="15"/>
  <c r="C690" i="15"/>
  <c r="C689" i="15"/>
  <c r="C688" i="15"/>
  <c r="C687" i="15"/>
  <c r="C686" i="15"/>
  <c r="C685" i="15"/>
  <c r="C684" i="15"/>
  <c r="C683" i="15"/>
  <c r="C682" i="15"/>
  <c r="C681" i="15"/>
  <c r="C680" i="15"/>
  <c r="C679" i="15"/>
  <c r="C678" i="15"/>
  <c r="C677" i="15"/>
  <c r="C676" i="15"/>
  <c r="C675" i="15"/>
  <c r="C674" i="15"/>
  <c r="C673" i="15"/>
  <c r="C672" i="15"/>
  <c r="C671" i="15"/>
  <c r="C670" i="15"/>
  <c r="C669" i="15"/>
  <c r="C668" i="15"/>
  <c r="C667" i="15"/>
  <c r="C666" i="15"/>
  <c r="C665" i="15"/>
  <c r="C664" i="15"/>
  <c r="C663" i="15"/>
  <c r="C662" i="15"/>
  <c r="C661" i="15"/>
  <c r="C660" i="15"/>
  <c r="C659" i="15"/>
  <c r="C658" i="15"/>
  <c r="C657" i="15"/>
  <c r="C656" i="15"/>
  <c r="C655" i="15"/>
  <c r="C654" i="15"/>
  <c r="C653" i="15"/>
  <c r="C652" i="15"/>
  <c r="C651" i="15"/>
  <c r="C650" i="15"/>
  <c r="C649" i="15"/>
  <c r="C648" i="15"/>
  <c r="C647" i="15"/>
  <c r="C646" i="15"/>
  <c r="C645" i="15"/>
  <c r="C644" i="15"/>
  <c r="C643" i="15"/>
  <c r="C642" i="15"/>
  <c r="C641" i="15"/>
  <c r="C640" i="15"/>
  <c r="C639" i="15"/>
  <c r="C638" i="15"/>
  <c r="C637" i="15"/>
  <c r="C636" i="15"/>
  <c r="C635" i="15"/>
  <c r="C634" i="15"/>
  <c r="C633" i="15"/>
  <c r="C632" i="15"/>
  <c r="C631" i="15"/>
  <c r="C630" i="15"/>
  <c r="C629" i="15"/>
  <c r="C628" i="15"/>
  <c r="C627" i="15"/>
  <c r="C626" i="15"/>
  <c r="C625" i="15"/>
  <c r="C624" i="15"/>
  <c r="C623" i="15"/>
  <c r="C622" i="15"/>
  <c r="C621" i="15"/>
  <c r="C620" i="15"/>
  <c r="C619" i="15"/>
  <c r="C618" i="15"/>
  <c r="C617" i="15"/>
  <c r="C616" i="15"/>
  <c r="C615" i="15"/>
  <c r="C614" i="15"/>
  <c r="C613" i="15"/>
  <c r="C612" i="15"/>
  <c r="C611" i="15"/>
  <c r="C610" i="15"/>
  <c r="C609" i="15"/>
  <c r="C608" i="15"/>
  <c r="C607" i="15"/>
  <c r="C606" i="15"/>
  <c r="C605" i="15"/>
  <c r="C604" i="15"/>
  <c r="C603" i="15"/>
  <c r="C602" i="15"/>
  <c r="C601" i="15"/>
  <c r="C600" i="15"/>
  <c r="C599" i="15"/>
  <c r="C598" i="15"/>
  <c r="C597" i="15"/>
  <c r="C596" i="15"/>
  <c r="C595" i="15"/>
  <c r="C594" i="15"/>
  <c r="C593" i="15"/>
  <c r="C592" i="15"/>
  <c r="C591" i="15"/>
  <c r="C590" i="15"/>
  <c r="C589" i="15"/>
  <c r="C588" i="15"/>
  <c r="C587" i="15"/>
  <c r="C586" i="15"/>
  <c r="C585" i="15"/>
  <c r="C584" i="15"/>
  <c r="C583" i="15"/>
  <c r="C582" i="15"/>
  <c r="C581" i="15"/>
  <c r="C580" i="15"/>
  <c r="C579" i="15"/>
  <c r="C578" i="15"/>
  <c r="C577" i="15"/>
  <c r="C576" i="15"/>
  <c r="C575" i="15"/>
  <c r="C574" i="15"/>
  <c r="C573" i="15"/>
  <c r="C572" i="15"/>
  <c r="C571" i="15"/>
  <c r="C570" i="15"/>
  <c r="C569" i="15"/>
  <c r="C568" i="15"/>
  <c r="C567" i="15"/>
  <c r="C566" i="15"/>
  <c r="C565" i="15"/>
  <c r="C564" i="15"/>
  <c r="C563" i="15"/>
  <c r="C562" i="15"/>
  <c r="C561" i="15"/>
  <c r="C560" i="15"/>
  <c r="C559" i="15"/>
  <c r="C558" i="15"/>
  <c r="C557" i="15"/>
  <c r="C556" i="15"/>
  <c r="C555" i="15"/>
  <c r="C554" i="15"/>
  <c r="C553" i="15"/>
  <c r="C552" i="15"/>
  <c r="C551" i="15"/>
  <c r="C550" i="15"/>
  <c r="C549" i="15"/>
  <c r="C548" i="15"/>
  <c r="C547" i="15"/>
  <c r="C546" i="15"/>
  <c r="C545" i="15"/>
  <c r="C544" i="15"/>
  <c r="C543" i="15"/>
  <c r="C542" i="15"/>
  <c r="C541" i="15"/>
  <c r="C540" i="15"/>
  <c r="C539" i="15"/>
  <c r="C538" i="15"/>
  <c r="C537" i="15"/>
  <c r="C536" i="15"/>
  <c r="C535" i="15"/>
  <c r="C534" i="15"/>
  <c r="C533" i="15"/>
  <c r="C532" i="15"/>
  <c r="C531" i="15"/>
  <c r="C530" i="15"/>
  <c r="C529" i="15"/>
  <c r="C528" i="15"/>
  <c r="C527" i="15"/>
  <c r="C526" i="15"/>
  <c r="C525" i="15"/>
  <c r="C524" i="15"/>
  <c r="C523" i="15"/>
  <c r="C522" i="15"/>
  <c r="C521" i="15"/>
  <c r="C520" i="15"/>
  <c r="C519" i="15"/>
  <c r="C518" i="15"/>
  <c r="C517" i="15"/>
  <c r="C516" i="15"/>
  <c r="C515" i="15"/>
  <c r="C514" i="15"/>
  <c r="C513" i="15"/>
  <c r="C512" i="15"/>
  <c r="C511" i="15"/>
  <c r="C510" i="15"/>
  <c r="C509" i="15"/>
  <c r="C508" i="15"/>
  <c r="C507" i="15"/>
  <c r="C506" i="15"/>
  <c r="C505" i="15"/>
  <c r="C504" i="15"/>
  <c r="C503" i="15"/>
  <c r="C502" i="15"/>
  <c r="C501" i="15"/>
  <c r="C500" i="15"/>
  <c r="C499" i="15"/>
  <c r="C498" i="15"/>
  <c r="C497" i="15"/>
  <c r="C496" i="15"/>
  <c r="C495" i="15"/>
  <c r="C494" i="15"/>
  <c r="C493" i="15"/>
  <c r="C492" i="15"/>
  <c r="C491" i="15"/>
  <c r="C490" i="15"/>
  <c r="C489" i="15"/>
  <c r="C488" i="15"/>
  <c r="C487" i="15"/>
  <c r="C486" i="15"/>
  <c r="C485" i="15"/>
  <c r="C484" i="15"/>
  <c r="C483" i="15"/>
  <c r="C482" i="15"/>
  <c r="C481" i="15"/>
  <c r="C480" i="15"/>
  <c r="C479" i="15"/>
  <c r="C478" i="15"/>
  <c r="C477" i="15"/>
  <c r="C476" i="15"/>
  <c r="C475" i="15"/>
  <c r="C474" i="15"/>
  <c r="C473" i="15"/>
  <c r="C472" i="15"/>
  <c r="C471" i="15"/>
  <c r="C470" i="15"/>
  <c r="C469" i="15"/>
  <c r="C468" i="15"/>
  <c r="C467" i="15"/>
  <c r="C466" i="15"/>
  <c r="C465" i="15"/>
  <c r="C464" i="15"/>
  <c r="C463" i="15"/>
  <c r="C462" i="15"/>
  <c r="C461" i="15"/>
  <c r="C460" i="15"/>
  <c r="C459" i="15"/>
  <c r="C458" i="15"/>
  <c r="C457" i="15"/>
  <c r="C456" i="15"/>
  <c r="C455" i="15"/>
  <c r="C454" i="15"/>
  <c r="C453" i="15"/>
  <c r="C452" i="15"/>
  <c r="C451" i="15"/>
  <c r="C450" i="15"/>
  <c r="C449" i="15"/>
  <c r="C448" i="15"/>
  <c r="C447" i="15"/>
  <c r="C446" i="15"/>
  <c r="C445" i="15"/>
  <c r="C444" i="15"/>
  <c r="C443" i="15"/>
  <c r="C442" i="15"/>
  <c r="C441" i="15"/>
  <c r="C440" i="15"/>
  <c r="C439" i="15"/>
  <c r="C438" i="15"/>
  <c r="C437" i="15"/>
  <c r="C436" i="15"/>
  <c r="C435" i="15"/>
  <c r="C434" i="15"/>
  <c r="C433" i="15"/>
  <c r="C432" i="15"/>
  <c r="C431" i="15"/>
  <c r="C430" i="15"/>
  <c r="C429" i="15"/>
  <c r="C428" i="15"/>
  <c r="C427" i="15"/>
  <c r="C426" i="15"/>
  <c r="C425" i="15"/>
  <c r="C424" i="15"/>
  <c r="C423" i="15"/>
  <c r="C422" i="15"/>
  <c r="C421" i="15"/>
  <c r="C420" i="15"/>
  <c r="C419" i="15"/>
  <c r="C418" i="15"/>
  <c r="C417" i="15"/>
  <c r="C416" i="15"/>
  <c r="C415" i="15"/>
  <c r="C414" i="15"/>
  <c r="C413" i="15"/>
  <c r="C412" i="15"/>
  <c r="C411" i="15"/>
  <c r="C410" i="15"/>
  <c r="C409" i="15"/>
  <c r="C408" i="15"/>
  <c r="C407" i="15"/>
  <c r="C406" i="15"/>
  <c r="C405" i="15"/>
  <c r="C404" i="15"/>
  <c r="C403" i="15"/>
  <c r="C402" i="15"/>
  <c r="C401" i="15"/>
  <c r="C400" i="15"/>
  <c r="C399" i="15"/>
  <c r="C398" i="15"/>
  <c r="C397" i="15"/>
  <c r="C396" i="15"/>
  <c r="C395" i="15"/>
  <c r="C394" i="15"/>
  <c r="C393" i="15"/>
  <c r="C392" i="15"/>
  <c r="C391" i="15"/>
  <c r="C390" i="15"/>
  <c r="C389" i="15"/>
  <c r="C388" i="15"/>
  <c r="C387" i="15"/>
  <c r="C386" i="15"/>
  <c r="C385" i="15"/>
  <c r="C384" i="15"/>
  <c r="C383" i="15"/>
  <c r="C382" i="15"/>
  <c r="C381" i="15"/>
  <c r="C380" i="15"/>
  <c r="C379" i="15"/>
  <c r="C378" i="15"/>
  <c r="C377" i="15"/>
  <c r="C376" i="15"/>
  <c r="C375" i="15"/>
  <c r="C374" i="15"/>
  <c r="C373" i="15"/>
  <c r="C372" i="15"/>
  <c r="C371" i="15"/>
  <c r="C370" i="15"/>
  <c r="C369" i="15"/>
  <c r="C368" i="15"/>
  <c r="C367" i="15"/>
  <c r="C366" i="15"/>
  <c r="C365" i="15"/>
  <c r="C364" i="15"/>
  <c r="C363" i="15"/>
  <c r="C362" i="15"/>
  <c r="C361" i="15"/>
  <c r="C360" i="15"/>
  <c r="C359" i="15"/>
  <c r="C358" i="15"/>
  <c r="C357" i="15"/>
  <c r="C356" i="15"/>
  <c r="C355" i="15"/>
  <c r="C354" i="15"/>
  <c r="C353" i="15"/>
  <c r="C352" i="15"/>
  <c r="C351" i="15"/>
  <c r="C350" i="15"/>
  <c r="C349" i="15"/>
  <c r="C348" i="15"/>
  <c r="C347" i="15"/>
  <c r="C346" i="15"/>
  <c r="C345" i="15"/>
  <c r="C344" i="15"/>
  <c r="C343" i="15"/>
  <c r="C342" i="15"/>
  <c r="C341" i="15"/>
  <c r="C340" i="15"/>
  <c r="C339" i="15"/>
  <c r="C338" i="15"/>
  <c r="C337" i="15"/>
  <c r="C336" i="15"/>
  <c r="C335" i="15"/>
  <c r="C334" i="15"/>
  <c r="C333" i="15"/>
  <c r="C332" i="15"/>
  <c r="C331" i="15"/>
  <c r="C330" i="15"/>
  <c r="C329" i="15"/>
  <c r="C328" i="15"/>
  <c r="C327" i="15"/>
  <c r="C326" i="15"/>
  <c r="C325" i="15"/>
  <c r="C324" i="15"/>
  <c r="C323" i="15"/>
  <c r="C322" i="15"/>
  <c r="C321" i="15"/>
  <c r="C320" i="15"/>
  <c r="C319" i="15"/>
  <c r="C318" i="15"/>
  <c r="C317" i="15"/>
  <c r="C316" i="15"/>
  <c r="C315" i="15"/>
  <c r="C314" i="15"/>
  <c r="C313" i="15"/>
  <c r="C312" i="15"/>
  <c r="C311" i="15"/>
  <c r="C310" i="15"/>
  <c r="C309" i="15"/>
  <c r="C308" i="15"/>
  <c r="C307" i="15"/>
  <c r="C306" i="15"/>
  <c r="C305" i="15"/>
  <c r="C304" i="15"/>
  <c r="C303" i="15"/>
  <c r="C302" i="15"/>
  <c r="C301" i="15"/>
  <c r="C300" i="15"/>
  <c r="C299" i="15"/>
  <c r="C298" i="15"/>
  <c r="C297" i="15"/>
  <c r="C296" i="15"/>
  <c r="C295" i="15"/>
  <c r="C294" i="15"/>
  <c r="C293" i="15"/>
  <c r="C292" i="15"/>
  <c r="C291" i="15"/>
  <c r="C290" i="15"/>
  <c r="C289" i="15"/>
  <c r="C288" i="15"/>
  <c r="C287" i="15"/>
  <c r="C286" i="15"/>
  <c r="C285" i="15"/>
  <c r="C284" i="15"/>
  <c r="C283" i="15"/>
  <c r="C282" i="15"/>
  <c r="C281" i="15"/>
  <c r="C280" i="15"/>
  <c r="C279" i="15"/>
  <c r="C278" i="15"/>
  <c r="C277" i="15"/>
  <c r="C276" i="15"/>
  <c r="C275" i="15"/>
  <c r="C274" i="15"/>
  <c r="C273" i="15"/>
  <c r="C272" i="15"/>
  <c r="C271" i="15"/>
  <c r="C270" i="15"/>
  <c r="C269" i="15"/>
  <c r="C268" i="15"/>
  <c r="C267" i="15"/>
  <c r="C266" i="15"/>
  <c r="C265" i="15"/>
  <c r="C264" i="15"/>
  <c r="C263" i="15"/>
  <c r="C262" i="15"/>
  <c r="C261" i="15"/>
  <c r="C260" i="15"/>
  <c r="C259" i="15"/>
  <c r="C258" i="15"/>
  <c r="C257" i="15"/>
  <c r="C256" i="15"/>
  <c r="C255" i="15"/>
  <c r="C254" i="15"/>
  <c r="C253" i="15"/>
  <c r="C252" i="15"/>
  <c r="C251" i="15"/>
  <c r="C250" i="15"/>
  <c r="C249" i="15"/>
  <c r="C248" i="15"/>
  <c r="C247" i="15"/>
  <c r="C246" i="15"/>
  <c r="C245" i="15"/>
  <c r="C244" i="15"/>
  <c r="C243" i="15"/>
  <c r="C242" i="15"/>
  <c r="C241" i="15"/>
  <c r="C240" i="15"/>
  <c r="C239" i="15"/>
  <c r="C238" i="15"/>
  <c r="C237" i="15"/>
  <c r="C236" i="15"/>
  <c r="C235" i="15"/>
  <c r="C234" i="15"/>
  <c r="C233" i="15"/>
  <c r="C232" i="15"/>
  <c r="C231" i="15"/>
  <c r="C230" i="15"/>
  <c r="C229" i="15"/>
  <c r="C228" i="15"/>
  <c r="C227" i="15"/>
  <c r="C226" i="15"/>
  <c r="C225" i="15"/>
  <c r="C224" i="15"/>
  <c r="C223" i="15"/>
  <c r="C222" i="15"/>
  <c r="C221" i="15"/>
  <c r="C220" i="15"/>
  <c r="C219" i="15"/>
  <c r="C218" i="15"/>
  <c r="C217" i="15"/>
  <c r="C216" i="15"/>
  <c r="C215" i="15"/>
  <c r="C214" i="15"/>
  <c r="C213" i="15"/>
  <c r="C212" i="15"/>
  <c r="C211" i="15"/>
  <c r="C210" i="15"/>
  <c r="C209" i="15"/>
  <c r="C208" i="15"/>
  <c r="C207" i="15"/>
  <c r="C206" i="15"/>
  <c r="C205" i="15"/>
  <c r="C204" i="15"/>
  <c r="C203" i="15"/>
  <c r="C202" i="15"/>
  <c r="C201" i="15"/>
  <c r="C200" i="15"/>
  <c r="C199" i="15"/>
  <c r="C198" i="15"/>
  <c r="C197" i="15"/>
  <c r="C196" i="15"/>
  <c r="C195" i="15"/>
  <c r="C194" i="15"/>
  <c r="C193" i="15"/>
  <c r="C192" i="15"/>
  <c r="C191" i="15"/>
  <c r="C190" i="15"/>
  <c r="C189" i="15"/>
  <c r="C188" i="15"/>
  <c r="C187" i="15"/>
  <c r="C186" i="15"/>
  <c r="C185" i="15"/>
  <c r="C184" i="15"/>
  <c r="C183" i="15"/>
  <c r="C182" i="15"/>
  <c r="C181" i="15"/>
  <c r="C180" i="15"/>
  <c r="C179" i="15"/>
  <c r="C178" i="15"/>
  <c r="C177" i="15"/>
  <c r="C176" i="15"/>
  <c r="C175" i="15"/>
  <c r="C174" i="15"/>
  <c r="C173" i="15"/>
  <c r="C172" i="15"/>
  <c r="C171" i="15"/>
  <c r="C170" i="15"/>
  <c r="C169" i="15"/>
  <c r="C168" i="15"/>
  <c r="C167" i="15"/>
  <c r="C166" i="15"/>
  <c r="C165" i="15"/>
  <c r="C164" i="15"/>
  <c r="C163" i="15"/>
  <c r="C162" i="15"/>
  <c r="C161" i="15"/>
  <c r="C160" i="15"/>
  <c r="C159" i="15"/>
  <c r="C158" i="15"/>
  <c r="C157" i="15"/>
  <c r="C156" i="15"/>
  <c r="C155" i="15"/>
  <c r="C154" i="15"/>
  <c r="C153" i="15"/>
  <c r="C152" i="15"/>
  <c r="C151" i="15"/>
  <c r="C150" i="15"/>
  <c r="C149" i="15"/>
  <c r="C148" i="15"/>
  <c r="C147" i="15"/>
  <c r="C146" i="15"/>
  <c r="C145" i="15"/>
  <c r="C144" i="15"/>
  <c r="C143" i="15"/>
  <c r="C142" i="15"/>
  <c r="C141" i="15"/>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D890" i="14"/>
  <c r="D889" i="14"/>
  <c r="D888" i="14"/>
  <c r="D887" i="14"/>
  <c r="D886" i="14"/>
  <c r="D885" i="14"/>
  <c r="D884" i="14"/>
  <c r="D883" i="14"/>
  <c r="D882" i="14"/>
  <c r="D881" i="14"/>
  <c r="D880" i="14"/>
  <c r="D879" i="14"/>
  <c r="D878" i="14"/>
  <c r="D877" i="14"/>
  <c r="D876" i="14"/>
  <c r="D875" i="14"/>
  <c r="D874" i="14"/>
  <c r="D873" i="14"/>
  <c r="D872" i="14"/>
  <c r="D871" i="14"/>
  <c r="D870" i="14"/>
  <c r="D869" i="14"/>
  <c r="D868" i="14"/>
  <c r="D867" i="14"/>
  <c r="D866" i="14"/>
  <c r="D865" i="14"/>
  <c r="D864" i="14"/>
  <c r="D863" i="14"/>
  <c r="D862" i="14"/>
  <c r="D861" i="14"/>
  <c r="D860" i="14"/>
  <c r="D859" i="14"/>
  <c r="D858" i="14"/>
  <c r="D857" i="14"/>
  <c r="D856" i="14"/>
  <c r="D855" i="14"/>
  <c r="D854" i="14"/>
  <c r="D853" i="14"/>
  <c r="D852" i="14"/>
  <c r="D851" i="14"/>
  <c r="D850" i="14"/>
  <c r="D849" i="14"/>
  <c r="D848" i="14"/>
  <c r="D847" i="14"/>
  <c r="D846" i="14"/>
  <c r="D845" i="14"/>
  <c r="D844" i="14"/>
  <c r="D843" i="14"/>
  <c r="D842" i="14"/>
  <c r="D841" i="14"/>
  <c r="D840" i="14"/>
  <c r="D839" i="14"/>
  <c r="D838" i="14"/>
  <c r="D837" i="14"/>
  <c r="D836" i="14"/>
  <c r="D835" i="14"/>
  <c r="D834" i="14"/>
  <c r="D833" i="14"/>
  <c r="D832" i="14"/>
  <c r="D831" i="14"/>
  <c r="D830" i="14"/>
  <c r="D829" i="14"/>
  <c r="D828" i="14"/>
  <c r="D827" i="14"/>
  <c r="D826" i="14"/>
  <c r="D825" i="14"/>
  <c r="D824" i="14"/>
  <c r="D823" i="14"/>
  <c r="D822" i="14"/>
  <c r="D821" i="14"/>
  <c r="D820" i="14"/>
  <c r="D819" i="14"/>
  <c r="D818" i="14"/>
  <c r="D817" i="14"/>
  <c r="D816" i="14"/>
  <c r="D815" i="14"/>
  <c r="D814" i="14"/>
  <c r="D813" i="14"/>
  <c r="D812" i="14"/>
  <c r="D811" i="14"/>
  <c r="D810" i="14"/>
  <c r="D809" i="14"/>
  <c r="D808" i="14"/>
  <c r="D807" i="14"/>
  <c r="D806" i="14"/>
  <c r="D805" i="14"/>
  <c r="D804" i="14"/>
  <c r="D803" i="14"/>
  <c r="D802" i="14"/>
  <c r="D801" i="14"/>
  <c r="D800" i="14"/>
  <c r="D799" i="14"/>
  <c r="D798" i="14"/>
  <c r="D797" i="14"/>
  <c r="D796" i="14"/>
  <c r="D795" i="14"/>
  <c r="D794" i="14"/>
  <c r="D793" i="14"/>
  <c r="D792" i="14"/>
  <c r="D791" i="14"/>
  <c r="D790" i="14"/>
  <c r="D789" i="14"/>
  <c r="D788" i="14"/>
  <c r="D787" i="14"/>
  <c r="D786" i="14"/>
  <c r="D785" i="14"/>
  <c r="D784" i="14"/>
  <c r="D783" i="14"/>
  <c r="D782" i="14"/>
  <c r="D781" i="14"/>
  <c r="D780" i="14"/>
  <c r="D779" i="14"/>
  <c r="D778" i="14"/>
  <c r="D777" i="14"/>
  <c r="D776" i="14"/>
  <c r="D775" i="14"/>
  <c r="D774" i="14"/>
  <c r="D773" i="14"/>
  <c r="D772" i="14"/>
  <c r="D771" i="14"/>
  <c r="D770" i="14"/>
  <c r="D769" i="14"/>
  <c r="D768" i="14"/>
  <c r="D767" i="14"/>
  <c r="D766" i="14"/>
  <c r="D765" i="14"/>
  <c r="D764" i="14"/>
  <c r="D763" i="14"/>
  <c r="D762" i="14"/>
  <c r="D761" i="14"/>
  <c r="D760" i="14"/>
  <c r="D759" i="14"/>
  <c r="D758" i="14"/>
  <c r="D757" i="14"/>
  <c r="D756" i="14"/>
  <c r="D755" i="14"/>
  <c r="D754" i="14"/>
  <c r="D753" i="14"/>
  <c r="D752" i="14"/>
  <c r="D751" i="14"/>
  <c r="D750" i="14"/>
  <c r="D749" i="14"/>
  <c r="D748" i="14"/>
  <c r="D747" i="14"/>
  <c r="D746" i="14"/>
  <c r="D745" i="14"/>
  <c r="D744" i="14"/>
  <c r="D743" i="14"/>
  <c r="D742" i="14"/>
  <c r="D741" i="14"/>
  <c r="D740" i="14"/>
  <c r="D739" i="14"/>
  <c r="D738" i="14"/>
  <c r="D737" i="14"/>
  <c r="D736" i="14"/>
  <c r="D735" i="14"/>
  <c r="D734" i="14"/>
  <c r="D733" i="14"/>
  <c r="D732" i="14"/>
  <c r="D731" i="14"/>
  <c r="D730" i="14"/>
  <c r="D729" i="14"/>
  <c r="D728" i="14"/>
  <c r="D727" i="14"/>
  <c r="D726" i="14"/>
  <c r="D725" i="14"/>
  <c r="D724" i="14"/>
  <c r="D723" i="14"/>
  <c r="D722" i="14"/>
  <c r="D721" i="14"/>
  <c r="D720" i="14"/>
  <c r="D719" i="14"/>
  <c r="D718" i="14"/>
  <c r="D717" i="14"/>
  <c r="D716" i="14"/>
  <c r="D715" i="14"/>
  <c r="D714" i="14"/>
  <c r="D713" i="14"/>
  <c r="D712" i="14"/>
  <c r="D711" i="14"/>
  <c r="D710" i="14"/>
  <c r="D709" i="14"/>
  <c r="D708" i="14"/>
  <c r="D707" i="14"/>
  <c r="D706" i="14"/>
  <c r="D705" i="14"/>
  <c r="D704" i="14"/>
  <c r="D703" i="14"/>
  <c r="D702" i="14"/>
  <c r="D701" i="14"/>
  <c r="D700" i="14"/>
  <c r="D699" i="14"/>
  <c r="D698" i="14"/>
  <c r="D697" i="14"/>
  <c r="D696" i="14"/>
  <c r="D695" i="14"/>
  <c r="D694" i="14"/>
  <c r="D693" i="14"/>
  <c r="D692" i="14"/>
  <c r="D691" i="14"/>
  <c r="D690" i="14"/>
  <c r="D689" i="14"/>
  <c r="D688" i="14"/>
  <c r="D687" i="14"/>
  <c r="D686" i="14"/>
  <c r="D685" i="14"/>
  <c r="D684" i="14"/>
  <c r="D683" i="14"/>
  <c r="D682" i="14"/>
  <c r="D681" i="14"/>
  <c r="D680" i="14"/>
  <c r="D679" i="14"/>
  <c r="D678" i="14"/>
  <c r="D677" i="14"/>
  <c r="D676" i="14"/>
  <c r="D675" i="14"/>
  <c r="D674" i="14"/>
  <c r="D673" i="14"/>
  <c r="D672" i="14"/>
  <c r="D671" i="14"/>
  <c r="D670" i="14"/>
  <c r="D669" i="14"/>
  <c r="D668" i="14"/>
  <c r="D667" i="14"/>
  <c r="D666" i="14"/>
  <c r="D665" i="14"/>
  <c r="D664" i="14"/>
  <c r="D663" i="14"/>
  <c r="D662" i="14"/>
  <c r="D661" i="14"/>
  <c r="D660" i="14"/>
  <c r="D659" i="14"/>
  <c r="D658" i="14"/>
  <c r="D657" i="14"/>
  <c r="D656" i="14"/>
  <c r="D655" i="14"/>
  <c r="D654" i="14"/>
  <c r="D653" i="14"/>
  <c r="D652" i="14"/>
  <c r="D651" i="14"/>
  <c r="D650" i="14"/>
  <c r="D649" i="14"/>
  <c r="D648" i="14"/>
  <c r="D647" i="14"/>
  <c r="D646" i="14"/>
  <c r="D645" i="14"/>
  <c r="D644" i="14"/>
  <c r="D643" i="14"/>
  <c r="D642" i="14"/>
  <c r="D641" i="14"/>
  <c r="D640" i="14"/>
  <c r="D639" i="14"/>
  <c r="D638" i="14"/>
  <c r="D637" i="14"/>
  <c r="D636" i="14"/>
  <c r="D635" i="14"/>
  <c r="D634" i="14"/>
  <c r="D633" i="14"/>
  <c r="D632" i="14"/>
  <c r="D631" i="14"/>
  <c r="D630" i="14"/>
  <c r="D629" i="14"/>
  <c r="D628" i="14"/>
  <c r="D627" i="14"/>
  <c r="D626" i="14"/>
  <c r="D625" i="14"/>
  <c r="D624" i="14"/>
  <c r="D623" i="14"/>
  <c r="D622" i="14"/>
  <c r="D621" i="14"/>
  <c r="D620" i="14"/>
  <c r="D619" i="14"/>
  <c r="D618" i="14"/>
  <c r="D617" i="14"/>
  <c r="D616" i="14"/>
  <c r="D615" i="14"/>
  <c r="D614" i="14"/>
  <c r="D613" i="14"/>
  <c r="D612" i="14"/>
  <c r="D611" i="14"/>
  <c r="D610" i="14"/>
  <c r="D609" i="14"/>
  <c r="D608" i="14"/>
  <c r="D607" i="14"/>
  <c r="D606" i="14"/>
  <c r="D605" i="14"/>
  <c r="D604" i="14"/>
  <c r="D603" i="14"/>
  <c r="D602" i="14"/>
  <c r="D601" i="14"/>
  <c r="D600" i="14"/>
  <c r="D599" i="14"/>
  <c r="D598" i="14"/>
  <c r="D597" i="14"/>
  <c r="D596" i="14"/>
  <c r="D595" i="14"/>
  <c r="D594" i="14"/>
  <c r="D593" i="14"/>
  <c r="D592" i="14"/>
  <c r="D591" i="14"/>
  <c r="D590" i="14"/>
  <c r="D589" i="14"/>
  <c r="D588" i="14"/>
  <c r="D587" i="14"/>
  <c r="D586" i="14"/>
  <c r="D585" i="14"/>
  <c r="D584" i="14"/>
  <c r="D583" i="14"/>
  <c r="D582" i="14"/>
  <c r="D581" i="14"/>
  <c r="D580" i="14"/>
  <c r="D579" i="14"/>
  <c r="D578" i="14"/>
  <c r="D577" i="14"/>
  <c r="D576" i="14"/>
  <c r="D575" i="14"/>
  <c r="D574" i="14"/>
  <c r="D573" i="14"/>
  <c r="D572" i="14"/>
  <c r="D571" i="14"/>
  <c r="D570" i="14"/>
  <c r="D569" i="14"/>
  <c r="D568" i="14"/>
  <c r="D567" i="14"/>
  <c r="D566" i="14"/>
  <c r="D565" i="14"/>
  <c r="D564" i="14"/>
  <c r="D563" i="14"/>
  <c r="D562" i="14"/>
  <c r="D561" i="14"/>
  <c r="D560" i="14"/>
  <c r="D559" i="14"/>
  <c r="D558" i="14"/>
  <c r="D557" i="14"/>
  <c r="D556" i="14"/>
  <c r="D555" i="14"/>
  <c r="D554" i="14"/>
  <c r="D553" i="14"/>
  <c r="D552" i="14"/>
  <c r="D551" i="14"/>
  <c r="D550" i="14"/>
  <c r="D549" i="14"/>
  <c r="D548" i="14"/>
  <c r="D547" i="14"/>
  <c r="D546" i="14"/>
  <c r="D545" i="14"/>
  <c r="D544" i="14"/>
  <c r="D543" i="14"/>
  <c r="D542" i="14"/>
  <c r="D541" i="14"/>
  <c r="D540" i="14"/>
  <c r="D539" i="14"/>
  <c r="D538" i="14"/>
  <c r="D537" i="14"/>
  <c r="D536" i="14"/>
  <c r="D535" i="14"/>
  <c r="D534" i="14"/>
  <c r="D533" i="14"/>
  <c r="D532" i="14"/>
  <c r="D531" i="14"/>
  <c r="D530" i="14"/>
  <c r="D529" i="14"/>
  <c r="D528" i="14"/>
  <c r="D527" i="14"/>
  <c r="D526" i="14"/>
  <c r="D525" i="14"/>
  <c r="D524" i="14"/>
  <c r="D523" i="14"/>
  <c r="D522" i="14"/>
  <c r="D521" i="14"/>
  <c r="D520" i="14"/>
  <c r="D519" i="14"/>
  <c r="D518" i="14"/>
  <c r="D517" i="14"/>
  <c r="D516" i="14"/>
  <c r="D515" i="14"/>
  <c r="D514" i="14"/>
  <c r="D513" i="14"/>
  <c r="D512" i="14"/>
  <c r="D511" i="14"/>
  <c r="D510" i="14"/>
  <c r="D509" i="14"/>
  <c r="D508" i="14"/>
  <c r="D507" i="14"/>
  <c r="D506" i="14"/>
  <c r="D505" i="14"/>
  <c r="D504" i="14"/>
  <c r="D503" i="14"/>
  <c r="D502" i="14"/>
  <c r="D501" i="14"/>
  <c r="D500" i="14"/>
  <c r="D499" i="14"/>
  <c r="D498" i="14"/>
  <c r="D497" i="14"/>
  <c r="D496" i="14"/>
  <c r="D495" i="14"/>
  <c r="D494" i="14"/>
  <c r="D493" i="14"/>
  <c r="D492" i="14"/>
  <c r="D491" i="14"/>
  <c r="D490" i="14"/>
  <c r="D489" i="14"/>
  <c r="D488" i="14"/>
  <c r="D487" i="14"/>
  <c r="D486" i="14"/>
  <c r="D485" i="14"/>
  <c r="D484" i="14"/>
  <c r="D483" i="14"/>
  <c r="D482" i="14"/>
  <c r="D481" i="14"/>
  <c r="D480" i="14"/>
  <c r="D479" i="14"/>
  <c r="D478" i="14"/>
  <c r="D477" i="14"/>
  <c r="D476" i="14"/>
  <c r="D475" i="14"/>
  <c r="D474" i="14"/>
  <c r="D473" i="14"/>
  <c r="D472" i="14"/>
  <c r="D471" i="14"/>
  <c r="D470" i="14"/>
  <c r="D469" i="14"/>
  <c r="D468" i="14"/>
  <c r="D467" i="14"/>
  <c r="D466" i="14"/>
  <c r="D465" i="14"/>
  <c r="D464" i="14"/>
  <c r="D463" i="14"/>
  <c r="D462" i="14"/>
  <c r="D461" i="14"/>
  <c r="D460" i="14"/>
  <c r="D459" i="14"/>
  <c r="D458" i="14"/>
  <c r="D457" i="14"/>
  <c r="D456" i="14"/>
  <c r="D455" i="14"/>
  <c r="D454" i="14"/>
  <c r="D453" i="14"/>
  <c r="D452" i="14"/>
  <c r="D451" i="14"/>
  <c r="D450" i="14"/>
  <c r="D449" i="14"/>
  <c r="D448" i="14"/>
  <c r="D447" i="14"/>
  <c r="D446" i="14"/>
  <c r="D445" i="14"/>
  <c r="D444" i="14"/>
  <c r="D443" i="14"/>
  <c r="D442" i="14"/>
  <c r="D441" i="14"/>
  <c r="D440" i="14"/>
  <c r="D439" i="14"/>
  <c r="D438" i="14"/>
  <c r="D437" i="14"/>
  <c r="D436" i="14"/>
  <c r="D435" i="14"/>
  <c r="D434" i="14"/>
  <c r="D433" i="14"/>
  <c r="D432" i="14"/>
  <c r="D431" i="14"/>
  <c r="D430" i="14"/>
  <c r="D429" i="14"/>
  <c r="D428" i="14"/>
  <c r="D427" i="14"/>
  <c r="D426" i="14"/>
  <c r="D425" i="14"/>
  <c r="D424" i="14"/>
  <c r="D423" i="14"/>
  <c r="D422" i="14"/>
  <c r="D421" i="14"/>
  <c r="D420" i="14"/>
  <c r="D419" i="14"/>
  <c r="D418" i="14"/>
  <c r="D417" i="14"/>
  <c r="D416" i="14"/>
  <c r="D415" i="14"/>
  <c r="D414" i="14"/>
  <c r="D413" i="14"/>
  <c r="D412" i="14"/>
  <c r="D411" i="14"/>
  <c r="D410" i="14"/>
  <c r="D409" i="14"/>
  <c r="D408" i="14"/>
  <c r="D407" i="14"/>
  <c r="D406" i="14"/>
  <c r="D405" i="14"/>
  <c r="D404" i="14"/>
  <c r="D403" i="14"/>
  <c r="D402" i="14"/>
  <c r="D401" i="14"/>
  <c r="D400" i="14"/>
  <c r="D399" i="14"/>
  <c r="D398" i="14"/>
  <c r="D397" i="14"/>
  <c r="D396" i="14"/>
  <c r="D395" i="14"/>
  <c r="D394" i="14"/>
  <c r="D393" i="14"/>
  <c r="D392" i="14"/>
  <c r="D391" i="14"/>
  <c r="D390" i="14"/>
  <c r="D389" i="14"/>
  <c r="D388" i="14"/>
  <c r="D387" i="14"/>
  <c r="D386" i="14"/>
  <c r="D385" i="14"/>
  <c r="D384" i="14"/>
  <c r="D383" i="14"/>
  <c r="D382" i="14"/>
  <c r="D381" i="14"/>
  <c r="D380" i="14"/>
  <c r="D379" i="14"/>
  <c r="D378" i="14"/>
  <c r="D377" i="14"/>
  <c r="D376" i="14"/>
  <c r="D375" i="14"/>
  <c r="D374" i="14"/>
  <c r="D373" i="14"/>
  <c r="D372" i="14"/>
  <c r="D371" i="14"/>
  <c r="D370" i="14"/>
  <c r="D369" i="14"/>
  <c r="D368" i="14"/>
  <c r="D367" i="14"/>
  <c r="D366" i="14"/>
  <c r="D365" i="14"/>
  <c r="D364" i="14"/>
  <c r="D363" i="14"/>
  <c r="D362" i="14"/>
  <c r="D361" i="14"/>
  <c r="D360" i="14"/>
  <c r="D359" i="14"/>
  <c r="D358" i="14"/>
  <c r="D357" i="14"/>
  <c r="D356" i="14"/>
  <c r="D355" i="14"/>
  <c r="D354" i="14"/>
  <c r="D353" i="14"/>
  <c r="D352" i="14"/>
  <c r="D351" i="14"/>
  <c r="D350" i="14"/>
  <c r="D349" i="14"/>
  <c r="D348" i="14"/>
  <c r="D347" i="14"/>
  <c r="D346" i="14"/>
  <c r="D345" i="14"/>
  <c r="D344" i="14"/>
  <c r="D343" i="14"/>
  <c r="D342" i="14"/>
  <c r="D341" i="14"/>
  <c r="D340" i="14"/>
  <c r="D339" i="14"/>
  <c r="D338" i="14"/>
  <c r="D337" i="14"/>
  <c r="D336" i="14"/>
  <c r="D335" i="14"/>
  <c r="D334" i="14"/>
  <c r="D333" i="14"/>
  <c r="D332" i="14"/>
  <c r="D331" i="14"/>
  <c r="D330" i="14"/>
  <c r="D329" i="14"/>
  <c r="D328" i="14"/>
  <c r="D327" i="14"/>
  <c r="D326" i="14"/>
  <c r="D325" i="14"/>
  <c r="D324" i="14"/>
  <c r="D323" i="14"/>
  <c r="D32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D291" i="14"/>
  <c r="D290" i="14"/>
  <c r="D289" i="14"/>
  <c r="D288" i="14"/>
  <c r="D287" i="14"/>
  <c r="D286" i="14"/>
  <c r="D285" i="14"/>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D254" i="14"/>
  <c r="D253" i="14"/>
  <c r="D252" i="14"/>
  <c r="D251" i="14"/>
  <c r="D250" i="14"/>
  <c r="D249" i="14"/>
  <c r="D248" i="14"/>
  <c r="D247" i="14"/>
  <c r="D246" i="14"/>
  <c r="D245" i="14"/>
  <c r="D244" i="14"/>
  <c r="D243" i="14"/>
  <c r="D242" i="14"/>
  <c r="D241" i="14"/>
  <c r="D240" i="14"/>
  <c r="D239" i="14"/>
  <c r="D238" i="14"/>
  <c r="D237" i="14"/>
  <c r="D236" i="14"/>
  <c r="D235" i="14"/>
  <c r="D234" i="14"/>
  <c r="D233" i="14"/>
  <c r="D232" i="14"/>
  <c r="D231" i="14"/>
  <c r="D230" i="14"/>
  <c r="D229" i="14"/>
  <c r="D228" i="14"/>
  <c r="D227" i="14"/>
  <c r="D226" i="14"/>
  <c r="D225" i="14"/>
  <c r="D224" i="14"/>
  <c r="D223" i="14"/>
  <c r="D222" i="14"/>
  <c r="D221" i="14"/>
  <c r="D220" i="14"/>
  <c r="D219" i="14"/>
  <c r="D218" i="14"/>
  <c r="D217" i="14"/>
  <c r="D216" i="14"/>
  <c r="D215" i="14"/>
  <c r="D214" i="14"/>
  <c r="D213" i="14"/>
  <c r="D212" i="14"/>
  <c r="D211" i="14"/>
  <c r="D210" i="14"/>
  <c r="D209" i="14"/>
  <c r="D208" i="14"/>
  <c r="D207" i="14"/>
  <c r="D206" i="14"/>
  <c r="D205" i="14"/>
  <c r="D204" i="14"/>
  <c r="D203" i="14"/>
  <c r="D202" i="14"/>
  <c r="D201" i="14"/>
  <c r="D200" i="14"/>
  <c r="D199" i="14"/>
  <c r="D198" i="14"/>
  <c r="D197" i="14"/>
  <c r="D196" i="14"/>
  <c r="D195" i="14"/>
  <c r="D194" i="14"/>
  <c r="D193" i="14"/>
  <c r="D192" i="14"/>
  <c r="D191" i="14"/>
  <c r="D190" i="14"/>
  <c r="D189" i="14"/>
  <c r="D188" i="14"/>
  <c r="D187" i="14"/>
  <c r="D186" i="14"/>
  <c r="D185" i="14"/>
  <c r="D184" i="14"/>
  <c r="D183" i="14"/>
  <c r="D182" i="14"/>
  <c r="D181" i="14"/>
  <c r="D180" i="14"/>
  <c r="D179" i="14"/>
  <c r="D178" i="14"/>
  <c r="D177" i="14"/>
  <c r="D176" i="14"/>
  <c r="D175" i="14"/>
  <c r="D174" i="14"/>
  <c r="D173" i="14"/>
  <c r="D172" i="14"/>
  <c r="D171" i="14"/>
  <c r="D170" i="14"/>
  <c r="D169" i="14"/>
  <c r="D168" i="14"/>
  <c r="D167" i="14"/>
  <c r="D166" i="14"/>
  <c r="D165" i="14"/>
  <c r="D164" i="14"/>
  <c r="D163" i="14"/>
  <c r="D162" i="14"/>
  <c r="D161" i="14"/>
  <c r="D160" i="14"/>
  <c r="D159" i="14"/>
  <c r="D158" i="14"/>
  <c r="D157" i="14"/>
  <c r="D156" i="14"/>
  <c r="D155" i="14"/>
  <c r="D154" i="14"/>
  <c r="D153" i="14"/>
  <c r="D152" i="14"/>
  <c r="D151" i="14"/>
  <c r="D150" i="14"/>
  <c r="D149" i="14"/>
  <c r="D148" i="14"/>
  <c r="D147" i="14"/>
  <c r="D146" i="14"/>
  <c r="D145" i="14"/>
  <c r="D144" i="14"/>
  <c r="D143" i="14"/>
  <c r="D142" i="14"/>
  <c r="D141" i="14"/>
  <c r="D140" i="14"/>
  <c r="D139" i="14"/>
  <c r="D138" i="14"/>
  <c r="D137" i="14"/>
  <c r="D136" i="14"/>
  <c r="D135" i="14"/>
  <c r="D134" i="14"/>
  <c r="D133" i="14"/>
  <c r="D132" i="14"/>
  <c r="D131" i="14"/>
  <c r="D130" i="14"/>
  <c r="D129" i="14"/>
  <c r="D128" i="14"/>
  <c r="D127" i="14"/>
  <c r="D126" i="14"/>
  <c r="D125" i="14"/>
  <c r="D124" i="14"/>
  <c r="D123" i="14"/>
  <c r="D122" i="14"/>
  <c r="D121" i="14"/>
  <c r="D120" i="14"/>
  <c r="D119" i="14"/>
  <c r="D118" i="14"/>
  <c r="D117" i="14"/>
  <c r="D116" i="14"/>
  <c r="D115" i="14"/>
  <c r="D114" i="14"/>
  <c r="D113" i="14"/>
  <c r="D112" i="14"/>
  <c r="D111" i="14"/>
  <c r="D110" i="14"/>
  <c r="D109" i="14"/>
  <c r="D108" i="14"/>
  <c r="D107" i="14"/>
  <c r="D106" i="14"/>
  <c r="D105" i="14"/>
  <c r="D104" i="14"/>
  <c r="D103" i="14"/>
  <c r="D102" i="14"/>
  <c r="D101" i="14"/>
  <c r="D100" i="14"/>
  <c r="D99" i="14"/>
  <c r="D98" i="14"/>
  <c r="D97" i="14"/>
  <c r="D96" i="14"/>
  <c r="D95" i="14"/>
  <c r="D94" i="14"/>
  <c r="D93" i="14"/>
  <c r="D92" i="14"/>
  <c r="D91" i="14"/>
  <c r="D90" i="14"/>
  <c r="D89" i="14"/>
  <c r="D88" i="14"/>
  <c r="D87" i="14"/>
  <c r="D86" i="14"/>
  <c r="D85" i="14"/>
  <c r="D84" i="14"/>
  <c r="D83" i="14"/>
  <c r="D82" i="14"/>
  <c r="D81" i="14"/>
  <c r="D80" i="14"/>
  <c r="D79" i="14"/>
  <c r="D78" i="14"/>
  <c r="D77" i="14"/>
  <c r="D76" i="14"/>
  <c r="D75" i="14"/>
  <c r="D74" i="14"/>
  <c r="D73" i="14"/>
  <c r="D72" i="14"/>
  <c r="D71" i="14"/>
  <c r="D70" i="14"/>
  <c r="D69" i="14"/>
  <c r="D68" i="14"/>
  <c r="D67" i="14"/>
  <c r="D66" i="14"/>
  <c r="D65" i="14"/>
  <c r="D64" i="14"/>
  <c r="D63" i="14"/>
  <c r="D62" i="14"/>
  <c r="D61" i="14"/>
  <c r="D60" i="14"/>
  <c r="D59" i="14"/>
  <c r="D58" i="14"/>
  <c r="D57" i="14"/>
  <c r="D56" i="14"/>
  <c r="D55" i="14"/>
  <c r="D54" i="14"/>
  <c r="D53" i="14"/>
  <c r="D52" i="14"/>
  <c r="D51" i="14"/>
  <c r="D50" i="14"/>
  <c r="D49" i="14"/>
  <c r="D48" i="14"/>
  <c r="D47" i="14"/>
  <c r="D46" i="14"/>
  <c r="D45" i="14"/>
  <c r="D44" i="14"/>
  <c r="D43" i="14"/>
  <c r="D42" i="14"/>
  <c r="D41" i="14"/>
  <c r="D40" i="14"/>
  <c r="D39" i="14"/>
  <c r="D38" i="14"/>
  <c r="D37" i="14"/>
  <c r="D36" i="14"/>
  <c r="D35" i="14"/>
  <c r="D34" i="14"/>
  <c r="D33" i="14"/>
  <c r="D32" i="14"/>
  <c r="D31" i="14"/>
  <c r="D30" i="14"/>
  <c r="D29" i="14"/>
  <c r="D28" i="14"/>
  <c r="D27" i="14"/>
  <c r="D26" i="14"/>
  <c r="D25" i="14"/>
  <c r="D24" i="14"/>
  <c r="D23" i="14"/>
  <c r="D22" i="14"/>
  <c r="D21" i="14"/>
  <c r="D20" i="14"/>
  <c r="D19" i="14"/>
  <c r="D18" i="14"/>
  <c r="AK67" i="10"/>
  <c r="AJ67" i="10"/>
  <c r="AM67" i="10" s="1"/>
  <c r="AI67" i="10"/>
  <c r="AN67" i="10" s="1"/>
  <c r="AH67" i="10"/>
  <c r="AG67" i="10"/>
  <c r="AF67" i="10"/>
  <c r="AO67" i="10" s="1"/>
  <c r="AE67" i="10"/>
  <c r="AD67" i="10"/>
  <c r="AC67" i="10"/>
  <c r="AB67" i="10"/>
  <c r="AA67" i="10"/>
  <c r="Z67" i="10"/>
  <c r="Y67" i="10"/>
  <c r="X67" i="10"/>
  <c r="W67" i="10"/>
  <c r="V67" i="10"/>
  <c r="U67" i="10"/>
  <c r="T67" i="10"/>
  <c r="S67" i="10"/>
  <c r="R67" i="10"/>
  <c r="Q67" i="10"/>
  <c r="P67" i="10"/>
  <c r="O67" i="10"/>
  <c r="N67" i="10"/>
  <c r="M67" i="10"/>
  <c r="L67" i="10"/>
  <c r="K67" i="10"/>
  <c r="J67" i="10"/>
  <c r="I67" i="10"/>
  <c r="H67" i="10"/>
  <c r="G67" i="10"/>
  <c r="F67" i="10"/>
  <c r="E67" i="10"/>
  <c r="D67" i="10"/>
  <c r="C67" i="10"/>
  <c r="AK66" i="10"/>
  <c r="AJ66" i="10"/>
  <c r="AM66" i="10" s="1"/>
  <c r="AI66" i="10"/>
  <c r="AN66" i="10" s="1"/>
  <c r="AH66" i="10"/>
  <c r="AG66" i="10"/>
  <c r="AF66" i="10"/>
  <c r="AO66" i="10" s="1"/>
  <c r="AE66" i="10"/>
  <c r="AD66" i="10"/>
  <c r="AC66" i="10"/>
  <c r="AB66" i="10"/>
  <c r="AA66" i="10"/>
  <c r="Z66" i="10"/>
  <c r="Y66" i="10"/>
  <c r="X66" i="10"/>
  <c r="W66" i="10"/>
  <c r="V66" i="10"/>
  <c r="U66" i="10"/>
  <c r="T66" i="10"/>
  <c r="S66" i="10"/>
  <c r="R66" i="10"/>
  <c r="Q66" i="10"/>
  <c r="P66" i="10"/>
  <c r="O66" i="10"/>
  <c r="N66" i="10"/>
  <c r="M66" i="10"/>
  <c r="L66" i="10"/>
  <c r="K66" i="10"/>
  <c r="J66" i="10"/>
  <c r="I66" i="10"/>
  <c r="H66" i="10"/>
  <c r="G66" i="10"/>
  <c r="F66" i="10"/>
  <c r="E66" i="10"/>
  <c r="D66" i="10"/>
  <c r="C66" i="10"/>
  <c r="AN65" i="10"/>
  <c r="AM65" i="10"/>
  <c r="AK65" i="10"/>
  <c r="AJ65" i="10"/>
  <c r="AI65" i="10"/>
  <c r="AH65" i="10"/>
  <c r="AG65" i="10"/>
  <c r="AF65" i="10"/>
  <c r="AO65" i="10" s="1"/>
  <c r="AE65" i="10"/>
  <c r="AD65" i="10"/>
  <c r="AC65" i="10"/>
  <c r="AB65" i="10"/>
  <c r="AA65" i="10"/>
  <c r="Z65" i="10"/>
  <c r="Y65" i="10"/>
  <c r="X65" i="10"/>
  <c r="W65" i="10"/>
  <c r="V65" i="10"/>
  <c r="U65" i="10"/>
  <c r="T65" i="10"/>
  <c r="S65" i="10"/>
  <c r="R65" i="10"/>
  <c r="Q65" i="10"/>
  <c r="P65" i="10"/>
  <c r="O65" i="10"/>
  <c r="N65" i="10"/>
  <c r="M65" i="10"/>
  <c r="L65" i="10"/>
  <c r="K65" i="10"/>
  <c r="J65" i="10"/>
  <c r="I65" i="10"/>
  <c r="H65" i="10"/>
  <c r="G65" i="10"/>
  <c r="F65" i="10"/>
  <c r="E65" i="10"/>
  <c r="D65" i="10"/>
  <c r="C65" i="10"/>
  <c r="AK64" i="10"/>
  <c r="AJ64" i="10"/>
  <c r="AN64" i="10" s="1"/>
  <c r="AI64" i="10"/>
  <c r="AH64" i="10"/>
  <c r="AG64" i="10"/>
  <c r="AF64" i="10"/>
  <c r="AE64" i="10"/>
  <c r="AD64" i="10"/>
  <c r="AC64" i="10"/>
  <c r="AB64" i="10"/>
  <c r="AA64" i="10"/>
  <c r="Z64" i="10"/>
  <c r="Y64" i="10"/>
  <c r="X64" i="10"/>
  <c r="W64" i="10"/>
  <c r="V64" i="10"/>
  <c r="U64" i="10"/>
  <c r="T64" i="10"/>
  <c r="S64" i="10"/>
  <c r="R64" i="10"/>
  <c r="Q64" i="10"/>
  <c r="P64" i="10"/>
  <c r="O64" i="10"/>
  <c r="N64" i="10"/>
  <c r="M64" i="10"/>
  <c r="L64" i="10"/>
  <c r="K64" i="10"/>
  <c r="J64" i="10"/>
  <c r="I64" i="10"/>
  <c r="H64" i="10"/>
  <c r="G64" i="10"/>
  <c r="F64" i="10"/>
  <c r="E64" i="10"/>
  <c r="D64" i="10"/>
  <c r="C64" i="10"/>
  <c r="AK63" i="10"/>
  <c r="AJ63" i="10"/>
  <c r="AM63" i="10" s="1"/>
  <c r="AI63" i="10"/>
  <c r="AN63" i="10" s="1"/>
  <c r="AH63" i="10"/>
  <c r="AG63" i="10"/>
  <c r="AF63" i="10"/>
  <c r="AE63" i="10"/>
  <c r="AD63" i="10"/>
  <c r="AC63" i="10"/>
  <c r="AB63" i="10"/>
  <c r="AA63" i="10"/>
  <c r="Z63" i="10"/>
  <c r="Y63" i="10"/>
  <c r="X63" i="10"/>
  <c r="W63" i="10"/>
  <c r="V63" i="10"/>
  <c r="U63" i="10"/>
  <c r="T63" i="10"/>
  <c r="S63" i="10"/>
  <c r="R63" i="10"/>
  <c r="Q63" i="10"/>
  <c r="P63" i="10"/>
  <c r="O63" i="10"/>
  <c r="N63" i="10"/>
  <c r="M63" i="10"/>
  <c r="L63" i="10"/>
  <c r="K63" i="10"/>
  <c r="J63" i="10"/>
  <c r="I63" i="10"/>
  <c r="H63" i="10"/>
  <c r="G63" i="10"/>
  <c r="F63" i="10"/>
  <c r="E63" i="10"/>
  <c r="D63" i="10"/>
  <c r="C63" i="10"/>
  <c r="AK62" i="10"/>
  <c r="AJ62" i="10"/>
  <c r="AM62" i="10" s="1"/>
  <c r="AI62" i="10"/>
  <c r="AN62" i="10" s="1"/>
  <c r="AH62" i="10"/>
  <c r="AO62" i="10" s="1"/>
  <c r="AG62" i="10"/>
  <c r="AF62" i="10"/>
  <c r="AE62" i="10"/>
  <c r="AD62" i="10"/>
  <c r="AC62" i="10"/>
  <c r="AB62" i="10"/>
  <c r="AA62" i="10"/>
  <c r="Z62" i="10"/>
  <c r="Y62" i="10"/>
  <c r="X62" i="10"/>
  <c r="W62" i="10"/>
  <c r="V62" i="10"/>
  <c r="U62" i="10"/>
  <c r="T62" i="10"/>
  <c r="S62" i="10"/>
  <c r="R62" i="10"/>
  <c r="Q62" i="10"/>
  <c r="P62" i="10"/>
  <c r="O62" i="10"/>
  <c r="N62" i="10"/>
  <c r="M62" i="10"/>
  <c r="L62" i="10"/>
  <c r="K62" i="10"/>
  <c r="J62" i="10"/>
  <c r="I62" i="10"/>
  <c r="H62" i="10"/>
  <c r="G62" i="10"/>
  <c r="F62" i="10"/>
  <c r="E62" i="10"/>
  <c r="D62" i="10"/>
  <c r="C62" i="10"/>
  <c r="AN61" i="10"/>
  <c r="AM61" i="10"/>
  <c r="AK61" i="10"/>
  <c r="AJ61" i="10"/>
  <c r="AI61" i="10"/>
  <c r="AH61" i="10"/>
  <c r="AG61" i="10"/>
  <c r="AF61" i="10"/>
  <c r="AO61" i="10" s="1"/>
  <c r="AE61" i="10"/>
  <c r="AD61" i="10"/>
  <c r="AC61" i="10"/>
  <c r="AB61" i="10"/>
  <c r="AA61" i="10"/>
  <c r="Z61" i="10"/>
  <c r="Y61" i="10"/>
  <c r="X61" i="10"/>
  <c r="W61" i="10"/>
  <c r="V61" i="10"/>
  <c r="U61" i="10"/>
  <c r="T61" i="10"/>
  <c r="S61" i="10"/>
  <c r="R61" i="10"/>
  <c r="Q61" i="10"/>
  <c r="P61" i="10"/>
  <c r="O61" i="10"/>
  <c r="N61" i="10"/>
  <c r="M61" i="10"/>
  <c r="L61" i="10"/>
  <c r="K61" i="10"/>
  <c r="J61" i="10"/>
  <c r="I61" i="10"/>
  <c r="H61" i="10"/>
  <c r="G61" i="10"/>
  <c r="F61" i="10"/>
  <c r="E61" i="10"/>
  <c r="D61" i="10"/>
  <c r="C61" i="10"/>
  <c r="AK60" i="10"/>
  <c r="AM60" i="10" s="1"/>
  <c r="AJ60" i="10"/>
  <c r="AN60" i="10" s="1"/>
  <c r="AI60" i="10"/>
  <c r="AH60" i="10"/>
  <c r="AG60" i="10"/>
  <c r="AF60" i="10"/>
  <c r="AE60" i="10"/>
  <c r="AD60" i="10"/>
  <c r="AC60" i="10"/>
  <c r="AB60" i="10"/>
  <c r="AA60" i="10"/>
  <c r="Z60" i="10"/>
  <c r="Y60" i="10"/>
  <c r="X60" i="10"/>
  <c r="W60" i="10"/>
  <c r="V60" i="10"/>
  <c r="U60" i="10"/>
  <c r="T60" i="10"/>
  <c r="S60" i="10"/>
  <c r="R60" i="10"/>
  <c r="Q60" i="10"/>
  <c r="P60" i="10"/>
  <c r="O60" i="10"/>
  <c r="N60" i="10"/>
  <c r="M60" i="10"/>
  <c r="L60" i="10"/>
  <c r="K60" i="10"/>
  <c r="J60" i="10"/>
  <c r="I60" i="10"/>
  <c r="H60" i="10"/>
  <c r="G60" i="10"/>
  <c r="F60" i="10"/>
  <c r="E60" i="10"/>
  <c r="D60" i="10"/>
  <c r="C60" i="10"/>
  <c r="AK59" i="10"/>
  <c r="AJ59" i="10"/>
  <c r="AM59" i="10" s="1"/>
  <c r="AI59" i="10"/>
  <c r="AN59" i="10" s="1"/>
  <c r="AH59" i="10"/>
  <c r="AG59" i="10"/>
  <c r="AF59" i="10"/>
  <c r="AO59" i="10" s="1"/>
  <c r="AE59" i="10"/>
  <c r="AD59" i="10"/>
  <c r="AC59" i="10"/>
  <c r="AB59" i="10"/>
  <c r="AA59" i="10"/>
  <c r="Z59" i="10"/>
  <c r="Y59" i="10"/>
  <c r="X59" i="10"/>
  <c r="W59" i="10"/>
  <c r="V59" i="10"/>
  <c r="U59" i="10"/>
  <c r="T59" i="10"/>
  <c r="S59" i="10"/>
  <c r="R59" i="10"/>
  <c r="Q59" i="10"/>
  <c r="P59" i="10"/>
  <c r="O59" i="10"/>
  <c r="N59" i="10"/>
  <c r="M59" i="10"/>
  <c r="L59" i="10"/>
  <c r="K59" i="10"/>
  <c r="J59" i="10"/>
  <c r="I59" i="10"/>
  <c r="H59" i="10"/>
  <c r="G59" i="10"/>
  <c r="F59" i="10"/>
  <c r="E59" i="10"/>
  <c r="D59" i="10"/>
  <c r="C59" i="10"/>
  <c r="AO58" i="10"/>
  <c r="AK58" i="10"/>
  <c r="AJ58" i="10"/>
  <c r="AM58" i="10" s="1"/>
  <c r="AI58" i="10"/>
  <c r="AN58" i="10" s="1"/>
  <c r="AH58" i="10"/>
  <c r="AG58" i="10"/>
  <c r="AF58" i="10"/>
  <c r="AE58" i="10"/>
  <c r="AD58" i="10"/>
  <c r="AC58" i="10"/>
  <c r="AB58" i="10"/>
  <c r="AA58" i="10"/>
  <c r="Z58" i="10"/>
  <c r="Y58" i="10"/>
  <c r="X58" i="10"/>
  <c r="W58" i="10"/>
  <c r="V58" i="10"/>
  <c r="U58" i="10"/>
  <c r="T58" i="10"/>
  <c r="S58" i="10"/>
  <c r="R58" i="10"/>
  <c r="Q58" i="10"/>
  <c r="P58" i="10"/>
  <c r="O58" i="10"/>
  <c r="N58" i="10"/>
  <c r="M58" i="10"/>
  <c r="L58" i="10"/>
  <c r="K58" i="10"/>
  <c r="J58" i="10"/>
  <c r="I58" i="10"/>
  <c r="H58" i="10"/>
  <c r="G58" i="10"/>
  <c r="F58" i="10"/>
  <c r="E58" i="10"/>
  <c r="D58" i="10"/>
  <c r="C58" i="10"/>
  <c r="AN57" i="10"/>
  <c r="AM57" i="10"/>
  <c r="AK57" i="10"/>
  <c r="AJ57" i="10"/>
  <c r="AI57" i="10"/>
  <c r="AH57" i="10"/>
  <c r="AG57" i="10"/>
  <c r="AF57" i="10"/>
  <c r="AO57" i="10" s="1"/>
  <c r="AE57" i="10"/>
  <c r="AD57" i="10"/>
  <c r="AC57" i="10"/>
  <c r="AB57" i="10"/>
  <c r="AA57" i="10"/>
  <c r="Z57" i="10"/>
  <c r="Y57" i="10"/>
  <c r="X57" i="10"/>
  <c r="W57" i="10"/>
  <c r="V57" i="10"/>
  <c r="U57" i="10"/>
  <c r="T57" i="10"/>
  <c r="S57" i="10"/>
  <c r="R57" i="10"/>
  <c r="Q57" i="10"/>
  <c r="P57" i="10"/>
  <c r="O57" i="10"/>
  <c r="N57" i="10"/>
  <c r="M57" i="10"/>
  <c r="L57" i="10"/>
  <c r="K57" i="10"/>
  <c r="J57" i="10"/>
  <c r="I57" i="10"/>
  <c r="H57" i="10"/>
  <c r="G57" i="10"/>
  <c r="F57" i="10"/>
  <c r="E57" i="10"/>
  <c r="D57" i="10"/>
  <c r="C57" i="10"/>
  <c r="AK56" i="10"/>
  <c r="AM56" i="10" s="1"/>
  <c r="AJ56" i="10"/>
  <c r="AI56" i="10"/>
  <c r="AH56" i="10"/>
  <c r="AG56" i="10"/>
  <c r="AF56" i="10"/>
  <c r="AE56" i="10"/>
  <c r="AD56" i="10"/>
  <c r="AC56" i="10"/>
  <c r="AB56" i="10"/>
  <c r="AA56" i="10"/>
  <c r="Z56" i="10"/>
  <c r="Y56" i="10"/>
  <c r="X56" i="10"/>
  <c r="W56" i="10"/>
  <c r="V56" i="10"/>
  <c r="U56" i="10"/>
  <c r="T56" i="10"/>
  <c r="S56" i="10"/>
  <c r="R56" i="10"/>
  <c r="Q56" i="10"/>
  <c r="P56" i="10"/>
  <c r="O56" i="10"/>
  <c r="N56" i="10"/>
  <c r="M56" i="10"/>
  <c r="L56" i="10"/>
  <c r="K56" i="10"/>
  <c r="J56" i="10"/>
  <c r="I56" i="10"/>
  <c r="H56" i="10"/>
  <c r="G56" i="10"/>
  <c r="F56" i="10"/>
  <c r="E56" i="10"/>
  <c r="D56" i="10"/>
  <c r="C56" i="10"/>
  <c r="AK55" i="10"/>
  <c r="AJ55" i="10"/>
  <c r="AM55" i="10" s="1"/>
  <c r="AI55" i="10"/>
  <c r="AN55" i="10" s="1"/>
  <c r="AH55" i="10"/>
  <c r="AG55" i="10"/>
  <c r="AF55" i="10"/>
  <c r="AO55" i="10" s="1"/>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E55" i="10"/>
  <c r="D55" i="10"/>
  <c r="C55" i="10"/>
  <c r="AK54" i="10"/>
  <c r="AJ54" i="10"/>
  <c r="AM54" i="10" s="1"/>
  <c r="AI54" i="10"/>
  <c r="AN54" i="10" s="1"/>
  <c r="AH54" i="10"/>
  <c r="AG54" i="10"/>
  <c r="AF54" i="10"/>
  <c r="AO54" i="10" s="1"/>
  <c r="AE54" i="10"/>
  <c r="AD54" i="10"/>
  <c r="AC54" i="10"/>
  <c r="AB54" i="10"/>
  <c r="AA54" i="10"/>
  <c r="Z54" i="10"/>
  <c r="Y54" i="10"/>
  <c r="X54" i="10"/>
  <c r="W54" i="10"/>
  <c r="V54" i="10"/>
  <c r="U54" i="10"/>
  <c r="T54" i="10"/>
  <c r="S54" i="10"/>
  <c r="R54" i="10"/>
  <c r="Q54" i="10"/>
  <c r="P54" i="10"/>
  <c r="O54" i="10"/>
  <c r="N54" i="10"/>
  <c r="M54" i="10"/>
  <c r="L54" i="10"/>
  <c r="K54" i="10"/>
  <c r="J54" i="10"/>
  <c r="I54" i="10"/>
  <c r="H54" i="10"/>
  <c r="G54" i="10"/>
  <c r="F54" i="10"/>
  <c r="E54" i="10"/>
  <c r="D54" i="10"/>
  <c r="C54" i="10"/>
  <c r="AN53" i="10"/>
  <c r="AM53" i="10"/>
  <c r="AK53" i="10"/>
  <c r="AJ53" i="10"/>
  <c r="AI53" i="10"/>
  <c r="AH53" i="10"/>
  <c r="AG53" i="10"/>
  <c r="AF53" i="10"/>
  <c r="AO53" i="10" s="1"/>
  <c r="AE53" i="10"/>
  <c r="AD53" i="10"/>
  <c r="AC53" i="10"/>
  <c r="AB53" i="10"/>
  <c r="AA53" i="10"/>
  <c r="Z53" i="10"/>
  <c r="Y53" i="10"/>
  <c r="X53" i="10"/>
  <c r="W53" i="10"/>
  <c r="V53" i="10"/>
  <c r="U53" i="10"/>
  <c r="T53" i="10"/>
  <c r="S53" i="10"/>
  <c r="R53" i="10"/>
  <c r="Q53" i="10"/>
  <c r="P53" i="10"/>
  <c r="O53" i="10"/>
  <c r="N53" i="10"/>
  <c r="M53" i="10"/>
  <c r="L53" i="10"/>
  <c r="K53" i="10"/>
  <c r="J53" i="10"/>
  <c r="I53" i="10"/>
  <c r="H53" i="10"/>
  <c r="G53" i="10"/>
  <c r="F53" i="10"/>
  <c r="E53" i="10"/>
  <c r="D53" i="10"/>
  <c r="C53" i="10"/>
  <c r="AM52" i="10"/>
  <c r="AK52" i="10"/>
  <c r="AJ52" i="10"/>
  <c r="AI52" i="10"/>
  <c r="AH52" i="10"/>
  <c r="AG52" i="10"/>
  <c r="AF52" i="10"/>
  <c r="AE52" i="10"/>
  <c r="AD52" i="10"/>
  <c r="AC52" i="10"/>
  <c r="AB52" i="10"/>
  <c r="AA52" i="10"/>
  <c r="Z52" i="10"/>
  <c r="Y52" i="10"/>
  <c r="X52" i="10"/>
  <c r="W52" i="10"/>
  <c r="V52" i="10"/>
  <c r="U52" i="10"/>
  <c r="T52" i="10"/>
  <c r="S52" i="10"/>
  <c r="R52" i="10"/>
  <c r="Q52" i="10"/>
  <c r="P52" i="10"/>
  <c r="O52" i="10"/>
  <c r="N52" i="10"/>
  <c r="M52" i="10"/>
  <c r="L52" i="10"/>
  <c r="K52" i="10"/>
  <c r="J52" i="10"/>
  <c r="I52" i="10"/>
  <c r="H52" i="10"/>
  <c r="G52" i="10"/>
  <c r="F52" i="10"/>
  <c r="E52" i="10"/>
  <c r="D52" i="10"/>
  <c r="C52" i="10"/>
  <c r="AK51" i="10"/>
  <c r="AJ51" i="10"/>
  <c r="AM51" i="10" s="1"/>
  <c r="AI51" i="10"/>
  <c r="AH51" i="10"/>
  <c r="AG51" i="10"/>
  <c r="AF51" i="10"/>
  <c r="AE51" i="10"/>
  <c r="AD51" i="10"/>
  <c r="AC51" i="10"/>
  <c r="AB51" i="10"/>
  <c r="AA51" i="10"/>
  <c r="Z51" i="10"/>
  <c r="Y51" i="10"/>
  <c r="X51" i="10"/>
  <c r="W51" i="10"/>
  <c r="V51" i="10"/>
  <c r="U51" i="10"/>
  <c r="T51" i="10"/>
  <c r="S51" i="10"/>
  <c r="R51" i="10"/>
  <c r="Q51" i="10"/>
  <c r="P51" i="10"/>
  <c r="O51" i="10"/>
  <c r="N51" i="10"/>
  <c r="M51" i="10"/>
  <c r="L51" i="10"/>
  <c r="K51" i="10"/>
  <c r="J51" i="10"/>
  <c r="I51" i="10"/>
  <c r="H51" i="10"/>
  <c r="G51" i="10"/>
  <c r="F51" i="10"/>
  <c r="E51" i="10"/>
  <c r="D51" i="10"/>
  <c r="C51" i="10"/>
  <c r="AO50" i="10"/>
  <c r="AK50" i="10"/>
  <c r="AJ50" i="10"/>
  <c r="AM50" i="10" s="1"/>
  <c r="AI50" i="10"/>
  <c r="AN50" i="10" s="1"/>
  <c r="AH50" i="10"/>
  <c r="AG50" i="10"/>
  <c r="AF50" i="10"/>
  <c r="AE50" i="10"/>
  <c r="AD50" i="10"/>
  <c r="AC50" i="10"/>
  <c r="AB50" i="10"/>
  <c r="AA50" i="10"/>
  <c r="Z50" i="10"/>
  <c r="Y50" i="10"/>
  <c r="X50" i="10"/>
  <c r="W50" i="10"/>
  <c r="V50" i="10"/>
  <c r="U50" i="10"/>
  <c r="T50" i="10"/>
  <c r="S50" i="10"/>
  <c r="R50" i="10"/>
  <c r="Q50" i="10"/>
  <c r="P50" i="10"/>
  <c r="O50" i="10"/>
  <c r="N50" i="10"/>
  <c r="M50" i="10"/>
  <c r="L50" i="10"/>
  <c r="K50" i="10"/>
  <c r="J50" i="10"/>
  <c r="I50" i="10"/>
  <c r="H50" i="10"/>
  <c r="G50" i="10"/>
  <c r="F50" i="10"/>
  <c r="E50" i="10"/>
  <c r="D50" i="10"/>
  <c r="C50" i="10"/>
  <c r="AN45" i="10"/>
  <c r="AM45" i="10"/>
  <c r="AK45" i="10"/>
  <c r="AJ45" i="10"/>
  <c r="AI45" i="10"/>
  <c r="AH45" i="10"/>
  <c r="AG45" i="10"/>
  <c r="AF45" i="10"/>
  <c r="AO45" i="10" s="1"/>
  <c r="AE45" i="10"/>
  <c r="AD45" i="10"/>
  <c r="AC45" i="10"/>
  <c r="AB45" i="10"/>
  <c r="AA45" i="10"/>
  <c r="Z45" i="10"/>
  <c r="Y45" i="10"/>
  <c r="X45" i="10"/>
  <c r="W45" i="10"/>
  <c r="V45" i="10"/>
  <c r="U45" i="10"/>
  <c r="T45" i="10"/>
  <c r="S45" i="10"/>
  <c r="R45" i="10"/>
  <c r="Q45" i="10"/>
  <c r="P45" i="10"/>
  <c r="O45" i="10"/>
  <c r="N45" i="10"/>
  <c r="M45" i="10"/>
  <c r="L45" i="10"/>
  <c r="K45" i="10"/>
  <c r="J45" i="10"/>
  <c r="I45" i="10"/>
  <c r="H45" i="10"/>
  <c r="G45" i="10"/>
  <c r="F45" i="10"/>
  <c r="E45" i="10"/>
  <c r="D45" i="10"/>
  <c r="C45" i="10"/>
  <c r="AK44" i="10"/>
  <c r="AJ44" i="10"/>
  <c r="AN44" i="10" s="1"/>
  <c r="AI44" i="10"/>
  <c r="AH44" i="10"/>
  <c r="AG44" i="10"/>
  <c r="AF44" i="10"/>
  <c r="AO44" i="10" s="1"/>
  <c r="AE44" i="10"/>
  <c r="AD44" i="10"/>
  <c r="AC44" i="10"/>
  <c r="AB44" i="10"/>
  <c r="AA44" i="10"/>
  <c r="Z44" i="10"/>
  <c r="Y44" i="10"/>
  <c r="X44" i="10"/>
  <c r="W44" i="10"/>
  <c r="V44" i="10"/>
  <c r="U44" i="10"/>
  <c r="T44" i="10"/>
  <c r="S44" i="10"/>
  <c r="R44" i="10"/>
  <c r="Q44" i="10"/>
  <c r="P44" i="10"/>
  <c r="O44" i="10"/>
  <c r="N44" i="10"/>
  <c r="M44" i="10"/>
  <c r="L44" i="10"/>
  <c r="K44" i="10"/>
  <c r="J44" i="10"/>
  <c r="I44" i="10"/>
  <c r="H44" i="10"/>
  <c r="G44" i="10"/>
  <c r="F44" i="10"/>
  <c r="E44" i="10"/>
  <c r="D44" i="10"/>
  <c r="C44" i="10"/>
  <c r="AK43" i="10"/>
  <c r="AJ43" i="10"/>
  <c r="AM43" i="10" s="1"/>
  <c r="AI43" i="10"/>
  <c r="AN43" i="10" s="1"/>
  <c r="AH43" i="10"/>
  <c r="AG43" i="10"/>
  <c r="AF43" i="10"/>
  <c r="AE43" i="10"/>
  <c r="AD43" i="10"/>
  <c r="AC43" i="10"/>
  <c r="AB43" i="10"/>
  <c r="AA43" i="10"/>
  <c r="Z43" i="10"/>
  <c r="Y43" i="10"/>
  <c r="X43" i="10"/>
  <c r="W43" i="10"/>
  <c r="V43" i="10"/>
  <c r="U43" i="10"/>
  <c r="T43" i="10"/>
  <c r="S43" i="10"/>
  <c r="R43" i="10"/>
  <c r="Q43" i="10"/>
  <c r="P43" i="10"/>
  <c r="O43" i="10"/>
  <c r="N43" i="10"/>
  <c r="M43" i="10"/>
  <c r="L43" i="10"/>
  <c r="K43" i="10"/>
  <c r="J43" i="10"/>
  <c r="I43" i="10"/>
  <c r="H43" i="10"/>
  <c r="G43" i="10"/>
  <c r="F43" i="10"/>
  <c r="E43" i="10"/>
  <c r="D43" i="10"/>
  <c r="C43" i="10"/>
  <c r="AO42" i="10"/>
  <c r="AK42" i="10"/>
  <c r="AJ42" i="10"/>
  <c r="AM42" i="10" s="1"/>
  <c r="AI42" i="10"/>
  <c r="AN42" i="10" s="1"/>
  <c r="AH42" i="10"/>
  <c r="AG42" i="10"/>
  <c r="AF42" i="10"/>
  <c r="AE42" i="10"/>
  <c r="AD42" i="10"/>
  <c r="AC42" i="10"/>
  <c r="AB42" i="10"/>
  <c r="AA42" i="10"/>
  <c r="Z42" i="10"/>
  <c r="Y42" i="10"/>
  <c r="X42" i="10"/>
  <c r="W42" i="10"/>
  <c r="V42" i="10"/>
  <c r="U42" i="10"/>
  <c r="T42" i="10"/>
  <c r="S42" i="10"/>
  <c r="R42" i="10"/>
  <c r="Q42" i="10"/>
  <c r="P42" i="10"/>
  <c r="O42" i="10"/>
  <c r="N42" i="10"/>
  <c r="M42" i="10"/>
  <c r="L42" i="10"/>
  <c r="K42" i="10"/>
  <c r="J42" i="10"/>
  <c r="I42" i="10"/>
  <c r="H42" i="10"/>
  <c r="G42" i="10"/>
  <c r="F42" i="10"/>
  <c r="E42" i="10"/>
  <c r="D42" i="10"/>
  <c r="C42" i="10"/>
  <c r="AN41" i="10"/>
  <c r="AM41" i="10"/>
  <c r="AK41" i="10"/>
  <c r="AJ41" i="10"/>
  <c r="AI41" i="10"/>
  <c r="AH41" i="10"/>
  <c r="AG41" i="10"/>
  <c r="AF41" i="10"/>
  <c r="AO41" i="10" s="1"/>
  <c r="AE41" i="10"/>
  <c r="AD41" i="10"/>
  <c r="AC41" i="10"/>
  <c r="AB41" i="10"/>
  <c r="AA41" i="10"/>
  <c r="Z41" i="10"/>
  <c r="Y41" i="10"/>
  <c r="X41" i="10"/>
  <c r="W41" i="10"/>
  <c r="V41" i="10"/>
  <c r="U41" i="10"/>
  <c r="T41" i="10"/>
  <c r="S41" i="10"/>
  <c r="R41" i="10"/>
  <c r="Q41" i="10"/>
  <c r="P41" i="10"/>
  <c r="O41" i="10"/>
  <c r="N41" i="10"/>
  <c r="M41" i="10"/>
  <c r="L41" i="10"/>
  <c r="K41" i="10"/>
  <c r="J41" i="10"/>
  <c r="I41" i="10"/>
  <c r="H41" i="10"/>
  <c r="G41" i="10"/>
  <c r="F41" i="10"/>
  <c r="E41" i="10"/>
  <c r="D41" i="10"/>
  <c r="C41" i="10"/>
  <c r="AK40" i="10"/>
  <c r="AM40" i="10" s="1"/>
  <c r="AJ40" i="10"/>
  <c r="AN40" i="10" s="1"/>
  <c r="AI40" i="10"/>
  <c r="AH40" i="10"/>
  <c r="AG40" i="10"/>
  <c r="AF40" i="10"/>
  <c r="AO40" i="10" s="1"/>
  <c r="AE40" i="10"/>
  <c r="AD40" i="10"/>
  <c r="AC40" i="10"/>
  <c r="AB40" i="10"/>
  <c r="AA40" i="10"/>
  <c r="Z40" i="10"/>
  <c r="Y40" i="10"/>
  <c r="X40" i="10"/>
  <c r="W40" i="10"/>
  <c r="V40" i="10"/>
  <c r="U40" i="10"/>
  <c r="T40" i="10"/>
  <c r="S40" i="10"/>
  <c r="R40" i="10"/>
  <c r="Q40" i="10"/>
  <c r="P40" i="10"/>
  <c r="O40" i="10"/>
  <c r="N40" i="10"/>
  <c r="M40" i="10"/>
  <c r="L40" i="10"/>
  <c r="K40" i="10"/>
  <c r="J40" i="10"/>
  <c r="I40" i="10"/>
  <c r="H40" i="10"/>
  <c r="G40" i="10"/>
  <c r="F40" i="10"/>
  <c r="E40" i="10"/>
  <c r="D40" i="10"/>
  <c r="C40" i="10"/>
  <c r="AK39" i="10"/>
  <c r="AJ39" i="10"/>
  <c r="AM39" i="10" s="1"/>
  <c r="AI39" i="10"/>
  <c r="AH39" i="10"/>
  <c r="AG39" i="10"/>
  <c r="AF39" i="10"/>
  <c r="AE39" i="10"/>
  <c r="AD39" i="10"/>
  <c r="AC39" i="10"/>
  <c r="AB39" i="10"/>
  <c r="AA39" i="10"/>
  <c r="Z39" i="10"/>
  <c r="Y39" i="10"/>
  <c r="X39" i="10"/>
  <c r="W39" i="10"/>
  <c r="V39" i="10"/>
  <c r="U39" i="10"/>
  <c r="T39" i="10"/>
  <c r="S39" i="10"/>
  <c r="R39" i="10"/>
  <c r="Q39" i="10"/>
  <c r="P39" i="10"/>
  <c r="O39" i="10"/>
  <c r="N39" i="10"/>
  <c r="M39" i="10"/>
  <c r="L39" i="10"/>
  <c r="K39" i="10"/>
  <c r="J39" i="10"/>
  <c r="I39" i="10"/>
  <c r="H39" i="10"/>
  <c r="G39" i="10"/>
  <c r="F39" i="10"/>
  <c r="E39" i="10"/>
  <c r="D39" i="10"/>
  <c r="C39" i="10"/>
  <c r="AK38" i="10"/>
  <c r="AJ38" i="10"/>
  <c r="AM38" i="10" s="1"/>
  <c r="AI38" i="10"/>
  <c r="AN38" i="10" s="1"/>
  <c r="AH38" i="10"/>
  <c r="AG38" i="10"/>
  <c r="AF38" i="10"/>
  <c r="AO38" i="10" s="1"/>
  <c r="AE38" i="10"/>
  <c r="AD38" i="10"/>
  <c r="AC38" i="10"/>
  <c r="AB38" i="10"/>
  <c r="AA38" i="10"/>
  <c r="Z38" i="10"/>
  <c r="Y38" i="10"/>
  <c r="X38" i="10"/>
  <c r="W38" i="10"/>
  <c r="V38" i="10"/>
  <c r="U38" i="10"/>
  <c r="T38" i="10"/>
  <c r="S38" i="10"/>
  <c r="R38" i="10"/>
  <c r="Q38" i="10"/>
  <c r="P38" i="10"/>
  <c r="O38" i="10"/>
  <c r="N38" i="10"/>
  <c r="M38" i="10"/>
  <c r="L38" i="10"/>
  <c r="K38" i="10"/>
  <c r="J38" i="10"/>
  <c r="I38" i="10"/>
  <c r="H38" i="10"/>
  <c r="G38" i="10"/>
  <c r="F38" i="10"/>
  <c r="E38" i="10"/>
  <c r="D38" i="10"/>
  <c r="C38" i="10"/>
  <c r="AN37" i="10"/>
  <c r="AM37" i="10"/>
  <c r="AK37" i="10"/>
  <c r="AJ37" i="10"/>
  <c r="AI37" i="10"/>
  <c r="AH37" i="10"/>
  <c r="AG37" i="10"/>
  <c r="AF37" i="10"/>
  <c r="AO37" i="10" s="1"/>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E37" i="10"/>
  <c r="D37" i="10"/>
  <c r="C37" i="10"/>
  <c r="AK36" i="10"/>
  <c r="AM36" i="10" s="1"/>
  <c r="AJ36" i="10"/>
  <c r="AI36" i="10"/>
  <c r="AH36" i="10"/>
  <c r="AG36" i="10"/>
  <c r="AF36" i="10"/>
  <c r="AE36" i="10"/>
  <c r="AD36" i="10"/>
  <c r="AC36" i="10"/>
  <c r="AB36" i="10"/>
  <c r="AA36" i="10"/>
  <c r="Z36" i="10"/>
  <c r="Y36" i="10"/>
  <c r="X36" i="10"/>
  <c r="W36" i="10"/>
  <c r="V36" i="10"/>
  <c r="U36" i="10"/>
  <c r="T36" i="10"/>
  <c r="S36" i="10"/>
  <c r="R36" i="10"/>
  <c r="Q36" i="10"/>
  <c r="P36" i="10"/>
  <c r="O36" i="10"/>
  <c r="N36" i="10"/>
  <c r="M36" i="10"/>
  <c r="L36" i="10"/>
  <c r="K36" i="10"/>
  <c r="J36" i="10"/>
  <c r="I36" i="10"/>
  <c r="H36" i="10"/>
  <c r="G36" i="10"/>
  <c r="F36" i="10"/>
  <c r="E36" i="10"/>
  <c r="D36" i="10"/>
  <c r="C36" i="10"/>
  <c r="AK35" i="10"/>
  <c r="AJ35" i="10"/>
  <c r="AM35" i="10" s="1"/>
  <c r="AI35" i="10"/>
  <c r="AN35" i="10" s="1"/>
  <c r="AH35" i="10"/>
  <c r="AG35" i="10"/>
  <c r="AF35" i="10"/>
  <c r="AO35" i="10" s="1"/>
  <c r="AE35" i="10"/>
  <c r="AD35" i="10"/>
  <c r="AC35" i="10"/>
  <c r="AB35" i="10"/>
  <c r="AA35" i="10"/>
  <c r="Z35" i="10"/>
  <c r="Y35" i="10"/>
  <c r="X35" i="10"/>
  <c r="W35" i="10"/>
  <c r="V35" i="10"/>
  <c r="U35" i="10"/>
  <c r="T35" i="10"/>
  <c r="S35" i="10"/>
  <c r="R35" i="10"/>
  <c r="Q35" i="10"/>
  <c r="P35" i="10"/>
  <c r="O35" i="10"/>
  <c r="N35" i="10"/>
  <c r="M35" i="10"/>
  <c r="L35" i="10"/>
  <c r="K35" i="10"/>
  <c r="J35" i="10"/>
  <c r="I35" i="10"/>
  <c r="H35" i="10"/>
  <c r="G35" i="10"/>
  <c r="F35" i="10"/>
  <c r="E35" i="10"/>
  <c r="D35" i="10"/>
  <c r="C35" i="10"/>
  <c r="AK34" i="10"/>
  <c r="AJ34" i="10"/>
  <c r="AM34" i="10" s="1"/>
  <c r="AI34" i="10"/>
  <c r="AN34" i="10" s="1"/>
  <c r="AH34" i="10"/>
  <c r="AG34" i="10"/>
  <c r="AF34" i="10"/>
  <c r="AE34" i="10"/>
  <c r="AD34" i="10"/>
  <c r="AC34" i="10"/>
  <c r="AB34" i="10"/>
  <c r="AA34" i="10"/>
  <c r="Z34" i="10"/>
  <c r="Y34" i="10"/>
  <c r="X34" i="10"/>
  <c r="W34" i="10"/>
  <c r="V34" i="10"/>
  <c r="U34" i="10"/>
  <c r="T34" i="10"/>
  <c r="S34" i="10"/>
  <c r="R34" i="10"/>
  <c r="Q34" i="10"/>
  <c r="P34" i="10"/>
  <c r="O34" i="10"/>
  <c r="N34" i="10"/>
  <c r="M34" i="10"/>
  <c r="L34" i="10"/>
  <c r="K34" i="10"/>
  <c r="J34" i="10"/>
  <c r="I34" i="10"/>
  <c r="H34" i="10"/>
  <c r="G34" i="10"/>
  <c r="F34" i="10"/>
  <c r="E34" i="10"/>
  <c r="D34" i="10"/>
  <c r="C34" i="10"/>
  <c r="AN33" i="10"/>
  <c r="AM33" i="10"/>
  <c r="AK33" i="10"/>
  <c r="AJ33" i="10"/>
  <c r="AI33" i="10"/>
  <c r="AH33" i="10"/>
  <c r="AG33" i="10"/>
  <c r="AF33" i="10"/>
  <c r="AO33" i="10" s="1"/>
  <c r="AE33" i="10"/>
  <c r="AD33" i="10"/>
  <c r="AC33" i="10"/>
  <c r="AB33" i="10"/>
  <c r="AA33" i="10"/>
  <c r="Z33" i="10"/>
  <c r="Y33" i="10"/>
  <c r="X33" i="10"/>
  <c r="W33" i="10"/>
  <c r="V33" i="10"/>
  <c r="U33" i="10"/>
  <c r="T33" i="10"/>
  <c r="S33" i="10"/>
  <c r="R33" i="10"/>
  <c r="Q33" i="10"/>
  <c r="P33" i="10"/>
  <c r="O33" i="10"/>
  <c r="N33" i="10"/>
  <c r="M33" i="10"/>
  <c r="L33" i="10"/>
  <c r="K33" i="10"/>
  <c r="J33" i="10"/>
  <c r="I33" i="10"/>
  <c r="H33" i="10"/>
  <c r="G33" i="10"/>
  <c r="F33" i="10"/>
  <c r="E33" i="10"/>
  <c r="D33" i="10"/>
  <c r="C33" i="10"/>
  <c r="AO32" i="10"/>
  <c r="AM32" i="10"/>
  <c r="AK32" i="10"/>
  <c r="AJ32" i="10"/>
  <c r="AI32" i="10"/>
  <c r="AH32" i="10"/>
  <c r="AG32" i="10"/>
  <c r="AF32" i="10"/>
  <c r="AE32" i="10"/>
  <c r="AD32" i="10"/>
  <c r="AC32" i="10"/>
  <c r="AB32" i="10"/>
  <c r="AA32" i="10"/>
  <c r="Z32" i="10"/>
  <c r="Y32" i="10"/>
  <c r="X32" i="10"/>
  <c r="W32" i="10"/>
  <c r="V32" i="10"/>
  <c r="U32" i="10"/>
  <c r="T32" i="10"/>
  <c r="S32" i="10"/>
  <c r="R32" i="10"/>
  <c r="Q32" i="10"/>
  <c r="P32" i="10"/>
  <c r="O32" i="10"/>
  <c r="N32" i="10"/>
  <c r="M32" i="10"/>
  <c r="L32" i="10"/>
  <c r="K32" i="10"/>
  <c r="J32" i="10"/>
  <c r="I32" i="10"/>
  <c r="H32" i="10"/>
  <c r="G32" i="10"/>
  <c r="F32" i="10"/>
  <c r="E32" i="10"/>
  <c r="D32" i="10"/>
  <c r="C32" i="10"/>
  <c r="AK31" i="10"/>
  <c r="AJ31" i="10"/>
  <c r="AM31" i="10" s="1"/>
  <c r="AI31" i="10"/>
  <c r="AN31" i="10" s="1"/>
  <c r="AH31" i="10"/>
  <c r="AG31" i="10"/>
  <c r="AF31" i="10"/>
  <c r="AE31" i="10"/>
  <c r="AD31" i="10"/>
  <c r="AC31" i="10"/>
  <c r="AB31" i="10"/>
  <c r="AA31" i="10"/>
  <c r="Z31" i="10"/>
  <c r="Y31" i="10"/>
  <c r="X31" i="10"/>
  <c r="W31" i="10"/>
  <c r="V31" i="10"/>
  <c r="U31" i="10"/>
  <c r="T31" i="10"/>
  <c r="S31" i="10"/>
  <c r="R31" i="10"/>
  <c r="Q31" i="10"/>
  <c r="P31" i="10"/>
  <c r="O31" i="10"/>
  <c r="N31" i="10"/>
  <c r="M31" i="10"/>
  <c r="L31" i="10"/>
  <c r="K31" i="10"/>
  <c r="J31" i="10"/>
  <c r="I31" i="10"/>
  <c r="H31" i="10"/>
  <c r="G31" i="10"/>
  <c r="F31" i="10"/>
  <c r="E31" i="10"/>
  <c r="D31" i="10"/>
  <c r="C31" i="10"/>
  <c r="AO30" i="10"/>
  <c r="AK30" i="10"/>
  <c r="AJ30" i="10"/>
  <c r="AM30" i="10" s="1"/>
  <c r="AI30" i="10"/>
  <c r="AN30" i="10" s="1"/>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D30" i="10"/>
  <c r="C30" i="10"/>
  <c r="AN29" i="10"/>
  <c r="AM29" i="10"/>
  <c r="AK29" i="10"/>
  <c r="AJ29" i="10"/>
  <c r="AI29" i="10"/>
  <c r="AH29" i="10"/>
  <c r="AG29" i="10"/>
  <c r="AF29" i="10"/>
  <c r="AO29" i="10" s="1"/>
  <c r="AE29" i="10"/>
  <c r="AD29" i="10"/>
  <c r="AC29" i="10"/>
  <c r="AB29" i="10"/>
  <c r="AA29" i="10"/>
  <c r="Z29" i="10"/>
  <c r="Y29" i="10"/>
  <c r="X29" i="10"/>
  <c r="W29" i="10"/>
  <c r="V29" i="10"/>
  <c r="U29" i="10"/>
  <c r="T29" i="10"/>
  <c r="S29" i="10"/>
  <c r="R29" i="10"/>
  <c r="Q29" i="10"/>
  <c r="P29" i="10"/>
  <c r="O29" i="10"/>
  <c r="N29" i="10"/>
  <c r="M29" i="10"/>
  <c r="L29" i="10"/>
  <c r="K29" i="10"/>
  <c r="J29" i="10"/>
  <c r="I29" i="10"/>
  <c r="H29" i="10"/>
  <c r="G29" i="10"/>
  <c r="F29" i="10"/>
  <c r="E29" i="10"/>
  <c r="D29" i="10"/>
  <c r="C29" i="10"/>
  <c r="AK28" i="10"/>
  <c r="AM28" i="10" s="1"/>
  <c r="AJ28" i="10"/>
  <c r="AN28" i="10" s="1"/>
  <c r="AI28" i="10"/>
  <c r="AH28" i="10"/>
  <c r="AG28" i="10"/>
  <c r="AF28" i="10"/>
  <c r="AO28" i="10" s="1"/>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E28" i="10"/>
  <c r="D28" i="10"/>
  <c r="C28" i="10"/>
  <c r="AM23" i="10"/>
  <c r="AK23" i="10"/>
  <c r="AJ23" i="10"/>
  <c r="AI23" i="10"/>
  <c r="AH23" i="10"/>
  <c r="AG23" i="10"/>
  <c r="AF23" i="10"/>
  <c r="AO23" i="10" s="1"/>
  <c r="AE23" i="10"/>
  <c r="AD23" i="10"/>
  <c r="AC23" i="10"/>
  <c r="AB23" i="10"/>
  <c r="AA23" i="10"/>
  <c r="Z23" i="10"/>
  <c r="Y23" i="10"/>
  <c r="X23" i="10"/>
  <c r="W23" i="10"/>
  <c r="V23" i="10"/>
  <c r="U23" i="10"/>
  <c r="T23" i="10"/>
  <c r="S23" i="10"/>
  <c r="R23" i="10"/>
  <c r="Q23" i="10"/>
  <c r="P23" i="10"/>
  <c r="O23" i="10"/>
  <c r="N23" i="10"/>
  <c r="M23" i="10"/>
  <c r="L23" i="10"/>
  <c r="K23" i="10"/>
  <c r="J23" i="10"/>
  <c r="I23" i="10"/>
  <c r="H23" i="10"/>
  <c r="G23" i="10"/>
  <c r="F23" i="10"/>
  <c r="E23" i="10"/>
  <c r="D23" i="10"/>
  <c r="C23" i="10"/>
  <c r="AK22" i="10"/>
  <c r="AJ22" i="10"/>
  <c r="AI22" i="10"/>
  <c r="AN22" i="10" s="1"/>
  <c r="AH22" i="10"/>
  <c r="AG22" i="10"/>
  <c r="AO22" i="10" s="1"/>
  <c r="AF22" i="10"/>
  <c r="AE22" i="10"/>
  <c r="AD22" i="10"/>
  <c r="AC22" i="10"/>
  <c r="AB22" i="10"/>
  <c r="AA22" i="10"/>
  <c r="Z22" i="10"/>
  <c r="Y22" i="10"/>
  <c r="X22" i="10"/>
  <c r="W22" i="10"/>
  <c r="V22" i="10"/>
  <c r="U22" i="10"/>
  <c r="T22" i="10"/>
  <c r="S22" i="10"/>
  <c r="R22" i="10"/>
  <c r="Q22" i="10"/>
  <c r="P22" i="10"/>
  <c r="O22" i="10"/>
  <c r="N22" i="10"/>
  <c r="M22" i="10"/>
  <c r="L22" i="10"/>
  <c r="K22" i="10"/>
  <c r="J22" i="10"/>
  <c r="I22" i="10"/>
  <c r="H22" i="10"/>
  <c r="G22" i="10"/>
  <c r="F22" i="10"/>
  <c r="E22" i="10"/>
  <c r="D22" i="10"/>
  <c r="C22" i="10"/>
  <c r="AN21" i="10"/>
  <c r="AM21" i="10"/>
  <c r="AK21" i="10"/>
  <c r="AJ21" i="10"/>
  <c r="AI21" i="10"/>
  <c r="AH21" i="10"/>
  <c r="AG21" i="10"/>
  <c r="AF21" i="10"/>
  <c r="AO21" i="10" s="1"/>
  <c r="AE21" i="10"/>
  <c r="AD21" i="10"/>
  <c r="AC21" i="10"/>
  <c r="AB21" i="10"/>
  <c r="AA21" i="10"/>
  <c r="Z21" i="10"/>
  <c r="Y21" i="10"/>
  <c r="X21" i="10"/>
  <c r="W21" i="10"/>
  <c r="V21" i="10"/>
  <c r="U21" i="10"/>
  <c r="T21" i="10"/>
  <c r="S21" i="10"/>
  <c r="R21" i="10"/>
  <c r="Q21" i="10"/>
  <c r="P21" i="10"/>
  <c r="O21" i="10"/>
  <c r="N21" i="10"/>
  <c r="M21" i="10"/>
  <c r="L21" i="10"/>
  <c r="K21" i="10"/>
  <c r="J21" i="10"/>
  <c r="I21" i="10"/>
  <c r="H21" i="10"/>
  <c r="G21" i="10"/>
  <c r="F21" i="10"/>
  <c r="E21" i="10"/>
  <c r="D21" i="10"/>
  <c r="C21" i="10"/>
  <c r="AK20" i="10"/>
  <c r="AM20" i="10" s="1"/>
  <c r="AJ20" i="10"/>
  <c r="AN20" i="10" s="1"/>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D20" i="10"/>
  <c r="C20" i="10"/>
  <c r="AK19" i="10"/>
  <c r="AJ19" i="10"/>
  <c r="AM19" i="10" s="1"/>
  <c r="AI19" i="10"/>
  <c r="AN19" i="10" s="1"/>
  <c r="AH19" i="10"/>
  <c r="AG19" i="10"/>
  <c r="AF19" i="10"/>
  <c r="AO19" i="10" s="1"/>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E19" i="10"/>
  <c r="D19" i="10"/>
  <c r="C19" i="10"/>
  <c r="AK18" i="10"/>
  <c r="AJ18" i="10"/>
  <c r="AO18" i="10" s="1"/>
  <c r="AI18" i="10"/>
  <c r="AH18" i="10"/>
  <c r="AG18" i="10"/>
  <c r="AF18" i="10"/>
  <c r="AE18" i="10"/>
  <c r="AD18" i="10"/>
  <c r="AC18" i="10"/>
  <c r="AB18" i="10"/>
  <c r="AA18" i="10"/>
  <c r="Z18" i="10"/>
  <c r="Y18" i="10"/>
  <c r="X18" i="10"/>
  <c r="W18" i="10"/>
  <c r="V18" i="10"/>
  <c r="U18" i="10"/>
  <c r="T18" i="10"/>
  <c r="S18" i="10"/>
  <c r="R18" i="10"/>
  <c r="Q18" i="10"/>
  <c r="P18" i="10"/>
  <c r="O18" i="10"/>
  <c r="N18" i="10"/>
  <c r="M18" i="10"/>
  <c r="L18" i="10"/>
  <c r="K18" i="10"/>
  <c r="J18" i="10"/>
  <c r="I18" i="10"/>
  <c r="H18" i="10"/>
  <c r="G18" i="10"/>
  <c r="F18" i="10"/>
  <c r="E18" i="10"/>
  <c r="D18" i="10"/>
  <c r="C18" i="10"/>
  <c r="AN17" i="10"/>
  <c r="AM17" i="10"/>
  <c r="AK17" i="10"/>
  <c r="AJ17" i="10"/>
  <c r="AI17" i="10"/>
  <c r="AH17" i="10"/>
  <c r="AG17" i="10"/>
  <c r="AF17" i="10"/>
  <c r="AO17" i="10" s="1"/>
  <c r="AE17" i="10"/>
  <c r="AD17" i="10"/>
  <c r="AC17" i="10"/>
  <c r="AB17" i="10"/>
  <c r="AA17" i="10"/>
  <c r="Z17" i="10"/>
  <c r="Y17" i="10"/>
  <c r="X17" i="10"/>
  <c r="W17" i="10"/>
  <c r="V17" i="10"/>
  <c r="U17" i="10"/>
  <c r="T17" i="10"/>
  <c r="S17" i="10"/>
  <c r="R17" i="10"/>
  <c r="Q17" i="10"/>
  <c r="P17" i="10"/>
  <c r="O17" i="10"/>
  <c r="N17" i="10"/>
  <c r="M17" i="10"/>
  <c r="L17" i="10"/>
  <c r="K17" i="10"/>
  <c r="J17" i="10"/>
  <c r="I17" i="10"/>
  <c r="H17" i="10"/>
  <c r="G17" i="10"/>
  <c r="F17" i="10"/>
  <c r="E17" i="10"/>
  <c r="D17" i="10"/>
  <c r="C17" i="10"/>
  <c r="AO16" i="10"/>
  <c r="AK16" i="10"/>
  <c r="AJ16" i="10"/>
  <c r="AN16" i="10" s="1"/>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D16" i="10"/>
  <c r="C16" i="10"/>
  <c r="AK15" i="10"/>
  <c r="AJ15" i="10"/>
  <c r="AM15" i="10" s="1"/>
  <c r="AI15" i="10"/>
  <c r="AN15" i="10" s="1"/>
  <c r="AH15" i="10"/>
  <c r="AG15" i="10"/>
  <c r="AF15" i="10"/>
  <c r="AE15" i="10"/>
  <c r="AD15" i="10"/>
  <c r="AC15" i="10"/>
  <c r="AB15" i="10"/>
  <c r="AA15" i="10"/>
  <c r="Z15" i="10"/>
  <c r="Y15" i="10"/>
  <c r="X15" i="10"/>
  <c r="W15" i="10"/>
  <c r="V15" i="10"/>
  <c r="U15" i="10"/>
  <c r="T15" i="10"/>
  <c r="S15" i="10"/>
  <c r="R15" i="10"/>
  <c r="Q15" i="10"/>
  <c r="P15" i="10"/>
  <c r="O15" i="10"/>
  <c r="N15" i="10"/>
  <c r="M15" i="10"/>
  <c r="L15" i="10"/>
  <c r="K15" i="10"/>
  <c r="J15" i="10"/>
  <c r="I15" i="10"/>
  <c r="H15" i="10"/>
  <c r="G15" i="10"/>
  <c r="F15" i="10"/>
  <c r="E15" i="10"/>
  <c r="D15" i="10"/>
  <c r="C15" i="10"/>
  <c r="AK14" i="10"/>
  <c r="AJ14" i="10"/>
  <c r="AI14" i="10"/>
  <c r="AN14" i="10" s="1"/>
  <c r="AH14" i="10"/>
  <c r="AG14" i="10"/>
  <c r="AF14" i="10"/>
  <c r="AO14" i="10" s="1"/>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D14" i="10"/>
  <c r="C14" i="10"/>
  <c r="AN13" i="10"/>
  <c r="AM13" i="10"/>
  <c r="AK13" i="10"/>
  <c r="AJ13" i="10"/>
  <c r="AI13" i="10"/>
  <c r="AH13" i="10"/>
  <c r="AG13" i="10"/>
  <c r="AF13" i="10"/>
  <c r="AO13" i="10" s="1"/>
  <c r="AE13" i="10"/>
  <c r="AD13" i="10"/>
  <c r="AC13" i="10"/>
  <c r="AB13" i="10"/>
  <c r="AA13" i="10"/>
  <c r="Z13" i="10"/>
  <c r="Y13" i="10"/>
  <c r="X13" i="10"/>
  <c r="W13" i="10"/>
  <c r="V13" i="10"/>
  <c r="U13" i="10"/>
  <c r="T13" i="10"/>
  <c r="S13" i="10"/>
  <c r="R13" i="10"/>
  <c r="Q13" i="10"/>
  <c r="P13" i="10"/>
  <c r="O13" i="10"/>
  <c r="N13" i="10"/>
  <c r="M13" i="10"/>
  <c r="L13" i="10"/>
  <c r="K13" i="10"/>
  <c r="J13" i="10"/>
  <c r="I13" i="10"/>
  <c r="H13" i="10"/>
  <c r="G13" i="10"/>
  <c r="F13" i="10"/>
  <c r="E13" i="10"/>
  <c r="D13" i="10"/>
  <c r="C13" i="10"/>
  <c r="AK12" i="10"/>
  <c r="AM12" i="10" s="1"/>
  <c r="AJ12" i="10"/>
  <c r="AN12" i="10" s="1"/>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D12" i="10"/>
  <c r="C12" i="10"/>
  <c r="AM11" i="10"/>
  <c r="AK11" i="10"/>
  <c r="AJ11" i="10"/>
  <c r="AI11" i="10"/>
  <c r="AN11" i="10" s="1"/>
  <c r="AH11" i="10"/>
  <c r="AG11" i="10"/>
  <c r="AF11" i="10"/>
  <c r="AO11" i="10" s="1"/>
  <c r="AE11" i="10"/>
  <c r="AD11" i="10"/>
  <c r="AC11" i="10"/>
  <c r="AB11" i="10"/>
  <c r="AA11" i="10"/>
  <c r="Z11" i="10"/>
  <c r="Y11" i="10"/>
  <c r="X11" i="10"/>
  <c r="W11" i="10"/>
  <c r="V11" i="10"/>
  <c r="U11" i="10"/>
  <c r="T11" i="10"/>
  <c r="S11" i="10"/>
  <c r="R11" i="10"/>
  <c r="Q11" i="10"/>
  <c r="P11" i="10"/>
  <c r="O11" i="10"/>
  <c r="N11" i="10"/>
  <c r="M11" i="10"/>
  <c r="L11" i="10"/>
  <c r="K11" i="10"/>
  <c r="J11" i="10"/>
  <c r="I11" i="10"/>
  <c r="H11" i="10"/>
  <c r="G11" i="10"/>
  <c r="F11" i="10"/>
  <c r="E11" i="10"/>
  <c r="D11" i="10"/>
  <c r="C11" i="10"/>
  <c r="AK10" i="10"/>
  <c r="AJ10" i="10"/>
  <c r="AI10" i="10"/>
  <c r="AN10" i="10" s="1"/>
  <c r="AH10" i="10"/>
  <c r="AO10" i="10" s="1"/>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D10" i="10"/>
  <c r="C10" i="10"/>
  <c r="AN9" i="10"/>
  <c r="AM9" i="10"/>
  <c r="AK9" i="10"/>
  <c r="AJ9" i="10"/>
  <c r="AI9" i="10"/>
  <c r="AH9" i="10"/>
  <c r="AG9" i="10"/>
  <c r="AF9" i="10"/>
  <c r="AO9" i="10" s="1"/>
  <c r="AE9" i="10"/>
  <c r="AD9" i="10"/>
  <c r="AC9" i="10"/>
  <c r="AB9" i="10"/>
  <c r="AA9" i="10"/>
  <c r="Z9" i="10"/>
  <c r="Y9" i="10"/>
  <c r="X9" i="10"/>
  <c r="W9" i="10"/>
  <c r="V9" i="10"/>
  <c r="U9" i="10"/>
  <c r="T9" i="10"/>
  <c r="S9" i="10"/>
  <c r="R9" i="10"/>
  <c r="Q9" i="10"/>
  <c r="P9" i="10"/>
  <c r="O9" i="10"/>
  <c r="N9" i="10"/>
  <c r="M9" i="10"/>
  <c r="L9" i="10"/>
  <c r="K9" i="10"/>
  <c r="J9" i="10"/>
  <c r="I9" i="10"/>
  <c r="H9" i="10"/>
  <c r="G9" i="10"/>
  <c r="F9" i="10"/>
  <c r="E9" i="10"/>
  <c r="D9" i="10"/>
  <c r="C9" i="10"/>
  <c r="AK8" i="10"/>
  <c r="AO8" i="10" s="1"/>
  <c r="AJ8" i="10"/>
  <c r="AI8" i="10"/>
  <c r="AH8" i="10"/>
  <c r="AG8" i="10"/>
  <c r="AF8" i="10"/>
  <c r="AE8" i="10"/>
  <c r="AD8" i="10"/>
  <c r="AC8" i="10"/>
  <c r="AB8" i="10"/>
  <c r="AA8" i="10"/>
  <c r="Z8" i="10"/>
  <c r="Y8" i="10"/>
  <c r="X8" i="10"/>
  <c r="W8" i="10"/>
  <c r="V8" i="10"/>
  <c r="U8" i="10"/>
  <c r="T8" i="10"/>
  <c r="S8" i="10"/>
  <c r="R8" i="10"/>
  <c r="Q8" i="10"/>
  <c r="P8" i="10"/>
  <c r="O8" i="10"/>
  <c r="N8" i="10"/>
  <c r="M8" i="10"/>
  <c r="L8" i="10"/>
  <c r="K8" i="10"/>
  <c r="J8" i="10"/>
  <c r="I8" i="10"/>
  <c r="H8" i="10"/>
  <c r="G8" i="10"/>
  <c r="F8" i="10"/>
  <c r="E8" i="10"/>
  <c r="D8" i="10"/>
  <c r="C8" i="10"/>
  <c r="AK7" i="10"/>
  <c r="AM7" i="10" s="1"/>
  <c r="AJ7" i="10"/>
  <c r="AI7" i="10"/>
  <c r="AN7" i="10" s="1"/>
  <c r="AH7" i="10"/>
  <c r="AG7" i="10"/>
  <c r="AF7" i="10"/>
  <c r="AE7" i="10"/>
  <c r="AD7" i="10"/>
  <c r="AC7" i="10"/>
  <c r="AB7" i="10"/>
  <c r="AA7" i="10"/>
  <c r="Z7" i="10"/>
  <c r="Y7" i="10"/>
  <c r="X7" i="10"/>
  <c r="W7" i="10"/>
  <c r="V7" i="10"/>
  <c r="U7" i="10"/>
  <c r="T7" i="10"/>
  <c r="S7" i="10"/>
  <c r="R7" i="10"/>
  <c r="Q7" i="10"/>
  <c r="P7" i="10"/>
  <c r="O7" i="10"/>
  <c r="N7" i="10"/>
  <c r="M7" i="10"/>
  <c r="L7" i="10"/>
  <c r="K7" i="10"/>
  <c r="J7" i="10"/>
  <c r="I7" i="10"/>
  <c r="H7" i="10"/>
  <c r="G7" i="10"/>
  <c r="F7" i="10"/>
  <c r="E7" i="10"/>
  <c r="D7" i="10"/>
  <c r="C7" i="10"/>
  <c r="AO6" i="10"/>
  <c r="AK6" i="10"/>
  <c r="AM6" i="10" s="1"/>
  <c r="AJ6" i="10"/>
  <c r="AI6" i="10"/>
  <c r="AN6" i="10" s="1"/>
  <c r="AH6" i="10"/>
  <c r="AG6" i="10"/>
  <c r="AF6" i="10"/>
  <c r="AE6" i="10"/>
  <c r="AD6" i="10"/>
  <c r="AC6" i="10"/>
  <c r="AB6" i="10"/>
  <c r="AA6" i="10"/>
  <c r="Z6" i="10"/>
  <c r="Y6" i="10"/>
  <c r="X6" i="10"/>
  <c r="W6" i="10"/>
  <c r="V6" i="10"/>
  <c r="U6" i="10"/>
  <c r="T6" i="10"/>
  <c r="S6" i="10"/>
  <c r="R6" i="10"/>
  <c r="Q6" i="10"/>
  <c r="P6" i="10"/>
  <c r="O6" i="10"/>
  <c r="N6" i="10"/>
  <c r="M6" i="10"/>
  <c r="L6" i="10"/>
  <c r="K6" i="10"/>
  <c r="J6" i="10"/>
  <c r="I6" i="10"/>
  <c r="H6" i="10"/>
  <c r="G6" i="10"/>
  <c r="F6" i="10"/>
  <c r="E6" i="10"/>
  <c r="D6" i="10"/>
  <c r="C6" i="10"/>
  <c r="U11" i="9"/>
  <c r="U10" i="9"/>
  <c r="U9" i="9" s="1"/>
  <c r="U8" i="9" s="1"/>
  <c r="U7" i="9" s="1"/>
  <c r="U6" i="9" s="1"/>
  <c r="U5" i="9" s="1"/>
  <c r="U4" i="9" s="1"/>
  <c r="L2" i="9"/>
  <c r="V11" i="9" s="1"/>
  <c r="V10" i="9" s="1"/>
  <c r="V9" i="9" s="1"/>
  <c r="V8" i="9" s="1"/>
  <c r="V7" i="9" s="1"/>
  <c r="V6" i="9" s="1"/>
  <c r="V5" i="9" s="1"/>
  <c r="V4" i="9" s="1"/>
  <c r="L1" i="9"/>
  <c r="A11" i="9" s="1"/>
  <c r="F11" i="9" s="1"/>
  <c r="L2" i="8"/>
  <c r="V11" i="8" s="1"/>
  <c r="V10" i="8" s="1"/>
  <c r="V9" i="8" s="1"/>
  <c r="V8" i="8" s="1"/>
  <c r="V7" i="8" s="1"/>
  <c r="V6" i="8" s="1"/>
  <c r="V5" i="8" s="1"/>
  <c r="V4" i="8" s="1"/>
  <c r="L1" i="8"/>
  <c r="U11" i="8" s="1"/>
  <c r="U10" i="8" s="1"/>
  <c r="U9" i="8" s="1"/>
  <c r="U8" i="8" s="1"/>
  <c r="U7" i="8" s="1"/>
  <c r="U6" i="8" s="1"/>
  <c r="U5" i="8" s="1"/>
  <c r="U4" i="8" s="1"/>
  <c r="V11" i="7"/>
  <c r="V10" i="7" s="1"/>
  <c r="U11" i="7"/>
  <c r="A11" i="7"/>
  <c r="U10" i="7"/>
  <c r="U9" i="7" s="1"/>
  <c r="U8" i="7" s="1"/>
  <c r="U7" i="7" s="1"/>
  <c r="U6" i="7" s="1"/>
  <c r="U5" i="7" s="1"/>
  <c r="U4" i="7" s="1"/>
  <c r="A10" i="7"/>
  <c r="V9" i="7"/>
  <c r="V8" i="7" s="1"/>
  <c r="V7" i="7" s="1"/>
  <c r="V6" i="7" s="1"/>
  <c r="V5" i="7" s="1"/>
  <c r="V4" i="7" s="1"/>
  <c r="A9" i="7"/>
  <c r="I9" i="7" s="1"/>
  <c r="P25" i="2"/>
  <c r="P24" i="2"/>
  <c r="P23" i="2"/>
  <c r="P22" i="2"/>
  <c r="P21" i="2"/>
  <c r="P20" i="2"/>
  <c r="P19" i="2"/>
  <c r="P18" i="2"/>
  <c r="P17" i="2"/>
  <c r="P16" i="2"/>
  <c r="P15" i="2"/>
  <c r="Q13" i="2"/>
  <c r="Q25" i="2" s="1"/>
  <c r="Q23" i="2" l="1"/>
  <c r="Q18" i="2"/>
  <c r="Q24" i="2"/>
  <c r="Q19" i="2"/>
  <c r="R19" i="2" s="1"/>
  <c r="Q15" i="2"/>
  <c r="R15" i="2" s="1"/>
  <c r="Q20" i="2"/>
  <c r="R20" i="2" s="1"/>
  <c r="Q16" i="2"/>
  <c r="Q21" i="2"/>
  <c r="R21" i="2" s="1"/>
  <c r="R23" i="2"/>
  <c r="R24" i="2"/>
  <c r="R18" i="2"/>
  <c r="R16" i="2"/>
  <c r="P10" i="7"/>
  <c r="P11" i="7"/>
  <c r="H11" i="7"/>
  <c r="R11" i="7"/>
  <c r="J11" i="7"/>
  <c r="B11" i="7"/>
  <c r="F11" i="7"/>
  <c r="O11" i="7"/>
  <c r="N11" i="7"/>
  <c r="J10" i="7"/>
  <c r="I10" i="7"/>
  <c r="S11" i="7"/>
  <c r="E11" i="7"/>
  <c r="K10" i="7"/>
  <c r="H10" i="7"/>
  <c r="D11" i="7"/>
  <c r="C11" i="7"/>
  <c r="M11" i="7"/>
  <c r="L11" i="7"/>
  <c r="S10" i="7"/>
  <c r="G11" i="7"/>
  <c r="K11" i="7"/>
  <c r="C11" i="9"/>
  <c r="M11" i="9"/>
  <c r="N11" i="9"/>
  <c r="Q9" i="7"/>
  <c r="E11" i="9"/>
  <c r="M9" i="7"/>
  <c r="C10" i="7"/>
  <c r="Q10" i="7"/>
  <c r="N9" i="7"/>
  <c r="D10" i="7"/>
  <c r="R10" i="7"/>
  <c r="L11" i="9"/>
  <c r="AO7" i="10"/>
  <c r="AN8" i="10"/>
  <c r="AM16" i="10"/>
  <c r="AN18" i="10"/>
  <c r="AN39" i="10"/>
  <c r="AM44" i="10"/>
  <c r="AO51" i="10"/>
  <c r="AN56" i="10"/>
  <c r="P9" i="7"/>
  <c r="AN36" i="10"/>
  <c r="O9" i="7"/>
  <c r="E9" i="7"/>
  <c r="F9" i="7"/>
  <c r="AN51" i="10"/>
  <c r="AO52" i="10"/>
  <c r="AO63" i="10"/>
  <c r="A10" i="9"/>
  <c r="AO34" i="10"/>
  <c r="AO56" i="10"/>
  <c r="AM64" i="10"/>
  <c r="O11" i="9"/>
  <c r="AM10" i="10"/>
  <c r="AO20" i="10"/>
  <c r="AM22" i="10"/>
  <c r="AO36" i="10"/>
  <c r="AO39" i="10"/>
  <c r="AO60" i="10"/>
  <c r="Q11" i="7"/>
  <c r="Q11" i="9"/>
  <c r="I11" i="9"/>
  <c r="P11" i="9"/>
  <c r="H11" i="9"/>
  <c r="R11" i="9"/>
  <c r="J11" i="9"/>
  <c r="B11" i="9"/>
  <c r="R25" i="2"/>
  <c r="G9" i="7"/>
  <c r="S11" i="9"/>
  <c r="H9" i="7"/>
  <c r="L10" i="7"/>
  <c r="B10" i="7"/>
  <c r="A11" i="8"/>
  <c r="G11" i="9"/>
  <c r="AO12" i="10"/>
  <c r="AO15" i="10"/>
  <c r="AO64" i="10"/>
  <c r="S9" i="7"/>
  <c r="K9" i="7"/>
  <c r="C9" i="7"/>
  <c r="R9" i="7"/>
  <c r="J9" i="7"/>
  <c r="B9" i="7"/>
  <c r="L9" i="7"/>
  <c r="D9" i="7"/>
  <c r="A8" i="7"/>
  <c r="AM8" i="10"/>
  <c r="AM18" i="10"/>
  <c r="D11" i="9"/>
  <c r="N10" i="7"/>
  <c r="F10" i="7"/>
  <c r="M10" i="7"/>
  <c r="E10" i="7"/>
  <c r="O10" i="7"/>
  <c r="G10" i="7"/>
  <c r="K11" i="9"/>
  <c r="AM14" i="10"/>
  <c r="AN23" i="10"/>
  <c r="AO31" i="10"/>
  <c r="AN32" i="10"/>
  <c r="AO43" i="10"/>
  <c r="AN52" i="10"/>
  <c r="Q22" i="2"/>
  <c r="R22" i="2" s="1"/>
  <c r="Q17" i="2"/>
  <c r="R17" i="2" s="1"/>
  <c r="I11" i="7"/>
  <c r="M11" i="8" l="1"/>
  <c r="E11" i="8"/>
  <c r="L11" i="8"/>
  <c r="D11" i="8"/>
  <c r="A10" i="8"/>
  <c r="N11" i="8"/>
  <c r="F11" i="8"/>
  <c r="P11" i="8"/>
  <c r="B11" i="8"/>
  <c r="J11" i="8"/>
  <c r="H11" i="8"/>
  <c r="O11" i="8"/>
  <c r="R11" i="8"/>
  <c r="K11" i="8"/>
  <c r="G11" i="8"/>
  <c r="I11" i="8"/>
  <c r="Q11" i="8"/>
  <c r="C11" i="8"/>
  <c r="S11" i="8"/>
  <c r="N10" i="9"/>
  <c r="F10" i="9"/>
  <c r="M10" i="9"/>
  <c r="E10" i="9"/>
  <c r="O10" i="9"/>
  <c r="G10" i="9"/>
  <c r="R10" i="9"/>
  <c r="D10" i="9"/>
  <c r="Q10" i="9"/>
  <c r="C10" i="9"/>
  <c r="K10" i="9"/>
  <c r="P10" i="9"/>
  <c r="B10" i="9"/>
  <c r="L10" i="9"/>
  <c r="J10" i="9"/>
  <c r="I10" i="9"/>
  <c r="S10" i="9"/>
  <c r="H10" i="9"/>
  <c r="A9" i="9"/>
  <c r="P8" i="7"/>
  <c r="H8" i="7"/>
  <c r="O8" i="7"/>
  <c r="G8" i="7"/>
  <c r="Q8" i="7"/>
  <c r="I8" i="7"/>
  <c r="S8" i="7"/>
  <c r="E8" i="7"/>
  <c r="A7" i="7"/>
  <c r="R8" i="7"/>
  <c r="D8" i="7"/>
  <c r="N8" i="7"/>
  <c r="L8" i="7"/>
  <c r="J8" i="7"/>
  <c r="F8" i="7"/>
  <c r="C8" i="7"/>
  <c r="M8" i="7"/>
  <c r="B8" i="7"/>
  <c r="K8" i="7"/>
  <c r="M7" i="7" l="1"/>
  <c r="E7" i="7"/>
  <c r="L7" i="7"/>
  <c r="D7" i="7"/>
  <c r="A6" i="7"/>
  <c r="N7" i="7"/>
  <c r="F7" i="7"/>
  <c r="O7" i="7"/>
  <c r="K7" i="7"/>
  <c r="I7" i="7"/>
  <c r="H7" i="7"/>
  <c r="R7" i="7"/>
  <c r="J7" i="7"/>
  <c r="S7" i="7"/>
  <c r="G7" i="7"/>
  <c r="Q7" i="7"/>
  <c r="C7" i="7"/>
  <c r="P7" i="7"/>
  <c r="B7" i="7"/>
  <c r="R10" i="8"/>
  <c r="J10" i="8"/>
  <c r="B10" i="8"/>
  <c r="Q10" i="8"/>
  <c r="I10" i="8"/>
  <c r="S10" i="8"/>
  <c r="K10" i="8"/>
  <c r="C10" i="8"/>
  <c r="L10" i="8"/>
  <c r="P10" i="8"/>
  <c r="H10" i="8"/>
  <c r="D10" i="8"/>
  <c r="N10" i="8"/>
  <c r="G10" i="8"/>
  <c r="F10" i="8"/>
  <c r="A9" i="8"/>
  <c r="O10" i="8"/>
  <c r="M10" i="8"/>
  <c r="E10" i="8"/>
  <c r="S9" i="9"/>
  <c r="K9" i="9"/>
  <c r="C9" i="9"/>
  <c r="R9" i="9"/>
  <c r="J9" i="9"/>
  <c r="B9" i="9"/>
  <c r="L9" i="9"/>
  <c r="D9" i="9"/>
  <c r="A8" i="9"/>
  <c r="N9" i="9"/>
  <c r="Q9" i="9"/>
  <c r="F9" i="9"/>
  <c r="M9" i="9"/>
  <c r="E9" i="9"/>
  <c r="I9" i="9"/>
  <c r="G9" i="9"/>
  <c r="O9" i="9"/>
  <c r="H9" i="9"/>
  <c r="P9" i="9"/>
  <c r="P8" i="9" l="1"/>
  <c r="H8" i="9"/>
  <c r="O8" i="9"/>
  <c r="G8" i="9"/>
  <c r="Q8" i="9"/>
  <c r="I8" i="9"/>
  <c r="J8" i="9"/>
  <c r="N8" i="9"/>
  <c r="F8" i="9"/>
  <c r="R8" i="9"/>
  <c r="C8" i="9"/>
  <c r="S8" i="9"/>
  <c r="E8" i="9"/>
  <c r="A7" i="9"/>
  <c r="D8" i="9"/>
  <c r="B8" i="9"/>
  <c r="L8" i="9"/>
  <c r="K8" i="9"/>
  <c r="M8" i="9"/>
  <c r="R6" i="7"/>
  <c r="J6" i="7"/>
  <c r="B6" i="7"/>
  <c r="Q6" i="7"/>
  <c r="I6" i="7"/>
  <c r="S6" i="7"/>
  <c r="K6" i="7"/>
  <c r="C6" i="7"/>
  <c r="F6" i="7"/>
  <c r="O6" i="7"/>
  <c r="H6" i="7"/>
  <c r="D2" i="7"/>
  <c r="G6" i="7"/>
  <c r="E6" i="7"/>
  <c r="D6" i="7"/>
  <c r="M6" i="7"/>
  <c r="L6" i="7"/>
  <c r="P6" i="7"/>
  <c r="N6" i="7"/>
  <c r="O9" i="8"/>
  <c r="G9" i="8"/>
  <c r="N9" i="8"/>
  <c r="F9" i="8"/>
  <c r="P9" i="8"/>
  <c r="H9" i="8"/>
  <c r="S9" i="8"/>
  <c r="E9" i="8"/>
  <c r="A8" i="8"/>
  <c r="K9" i="8"/>
  <c r="R9" i="8"/>
  <c r="D9" i="8"/>
  <c r="B9" i="8"/>
  <c r="L9" i="8"/>
  <c r="J9" i="8"/>
  <c r="Q9" i="8"/>
  <c r="C9" i="8"/>
  <c r="I9" i="8"/>
  <c r="M9" i="8"/>
  <c r="L8" i="8" l="1"/>
  <c r="D8" i="8"/>
  <c r="A7" i="8"/>
  <c r="S8" i="8"/>
  <c r="K8" i="8"/>
  <c r="C8" i="8"/>
  <c r="M8" i="8"/>
  <c r="E8" i="8"/>
  <c r="O8" i="8"/>
  <c r="N8" i="8"/>
  <c r="I8" i="8"/>
  <c r="G8" i="8"/>
  <c r="F8" i="8"/>
  <c r="J8" i="8"/>
  <c r="Q8" i="8"/>
  <c r="P8" i="8"/>
  <c r="B8" i="8"/>
  <c r="H8" i="8"/>
  <c r="R8" i="8"/>
  <c r="M7" i="9"/>
  <c r="E7" i="9"/>
  <c r="L7" i="9"/>
  <c r="D7" i="9"/>
  <c r="A6" i="9"/>
  <c r="N7" i="9"/>
  <c r="F7" i="9"/>
  <c r="Q7" i="9"/>
  <c r="C7" i="9"/>
  <c r="J7" i="9"/>
  <c r="I7" i="9"/>
  <c r="P7" i="9"/>
  <c r="B7" i="9"/>
  <c r="O7" i="9"/>
  <c r="S7" i="9"/>
  <c r="H7" i="9"/>
  <c r="R7" i="9"/>
  <c r="G7" i="9"/>
  <c r="K7" i="9"/>
  <c r="R6" i="9" l="1"/>
  <c r="J6" i="9"/>
  <c r="B6" i="9"/>
  <c r="Q6" i="9"/>
  <c r="I6" i="9"/>
  <c r="S6" i="9"/>
  <c r="K6" i="9"/>
  <c r="C6" i="9"/>
  <c r="M6" i="9"/>
  <c r="L6" i="9"/>
  <c r="P6" i="9"/>
  <c r="H6" i="9"/>
  <c r="G6" i="9"/>
  <c r="F6" i="9"/>
  <c r="E6" i="9"/>
  <c r="O6" i="9"/>
  <c r="N6" i="9"/>
  <c r="D6" i="9"/>
  <c r="Q7" i="8"/>
  <c r="I7" i="8"/>
  <c r="P7" i="8"/>
  <c r="H7" i="8"/>
  <c r="R7" i="8"/>
  <c r="J7" i="8"/>
  <c r="B7" i="8"/>
  <c r="O7" i="8"/>
  <c r="G7" i="8"/>
  <c r="A6" i="8"/>
  <c r="D7" i="8"/>
  <c r="F7" i="8"/>
  <c r="S7" i="8"/>
  <c r="N7" i="8"/>
  <c r="L7" i="8"/>
  <c r="K7" i="8"/>
  <c r="E7" i="8"/>
  <c r="C7" i="8"/>
  <c r="M7" i="8"/>
  <c r="N6" i="8" l="1"/>
  <c r="F6" i="8"/>
  <c r="M6" i="8"/>
  <c r="E6" i="8"/>
  <c r="O6" i="8"/>
  <c r="G6" i="8"/>
  <c r="R6" i="8"/>
  <c r="J6" i="8"/>
  <c r="Q6" i="8"/>
  <c r="C6" i="8"/>
  <c r="P6" i="8"/>
  <c r="L6" i="8"/>
  <c r="B6" i="8"/>
  <c r="I6" i="8"/>
  <c r="S6" i="8"/>
  <c r="H6" i="8"/>
  <c r="D6" i="8"/>
  <c r="K6" i="8"/>
</calcChain>
</file>

<file path=xl/sharedStrings.xml><?xml version="1.0" encoding="utf-8"?>
<sst xmlns="http://schemas.openxmlformats.org/spreadsheetml/2006/main" count="660" uniqueCount="424">
  <si>
    <t>Ranking</t>
  </si>
  <si>
    <t>Take September 2018 as example</t>
  </si>
  <si>
    <t>https://www.ismworld.org/</t>
  </si>
  <si>
    <t>For ranking in PMI Sectors, take from report:</t>
  </si>
  <si>
    <t>Means the following order:</t>
  </si>
  <si>
    <t>To add data in PMI sectors data</t>
  </si>
  <si>
    <t>Textile Mills</t>
  </si>
  <si>
    <t>Miscellaneous Manufacturing</t>
  </si>
  <si>
    <t>Plastics &amp; Rubber Products</t>
  </si>
  <si>
    <t>Computer &amp; Electronic Products</t>
  </si>
  <si>
    <t>Food, Beverage &amp; Tobacco Products</t>
  </si>
  <si>
    <t>Machinery</t>
  </si>
  <si>
    <t>Apparel, Leather &amp; Allied Products</t>
  </si>
  <si>
    <t>Paper Products</t>
  </si>
  <si>
    <t>Electrical Equipment, Appliances &amp; Components</t>
  </si>
  <si>
    <t>Chemical Products</t>
  </si>
  <si>
    <t>Petroleum &amp; Coal Products</t>
  </si>
  <si>
    <t>Transportation Equipment</t>
  </si>
  <si>
    <t>Furniture &amp; Related Products</t>
  </si>
  <si>
    <t>Fabricated Metal Products</t>
  </si>
  <si>
    <t>Nonmetallic Mineral Products</t>
  </si>
  <si>
    <t>Printing &amp; Related Support Activities</t>
  </si>
  <si>
    <t>Wood Products</t>
  </si>
  <si>
    <t>Primary Metals</t>
  </si>
  <si>
    <t>Identify Trends per sector in SectorsPMI</t>
  </si>
  <si>
    <t>Use ISMNAICS for identifying stocks</t>
  </si>
  <si>
    <t>Use nasdaq.com for quantitative</t>
  </si>
  <si>
    <t>ISM Manufacturing</t>
  </si>
  <si>
    <t>Definition</t>
  </si>
  <si>
    <t>The ISM manufacturing is considered as being the best and one of the most detailed leading indicators.
The Institute for Supply Management Manufacturing Index - ISM Manufacturing is a survey of 300 or more purchasing managers across the United-States and for 18 industries.
It is released on the first business day of every month and started in 1931.
The Purchasing Manager Index is a composite index based on the diffusion indexes for the following five indicators at equal weights:
New Orders (seasonally adjusted)		20%
Production (seasonally adjusted)		20%
Employment (seasonally adjusted)		20%
Supplier Deliveries (seasonally adjusted)	20%
Inventories					20%</t>
  </si>
  <si>
    <t>Process / TO DO LIST</t>
  </si>
  <si>
    <t>Summary</t>
  </si>
  <si>
    <t>* input new month</t>
  </si>
  <si>
    <t>Modify new month</t>
  </si>
  <si>
    <t>TO DO LIST</t>
  </si>
  <si>
    <t>Comments</t>
  </si>
  <si>
    <t>Sector</t>
  </si>
  <si>
    <t>Update data in Sectors Trends</t>
  </si>
  <si>
    <t>Add new column for new month</t>
  </si>
  <si>
    <t>ISM</t>
  </si>
  <si>
    <t>Change %</t>
  </si>
  <si>
    <t>Modify month and change number in Sectors - Look at trends for ISM index, new order, production</t>
  </si>
  <si>
    <t>Update month + Number In SectorsProduction / SectorsNewOrders / Sectors</t>
  </si>
  <si>
    <t>New Orders</t>
  </si>
  <si>
    <t>Update Industry Comments</t>
  </si>
  <si>
    <t>Imports</t>
  </si>
  <si>
    <t>Update data in different ISM and Details</t>
  </si>
  <si>
    <t>Backlog Of Orders</t>
  </si>
  <si>
    <t>Prices</t>
  </si>
  <si>
    <t>Production</t>
  </si>
  <si>
    <t>https://www.ismworld.org/supply-management-news-and-reports/reports/ism-report-on-business/pmi/july/</t>
  </si>
  <si>
    <t>Customers Inventories</t>
  </si>
  <si>
    <t>Inventories</t>
  </si>
  <si>
    <t>Deliveries</t>
  </si>
  <si>
    <t>Employment</t>
  </si>
  <si>
    <t>Exports</t>
  </si>
  <si>
    <t>DATE</t>
  </si>
  <si>
    <t>NEW_ORDERS</t>
  </si>
  <si>
    <t>IMPORTS</t>
  </si>
  <si>
    <t>BACKLOG_OF_ORDERS</t>
  </si>
  <si>
    <t>PRICES</t>
  </si>
  <si>
    <t>PRODUCTION</t>
  </si>
  <si>
    <t>CUSTOMERS_INVENTORIES</t>
  </si>
  <si>
    <t>INVENTORIES</t>
  </si>
  <si>
    <t>DELIVERIES</t>
  </si>
  <si>
    <t>EMPLOYMENT</t>
  </si>
  <si>
    <t>EXPORTS</t>
  </si>
  <si>
    <t>Last Month</t>
  </si>
  <si>
    <t>Add column</t>
  </si>
  <si>
    <t>To modify</t>
  </si>
  <si>
    <t>Average</t>
  </si>
  <si>
    <t>Manufacturing ISM</t>
  </si>
  <si>
    <t>mom</t>
  </si>
  <si>
    <t>3 months</t>
  </si>
  <si>
    <t>6 months</t>
  </si>
  <si>
    <t>Date</t>
  </si>
  <si>
    <t>ISM vs GDP</t>
  </si>
  <si>
    <t>PMI</t>
  </si>
  <si>
    <t>GDP growth yoy %</t>
  </si>
  <si>
    <t>GDP growth qoq %</t>
  </si>
  <si>
    <t>GDP growth q/q % (annualised)</t>
  </si>
  <si>
    <t>S&amp;P</t>
  </si>
  <si>
    <t>S&amp;P yoy %</t>
  </si>
  <si>
    <t>Change</t>
  </si>
  <si>
    <t>Month</t>
  </si>
  <si>
    <t>“The company I work for manufactures personal protective equipment [PPE], specifically N95 masks, face shields, as well as selling protective clothing and hand protection. In the area of PPE, our backlog has spiked to numbers we have never seen. While no doubt some of the backorders will be canceled, many of the orders are longer term commitments from [the] U.S. government.” (Apparel, Leather &amp; Allied Products)</t>
  </si>
  <si>
    <t>“Skilled labor is still tough to find.” (Apparel, Leather &amp; Allied Products)</t>
  </si>
  <si>
    <t>“The impacts from Hurricane Ida on the petrochemical industry has put additional stress on an already fragile supply chain. Logistics with intermodal containers and motor carriers continues to be a challenge for planning deliveries of materials.” [Chemical Products]</t>
  </si>
  <si>
    <t>“We continue to see extended lead times due to port delays and sea container tightness. Manufacturing capacities are impacted by a lack of workers reducing output. Several chemical facilities have experienced fires, explosions and spills, further challenging suppliers’ ability to deliver on time and in full.” [Chemical Products]</t>
  </si>
  <si>
    <t>Supply chains are slowly, very slowly filling up. Like a water hose, starting upstream and slowly flowing downstream. Rumor is a full return to 'normal' may be nearer to year's end, but the situation is progressing. Transportation (equipment and drivers) is the current pinch point, more so than material shortages. [Chemical Products]</t>
  </si>
  <si>
    <t>“Continue to see very strong demand across all business units. In many cases, we are limited on our ability to supply by raw-materials availability. Still running at record volume but could be producing much more. Even if we were able to get all the raw materials needed, we would have capacity issues on many of our production units. Manpower has been a concern.” [Chemical Products]</t>
  </si>
  <si>
    <t>“Changes in currency exchange rates favorably contributed to our quarterly performance. Continued strong consumer demand for our high-quality products also provided increased sales.” [Chemical Products]</t>
  </si>
  <si>
    <t>“Upstream producers/suppliers are back online and working towards full rates. Demand is outpacing supply and will continue into the third quarter, when the supply chain is expected to be refilled. Supply/demand should be more balanced in Q3/Q4, but demand will continue as customers run hard to meet their demand and rebuild inventory.” (Chemical Products)</t>
  </si>
  <si>
    <t>“Demand remains strong. Significant supply impacts on raw materials due to the Texas freeze. All major raw-material and suppliers on force majeure.” (Chemical Products)</t>
  </si>
  <si>
    <t>“Supply chains are depleted; inventories up and down the supply chain are empty. Lead times increasing, prices increasing, [and] demand increasing. Deep freeze in the Gulf Coast expected to extend duration of shortages.” (Chemical Products)</t>
  </si>
  <si>
    <t>“Business remains strong. Manufacturing running at full capacity.” (Chemical Products)</t>
  </si>
  <si>
    <t>“Continued to survive COVID-19 shutdowns, customer restrictions and personnel issues (work from home and COVID-19 outbreaks) and managed to maintain slight growth over 2019.” (Chemical Products)</t>
  </si>
  <si>
    <t>“Production issues for petrochemicals are getting resolved after a very active hurricane season. That is helping balance supply and demand.” (Chemical Products)</t>
  </si>
  <si>
    <t>“Business continues to be robust. Sales are greater than expectations, and cost pressures are modest. There is posturing by suppliers on market price increases for corrugated and polypropylene, yet no firm price increases at this time. We expect a strong finish to 2020 and a solid start in 2021.” (Chemical Products)</t>
  </si>
  <si>
    <t>“Volume remains lower than one year ago but has steadily improved over the past two periods.” (Chemical Products)</t>
  </si>
  <si>
    <t>"Business is very good. Production cannot keep up with demand. Some upstream supply chains are starting to have issues with raw material and/or transportation availability. "(Chemical Products)</t>
  </si>
  <si>
    <t>“Orders starting to pick up. [An] increase of about 35 percent to 40 percent.” (Chemical Products)</t>
  </si>
  <si>
    <t>“While we are seeing signs of an uptick in business activity, it is a slow recovery at this point.” (Chemical Products)</t>
  </si>
  <si>
    <t>“Current conditions in the automotive, construction, oil and gas, agriculture equipment, and tube/pipe markets are all adversely impacting our business results.” (Chemical Products)</t>
  </si>
  <si>
    <t>“Production stopped, other than to make hand sanitizer for those in need.” (Chemical Products)</t>
  </si>
  <si>
    <t>“The two main issues affecting our business [are] COVID-19 and the oil-price war. We are in daily discussions and meeting constantly, updating tracking logs to document high risk concerns.” (Chemical Products)</t>
  </si>
  <si>
    <t>“January started out strong, but the effects of the virus in China [and] the continued grounding of the 737 Max have suppressed new orders. We are still expected to be flat to slightly up [year-over-year] for 2020 sales, based on those issues.” (Chemical Products)</t>
  </si>
  <si>
    <t>"Small signs of increased global demand in the chemical segment." (Chemical Products)</t>
  </si>
  <si>
    <t>"Due to sluggish sales, we have introduced promotions to generate increased sales." (Chemical Products)</t>
  </si>
  <si>
    <t>“Chemical industry has been slow globally, but the curve seems to be flattening.” (Chemical Products)</t>
  </si>
  <si>
    <t>“The chemical manufacturing industry is depressed; demand across many markets globally is down, and pricing is as a result.” (Chemical Products)</t>
  </si>
  <si>
    <t>“Continued softening in the global automotive market. Trade-war impacts also have localized effects, particularly in select export markets. Seeing warehouses filling again after what appeared to be a short reduction of demand.” (Chemical Products)</t>
  </si>
  <si>
    <t>"While business is strong, there is an undercurrent of fear and alarm regarding the trade wars and a potential recession." (Chemical Products)</t>
  </si>
  <si>
    <t>“Weakness in end markets accelerating rapidly. Continuing to reduce production based on weakening demand and declining current orders.” (Chemical Products)</t>
  </si>
  <si>
    <t>“Tariffs are causing an increase in cost of goods, meaning U.S. consumers are paying more for products.” (Chemical Products)</t>
  </si>
  <si>
    <t>“The threat of additional tariffs has forced a change in our supply chain strategy; we are shifting business from China to Mexico, which will not increase the number of U.S. jobs.” (Chemical Products)</t>
  </si>
  <si>
    <t>"January and February were strong months. March softened significantly, eroding some of the [previous months'] gains." (Chemical Products)</t>
  </si>
  <si>
    <t>“Brexit continues to be a concern, despite the fact that our organization has already rolled out a plan to minimize its impact.” (Chemical Products)</t>
  </si>
  <si>
    <t>“Strong start to the year, though weather has been a challenge.” (Chemical Products)</t>
  </si>
  <si>
    <t>“Concerns about oil prices are fueling questions of how strong the economy will be the first half of 2019.” (Chemical Products)</t>
  </si>
  <si>
    <t>“Many electronic components and assemblies shortages showing up (due to) port issues, lack of containers and other issues. Problematic, but nothing completely shut down yet. Watching COVID-19 restrictions country by country.” [Computer &amp; Electronic Products]</t>
  </si>
  <si>
    <t>“Some factories have been impacted by COVID-19 cases. Malaysian government says factories can operate at only 60 percent of capacity.” [Computer &amp; Electronic Products]</t>
  </si>
  <si>
    <t>“The chip shortage is impacting supply lines. So far, we’ve been able to manage it without impacting clients." [Computer &amp; Electronic Products]</t>
  </si>
  <si>
    <t>Business levels continue to exhibit strong demand, with no signs of backing down. Purchases continue to have long lead times due to shortages of raw materials and labor force, as well as logistics challenges. Increased costs are being passed to customers. [Computer &amp; Electronic Products]</t>
  </si>
  <si>
    <t>“Supply chain constraints, from mechanical to electronics (products) continue to be challenging, from both availability and logistics perspectives. Inflationary pressure on materials due to supply and demand imbalance. Electronic components by far the biggest challenge, with lead times going from 16 weeks to 52-plus weeks. Processors are a critical shortage, leading to us working 24/7 to redesign printed circuit board assemblies to change components. We are extending our PO coverage over 12 months in many cases and committing to non-cancelable, non-returnable (NCNR) terms to assure supply.” [Computer &amp; Electronic Products]</t>
  </si>
  <si>
    <t>“Supplier performance — deliveries, quality, it’s all suffering. Demand is high, and we are struggling to find employees to help us keep up.” [Computer &amp; Electronic Products]</t>
  </si>
  <si>
    <t>“The current electronics/semiconductor shortage is having tremendous impacts on lead times and pricing. Additionally, there appears to be a general inflation of prices across most, if not all, supply lines.” (Computer &amp; Electronic Products)</t>
  </si>
  <si>
    <t>“Late-winter storms in unexpected [areas] of the U.S. had our organization exercising business-continuity plans on a much more aggressive scale than anticipated. While the storms slowed our supply chain down, we did what we could to meet orders, even though few were short. We feel that in the coming month, we will be able to make up the misses as well as continue strong deliveries in the next month. As consumer confidence grows and the academia market reopens globally, we do expect orders to increase.” (Computer &amp; Electronic Products)</t>
  </si>
  <si>
    <t>“The coronavirus [COVID-19] pandemic is affecting us in terms of getting material to build from local and our overseas third- and fourth-tier suppliers. Suppliers are complaining of [a lack of] available resources [people] for manufacturing, creating major delivery issues.” (Computer &amp; Electronic Products)</t>
  </si>
  <si>
    <t>“Supplier factory capacity is well utilized. Increased demand, labor constraints and upstream supply delays are pushing lead times. This is more prevalent with international than U.S.-based suppliers.” (Computer &amp; Electronic Products)</t>
  </si>
  <si>
    <t>“Our company and industry are continuing to have tailwinds from the COVID-19 pandemic research support for vaccines and treatments. While our services are delayed, many customers are not cancelling outright, and business picked up for us in the last month — especially in China, where business growth is back on track.” (Computer &amp; Electronic Products)</t>
  </si>
  <si>
    <t>“Suppliers are still experiencing labor shortages resulting in component constraints. However, we're seeing life from customers, so there's a positive outlook moving into the first quarter of 2021.” (Computer &amp; Electronic Products)</t>
  </si>
  <si>
    <t>“COVID-19 continues to have an effect on supplier support and operations, more from a decreased labor perspective rather than unavailable material.” (Computer &amp; Electronic Products)</t>
  </si>
  <si>
    <t>“Still struggling with long lead times for components coming from China [contract manufacturers].” (Computer &amp; Electronic Products)</t>
  </si>
  <si>
    <t xml:space="preserve">Watching COVID-19 situations in Mexico, Brazil, Philippines [and] Hong Kong. High rates of COVID-19 surging. Currently, lines of supply no longer impacted by COVID-19 related events. (Computer &amp; Electronic Products) </t>
  </si>
  <si>
    <t>“Manufacturing outlook has improved greatly in June, as business has resumed at nearly 100 percent. We have implemented a number of safeguards that are costing extra money, but we are running.” (Computer &amp; Electronic Products)</t>
  </si>
  <si>
    <t>“Despite the COVID-19 issues, we are seeing an increase of quoting activity. This has not turned into orders yet, but it is a positive sign.” (Computer &amp; Electronic Products)</t>
  </si>
  <si>
    <t>“Thirty-percent decrease for April due to COVID-19 impact on both customers and suppliers.” (Computer &amp; Electronic Products)</t>
  </si>
  <si>
    <t>“COVID-19 is impacting China’s raw material supply chain. We are now seeing revenue impact in that region. Our operations team is reviewing plans for spread of the virus.” (Computer &amp; Electronic Products)</t>
  </si>
  <si>
    <t>“There are always supply chain challenges with Lunar New Year shutdowns, and this year is no different. Coronavirus is wreaking havoc on the electronics industry. Companies are delayed in starting up production, which is resulting in longer lead times, constraints and increased pricing. It's a mad dash to dual source stateside in case China isn't back online soon.” (Computer &amp; Electronic Products)</t>
  </si>
  <si>
    <t>"Business has picked up considerably. Many of our suppliers are working at or above full capacity. Tariffs are still a concern and are believed to be a factor in short supply and higher prices of electronic parts. Our profit margin has been somewhat negatively affected by high tariffs, particularly on electronic parts from China." (Computer &amp; Electronic Products)</t>
  </si>
  <si>
    <t>"Backlog of orders is shrinking due to new order pace continuing to fall." (Computer &amp; Electronic Products)</t>
  </si>
  <si>
    <t>“Business level is similar to October.” (Computer &amp; Electronic Products)</t>
  </si>
  <si>
    <t>“Customer demand is down, and we are expecting a very soft fourth quarter, without much relief in sight for Q1. Suppliers report the continued rise in labor costs, which are ultimately reflected in the rising product costs.” (Computer &amp; Electronic Products)</t>
  </si>
  <si>
    <t>“Second month in a row in which shipments have outpaced new orders.” (Computer &amp; Electronic Products)</t>
  </si>
  <si>
    <t>"Seeing some relief in the availability of electronic components in the marketplace, but there are still pockets of short supply, allocation, long lead times and the like. Tariffs continue to be a strain on the supply chain and the economy overall." (Computer &amp; Electronic Products)</t>
  </si>
  <si>
    <t>“China tariffs continue to be a concern. The uncertainty of future tariffs involving China, Canada, and Mexico is also a concern. China tariffs for electronic parts are averaging 17 percent.” (Computer &amp; Electronic Products)</t>
  </si>
  <si>
    <t>“China tariffs and pending Mexico tariffs are wreaking havoc with supply chains and costs. The situation is crazy, driving a huge amount of work [and] costs, as well as potential supply disruptions.” (Computer &amp; Electronic Products)</t>
  </si>
  <si>
    <t>“Ongoing tariffs [issue is] impacting costs and influencing supplier realignment on country of origin. Border issue is causing delays in imports from Mexico.” (Computer &amp; Electronic Products)</t>
  </si>
  <si>
    <t>"Mexico/U.S. border crossing delays are slowing supplier deliveries. Tariffs are resulting in increased prices on computer components, as well as manufacturers moving out of China to countries not impacted by the tariffs. Brexit expected to result in delays on moving product through the United Kingdom." (Computer &amp; Electronic Products)</t>
  </si>
  <si>
    <t>“The electronics industry seems to be slowly coming out of crisis mode. Lead times and costs have leveled out in some commodities, and dynamic random access memory (DRAM) prices are actually coming down.” (Computer &amp; Electronic Products)</t>
  </si>
  <si>
    <t>“Demand remains healthy at the beginning of 2019. However, growing concerns for what could be another round of tariffs in March are further escalating price increases of already constrained electronic components. Expect to see increased lead times and prices throughout Q1 and Q2.” (Computer &amp; Electronic Products)</t>
  </si>
  <si>
    <t>“Steady supply and production environment.” (Computer &amp; Electronic Products)</t>
  </si>
  <si>
    <t>“Customer demand continues to swell as we prepare for the fourth quarter, and overall growth has been extremely good for the year. Supply chain concerns are growing beyond electronics and chips into most other commodities. Lead times are extending, shipping lanes are slowing, and we will not see an end to this in 2021.” [Electrical Equipment, Appliances &amp; Components]</t>
  </si>
  <si>
    <t>“Business is strong. Part shortages are our largest business constraint. We cannot fulfill orders to customers in reasonable lead times. Now booking out into 2022, and it will get worse as we hit our cyclical high demand in the fourth quarter.” [Electrical Equipment, Appliances &amp; Components]</t>
  </si>
  <si>
    <t>“Higher prices, inflation and lack of available labor are impacting all organizations in our supply chain.” [Electrical Equipment, Appliances &amp; Components]</t>
  </si>
  <si>
    <t>“Labor shortages impacting internal and supplier production. Logistics performance is terrible.” [Electrical Equipment, Appliances &amp; Components]</t>
  </si>
  <si>
    <t>“It’s getting much more difficult to supply production with materials that are made with copper or steel. Lots of work on the floor, but I am worried about getting the materials to support.” (Electrical Equipment, Appliances &amp; Components)</t>
  </si>
  <si>
    <t>“Business is even stronger for us this year through the third quarter, and we expect a very healthy growth of our manufacturing sales.” (Electrical Equipment, Appliances &amp; Components)</t>
  </si>
  <si>
    <t>“Things are now out of control. Everything is a mess, and we are seeing wide-scale shortages.” (Electrical Equipment, Appliances &amp; Components)</t>
  </si>
  <si>
    <t>“2020 growth at 5 percent during a very challenging and volatile year. 2021 is expected to bring growth at a 7-percent or even greater pace. Logistics is the critical concern, but we are currently abating risk.” (Electrical Equipment, Appliances &amp; Components)</t>
  </si>
  <si>
    <t>“Business is stronger than expected, with higher demand for many products. Volatility continues due to the very persistent pandemic and associated risks.” (Electrical Equipment, Appliances &amp; Components)</t>
  </si>
  <si>
    <t>“Demand remains high, strong finish to 2020 projected, with an even stronger 2021 fiscal year. Prices have increased in certain categories, but no major price increases of our own have been implemented yet. We are seeing an uptick in reshoring opportunities in the third quarter across various industries and products.” (Electrical Equipment, Appliances &amp; Components)</t>
  </si>
  <si>
    <t>"Strong demand from existing and new customers for our products, stable-to-decreasing input costs for our operations, and record numbers of new business opportunities from prospective customers' reshoring measures. All trends continuing from the first quarter of fiscal year 2017." (Electrical Equipment, Appliances &amp; Components)</t>
  </si>
  <si>
    <t>"The annual holiday slowdown was slightly more significant compared to the previous three years, heightening concerns over the 2020 first-quarter forecast." (Electrical Equipment, Appliances &amp; Components)</t>
  </si>
  <si>
    <t>“Our business levels have softened over the last three to five months, in the U.S. market [and] globally. Germany and China are both experiencing similar slowdowns. We are in the industrial industry, and the outlook appears to remain soft into Q1 of 2020.” (Electrical Equipment, Appliances &amp; Components)</t>
  </si>
  <si>
    <t>“Economy seems to be softening. The tariffs have caused much confusion in the industry.” (Electrical Equipment, Appliances &amp; Components)</t>
  </si>
  <si>
    <t>“General business trends are continuing to show signs of weakness resulting from tariffs and cost impacts of importing and exporting.” (Electrical Equipment, Appliances &amp; Components)</t>
  </si>
  <si>
    <t>"Business conditions remain largely unchanged. There is growing concern about supply chain product flow through the southern U.S. border. Price pressures remain, and inventories continue to grow in preparation for what is expected to be a growth year." (Electrical Equipment, Appliances &amp; Components)</t>
  </si>
  <si>
    <t>“Delivery and availability of raw materials, primarily carbon steel, are becoming more and more difficult to source. This has resulted in delaying order deliveries. Computer numerical control (CNC) machining services are at a premium; it’s difficult to get the deliveries needed to complete jobs. Traditional in-house machining now has to be outsourced due to a lack of experienced machinists. All this has had a negative impact on production throughput.” [Fabricated Metal Products]</t>
  </si>
  <si>
    <t>“Continue to be unable to hire hourly personnel or machine operators due to few applicants. Steel and aluminum remain in short supply. New business continues to grow and come in. Unable to handle influx of orders without staff, both hourly and salaried.” [Fabricated Metal Products]</t>
  </si>
  <si>
    <t>Strong operations, (with) new programs, orders and launches. Continue to have hiring difficulties and are unable to fill production and salaried jobs (due to) a lack of candidates. Raw materials are still in short supply, with longer lead times. [Fabricated Metal Products]</t>
  </si>
  <si>
    <t>“Demand continues to be strong, and customer-ordering patterns are shifting to include long-term demand. Customers are now placing orders for fourth quarter 2021 and first quarter 2022 due to global supply chain issues.” [Fabricated Metal Products]</t>
  </si>
  <si>
    <t>“[A] lack of qualified candidates to fill both open office and shop positions is having a negative impact on production throughput. Challenges mounting for meeting delivery dates to customers due to material and services shortages and protracted lead times. This situation does not look to improve until possibly the fourth quarter of 2021 or beyond.” [Fabricated Metal Products]</t>
  </si>
  <si>
    <t>“Steel prices are crazy high. The normal checks on the domestic steel mills are not functioning — imported steel is distorted by the Section 232 tariffs.” (Fabricated Metal Products)</t>
  </si>
  <si>
    <t>“A lack of qualified machine and fabrication shop talent makes it difficult to keep up with production demands when there is no backup (second string). Qualified new hires are an ongoing challenge. We have had to provide better compensation to keep qualified talent. Raw-material prices are up 50 percent to 60 percent over the last six months, which results in increased prices to our customers and a disincentive to build inventory.” (Fabricated Metal Products)</t>
  </si>
  <si>
    <t>“Overall capacities are full across our industry. Logistics times are at record times. Continuing to fight through shipping and increased lead times on both raw materials and finished goods due to the pandemic.” (Fabricated Metal Products)</t>
  </si>
  <si>
    <t>“Our current business demand is going way past pre-COVID-19 [levels].” (Fabricated Metal Products)</t>
  </si>
  <si>
    <t>“Current business outlook is strong through the first quarter of 2021. We are anticipating 20 percent growth in sales for 2021.” (Fabricated Metal Products)</t>
  </si>
  <si>
    <t>“We will finish out the fourth quarter very strong. Customers have increased demand and 2021 is expected to continue to grow.” (Fabricated Metal Products)</t>
  </si>
  <si>
    <t>“Continue to see increases in customer demand. We still are not back to pre-COVID-19 levels but are continually improving.” (Fabricated Metal Products)</t>
  </si>
  <si>
    <t>“Overall business conditions are improving, but not at the rates we saw them decline.” (Fabricated Metal Products)</t>
  </si>
  <si>
    <t>"Current sales to domestic markets are substantially stronger than forecasted. We expected a recession, but it did not turn out that way. Retail and trade customer markets are very strong and driving shortages in raw material suppliers, increasing supplier orders. (Fabricated Metal Products)</t>
  </si>
  <si>
    <t>“While demand in [the] coming six months is stabilizing, it is at a significant reduction and clear [that] customers have little confidence in the forecasts. Export orders to Brazil, South Africa, [and the] Middle East are largely cancelled for balance of 2020.” (Fabricated Metal Products)</t>
  </si>
  <si>
    <t>“Thankfully, we are in quite a few industries, so impact wasn't as harsh on us and more stable. However, during the last two weeks, our bookings have grown, and supply seems to be more readily available.” (Fabricated Metal Products)</t>
  </si>
  <si>
    <t>“Returning to full production for automotive, ramp-up will still depend on speed of automotive start-ups. We have built up inventory to stock. Ready to ship.” (Fabricated Metal Products)</t>
  </si>
  <si>
    <t>“COVID-19’s spread in the U.S. may start impacting our domestic business. As for Asian suppliers, they are starting to get back up to speed.” (Fabricated Metal Products)</t>
  </si>
  <si>
    <t>“Coronavirus continues to be front and center as a major supply chain risk to our company. Access to information in China — from our supply base and customers — is slow to come by.” (Fabricated Metal Products)</t>
  </si>
  <si>
    <t>"Our business is starting 2020 stronger than we finished 2019, as we saw a dramatic downturn in orders over the last four months of 2019. Orders are up to start the year, but slightly behind where they were one year ago." (Fabricated Metal Products)</t>
  </si>
  <si>
    <t>"Anticipated large export orders did not materialize. As a result, expected U.S. production has decreased." (Fabricated Metal Products)</t>
  </si>
  <si>
    <t>“The order book continues to shrink below our forecast levels. We’re unsure at this point how much of the slowdown is tied to certain events [like the General Motors strike], year-end inventory reductions by customers, or a worsening economy. We don't expect clarity on this until early 2020, when we expect to either see restocking orders [a good sign] or not [a bad sign].” (Fabricated Metal Products)</t>
  </si>
  <si>
    <t>“Been hearing from lots of my suppliers that their business is down and [they are] looking for more work in the metal processing [and] machining areas. We remain very busy.” (Fabricated Metal Products)</t>
  </si>
  <si>
    <t>“General market is slowing even more than a normal fourth-quarter slowdown.” (Fabricated Metal Products)</t>
  </si>
  <si>
    <t>"Slightly lower rate of incoming orders may be seasonal or a sign of a general slowdown. Monitoring closely." (Fabricated Metal Products)</t>
  </si>
  <si>
    <t>“There is a drop in demand for steel products, which has had a major impact on steel prices and the domestic scrap market.” (Fabricated Metal Products)</t>
  </si>
  <si>
    <t>“Tariffs continue to adversely impact decisions and forecasting. Our increasing fear is that current trends will weaken the global economy, influencing our ability to grow in 2020 and beyond.” (Fabricated Metal Products)</t>
  </si>
  <si>
    <t>"Business is steady. We expect business to grow throughout the second quarter, then level in the third and fourth quarter." (Fabricated Metal Products)</t>
  </si>
  <si>
    <t>“General procurement levels remain strong based on demand. Backlog for domestic new and repaired equipment continues to grow. Production meeting customer delivery requirements is a challenge. Still experiencing a skills gap in hiring qualified shop personnel, machinists and mechanics.” (Fabricated Metal Products)</t>
  </si>
  <si>
    <t>“Business so far this year is meeting, but not exceeding, our forecast. We are concerned about indicators showing a slight recession for the second half of the calendar year.” (Fabricated Metal Products)</t>
  </si>
  <si>
    <t>“Going to be a very strong spring. Business levels will be just as good [compared to] the same time frame in 2018.” (Fabricated Metal Products)</t>
  </si>
  <si>
    <t>“Lack of labor and escalating costs from every direction are very concerning.” [Food, Beverage &amp; Tobacco Products]</t>
  </si>
  <si>
    <t>“Supply chain functions have been relentlessly challenging. All things from freight (both over the road and ocean), already constrained labor forces are further exacerbated by COVID-19 absenteeism. Also, high prices everywhere are wearing our employee base down.” [Food, Beverage &amp; Tobacco Products]</t>
  </si>
  <si>
    <t>Still dealing with price increases from force majeure issues as well as overseas shipping premiums and higher costs of items like fuel. Customer demand still high; pushing plant to max production rates. [Food, Beverage &amp; Tobacco Products]</t>
  </si>
  <si>
    <t>“Poultry markets are higher, as demand for chicken has been very strong. Higher costs are starting to be passed along to customers.” [Food, Beverage &amp; Tobacco Products]</t>
  </si>
  <si>
    <t>“Difficulty finding workers at the factory and warehouse level is not only impacting our production, but suppliers’ as well: Spot shortages and delays are common due to an inability to staff lines. Delays at the port continue to strain inventory levels.” [Food, Beverage &amp; Tobacco Products]</t>
  </si>
  <si>
    <t>“Business is picking up as restaurants open.” (Food, Beverage &amp; Tobacco Products)</t>
  </si>
  <si>
    <t>“Winter Storm Uri has made daily life in supply chain quite a challenge. Everything from plastic substrates to adhesives have been significantly impacted by the production interruptions.” (Food, Beverage &amp; Tobacco Products)</t>
  </si>
  <si>
    <t>“We have experienced a higher rate of delinquent shipments from our ingredient suppliers in the last month. We are still struggling keeping our production lines fully manned. We anticipate a fast and large order surge in the food-service sector as restaurants open back up.” (Food, Beverage &amp; Tobacco Products)</t>
  </si>
  <si>
    <t>“Labor continues to be one of our largest challenges.” (Food, Beverage &amp; Tobacco Products)</t>
  </si>
  <si>
    <t>“COVID-19 is affecting us more strongly now than back in March. Vendors/service suppliers unable to maintain levels of service due to employee shortages. Logistic issues also hurting us due to coronavirus-related problems.” (Food, Beverage &amp; Tobacco Products)</t>
  </si>
  <si>
    <t>“We are getting a lot more COVID-19 hits in our factories. We are also sending employees home for 14 days to quarantine if they were in close proximity to individuals that tested positive. We have had to shut down production lines due to lack of staffing. Cost of goods sold [COGS] is much higher than normal due to labor and production inefficiencies.” (Food, Beverage &amp; Tobacco Products)</t>
  </si>
  <si>
    <t>“Increased production due to stores stocking up for the second wave of COVID-19.” (Food, Beverage &amp; Tobacco Products)</t>
  </si>
  <si>
    <t>“Retail sales remain strong, but food service is still down about 15 percent year-over-year. All of our factories are still struggling with manning shifts due to positive COVID-19 cases and/or quarantine because employees came in contact with someone who contracted the virus.” (Food, Beverage &amp; Tobacco Products)</t>
  </si>
  <si>
    <t>"[Production ramp-up] has been a struggle. We have started and stopped lines numerous times at all 18 of our manufacturing plants due to COVID-19 issues. Surprisingly, our direct suppliers have done an excellent job on shipping ingredients and packaging on time." (Food, Beverage &amp; Tobacco Products)</t>
  </si>
  <si>
    <t>“Stabilizing demand for refrigerated and frozen beverage and dessert, but still at higher level than a year ago. Uncertainty of school opening in the fall: How much demand will continue or shift will be dictated by students returning to school or not.” (Food, Beverage &amp; Tobacco Products)</t>
  </si>
  <si>
    <t>“Difficulty keeping up with a significant increase in demand related to COVID-19. Industry is up 62.5 percent versus [a] year ago. Supply challenges throughout the supply chain. Supply could be hindered if another wave of COVID-19 hits in the fall.” (Food, Beverage &amp; Tobacco Products)</t>
  </si>
  <si>
    <t>"Increased COVID-19 sales in the food business has really stressed our production capabilities.” (Food, Beverage &amp; Tobacco Products)</t>
  </si>
  <si>
    <t>“The food processing B2B space remains steady. We are weathering the storm. There is a fortunate increased need for packaged foods. Softening is showing through in some products that find their way into food service and lodging.” (Food, Beverage &amp; Tobacco Products)</t>
  </si>
  <si>
    <t>“We are experiencing a record number of orders due to COVID-19.” (Food, Beverage &amp; Tobacco Products)</t>
  </si>
  <si>
    <t>“Coronavirus and its impact on the supply chain: We will see some softness in demand, but also [experience] havoc on items sourced from China that may cause significant delays to production.” (Food, Beverage &amp; Tobacco Products)</t>
  </si>
  <si>
    <t>"Demand for prepared frozen food continues to be strong, but margins compressing as inputs rise with price elasticity preventing accompanying increases." (Food, Beverage &amp; Tobacco Products)</t>
  </si>
  <si>
    <t>"Starting to see suppliers try to pass on costs associated with tariffs. Uncertainty on the trade front continues to keep agricultural markets on the defensive." (Food, Beverage &amp; Tobacco Products)</t>
  </si>
  <si>
    <t>“Economy is showing slight signs of weakening. The same business headwinds on trade, tariffs, and currency uncertainty are making the environment challenging.” (Food, Beverage &amp; Tobacco Products)</t>
  </si>
  <si>
    <t>“Chinese tariffs going up are hurting our business. Most of the materials are not made in the U.S. and made only in China.” (Food, Beverage &amp; Tobacco Products)</t>
  </si>
  <si>
    <t>"Late planting of the corn and soybean crops has increased uncertainty over the final acres and yields. This is leading to volatile markets." (Food, Beverage &amp; Tobacco Products)</t>
  </si>
  <si>
    <t>“The economy is holding steady. All the uncertainty seems to be priced in accordingly, and supply plans are consistent throughout 2019. Business conditions improving yet still facing headwinds in foreign exchange, commodities, and certain direct materials." (Food, Beverage &amp; Tobacco Products)</t>
  </si>
  <si>
    <t>“Global demand remains very strong. [We] shifted shipments to China from our U.S. plants to our Canadian and European plants because of tariffs.” (Food, Beverage &amp; Tobacco Products)</t>
  </si>
  <si>
    <t>"Sales remain strong. Labor remains tight. Tariffs are having a significant impact on cost of goods. No impact on where we buy our goods." (Food, Beverage &amp; Tobacco Products)</t>
  </si>
  <si>
    <t>“Strong customer orders continue.” (Food, Beverage &amp; Tobacco Products)</t>
  </si>
  <si>
    <t>"Economy is holding steady, and so are prices. Supply availability is generally OK, yet risk remains in chemicals and some longer lead-time packaging." (Food, Beverage &amp; Tobacco Products)</t>
  </si>
  <si>
    <t>“Economy showing general strength, especially in manufacturing. Cost pressures and tariff challenges persist but are manageable. General outlook is for stability and potential improvement in the second half of 2019.” (Food, Beverage &amp; Tobacco Products)</t>
  </si>
  <si>
    <t>“The federal government shutdown is impacting our ability to get new products launched. All wines need TTB [Alcohol and Tobacco Tax and Trade Bureau] approval. We are reforecasting accordingly.” (Food, Beverage &amp; Tobacco Products)</t>
  </si>
  <si>
    <t>“Ocean freight delays creating disruptions in many areas. Southeast Asia supply continues to be challenged due to COVID-19 outbreaks.” [Furniture &amp; Related Products]</t>
  </si>
  <si>
    <t>“Bookings/sales continue to be strong. Persistent supply issues — including availability of materials, freight/logistics/containers, and allocation of key commodities — continue to hamper production ramp to meet demand. Also struggling with lack of labor in several factories. Commodities are still inflationary, but price increases have leveled.” [Furniture &amp; Related Products]</t>
  </si>
  <si>
    <t>Incoming bookings continue to be strong, and economy continues to return. Still struggling with inflation and availability (of materials, labor and freight). [Furniture &amp; Related Products]</t>
  </si>
  <si>
    <t>“Other than material availability/volatility and rising prices, the outlook for our company is good. We can’t keep up with the increase in orders and have projects that may require a second shift to be added temporarily, but that might not be possible if material availability — for example, lumber products — remains an issue for us.” [Furniture &amp; Related Products]</t>
  </si>
  <si>
    <t>“Business is good, but labor and raw materials are becoming very problematic, driving increases in costs.” [Furniture &amp; Related Products]</t>
  </si>
  <si>
    <t>“Market capacity in most areas is oversold, with no realistic improvement on the horizon. In fact, it appears that demand will continue to strengthen, leading to more significant disruptions.” (Furniture &amp; Related Products)</t>
  </si>
  <si>
    <t>“Business bottomed out in February; we are expecting steady improvement through the end of the year. Inflation and material availability, along with logistics, are major concerns.” (Furniture &amp; Related Products)</t>
  </si>
  <si>
    <t>“Sales have been steady, but down 30 percent year over year. Work hours for production are going up, but still have several on lay-off. Starting to see some inflationary pressure on materials.” (Furniture &amp; Related Products)</t>
  </si>
  <si>
    <t>“Construction materials have leveled off but continue to be at an all-time high. Mills for board sheet stock have pushed out lead times citing increasing backlogs related to the pandemic and increased supply in the housing market.” (Furniture &amp; Related Products)</t>
  </si>
  <si>
    <t>“Incoming orders are slow. This is usually our busiest time of the year, but production is reduced due to lack of demand. Additional layoffs expected.” (Furniture &amp; Related Products)</t>
  </si>
  <si>
    <t>“Dealing with the effects of coronavirus and having 65 percent of our operations down.” (Furniture &amp; Related Products)</t>
  </si>
  <si>
    <t>“Volumes are down 4.3 percent, and some areas of the supply chain are being affected by the coronavirus.” (Furniture &amp; Related Products)</t>
  </si>
  <si>
    <t>“We have seen an increase of sales for our products.” (Furniture &amp; Related Products)</t>
  </si>
  <si>
    <t>"Business is good — above last year, though a little below plan." (Furniture &amp; Related Products)</t>
  </si>
  <si>
    <t>“Incoming orders and production have ticked back up. Tariffs are still a question.” (Furniture &amp; Related Products)</t>
  </si>
  <si>
    <t>“Incoming sales are sluggish for this time of year.” (Furniture &amp; Related Products)</t>
  </si>
  <si>
    <t>"Incoming sales seem to be slowing down, and this is usually our busiest season. Concerns about the economy and tariffs." (Furniture &amp; Related Products)</t>
  </si>
  <si>
    <t>“Business is strong mostly due to seasonality. Tariffs surcharges are now being passed through to all customers. Labor is tight, putting pressure on wages costs.” (Furniture &amp; Related Products)</t>
  </si>
  <si>
    <t>“Business is very strong and has been for over two years.” (Furniture &amp; Related Products)</t>
  </si>
  <si>
    <t>“Incoming orders have been steady, but we’re starting to see signs of slowing going into February and March.” (Furniture &amp; Related Products)</t>
  </si>
  <si>
    <t>“Our company’s entire supply chain continues to have significant challenges getting manpower, which is impacting production of parts and ability to meet daily build schedules. Additionally, the logistics problems — especially port delays and a shortage of shipping containers — are significantly impacting inbound and outbound shipments. Raw materials costs still are at record highs, and we have raised customer pricing, with additional increases in the near future due to labor costs going up. Huge customer orders are nine months out (due to) backorders. Seeing this domestically and internationally.” [Machinery]</t>
  </si>
  <si>
    <t>“Customer order backlog continues to climb because we are unable to raise production rates due to supplier parts and manpower challenges. Continue to see price increases with key commodities, and logistics is an ongoing challenge that has no end in sight.” [Machinery]</t>
  </si>
  <si>
    <t>Supply chain continues to be extremely challenging in a variety of categories. Having to place orders months ahead of time just to get a place in line. [Machinery]</t>
  </si>
  <si>
    <t>“Customer demand remains strong. Supply chain issues continue to hamper materials availability and impact production scheduling. Supplier costs continue to rise due to increasing materials, labor and shipping costs.” [Machinery]</t>
  </si>
  <si>
    <t>“Demand continues to be very strong. Supply chain delays hamper our availability and ability to sell more.” (Machinery)</t>
  </si>
  <si>
    <t>“Widespread supply chain issues. Suppliers are struggling to manage demand and capacity in the face of chronic logistics and labor issues. No end in sight.” (Machinery)</t>
  </si>
  <si>
    <t>“Prices are going up, and lead times are growing longer by the day. While business and backlog remain strong, the supply chain is going to be stretched very [thin] to keep up.” (Machinery)</t>
  </si>
  <si>
    <t>“Business is very good. Customer inventories are low, with a significant order backlog through April. Supply base is struggling to keep up with demand, disrupting our production here and there. Raw material lead times have been extended. COVID-19 continues to cause challenges throughout the supply chain. Huge logistics challenges, especially in getting product through ports and in getting containers. We are seeing significant cost increases in logistics and raw materials.” (Machinery)</t>
  </si>
  <si>
    <t>“Sales are now slightly above pre-COVID-19 sales.” (Machinery)</t>
  </si>
  <si>
    <t>“Business continues to be strong, with significant back-orders. Suppliers have struggled to hire people, as we have to support the increased business. We are seeing significant delays in getting parts and material from China through U.S. ports, especially [at the Port of] Long Beach. Material costs continue to hold steady. The national election and continued COVID-19 uncertainty are concerns.” (Machinery)</t>
  </si>
  <si>
    <t>“Business is almost back to normal levels; however, customers are still cautious with capital spending.” (Machinery)</t>
  </si>
  <si>
    <t>“Our customer order intake is increasing significantly for deliveries in the first half of 2021. Outlook is generally positive.” (Machinery)</t>
  </si>
  <si>
    <t>"Capital equipment new orders have slowed again. Quoting is active. Many customers waiting for the fourth quarter to make any commitments." (Machinery)</t>
  </si>
  <si>
    <t>“General business climate continues to be subdued, driving highly conservative forecasting due to variability in the ongoing pandemic-driven conditions and economic response.” (Machinery)</t>
  </si>
  <si>
    <t>“Looks like May was the bottom in terms of orders. June is stronger, and our order books are rebuilding.” (Machinery)</t>
  </si>
  <si>
    <t>“Getting out from under several suppliers being closed worldwide. Also, looking at what really needs to be in China.” (Machinery)</t>
  </si>
  <si>
    <t>“COVID-19 has caused a 30-percent reduction in productivity in our factory.” (Machinery)</t>
  </si>
  <si>
    <t>“Sales continue to be strong, with the supply base able to support as required. The major concern is the China virus and what that crisis could affect in getting parts. The company is putting plans in place to source out locations, especially in the U.S., for parts.” (Machinery)</t>
  </si>
  <si>
    <t>"The lack of faith in the economy seems to be why we cannot sell capital projects." (Machinery)</t>
  </si>
  <si>
    <t>"Dealer inventories have rebounded, and overall customer market has softened, resulting in corrections to near-term production schedules and a tentative forecast outlook." (Machinery)</t>
  </si>
  <si>
    <t>“Demand has stabilized for the last half of [the fourth quarter], and production will be stable for the rest of this year.” (Machinery)</t>
  </si>
  <si>
    <t>“Production demand is softening; some [of it is] due to seasonality, [but] much [is] due to customer order rate declining and dealer inventory stabilizing.” (Machinery)</t>
  </si>
  <si>
    <t>“Demand softening on some product lines, backlogs have reduced, and dealer inventories are growing.” (Machinery)</t>
  </si>
  <si>
    <t>"Business is starting to show signs of a broad slowdown." (Machinery)</t>
  </si>
  <si>
    <t>“Business has slowed, but it is still steady and expected to pick up next month.” (Machinery)</t>
  </si>
  <si>
    <t>“A late planting season has caused a slowdown in our agricultural business. Seeing higher prices due to tariffs and tariff-related supply chain issues.” (Machinery)</t>
  </si>
  <si>
    <t>“Business continues to be very strong. Our company and our supply base continue to be challenged getting manpower for production. Key commodity costs like steel have continued to come down. Lead times with suppliers have stabilized after moving out two to three times what they were a year ago. Supply base performance has improved over the last 90 days and stabilized.” (Machinery)</t>
  </si>
  <si>
    <t>"Raw material prices continue to come down, along with logistics costs. Suppliers continue to struggle to get [qualified workers], and the learning curve is leading to quality issues. That is impacting their ability to deliver. Overall, business [is] strong. Monitoring the tariffs and Mexico border issues, which are a potential threat. The China trade agreement getting completed will help with stability with suppliers and costs management." (Machinery)</t>
  </si>
  <si>
    <t>“Current weather conditions causing significant delivery delays [and] diminishing our production capabilities.” (Machinery)</t>
  </si>
  <si>
    <t>“Orders remain strong. Supplier delivery continues to be challenged on some commodities.” (Machinery)</t>
  </si>
  <si>
    <t>“We continue to enjoy the benefits of a strong general economy. We are busy and maintain a backlog of sales orders.” (Machinery)</t>
  </si>
  <si>
    <t>“Global supply chain constraints are still a major concern and focus. Inventory builds continue to compensate for potential supply disruption.” [Miscellaneous Manufacturing]</t>
  </si>
  <si>
    <t>Very busy with new orders. Material costs continue to rise, and supplies are sometimes delayed. Labor issues are still affecting us the most with finding proper labor. Labor— costs are increasing as we are competing locally for top talent. [Miscellaneous Manufacturing]</t>
  </si>
  <si>
    <t>“We have had an increase in employees testing positive for COVID-19, negatively impacting manufacturing.” (Miscellaneous Manufacturing)</t>
  </si>
  <si>
    <t>“Sales are now exceeding pre-COVID-19 levels, but uncertainty remains through the winter months while COVID-19 is still rampant.” (Miscellaneous Manufacturing)</t>
  </si>
  <si>
    <t>“Business levels have just about returned to pre-COVID-19 levels. Our company is remaining conservative with fixed-cost spending, knowing the uncertainties that lie ahead with COVID-19 and its potential impact globally.” (Miscellaneous Manufacturing)</t>
  </si>
  <si>
    <t>“We are still seeing our customers shut down or effected by COVID-19. We are hoping for a bounce back in September.” (Miscellaneous Manufacturing)</t>
  </si>
  <si>
    <t>“Demand is down significantly due to COVID-19 but is starting to stabilize. We are hopeful for recovery in the second half of the year.” (Miscellaneous Manufacturing)</t>
  </si>
  <si>
    <t>“A big part of our business is hospitality, and we are seeing demand drop and an increase in cancellations.” (Nonmetallic Mineral Products)</t>
  </si>
  <si>
    <t>"Down month-to-month, but up over last year." (Miscellaneous Manufacturing)</t>
  </si>
  <si>
    <t>“Business has been flat for us. Year-over-year growth has slowed dramatically.” (Miscellaneous Manufacturing)</t>
  </si>
  <si>
    <t>"Generally, business remains steady. However, we continue to plan for a hard Brexit and a long trade war between the U.S. and China." (Miscellaneous Manufacturing)</t>
  </si>
  <si>
    <t>“We are a third-tier supplier to [a major aircraft manufacturer], and it appears its production slowdown of [an aircraft] is having a direct effect on our slowing orders.” (Miscellaneous Manufacturing)</t>
  </si>
  <si>
    <t>“Business has slowed in the last 30 to 60 days. The last 30 days have tracked 4 percent below plan, but still 6 to 8 percent above the previous year to date.” (Miscellaneous Manufacturing)</t>
  </si>
  <si>
    <t>“Business is continuing to grow and expand. The pressure for driving out costs has increased significantly, and my company is facing major changes over the next several years to remain cost competitive.” (Miscellaneous Manufacturing)</t>
  </si>
  <si>
    <t>“Strong business momentum coming into January and early February has slowed to typical seasonal business conditions for our industry.” (Miscellaneous Manufacturing)</t>
  </si>
  <si>
    <t>“Aerospace engine-related business continues to be strong. Energy and general industry-related business is flat to down.” (Miscellaneous Manufacturing)</t>
  </si>
  <si>
    <t>“Business conditions are good, and our demand and production are tracking to our forecasted growth levels for the year.” (Miscellaneous Manufacturing)</t>
  </si>
  <si>
    <t>Sales are above last year by a good percentage, but meeting demand is just not possible due to force majeure situations, logistics, and labor shortages. We don't anticipate this ending until well into 2022. [Nonmetallic Mineral Products]</t>
  </si>
  <si>
    <t>“Supply disruptions continue, with no end in sight!” [Nonmetallic Mineral Products]</t>
  </si>
  <si>
    <t>“The continued global supply chain tightness and raw material shortages from the Gulf (winter storms) make it less likely that any business can recover this year. Demand is strong, but what good is that if you cannot get the materials needed to produce your finished goods?” [Nonmetallic Mineral Products]</t>
  </si>
  <si>
    <t>“General business conditions are in a general slowing pattern. Many of the plants are on reduced hours and/or furloughs. About 20 percent to 25 percent of plants are scheduled to be consolidated in the next six months to improve margins and profitability.” (Nonmetallic Mineral Products)</t>
  </si>
  <si>
    <t>“We see a lot of positive signs, despite what's going on. People seem to continue to be building and looking to projects for fall of 2020 and beyond. There is good optimism out there.” (Nonmetallic Mineral Products)</t>
  </si>
  <si>
    <t>“COVID-19 has destroyed our market and our company. Without a full recovery very soon, and some assistance, I fear for our ability to continue operations.” (Nonmetallic Mineral Products)</t>
  </si>
  <si>
    <t>"The construction market seems to have slowed for end of year. Overall, it’s marginally up." (Nonmetallic Mineral Products)</t>
  </si>
  <si>
    <t>"The market for large building structures is slowing." (Nonmetallic Mineral Products)</t>
  </si>
  <si>
    <t>“Weather in the middle of the country has slowed construction and infrastructure projects.” (Nonmetallic Mineral Products)</t>
  </si>
  <si>
    <t>"Orders continue to be strong, especially from the steel industry." (Nonmetallic Mineral Products)</t>
  </si>
  <si>
    <t>“Steel in U.S. remains strong, driving numerous product lines.” (Nonmetallic Mineral Products)</t>
  </si>
  <si>
    <t>“Sales nationally appear to be on target for 2019 and slightly ahead of 2018.” (Nonmetallic Mineral Products)</t>
  </si>
  <si>
    <t>“We are still amazed by the labor market. We used to have 100 applicants for an opening; we are now seeing about 10 — and often, the applicant does not show for the interview.” [Paper Products]</t>
  </si>
  <si>
    <t>“October order books are the strongest we have seen in the past six months.” (Paper Products)</t>
  </si>
  <si>
    <t>“We are seeing a marked increase in international demand in Q4 compared to Q2 and Q3. Still not at historical levels; however, a positive outlook.” (Paper Products)</t>
  </si>
  <si>
    <t>"We are starting to see parts of our business rebound in August, while other parts remained weak. Some of our export business has come back for the first time since the start of COVID-19; however, domestic portfolios remain mixed." (Paper Products)</t>
  </si>
  <si>
    <t>“Our packaging business is starting to see signs of a slowdown in May after two strong months into COVID-19.” (Paper Products)</t>
  </si>
  <si>
    <t>“Trade cost pressures continue to be a headwind in our business.” (Paper Products)</t>
  </si>
  <si>
    <t>“Strong domestics market. Slow export markets.” (Paper Products)</t>
  </si>
  <si>
    <t>“Unlike in the last few years, we are experiencing a first quarter slowdown.” (Paper Products)</t>
  </si>
  <si>
    <t>“Oil prices have remained higher than planned and is helping to secure capital funds and project sanctions for 2021-22 projects.” [Petroleum &amp; Coal Products]</t>
  </si>
  <si>
    <t>“No major concerns or activity to report this month. Oil prices have continued to steadily rise, which gives our executive-level management confidence that our capital budgets are set to the correct amounts, and we can proceed with already planned projects without fear that they’ll need to be deferred or canceled due to dynamic oil markets.” [Petroleum &amp; Coal Products]</t>
  </si>
  <si>
    <t>“Oil production has been steady, along with market prices and capital expenditures.” (Petroleum &amp; Coal Products)</t>
  </si>
  <si>
    <t>“The spring and summer months look great for the national oil markets.” (Petroleum &amp; Coal Products)</t>
  </si>
  <si>
    <t>“Jet fuel being down in consumption really hurts the refining market.” (Petroleum &amp; Coal Products)</t>
  </si>
  <si>
    <t>“Our business has not begun to recover.” (Petroleum &amp; Coal Products)</t>
  </si>
  <si>
    <t>“Uncertainty regarding our industry and business has not improved. We are developing the 2021 budget around multiple scenarios.” (Petroleum &amp; Coal Products)</t>
  </si>
  <si>
    <t>“Market demand for refined products has increased as statewide quarantines have been lifted, but it is still below normal volumes.” (Petroleum &amp; Coal Products)</t>
  </si>
  <si>
    <t>“Fuel sales demand are beginning to rebound in May as stay-at-home orders are lifted across the country.” (Petroleum &amp; Coal Products)</t>
  </si>
  <si>
    <t>“Our refinery is losing money making gasoline due to the falling demand.” (Petroleum &amp; Coal Products)</t>
  </si>
  <si>
    <t>“World demand for petroleum products is declining, while supply is ramping up. We have lost supply chain visibility to certain locations.” (Petroleum &amp; Coal Products)</t>
  </si>
  <si>
    <t>“Energy markets seem to be responding to a potential drop in demand that may be related to responses [to] the coronavirus.” (Petroleum &amp; Coal Products)</t>
  </si>
  <si>
    <t>"Our customer slowdown has not reached the bottom." (Petroleum &amp; Coal Products)</t>
  </si>
  <si>
    <t>“Slowdown in business has us revising our 2020-21 capital spend.” (Petroleum &amp; Coal Products)</t>
  </si>
  <si>
    <t>“Tariffs continue to be a challenge. We are concerned about the implementation of Mexican tariffs and the cost pressures it will have on our Latin American business.” (Petroleum &amp; Coal Products)</t>
  </si>
  <si>
    <t>“The threat of a 15-percent increase on Section 301 tariffs is a concern. Although the potential has been around for months, the recent deadline was not expected. We had calculated and communicated the potential cost impact to our leadership.” (Petroleum &amp; Coal Products)</t>
  </si>
  <si>
    <t>"Commodity-price uncertainty — partially driven by concerns of an economic slowdown and trade/tariff policies — has led my company to reduce its capital spend in 2019. Our 2019 capital-spend levels will be similar to 2016 levels." (Petroleum &amp; Coal Products)</t>
  </si>
  <si>
    <t>“Steel tariffs continue to put upward pressure on our input costs. The government shutdown delayed the process of gaining exemptions to the tariffs.” (Petroleum &amp; Coal Products)</t>
  </si>
  <si>
    <t>"Uncertainty of steel prices due to Section 232 tariffs on imported steel and lack of resolution of the anti-dumping trade cases.” (Petroleum &amp; Coal Products)</t>
  </si>
  <si>
    <t>“Business is going strong, but raw material prices still under increasing price pressure. Labor is still an issue.” [Plastics &amp; Rubber Products]</t>
  </si>
  <si>
    <t>“Seeing a high demand and backlog of orders.” [Plastics &amp; Rubber Products]</t>
  </si>
  <si>
    <t>“In 35 years of purchasing, I’ve never seen everything like these extended lead times and rising prices — from colors, film, corrugate to resins, they’re all up. The only thing plentiful at present, according to my spam filter, is personal protective equipment [PPE].” (Plastics &amp; Rubber Products)</t>
  </si>
  <si>
    <t>“Tremendous stress on the supply chain since the winter storm in Texas. Chemicals are on allocations or unavailable. Resin is on allocation and unavailable.” (Plastics &amp; Rubber Products)</t>
  </si>
  <si>
    <t>“Labor shortages at suppliers are affecting material deliveries and prices.” (Plastics &amp; Rubber Products)</t>
  </si>
  <si>
    <t>“January 2021 started with strong orders for plastic components in auto, electrical and other sectors. The industry outlook is optimistic. Looking at investing in new equipment for anticipated demand later this year. Reshoring is taking hold, with new customer potential.” (Plastics &amp; Rubber Products)</t>
  </si>
  <si>
    <t>“Suppliers are having difficulty finding and retaining labor leading to supply constraints.” (Plastics &amp; Rubber Products)</t>
  </si>
  <si>
    <t>“Customer order volumes are very strong, but our suppliers are having issues meeting our orders due to people shortages.” (Plastics &amp; Rubber Products)</t>
  </si>
  <si>
    <t>“We continue to see stronger month-over-month orders in plastic injection molding.” (Plastics &amp; Rubber Products)</t>
  </si>
  <si>
    <t>“Business has continued to be strong, with September following August. October is also shaping up to be a good sales month as well.” (Plastics &amp; Rubber Products)</t>
  </si>
  <si>
    <t>"We are seeing solid month-over-month order improvement in all manufacturing sectors such as electrical, auto and industrial goods. Looking to add a few factory operators." (Plastics &amp; Rubber Products)</t>
  </si>
  <si>
    <t>“Orders have picked up and are trending toward normal production requirements [volume similar to 2019 production].” (Plastics &amp; Rubber Products)</t>
  </si>
  <si>
    <t>“Business activity remains strong for consumable applications and very weak in durable segments.” (Plastics &amp; Rubber Products)</t>
  </si>
  <si>
    <t>“All North American manufacturing plants have ceased operations or drastically scaled back as a result of customer plant closings and other responses to COVID-19.” (Plastics &amp; Rubber Products)</t>
  </si>
  <si>
    <t>“Business continues to be strong. We had a little January slowdown, but February has been fantastic.” (Plastics &amp; Rubber Products)</t>
  </si>
  <si>
    <t>"Tariffs on injection molds will impact selection of mold builder for future jobs. We are more likely to choose domestic rather than offshore." (Plastics &amp; Rubber Products)</t>
  </si>
  <si>
    <t>"Export markets continue to weaken for plastic resins — Mexican producers are actually trying to sell product back into the U.S. due to weak in-country demand." (Plastics &amp; Rubber Products)</t>
  </si>
  <si>
    <t>“Heading into the holiday season, we are seeing the backlog decrease as new orders for 2020 seem lighter than in past years.” (Plastics &amp; Rubber Products)</t>
  </si>
  <si>
    <t>“Business for thermoplastic resins is very strong, but margins continue to be under pressure due to tariffs and global economy uncertainty.” (Plastics &amp; Rubber Products)</t>
  </si>
  <si>
    <t>“We have seen a reduction in sales orders and, therefore, a lower demand for products we order. We have also reduced our workforce by 10 percent.” (Plastics &amp; Rubber Products)</t>
  </si>
  <si>
    <t>"Current business is OK, nothing to brag about. Under projections and slightly below last year, [but] margins are hanging in there." (Plastics &amp; Rubber Products)</t>
  </si>
  <si>
    <t>“All aspects of business remain strong, but we’re starting to see the frictional effect of tariffs on exports.” (Plastics &amp; Rubber Products)</t>
  </si>
  <si>
    <t>“Business is still strong. Pricing on raw materials has stabilized.” (Plastics &amp; Rubber Products)</t>
  </si>
  <si>
    <t>“Newly increased tariffs on Chinese imports pose an issue on a number of chemicals and materials that are solely produced in China. We are expecting increases in raw materials starting June 1.” (Plastics &amp; Rubber Products)</t>
  </si>
  <si>
    <t>"Business seems to keep humming along." (Plastics &amp; Rubber Products)</t>
  </si>
  <si>
    <t>“Awaiting with anticipation the outcome of the U.S.-China trade deal.” (Plastics and Rubber Products)</t>
  </si>
  <si>
    <t>“General business conditions started to slow at the end of January, continuing through February.” (Plastics and Rubber Products)</t>
  </si>
  <si>
    <t>“January is off to a good start versus a lower November and December. We are ahead of both plan and January 2018 performance.” (Plastics and Rubber Products)</t>
  </si>
  <si>
    <t>Business levels continue to be very strong, but we also continue to struggle finding employees. We can only fill 75 percent of our order requirements due to the labor shortage. [Primary Metals]</t>
  </si>
  <si>
    <t>“We continue to be oversold, based on what we are currently capable of producing. Lack of labor is killing us.” [Primary Metals]</t>
  </si>
  <si>
    <t>“Very busy, but still experiencing labor shortages.” [Primary Metals]</t>
  </si>
  <si>
    <t>“The metals markets remain very challenging at best. Shortages of raw materials have increased, especially in aluminum and carbon steel. Prices continue to rapidly increase. Transportation and trucking [are] also a big challenge.” (Primary Metals)</t>
  </si>
  <si>
    <t>“We have seen our new-order log increase by 40 percent over the last two months. We are overloaded with orders and do not have the personnel to get product out the door on schedule.” (Primary Metals)</t>
  </si>
  <si>
    <t>“Business is improving, but we are still struggling with a shortage of available labor.” (Primary Metals)</t>
  </si>
  <si>
    <t>“Fourth-quarter production improved more than anticipated, both against the rolling forecast and compared to typical Q4 business.” (Primary Metals)</t>
  </si>
  <si>
    <t>“Our business is booming, as many customers need products ASAP. A great situation.” (Primary Metals)</t>
  </si>
  <si>
    <t>"Rolling production forecasts are increasing each week compared to prior forecast." (Primary Metals)</t>
  </si>
  <si>
    <t>“We are seeing an increase in orders as the economy starts to get rolling again. Slow and steady, sales are increasing. So far, so good.” (Primary Metals)</t>
  </si>
  <si>
    <t>“We have been fortunate that most of our customer base is considered to be a part of the critical workforce, so we have been running at around 80 percent of our normal production volume.” (Primary Metals)</t>
  </si>
  <si>
    <t>“Current favorable forecast to budget for first-quarter sales.” (Primary Metals)</t>
  </si>
  <si>
    <t>“Automotive related manufacturing is definitely slowing in the U.S. I think we are seeing the negative impacts of the tariff war with China and the unsigned [U.S.-Mexico-Canada Agreement] deal starting to hurt consumer confidence, especially on large purchases. Corporations are slowing orders/production accordingly." (Primary Metals)</t>
  </si>
  <si>
    <t>“General slowing due to inventory correction.” (Primary Metals)</t>
  </si>
  <si>
    <t>"Order book remains strong; future outlook is beginning to soften a little." (Primary Metals)</t>
  </si>
  <si>
    <t>“Experienced a reduction in orders, with forecasted softness going into Q2.” (Primary Metals)</t>
  </si>
  <si>
    <t>“A sense of urgency is being felt regarding new orders. Customers are giving an impression that a presence of stability is forthcoming and order flow is increasing.” (Textile Mills)</t>
  </si>
  <si>
    <t>"Our outlook for the first quarter of 2020 is positive. We have secured contracts from a number of former customers and expect sales growth of about 5 percent over Q4 of 2019." (Textile Mills)</t>
  </si>
  <si>
    <t>“Customer orders remain strong.” (Textile Mills)</t>
  </si>
  <si>
    <t>“In the U.S., labor availability is the most significant supply challenge for our company, with raw materials just behind. Plastic resin, polyurethanes, small-volume steel purchases and electronics are the biggest material challenges.” [Transportation Equipment]</t>
  </si>
  <si>
    <t>“Strong sales continue, but production is limited due to supply issues with chips.” [Transportation Equipment]</t>
  </si>
  <si>
    <t>Strong sales continue, and inventories are low as the chip shortage is keeping production numbers down — we have idled several of our assembly plants to reduce the strain on the chip supply base. [Transportation Equipment]</t>
  </si>
  <si>
    <t>“Strong sales continue, and production output is at 100 percent. COVID-19 restrictions have been mostly lifted. Global chip allocation continues to limit some feature offerings — production schedules have been updated to restrict content affected by the chip shortage.” [Transportation Equipment]</t>
  </si>
  <si>
    <t>“Ongoing component shortages are driving dual sourcing and longer-term supply plans to be implemented.” [Transportation Equipment]</t>
  </si>
  <si>
    <t>“Continued strong sales; however, we have had to trim some production due to the global chip shortage. Hasn’t affected inventories greatly yet, but a continued decrease will begin to reduce available inventories if we don’t recover chip supply shortly.” (Transportation Equipment)</t>
  </si>
  <si>
    <t>“Business conditions are positive for our industry and company. The constraints are mainly related to parts availability (imports, supply chain congestion). Manpower is also a constraint; hiring new members is a challenge.” (Transportation Equipment)</t>
  </si>
  <si>
    <t>“Steel prices have increased significantly in recent months, driving costs up from our suppliers and on proposals for new work that we are bidding. In addition, the tariffs and anti-dumping fees/penalties incurred by international mills/suppliers are being passed on to us.” (Transportation Equipment)</t>
  </si>
  <si>
    <t>“Very strong demand with limitations in supply to meet increased demand.” (Transportation Equipment)</t>
  </si>
  <si>
    <t>“COVID-19 outbreaks are causing supply chain issues for Tier-1 and Tier-2 suppliers. More work needs to ensure suppliers keep us in the loop with any problem in their supply chain. But end-customer demand for products is keeping production and future outlook positive.” (Transportation Equipment)</t>
  </si>
  <si>
    <t>“The resurgence in COVID-19 cases is adding strain on our Tier-1 and Tier-2 suppliers. Multiple suppliers mentioned that finding new people is an issue with the COVID-19 situation. And there is a learning curve for new [supplier] hires, impacting production efficiency at their place.” (Transportation Equipment)</t>
  </si>
  <si>
    <t>“Sales continue to be strong — up 4 percent this September compared to September 2019. The year-to-date level is still 21 percent below last year due to the [COVID-19] shutdown, but sales are stronger than expected and forecast to stay strong through the first quarter of 2021.” (Transportation Equipment)</t>
  </si>
  <si>
    <t>“Business is booming, and the supply chain has been caught off guard. We are working closely with our suppliers to ensure supply and try to control costs. The resin industry, along with plastics, is driving cost increases and scarce availability.” (Transportation Equipment)</t>
  </si>
  <si>
    <t>Airline industry continues to be under great pressure. (Transportation Equipment)</t>
  </si>
  <si>
    <t>“Overall business remains down almost 70 percent. We are hanging on to as many employees as possible, but we will have to lay off 30 percent or more for at least two to three months until September or October.” (Transportation Equipment)</t>
  </si>
  <si>
    <t>“Gradually ramping production back in our plants. Most of our supply base continued to operate during COVID-19, so we are not seeing a significant supply risk. Will be monitoring supply chain financial health closely.” (Transportation Equipment)</t>
  </si>
  <si>
    <t>“We see an issue with suppliers that are affecting production. At the same time, social distancing measures in [the] manufacturing plant and customer demand are impacting the rate of production.” (Transportation Equipment)</t>
  </si>
  <si>
    <t>“COVID-19 has created a wave of activities, including vendors closing, vendors focusing only on the medical industry, employees not coming to work, delayed shipments from overseas, [and] etcetera.” (Transportation Equipment)</t>
  </si>
  <si>
    <t>“COVID-19 impact has extended to Europe and North America. The virus escalation is affecting our purchasing and logistics operations. We have incurred air-shipment and production interruptions due to shortages of raw materials and components.” (Transportation Equipment)</t>
  </si>
  <si>
    <t>"Continued signs of slowdown in manufacturing." (Transportation Equipment)</t>
  </si>
  <si>
    <t>"Cautiously optimistic is the rule these days. Sales are decent, but we're wondering what 2020 will bring. Still hedging that it will be successful — but maybe not as much as this year." (Transportation Equipment)</t>
  </si>
  <si>
    <t>“Economic uncertainty continues. Our outlook on future business is cautious, yet positive.” (Transportation Equipment)</t>
  </si>
  <si>
    <t>“Automotive sales continue to decrease; however, trucks and SUVs are still providing decent revenue. Cautiously optimistic for the near term.” (Transportation Equipment)</t>
  </si>
  <si>
    <t>“Business outlook remains cautious. Orders seem to be decreasing, but luckily not as sharp of a decrease as we were expecting.” (Transportation Equipment)</t>
  </si>
  <si>
    <t>"Slowest month (July) this year so far in sales." (Transportation Equipment)</t>
  </si>
  <si>
    <t>“[Automotive] sales continue to decline, and forecasts have been reduced due to softer predicted demand. Attention to product cost — not sales price — is increasing.” (Transportation Equipment)</t>
  </si>
  <si>
    <t>“Demand for the remainder of 2019 has softened significantly, due to issues in the aerospace industry. The 2020 outlook is looking stronger. Overall, state and local economies remain strong. Recruiting for open positions still requires time to find the right candidates.” (Transportation Equipment)</t>
  </si>
  <si>
    <t>“Sales continue to decline. Volumes are off, [and] profits haven't decreased in proportion to sales. Higher-margin vehicles continue strong sales, but low- to mid-range sales are down.” (Transportation Equipment)</t>
  </si>
  <si>
    <t>"[We are] closely watching the Mexico border situation as well as the tariff situation." (Transportation Equipment)</t>
  </si>
  <si>
    <t>“Business remains very strong amid rumors of a slowdown, but forecasts do not indicate this. Electronics are at tight capacity from manufacturers, with no [change] in the near future.” (Transportation Equipment)</t>
  </si>
  <si>
    <t>“Still fairly steady with production and services.” (Transportation Equipment)</t>
  </si>
  <si>
    <t>“Overall, business continues to be good; however, margins are being squeezed.” (Transportation Equipment)</t>
  </si>
  <si>
    <t>“Prices are rising so rapidly that many are wondering if [the situation] is sustainable. Shortages have the industry concerned for supply going forward, at least deep into the second quarter.” (Wood Products)</t>
  </si>
  <si>
    <t>“Raw material shortages, especially of hardwood logs, are starting to impact overall supply. Domestic market demand is fragmented but remains sound. Export demand, especially to China, is robust.” (Wood Products)</t>
  </si>
  <si>
    <t>Homebuilder business continues to be robust, with month-over-month gains continuing since May. Business remains favorable and will only be held back by supply issues across the entire industry. (Wood Products)</t>
  </si>
  <si>
    <t>“The building industry continues to defy expectations, as we continue to rebound stronger from the previous month. Being an essential business across most states and a surge in DIY projects has fueled the industry forward. While the industry will follow the greater economy, we do believe it will be more resilient than most due to potential migration from larger cities and an undersupplied housing market.” (Wood Products)</t>
  </si>
  <si>
    <t>“Weather in various markets across the country has improved month over month, which has positively affected our daily output. If the trend continues, we will have to replenish [at] an increased month-over-month rate.” (Wood Products)</t>
  </si>
  <si>
    <t>“Weather in the domestic market is constraining homebuilding across the nation — too wet in the south, severe winter in the north. Expectations are that homebuilding backlog is growing, and a surge of domestic business will come in May and June. Internationally, the Chinese trade war is still holding business back, but expectations are that in April or May, business will spring back materially as tariffs resolve." (Wood Products)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</si>
</sst>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26" x14ac:knownFonts="1">
    <font>
      <sz val="11"/>
      <color theme="1"/>
      <name val="Calibri"/>
      <family val="2"/>
      <scheme val="minor"/>
    </font>
    <font>
      <sz val="11"/>
      <color theme="1"/>
      <name val="Calibri"/>
      <family val="2"/>
    </font>
    <font>
      <sz val="8"/>
      <color theme="1"/>
      <name val="Calibri"/>
      <family val="2"/>
      <scheme val="minor"/>
    </font>
    <font>
      <sz val="8"/>
      <name val="Calibri"/>
      <family val="2"/>
      <scheme val="minor"/>
    </font>
    <font>
      <b/>
      <sz val="10"/>
      <name val="Arial"/>
      <family val="2"/>
    </font>
    <font>
      <sz val="10"/>
      <color theme="1"/>
      <name val="Calibri"/>
      <family val="2"/>
      <scheme val="minor"/>
    </font>
    <font>
      <sz val="10"/>
      <name val="Calibri"/>
      <family val="2"/>
      <scheme val="minor"/>
    </font>
    <font>
      <sz val="10"/>
      <name val="Arial"/>
      <family val="2"/>
    </font>
    <font>
      <sz val="8"/>
      <name val="Arial"/>
      <family val="2"/>
    </font>
    <font>
      <u/>
      <sz val="11"/>
      <color theme="10"/>
      <name val="Calibri"/>
      <family val="2"/>
      <scheme val="minor"/>
    </font>
    <font>
      <b/>
      <sz val="11"/>
      <color theme="0"/>
      <name val="Arial"/>
      <family val="2"/>
    </font>
    <font>
      <b/>
      <sz val="11"/>
      <color theme="1"/>
      <name val="Calibri"/>
      <family val="2"/>
      <scheme val="minor"/>
    </font>
    <font>
      <b/>
      <sz val="11"/>
      <color theme="0"/>
      <name val="Calibri"/>
      <family val="2"/>
      <scheme val="minor"/>
    </font>
    <font>
      <b/>
      <sz val="10"/>
      <color theme="1"/>
      <name val="Calibri"/>
      <family val="2"/>
      <scheme val="minor"/>
    </font>
    <font>
      <b/>
      <sz val="10"/>
      <color theme="0"/>
      <name val="Calibri"/>
      <family val="2"/>
      <scheme val="minor"/>
    </font>
    <font>
      <sz val="8"/>
      <color theme="0"/>
      <name val="Calibri"/>
      <family val="2"/>
      <scheme val="minor"/>
    </font>
    <font>
      <sz val="11"/>
      <color rgb="FF494444"/>
      <name val="Arial"/>
      <family val="2"/>
    </font>
    <font>
      <b/>
      <sz val="11"/>
      <color rgb="FF494444"/>
      <name val="Calibri"/>
      <family val="2"/>
      <scheme val="minor"/>
    </font>
    <font>
      <sz val="11"/>
      <color rgb="FF00B0F0"/>
      <name val="Calibri"/>
      <family val="2"/>
      <scheme val="minor"/>
    </font>
    <font>
      <b/>
      <sz val="8"/>
      <color theme="0"/>
      <name val="Calibri"/>
      <family val="2"/>
      <scheme val="minor"/>
    </font>
    <font>
      <sz val="11"/>
      <color theme="1"/>
      <name val="Calibri"/>
      <family val="2"/>
      <scheme val="minor"/>
    </font>
    <font>
      <b/>
      <sz val="11"/>
      <color rgb="FF00B0F0"/>
      <name val="Calibri"/>
      <family val="2"/>
      <scheme val="minor"/>
    </font>
    <font>
      <b/>
      <sz val="8"/>
      <color theme="1"/>
      <name val="Calibri"/>
      <family val="2"/>
      <scheme val="minor"/>
    </font>
    <font>
      <i/>
      <sz val="11"/>
      <color theme="1"/>
      <name val="Calibri"/>
      <family val="2"/>
      <scheme val="minor"/>
    </font>
    <font>
      <sz val="12"/>
      <color rgb="FF000000"/>
      <name val="Arial"/>
      <family val="2"/>
    </font>
    <font>
      <b/>
      <sz val="1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rgb="FFFFFF00"/>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4">
    <xf numFmtId="0" fontId="0" fillId="0" borderId="0"/>
    <xf numFmtId="0" fontId="7" fillId="0" borderId="0"/>
    <xf numFmtId="0" fontId="9" fillId="0" borderId="0"/>
    <xf numFmtId="9" fontId="20" fillId="0" borderId="0"/>
  </cellStyleXfs>
  <cellXfs count="139">
    <xf numFmtId="0" fontId="0" fillId="0" borderId="0" xfId="0"/>
    <xf numFmtId="0" fontId="6" fillId="0" borderId="0" xfId="1" applyFont="1"/>
    <xf numFmtId="10" fontId="0" fillId="2" borderId="0" xfId="0" applyNumberFormat="1" applyFill="1"/>
    <xf numFmtId="14" fontId="1" fillId="2" borderId="0" xfId="0" applyNumberFormat="1" applyFont="1" applyFill="1"/>
    <xf numFmtId="14" fontId="0" fillId="2" borderId="0" xfId="0" applyNumberFormat="1" applyFill="1"/>
    <xf numFmtId="0" fontId="0" fillId="2" borderId="1" xfId="0" applyFill="1" applyBorder="1"/>
    <xf numFmtId="0" fontId="0" fillId="2" borderId="0" xfId="0" quotePrefix="1" applyFill="1"/>
    <xf numFmtId="0" fontId="9" fillId="0" borderId="0" xfId="2"/>
    <xf numFmtId="0" fontId="0" fillId="2" borderId="0" xfId="0" applyFill="1" applyAlignment="1">
      <alignment horizontal="center"/>
    </xf>
    <xf numFmtId="10" fontId="0" fillId="2" borderId="0" xfId="0" applyNumberFormat="1" applyFill="1" applyAlignment="1">
      <alignment wrapText="1"/>
    </xf>
    <xf numFmtId="2" fontId="0" fillId="2" borderId="0" xfId="0" applyNumberFormat="1" applyFill="1"/>
    <xf numFmtId="0" fontId="5" fillId="2" borderId="0" xfId="0" applyFont="1" applyFill="1"/>
    <xf numFmtId="0" fontId="4" fillId="2" borderId="0" xfId="0" applyFont="1" applyFill="1"/>
    <xf numFmtId="0" fontId="6" fillId="2" borderId="0" xfId="1" applyFont="1" applyFill="1"/>
    <xf numFmtId="0" fontId="2" fillId="2" borderId="9" xfId="0" applyFont="1" applyFill="1" applyBorder="1"/>
    <xf numFmtId="0" fontId="2" fillId="2" borderId="12" xfId="0" applyFont="1" applyFill="1" applyBorder="1"/>
    <xf numFmtId="0" fontId="2" fillId="2" borderId="6" xfId="0" applyFont="1" applyFill="1" applyBorder="1"/>
    <xf numFmtId="0" fontId="2" fillId="2" borderId="8" xfId="0" applyFont="1" applyFill="1" applyBorder="1"/>
    <xf numFmtId="0" fontId="2" fillId="2" borderId="11" xfId="0" applyFont="1" applyFill="1" applyBorder="1"/>
    <xf numFmtId="0" fontId="3" fillId="2" borderId="0" xfId="0" applyFont="1" applyFill="1" applyAlignment="1">
      <alignment horizontal="center"/>
    </xf>
    <xf numFmtId="0" fontId="3" fillId="2" borderId="1" xfId="1" applyFont="1" applyFill="1" applyBorder="1" applyAlignment="1">
      <alignment horizontal="center"/>
    </xf>
    <xf numFmtId="0" fontId="6" fillId="2" borderId="0" xfId="1" applyFont="1" applyFill="1" applyAlignment="1">
      <alignment horizontal="center"/>
    </xf>
    <xf numFmtId="0" fontId="8" fillId="2" borderId="0" xfId="0" applyFont="1" applyFill="1" applyAlignment="1">
      <alignment horizontal="center"/>
    </xf>
    <xf numFmtId="164" fontId="3" fillId="2" borderId="1" xfId="1" applyNumberFormat="1" applyFont="1" applyFill="1" applyBorder="1" applyAlignment="1">
      <alignment horizontal="center"/>
    </xf>
    <xf numFmtId="17" fontId="13" fillId="2" borderId="4" xfId="0" applyNumberFormat="1" applyFont="1" applyFill="1" applyBorder="1" applyAlignment="1">
      <alignment horizontal="center" vertical="center"/>
    </xf>
    <xf numFmtId="17" fontId="13" fillId="2" borderId="6" xfId="0" applyNumberFormat="1" applyFont="1" applyFill="1" applyBorder="1" applyAlignment="1">
      <alignment horizontal="center" vertical="center"/>
    </xf>
    <xf numFmtId="17" fontId="13" fillId="2" borderId="5" xfId="0" applyNumberFormat="1" applyFont="1" applyFill="1" applyBorder="1" applyAlignment="1">
      <alignment horizontal="center" vertical="center"/>
    </xf>
    <xf numFmtId="17" fontId="13" fillId="2" borderId="10" xfId="0" applyNumberFormat="1" applyFont="1" applyFill="1" applyBorder="1" applyAlignment="1">
      <alignment horizontal="center" vertical="center"/>
    </xf>
    <xf numFmtId="17" fontId="13" fillId="2" borderId="23" xfId="0" applyNumberFormat="1" applyFont="1" applyFill="1" applyBorder="1" applyAlignment="1">
      <alignment horizontal="center" vertical="center"/>
    </xf>
    <xf numFmtId="17" fontId="13" fillId="2" borderId="7" xfId="0" applyNumberFormat="1" applyFont="1" applyFill="1" applyBorder="1" applyAlignment="1">
      <alignment horizontal="center" vertical="center"/>
    </xf>
    <xf numFmtId="0" fontId="16" fillId="0" borderId="0" xfId="0" applyFont="1"/>
    <xf numFmtId="0" fontId="0" fillId="2" borderId="0" xfId="0" applyFill="1" applyAlignment="1">
      <alignment vertical="center"/>
    </xf>
    <xf numFmtId="17" fontId="18" fillId="2" borderId="0" xfId="0" applyNumberFormat="1" applyFont="1" applyFill="1"/>
    <xf numFmtId="0" fontId="18" fillId="2" borderId="0" xfId="0" applyFont="1" applyFill="1"/>
    <xf numFmtId="0" fontId="12" fillId="3" borderId="0" xfId="0" applyFont="1" applyFill="1" applyAlignment="1">
      <alignment horizontal="center"/>
    </xf>
    <xf numFmtId="0" fontId="10" fillId="3" borderId="0" xfId="0" applyFont="1" applyFill="1" applyAlignment="1">
      <alignment horizontal="center"/>
    </xf>
    <xf numFmtId="17" fontId="10" fillId="3" borderId="0" xfId="0" applyNumberFormat="1" applyFont="1" applyFill="1" applyAlignment="1">
      <alignment horizontal="center"/>
    </xf>
    <xf numFmtId="0" fontId="13" fillId="2" borderId="2" xfId="0" applyFont="1" applyFill="1" applyBorder="1" applyAlignment="1">
      <alignment vertical="center" wrapText="1"/>
    </xf>
    <xf numFmtId="0" fontId="13" fillId="2" borderId="14" xfId="0" applyFont="1" applyFill="1" applyBorder="1" applyAlignment="1">
      <alignment vertical="center" wrapText="1"/>
    </xf>
    <xf numFmtId="0" fontId="0" fillId="2" borderId="16" xfId="0" applyFill="1" applyBorder="1"/>
    <xf numFmtId="0" fontId="0" fillId="2" borderId="17" xfId="0" applyFill="1" applyBorder="1"/>
    <xf numFmtId="0" fontId="0" fillId="2" borderId="20" xfId="0" applyFill="1" applyBorder="1"/>
    <xf numFmtId="0" fontId="13" fillId="2" borderId="3" xfId="0" applyFont="1" applyFill="1" applyBorder="1" applyAlignment="1">
      <alignment vertical="center" wrapText="1"/>
    </xf>
    <xf numFmtId="0" fontId="13" fillId="2" borderId="18" xfId="0" applyFont="1" applyFill="1" applyBorder="1" applyAlignment="1">
      <alignment vertical="center" wrapText="1"/>
    </xf>
    <xf numFmtId="0" fontId="0" fillId="2" borderId="25" xfId="0" applyFill="1" applyBorder="1" applyAlignment="1">
      <alignment wrapText="1"/>
    </xf>
    <xf numFmtId="17" fontId="0" fillId="2" borderId="0" xfId="0" applyNumberFormat="1" applyFill="1" applyAlignment="1">
      <alignment horizontal="center"/>
    </xf>
    <xf numFmtId="14" fontId="6" fillId="2" borderId="24" xfId="0" applyNumberFormat="1" applyFont="1" applyFill="1" applyBorder="1" applyAlignment="1">
      <alignment horizontal="center" vertical="center"/>
    </xf>
    <xf numFmtId="14" fontId="6" fillId="2" borderId="15" xfId="0" applyNumberFormat="1" applyFont="1" applyFill="1" applyBorder="1" applyAlignment="1">
      <alignment horizontal="center" vertical="center"/>
    </xf>
    <xf numFmtId="14" fontId="6" fillId="2" borderId="0" xfId="0" applyNumberFormat="1" applyFont="1" applyFill="1" applyAlignment="1">
      <alignment horizontal="center" vertical="center"/>
    </xf>
    <xf numFmtId="14" fontId="6" fillId="2" borderId="19" xfId="0" applyNumberFormat="1" applyFont="1" applyFill="1" applyBorder="1" applyAlignment="1">
      <alignment horizontal="center" vertical="center"/>
    </xf>
    <xf numFmtId="0" fontId="0" fillId="3" borderId="14"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14" fontId="1" fillId="2" borderId="1" xfId="0" applyNumberFormat="1" applyFont="1" applyFill="1" applyBorder="1"/>
    <xf numFmtId="14" fontId="1" fillId="2" borderId="1" xfId="0" applyNumberFormat="1" applyFont="1" applyFill="1" applyBorder="1" applyAlignment="1">
      <alignment horizontal="center"/>
    </xf>
    <xf numFmtId="0" fontId="1" fillId="2" borderId="1" xfId="0" applyFont="1" applyFill="1" applyBorder="1" applyAlignment="1">
      <alignment horizontal="center"/>
    </xf>
    <xf numFmtId="2" fontId="0" fillId="2" borderId="1" xfId="0" applyNumberFormat="1" applyFill="1" applyBorder="1" applyAlignment="1">
      <alignment horizontal="center"/>
    </xf>
    <xf numFmtId="0" fontId="11" fillId="3" borderId="14" xfId="0" applyFont="1" applyFill="1" applyBorder="1" applyAlignment="1">
      <alignment horizontal="center"/>
    </xf>
    <xf numFmtId="0" fontId="11" fillId="3" borderId="15" xfId="0" applyFont="1" applyFill="1" applyBorder="1" applyAlignment="1">
      <alignment horizontal="center"/>
    </xf>
    <xf numFmtId="0" fontId="11" fillId="3" borderId="16" xfId="0" applyFont="1" applyFill="1" applyBorder="1" applyAlignment="1">
      <alignment horizontal="center"/>
    </xf>
    <xf numFmtId="14" fontId="0" fillId="2" borderId="1" xfId="0" applyNumberFormat="1" applyFill="1" applyBorder="1" applyAlignment="1">
      <alignment horizontal="center"/>
    </xf>
    <xf numFmtId="10" fontId="0" fillId="2" borderId="1" xfId="0" applyNumberFormat="1" applyFill="1" applyBorder="1" applyAlignment="1">
      <alignment horizontal="center"/>
    </xf>
    <xf numFmtId="14" fontId="1" fillId="2" borderId="11" xfId="0" applyNumberFormat="1" applyFont="1" applyFill="1" applyBorder="1"/>
    <xf numFmtId="164" fontId="3" fillId="2" borderId="11" xfId="0" applyNumberFormat="1" applyFont="1" applyFill="1" applyBorder="1" applyAlignment="1">
      <alignment horizontal="center" vertical="center"/>
    </xf>
    <xf numFmtId="10" fontId="0" fillId="2" borderId="11" xfId="0" applyNumberFormat="1" applyFill="1" applyBorder="1" applyAlignment="1">
      <alignment horizontal="center"/>
    </xf>
    <xf numFmtId="0" fontId="15" fillId="3" borderId="27" xfId="0" applyFont="1" applyFill="1" applyBorder="1" applyAlignment="1">
      <alignment horizontal="center" vertical="center"/>
    </xf>
    <xf numFmtId="164" fontId="19" fillId="3" borderId="28" xfId="0" applyNumberFormat="1" applyFont="1" applyFill="1" applyBorder="1" applyAlignment="1">
      <alignment horizontal="center" vertical="center" wrapText="1"/>
    </xf>
    <xf numFmtId="10" fontId="19" fillId="3" borderId="29" xfId="0" applyNumberFormat="1" applyFont="1" applyFill="1" applyBorder="1" applyAlignment="1">
      <alignment horizontal="center" vertical="center" wrapText="1"/>
    </xf>
    <xf numFmtId="164" fontId="19" fillId="3" borderId="29" xfId="0" applyNumberFormat="1" applyFont="1" applyFill="1" applyBorder="1" applyAlignment="1">
      <alignment horizontal="center" vertical="center" wrapText="1"/>
    </xf>
    <xf numFmtId="2" fontId="19" fillId="3" borderId="30" xfId="0" applyNumberFormat="1" applyFont="1" applyFill="1" applyBorder="1" applyAlignment="1">
      <alignment horizontal="center" vertical="center" wrapText="1"/>
    </xf>
    <xf numFmtId="2" fontId="1" fillId="2" borderId="1" xfId="0" applyNumberFormat="1" applyFont="1" applyFill="1" applyBorder="1" applyAlignment="1">
      <alignment horizontal="center"/>
    </xf>
    <xf numFmtId="14" fontId="1" fillId="2" borderId="11" xfId="0" applyNumberFormat="1" applyFont="1" applyFill="1" applyBorder="1" applyAlignment="1">
      <alignment horizontal="center"/>
    </xf>
    <xf numFmtId="2" fontId="1" fillId="2" borderId="11" xfId="0" applyNumberFormat="1" applyFont="1" applyFill="1" applyBorder="1" applyAlignment="1">
      <alignment horizontal="center"/>
    </xf>
    <xf numFmtId="0" fontId="0" fillId="2" borderId="11" xfId="0" applyFill="1" applyBorder="1" applyAlignment="1">
      <alignment horizontal="center"/>
    </xf>
    <xf numFmtId="0" fontId="11" fillId="3" borderId="2" xfId="0" applyFont="1" applyFill="1" applyBorder="1" applyAlignment="1">
      <alignment horizontal="center" wrapText="1"/>
    </xf>
    <xf numFmtId="0" fontId="11" fillId="3" borderId="24" xfId="0" applyFont="1" applyFill="1" applyBorder="1" applyAlignment="1">
      <alignment horizontal="center" wrapText="1"/>
    </xf>
    <xf numFmtId="0" fontId="11" fillId="3" borderId="25" xfId="0" applyFont="1" applyFill="1" applyBorder="1" applyAlignment="1">
      <alignment horizontal="center" wrapText="1"/>
    </xf>
    <xf numFmtId="17" fontId="0" fillId="2" borderId="0" xfId="0" applyNumberFormat="1" applyFill="1"/>
    <xf numFmtId="0" fontId="12" fillId="3" borderId="34" xfId="0" applyFont="1" applyFill="1" applyBorder="1" applyAlignment="1">
      <alignment horizontal="center" wrapText="1"/>
    </xf>
    <xf numFmtId="17" fontId="0" fillId="2" borderId="35" xfId="0" applyNumberFormat="1" applyFill="1" applyBorder="1"/>
    <xf numFmtId="0" fontId="0" fillId="2" borderId="36" xfId="0" applyFill="1" applyBorder="1"/>
    <xf numFmtId="0" fontId="0" fillId="2" borderId="37" xfId="0" applyFill="1" applyBorder="1"/>
    <xf numFmtId="17" fontId="0" fillId="2" borderId="38" xfId="0" applyNumberFormat="1" applyFill="1" applyBorder="1"/>
    <xf numFmtId="0" fontId="0" fillId="2" borderId="39" xfId="0" applyFill="1" applyBorder="1"/>
    <xf numFmtId="17" fontId="0" fillId="2" borderId="40" xfId="0" applyNumberFormat="1" applyFill="1" applyBorder="1"/>
    <xf numFmtId="0" fontId="0" fillId="2" borderId="31" xfId="0" applyFill="1" applyBorder="1"/>
    <xf numFmtId="0" fontId="0" fillId="2" borderId="41" xfId="0" applyFill="1" applyBorder="1"/>
    <xf numFmtId="14" fontId="21" fillId="2" borderId="21" xfId="0" applyNumberFormat="1" applyFont="1" applyFill="1" applyBorder="1" applyAlignment="1">
      <alignment horizontal="center"/>
    </xf>
    <xf numFmtId="14" fontId="11" fillId="2" borderId="21" xfId="0" applyNumberFormat="1" applyFont="1" applyFill="1" applyBorder="1" applyAlignment="1">
      <alignment horizontal="center"/>
    </xf>
    <xf numFmtId="0" fontId="11" fillId="2" borderId="16" xfId="0" applyFont="1" applyFill="1" applyBorder="1" applyAlignment="1">
      <alignment horizontal="center"/>
    </xf>
    <xf numFmtId="0" fontId="11" fillId="2" borderId="42" xfId="0" applyFont="1" applyFill="1" applyBorder="1" applyAlignment="1">
      <alignment horizontal="center"/>
    </xf>
    <xf numFmtId="0" fontId="11" fillId="2" borderId="17" xfId="0" applyFont="1" applyFill="1" applyBorder="1" applyAlignment="1">
      <alignment horizontal="center"/>
    </xf>
    <xf numFmtId="0" fontId="0" fillId="2" borderId="36" xfId="0" applyFill="1" applyBorder="1" applyAlignment="1">
      <alignment horizontal="center"/>
    </xf>
    <xf numFmtId="164" fontId="0" fillId="2" borderId="37" xfId="3" applyNumberFormat="1" applyFont="1" applyFill="1" applyBorder="1" applyAlignment="1">
      <alignment horizontal="center"/>
    </xf>
    <xf numFmtId="164" fontId="0" fillId="2" borderId="39" xfId="3" applyNumberFormat="1" applyFont="1" applyFill="1" applyBorder="1" applyAlignment="1">
      <alignment horizontal="center"/>
    </xf>
    <xf numFmtId="0" fontId="0" fillId="2" borderId="31" xfId="0" applyFill="1" applyBorder="1" applyAlignment="1">
      <alignment horizontal="center"/>
    </xf>
    <xf numFmtId="164" fontId="0" fillId="2" borderId="41" xfId="3" applyNumberFormat="1" applyFont="1" applyFill="1" applyBorder="1" applyAlignment="1">
      <alignment horizontal="center"/>
    </xf>
    <xf numFmtId="0" fontId="12" fillId="3" borderId="32" xfId="0" applyFont="1" applyFill="1" applyBorder="1" applyAlignment="1">
      <alignment horizontal="center" wrapText="1"/>
    </xf>
    <xf numFmtId="0" fontId="12" fillId="3" borderId="33" xfId="0" applyFont="1" applyFill="1" applyBorder="1" applyAlignment="1">
      <alignment horizontal="center" wrapText="1"/>
    </xf>
    <xf numFmtId="0" fontId="11" fillId="4" borderId="1" xfId="0" applyFont="1" applyFill="1" applyBorder="1"/>
    <xf numFmtId="0" fontId="22" fillId="4" borderId="1" xfId="0" applyFont="1" applyFill="1" applyBorder="1"/>
    <xf numFmtId="0" fontId="23" fillId="2" borderId="0" xfId="0" applyFont="1" applyFill="1"/>
    <xf numFmtId="0" fontId="24" fillId="2" borderId="0" xfId="0" applyFont="1" applyFill="1"/>
    <xf numFmtId="0" fontId="0" fillId="5" borderId="0" xfId="0" applyFill="1"/>
    <xf numFmtId="0" fontId="25" fillId="4" borderId="1" xfId="0" applyFont="1" applyFill="1" applyBorder="1"/>
    <xf numFmtId="165" fontId="0" fillId="0" borderId="0" xfId="0" applyNumberFormat="1"/>
    <xf numFmtId="0" fontId="0" fillId="2" borderId="0" xfId="0" applyFill="1"/>
    <xf numFmtId="0" fontId="11" fillId="2" borderId="0" xfId="0" applyFont="1" applyFill="1"/>
    <xf numFmtId="0" fontId="0" fillId="2" borderId="0" xfId="0" applyFill="1" applyAlignment="1">
      <alignment wrapText="1"/>
    </xf>
    <xf numFmtId="0" fontId="9" fillId="2" borderId="0" xfId="2" applyFill="1"/>
    <xf numFmtId="0" fontId="0" fillId="2" borderId="1" xfId="0" applyFill="1" applyBorder="1" applyAlignment="1">
      <alignment horizontal="center"/>
    </xf>
    <xf numFmtId="165" fontId="0" fillId="0" borderId="0" xfId="0" applyNumberFormat="1"/>
    <xf numFmtId="0" fontId="0" fillId="0" borderId="0" xfId="0" applyAlignment="1">
      <alignment vertical="center"/>
    </xf>
    <xf numFmtId="0" fontId="0" fillId="2" borderId="0" xfId="0" applyFill="1"/>
    <xf numFmtId="0" fontId="11" fillId="2" borderId="0" xfId="0" applyFont="1" applyFill="1"/>
    <xf numFmtId="0" fontId="11" fillId="4" borderId="38" xfId="0" applyFont="1" applyFill="1" applyBorder="1" applyAlignment="1">
      <alignment horizontal="center" wrapText="1"/>
    </xf>
    <xf numFmtId="0" fontId="0" fillId="0" borderId="13" xfId="0" applyBorder="1"/>
    <xf numFmtId="0" fontId="11" fillId="4" borderId="40" xfId="0" applyFont="1" applyFill="1" applyBorder="1" applyAlignment="1">
      <alignment horizontal="center" wrapText="1"/>
    </xf>
    <xf numFmtId="0" fontId="0" fillId="0" borderId="45" xfId="0" applyBorder="1"/>
    <xf numFmtId="0" fontId="0" fillId="2" borderId="0" xfId="0" applyFill="1" applyAlignment="1">
      <alignment wrapText="1"/>
    </xf>
    <xf numFmtId="0" fontId="11" fillId="4" borderId="43" xfId="0" applyFont="1" applyFill="1" applyBorder="1" applyAlignment="1">
      <alignment horizontal="center"/>
    </xf>
    <xf numFmtId="0" fontId="0" fillId="0" borderId="24" xfId="0" applyBorder="1"/>
    <xf numFmtId="0" fontId="0" fillId="0" borderId="25" xfId="0" applyBorder="1"/>
    <xf numFmtId="0" fontId="11" fillId="4" borderId="1" xfId="0" applyFont="1" applyFill="1" applyBorder="1" applyAlignment="1">
      <alignment horizontal="center"/>
    </xf>
    <xf numFmtId="0" fontId="0" fillId="0" borderId="26" xfId="0" applyBorder="1"/>
    <xf numFmtId="0" fontId="11" fillId="4" borderId="35" xfId="0" applyFont="1" applyFill="1" applyBorder="1" applyAlignment="1">
      <alignment horizontal="center" wrapText="1"/>
    </xf>
    <xf numFmtId="0" fontId="0" fillId="0" borderId="44" xfId="0" applyBorder="1"/>
    <xf numFmtId="0" fontId="9" fillId="2" borderId="0" xfId="2" applyFill="1"/>
    <xf numFmtId="0" fontId="11" fillId="2" borderId="19" xfId="0" applyFont="1" applyFill="1" applyBorder="1" applyAlignment="1">
      <alignment horizontal="center" vertical="center"/>
    </xf>
    <xf numFmtId="0" fontId="0" fillId="0" borderId="19" xfId="0" applyBorder="1"/>
    <xf numFmtId="0" fontId="12" fillId="3" borderId="43" xfId="0" applyFont="1" applyFill="1" applyBorder="1" applyAlignment="1">
      <alignment horizontal="center"/>
    </xf>
    <xf numFmtId="0" fontId="17" fillId="2" borderId="0" xfId="0" applyFont="1" applyFill="1" applyAlignment="1">
      <alignment wrapText="1"/>
    </xf>
    <xf numFmtId="0" fontId="14" fillId="3" borderId="43" xfId="0" applyFont="1" applyFill="1" applyBorder="1" applyAlignment="1">
      <alignment horizontal="center" vertical="center"/>
    </xf>
    <xf numFmtId="0" fontId="0" fillId="0" borderId="22" xfId="0" applyBorder="1"/>
    <xf numFmtId="0" fontId="18" fillId="2" borderId="0" xfId="0" applyFont="1" applyFill="1" applyAlignment="1">
      <alignment horizontal="center"/>
    </xf>
    <xf numFmtId="0" fontId="0" fillId="2" borderId="1" xfId="0" applyFill="1" applyBorder="1" applyAlignment="1">
      <alignment horizontal="center"/>
    </xf>
    <xf numFmtId="0" fontId="13" fillId="2" borderId="5" xfId="0" applyFont="1" applyFill="1" applyBorder="1" applyAlignment="1">
      <alignment horizontal="center" vertical="center"/>
    </xf>
    <xf numFmtId="0" fontId="0" fillId="0" borderId="8" xfId="0" applyBorder="1"/>
    <xf numFmtId="2" fontId="0" fillId="2" borderId="11" xfId="0" applyNumberFormat="1" applyFill="1" applyBorder="1" applyAlignment="1">
      <alignment horizontal="center"/>
    </xf>
  </cellXfs>
  <cellStyles count="4">
    <cellStyle name="Hyperlink" xfId="2" builtinId="8"/>
    <cellStyle name="Normal" xfId="0" builtinId="0"/>
    <cellStyle name="Normal 3" xfId="1" xr:uid="{00000000-0005-0000-0000-000001000000}"/>
    <cellStyle name="Per cent" xfId="3" builtinId="5"/>
  </cellStyles>
  <dxfs count="84">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0" formatCode="General"/>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amily val="2"/>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2" formatCode="0.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11"/>
        <color theme="1"/>
        <name val="Calibri"/>
        <scheme val="minor"/>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scheme val="minor"/>
      </font>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ont>
        <strike val="0"/>
        <condense val="0"/>
        <extend val="0"/>
        <outline val="0"/>
        <shadow val="0"/>
        <vertAlign val="baseline"/>
        <sz val="11"/>
        <color theme="1"/>
        <name val="Calibri"/>
      </font>
      <numFmt numFmtId="166" formatCode="dd/mm/yyyy"/>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fill>
        <patternFill>
          <fgColor indexed="64"/>
          <bgColor theme="0"/>
        </patternFill>
      </fill>
      <alignment horizontal="center" vertical="bottom"/>
    </dxf>
    <dxf>
      <border>
        <bottom style="medium">
          <color indexed="64"/>
        </bottom>
      </border>
    </dxf>
    <dxf>
      <font>
        <strike val="0"/>
        <condense val="0"/>
        <extend val="0"/>
        <outline val="0"/>
        <shadow val="0"/>
        <vertAlign val="baseline"/>
        <sz val="11"/>
        <color theme="0"/>
        <name val="Calibri"/>
        <family val="2"/>
        <scheme val="minor"/>
      </font>
      <fill>
        <patternFill patternType="solid">
          <fgColor indexed="64"/>
          <bgColor rgb="FF00B050"/>
        </patternFill>
      </fill>
      <alignment horizontal="center" vertical="bottom"/>
      <border>
        <left/>
        <right/>
        <top/>
        <bottom/>
        <vertical/>
        <horizontal/>
      </border>
    </dxf>
    <dxf>
      <font>
        <strike val="0"/>
        <condense val="0"/>
        <extend val="0"/>
        <outline val="0"/>
        <shadow val="0"/>
        <vertAlign val="baseline"/>
        <sz val="8"/>
        <color auto="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auto="1"/>
        <name val="Calibri"/>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8"/>
        <color theme="0"/>
        <name val="Calibri"/>
        <family val="2"/>
        <scheme val="minor"/>
      </font>
      <fill>
        <patternFill patternType="solid">
          <fgColor indexed="64"/>
          <bgColor rgb="FF00B050"/>
        </patternFill>
      </fill>
      <alignment horizontal="center" vertical="cent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font>
      <fill>
        <patternFill patternType="solid">
          <fgColor indexed="64"/>
          <bgColor rgb="FF00B050"/>
        </patternFill>
      </fill>
      <alignment horizontal="center" vertical="bottom" wrapText="1"/>
      <border>
        <left/>
        <right/>
        <top/>
        <bottom/>
        <vertical/>
        <horizontal/>
      </border>
    </dxf>
    <dxf>
      <font>
        <strike val="0"/>
        <condense val="0"/>
        <extend val="0"/>
        <outline val="0"/>
        <shadow val="0"/>
        <vertAlign val="baseline"/>
        <sz val="11"/>
        <color theme="1"/>
        <name val="Calibri"/>
      </font>
      <numFmt numFmtId="166"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tx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numCache>
            </c:numRef>
          </c:val>
          <c:smooth val="0"/>
          <c:extLst>
            <c:ext xmlns:c16="http://schemas.microsoft.com/office/drawing/2014/chart" uri="{C3380CC4-5D6E-409C-BE32-E72D297353CC}">
              <c16:uniqueId val="{00000000-8D83-C343-942F-E7C8A95A01AE}"/>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6"/>
        <c:majorTimeUnit val="months"/>
        <c:minorUnit val="2"/>
        <c:minorTimeUnit val="months"/>
      </c:dateAx>
      <c:valAx>
        <c:axId val="668100720"/>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dPt>
            <c:idx val="832"/>
            <c:bubble3D val="0"/>
            <c:spPr>
              <a:ln>
                <a:prstDash val="solid"/>
              </a:ln>
            </c:spPr>
            <c:extLst>
              <c:ext xmlns:c16="http://schemas.microsoft.com/office/drawing/2014/chart" uri="{C3380CC4-5D6E-409C-BE32-E72D297353CC}">
                <c16:uniqueId val="{00000001-3241-3044-8211-C2B58BC8A4E1}"/>
              </c:ext>
            </c:extLst>
          </c:dPt>
          <c:cat>
            <c:numRef>
              <c:f>Details!$A$6:$A$906</c:f>
              <c:numCache>
                <c:formatCode>m/d/yy</c:formatCode>
                <c:ptCount val="901"/>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Details!$B$6:$B$906</c:f>
              <c:numCache>
                <c:formatCode>0.00</c:formatCode>
                <c:ptCount val="901"/>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2-3241-3044-8211-C2B58BC8A4E1}"/>
            </c:ext>
          </c:extLst>
        </c:ser>
        <c:dLbls>
          <c:showLegendKey val="0"/>
          <c:showVal val="0"/>
          <c:showCatName val="0"/>
          <c:showSerName val="0"/>
          <c:showPercent val="0"/>
          <c:showBubbleSize val="0"/>
        </c:dLbls>
        <c:smooth val="0"/>
        <c:axId val="1090040152"/>
        <c:axId val="1090041136"/>
      </c:lineChart>
      <c:dateAx>
        <c:axId val="1090040152"/>
        <c:scaling>
          <c:orientation val="minMax"/>
          <c:min val="42370"/>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majorUnit val="6"/>
        <c:major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Sectors!$C$5</c:f>
              <c:strCache>
                <c:ptCount val="1"/>
                <c:pt idx="0">
                  <c:v>Computer &amp; Electronic Products</c:v>
                </c:pt>
              </c:strCache>
            </c:strRef>
          </c:tx>
          <c:spPr>
            <a:solidFill>
              <a:schemeClr val="accent2"/>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Sectors!$C$6:$C$11</c:f>
              <c:numCache>
                <c:formatCode>General</c:formatCode>
                <c:ptCount val="6"/>
                <c:pt idx="0">
                  <c:v>13</c:v>
                </c:pt>
                <c:pt idx="1">
                  <c:v>14</c:v>
                </c:pt>
                <c:pt idx="2">
                  <c:v>13</c:v>
                </c:pt>
                <c:pt idx="3">
                  <c:v>9</c:v>
                </c:pt>
                <c:pt idx="4">
                  <c:v>10</c:v>
                </c:pt>
                <c:pt idx="5">
                  <c:v>5</c:v>
                </c:pt>
              </c:numCache>
            </c:numRef>
          </c:val>
          <c:extLst>
            <c:ext xmlns:c16="http://schemas.microsoft.com/office/drawing/2014/chart" uri="{C3380CC4-5D6E-409C-BE32-E72D297353CC}">
              <c16:uniqueId val="{00000000-B304-554D-A89A-30BB6D179995}"/>
            </c:ext>
          </c:extLst>
        </c:ser>
        <c:dLbls>
          <c:showLegendKey val="0"/>
          <c:showVal val="0"/>
          <c:showCatName val="0"/>
          <c:showSerName val="0"/>
          <c:showPercent val="0"/>
          <c:showBubbleSize val="0"/>
        </c:dLbls>
        <c:gapWidth val="150"/>
        <c:axId val="750237744"/>
        <c:axId val="750181296"/>
      </c:barChart>
      <c:dateAx>
        <c:axId val="7502377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1296"/>
        <c:crosses val="autoZero"/>
        <c:auto val="0"/>
        <c:lblOffset val="100"/>
        <c:baseTimeUnit val="months"/>
      </c:dateAx>
      <c:valAx>
        <c:axId val="750181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744"/>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Sectors!$B$5</c:f>
              <c:strCache>
                <c:ptCount val="1"/>
                <c:pt idx="0">
                  <c:v>Machinery</c:v>
                </c:pt>
              </c:strCache>
            </c:strRef>
          </c:tx>
          <c:spPr>
            <a:solidFill>
              <a:schemeClr val="accent1"/>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Sectors!$B$6:$B$11</c:f>
              <c:numCache>
                <c:formatCode>General</c:formatCode>
                <c:ptCount val="6"/>
                <c:pt idx="0">
                  <c:v>11</c:v>
                </c:pt>
                <c:pt idx="1">
                  <c:v>13</c:v>
                </c:pt>
                <c:pt idx="2">
                  <c:v>15</c:v>
                </c:pt>
                <c:pt idx="3">
                  <c:v>12</c:v>
                </c:pt>
                <c:pt idx="4">
                  <c:v>9</c:v>
                </c:pt>
                <c:pt idx="5">
                  <c:v>11</c:v>
                </c:pt>
              </c:numCache>
            </c:numRef>
          </c:val>
          <c:extLst>
            <c:ext xmlns:c16="http://schemas.microsoft.com/office/drawing/2014/chart" uri="{C3380CC4-5D6E-409C-BE32-E72D297353CC}">
              <c16:uniqueId val="{00000000-0C19-2B4D-B979-3D3921905FCB}"/>
            </c:ext>
          </c:extLst>
        </c:ser>
        <c:dLbls>
          <c:showLegendKey val="0"/>
          <c:showVal val="0"/>
          <c:showCatName val="0"/>
          <c:showSerName val="0"/>
          <c:showPercent val="0"/>
          <c:showBubbleSize val="0"/>
        </c:dLbls>
        <c:gapWidth val="150"/>
        <c:axId val="750182864"/>
        <c:axId val="750159736"/>
      </c:barChart>
      <c:dateAx>
        <c:axId val="75018286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9736"/>
        <c:crosses val="autoZero"/>
        <c:auto val="0"/>
        <c:lblOffset val="100"/>
        <c:baseTimeUnit val="months"/>
      </c:dateAx>
      <c:valAx>
        <c:axId val="750159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2864"/>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Sectors!$D$5</c:f>
              <c:strCache>
                <c:ptCount val="1"/>
                <c:pt idx="0">
                  <c:v>Paper Products</c:v>
                </c:pt>
              </c:strCache>
            </c:strRef>
          </c:tx>
          <c:spPr>
            <a:solidFill>
              <a:schemeClr val="accent3"/>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Sectors!$D$6:$D$11</c:f>
              <c:numCache>
                <c:formatCode>General</c:formatCode>
                <c:ptCount val="6"/>
                <c:pt idx="0">
                  <c:v>9</c:v>
                </c:pt>
                <c:pt idx="1">
                  <c:v>2</c:v>
                </c:pt>
                <c:pt idx="2">
                  <c:v>9</c:v>
                </c:pt>
                <c:pt idx="3">
                  <c:v>3</c:v>
                </c:pt>
                <c:pt idx="4">
                  <c:v>7</c:v>
                </c:pt>
                <c:pt idx="5">
                  <c:v>-1</c:v>
                </c:pt>
              </c:numCache>
            </c:numRef>
          </c:val>
          <c:extLst>
            <c:ext xmlns:c16="http://schemas.microsoft.com/office/drawing/2014/chart" uri="{C3380CC4-5D6E-409C-BE32-E72D297353CC}">
              <c16:uniqueId val="{00000000-F26E-7844-9A5F-6EB18B21949F}"/>
            </c:ext>
          </c:extLst>
        </c:ser>
        <c:dLbls>
          <c:showLegendKey val="0"/>
          <c:showVal val="0"/>
          <c:showCatName val="0"/>
          <c:showSerName val="0"/>
          <c:showPercent val="0"/>
          <c:showBubbleSize val="0"/>
        </c:dLbls>
        <c:gapWidth val="150"/>
        <c:axId val="750158168"/>
        <c:axId val="750153072"/>
      </c:barChart>
      <c:dateAx>
        <c:axId val="7501581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072"/>
        <c:crosses val="autoZero"/>
        <c:auto val="0"/>
        <c:lblOffset val="100"/>
        <c:baseTimeUnit val="months"/>
      </c:dateAx>
      <c:valAx>
        <c:axId val="7501530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168"/>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Sectors!$E$5</c:f>
              <c:strCache>
                <c:ptCount val="1"/>
                <c:pt idx="0">
                  <c:v>Apparel, Leather &amp; Allied Products</c:v>
                </c:pt>
              </c:strCache>
            </c:strRef>
          </c:tx>
          <c:spPr>
            <a:solidFill>
              <a:schemeClr val="accent4"/>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Sectors!$E$6:$E$11</c:f>
              <c:numCache>
                <c:formatCode>General</c:formatCode>
                <c:ptCount val="6"/>
                <c:pt idx="0">
                  <c:v>15</c:v>
                </c:pt>
                <c:pt idx="1">
                  <c:v>0</c:v>
                </c:pt>
                <c:pt idx="2">
                  <c:v>11</c:v>
                </c:pt>
                <c:pt idx="3">
                  <c:v>16</c:v>
                </c:pt>
                <c:pt idx="4">
                  <c:v>13</c:v>
                </c:pt>
                <c:pt idx="5">
                  <c:v>15</c:v>
                </c:pt>
              </c:numCache>
            </c:numRef>
          </c:val>
          <c:extLst>
            <c:ext xmlns:c16="http://schemas.microsoft.com/office/drawing/2014/chart" uri="{C3380CC4-5D6E-409C-BE32-E72D297353CC}">
              <c16:uniqueId val="{00000000-BE41-154D-A269-1F0AE5788A4C}"/>
            </c:ext>
          </c:extLst>
        </c:ser>
        <c:dLbls>
          <c:showLegendKey val="0"/>
          <c:showVal val="0"/>
          <c:showCatName val="0"/>
          <c:showSerName val="0"/>
          <c:showPercent val="0"/>
          <c:showBubbleSize val="0"/>
        </c:dLbls>
        <c:gapWidth val="150"/>
        <c:axId val="750160520"/>
        <c:axId val="750158560"/>
      </c:barChart>
      <c:dateAx>
        <c:axId val="7501605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560"/>
        <c:crosses val="autoZero"/>
        <c:auto val="0"/>
        <c:lblOffset val="100"/>
        <c:baseTimeUnit val="months"/>
      </c:dateAx>
      <c:valAx>
        <c:axId val="75015856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520"/>
        <c:crosses val="autoZero"/>
        <c:crossBetween val="between"/>
      </c:valAx>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Sectors!$F$5</c:f>
              <c:strCache>
                <c:ptCount val="1"/>
                <c:pt idx="0">
                  <c:v>Printing &amp; Related Support Activities</c:v>
                </c:pt>
              </c:strCache>
            </c:strRef>
          </c:tx>
          <c:spPr>
            <a:solidFill>
              <a:schemeClr val="accent5"/>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Sectors!$F$6:$F$11</c:f>
              <c:numCache>
                <c:formatCode>General</c:formatCode>
                <c:ptCount val="6"/>
                <c:pt idx="0">
                  <c:v>16</c:v>
                </c:pt>
                <c:pt idx="1">
                  <c:v>3</c:v>
                </c:pt>
                <c:pt idx="2">
                  <c:v>8</c:v>
                </c:pt>
                <c:pt idx="3">
                  <c:v>11</c:v>
                </c:pt>
                <c:pt idx="4">
                  <c:v>-2</c:v>
                </c:pt>
                <c:pt idx="5">
                  <c:v>-2</c:v>
                </c:pt>
              </c:numCache>
            </c:numRef>
          </c:val>
          <c:extLst>
            <c:ext xmlns:c16="http://schemas.microsoft.com/office/drawing/2014/chart" uri="{C3380CC4-5D6E-409C-BE32-E72D297353CC}">
              <c16:uniqueId val="{00000000-8896-0645-B898-2EE6DD3F67B2}"/>
            </c:ext>
          </c:extLst>
        </c:ser>
        <c:dLbls>
          <c:showLegendKey val="0"/>
          <c:showVal val="0"/>
          <c:showCatName val="0"/>
          <c:showSerName val="0"/>
          <c:showPercent val="0"/>
          <c:showBubbleSize val="0"/>
        </c:dLbls>
        <c:gapWidth val="150"/>
        <c:axId val="1287696384"/>
        <c:axId val="1287698736"/>
      </c:barChart>
      <c:dateAx>
        <c:axId val="12876963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736"/>
        <c:crosses val="autoZero"/>
        <c:auto val="0"/>
        <c:lblOffset val="100"/>
        <c:baseTimeUnit val="months"/>
      </c:dateAx>
      <c:valAx>
        <c:axId val="12876987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6384"/>
        <c:crosses val="autoZero"/>
        <c:crossBetween val="between"/>
      </c:valAx>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Sectors!$G$5</c:f>
              <c:strCache>
                <c:ptCount val="1"/>
                <c:pt idx="0">
                  <c:v>Primary Metals</c:v>
                </c:pt>
              </c:strCache>
            </c:strRef>
          </c:tx>
          <c:spPr>
            <a:solidFill>
              <a:schemeClr val="accent6"/>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Sectors!$G$6:$G$11</c:f>
              <c:numCache>
                <c:formatCode>General</c:formatCode>
                <c:ptCount val="6"/>
                <c:pt idx="0">
                  <c:v>6</c:v>
                </c:pt>
                <c:pt idx="1">
                  <c:v>12</c:v>
                </c:pt>
                <c:pt idx="2">
                  <c:v>3</c:v>
                </c:pt>
                <c:pt idx="3">
                  <c:v>2</c:v>
                </c:pt>
                <c:pt idx="4">
                  <c:v>-1</c:v>
                </c:pt>
                <c:pt idx="5">
                  <c:v>2</c:v>
                </c:pt>
              </c:numCache>
            </c:numRef>
          </c:val>
          <c:extLst>
            <c:ext xmlns:c16="http://schemas.microsoft.com/office/drawing/2014/chart" uri="{C3380CC4-5D6E-409C-BE32-E72D297353CC}">
              <c16:uniqueId val="{00000000-6C3B-874F-B3B8-844E8B8C14D3}"/>
            </c:ext>
          </c:extLst>
        </c:ser>
        <c:dLbls>
          <c:showLegendKey val="0"/>
          <c:showVal val="0"/>
          <c:showCatName val="0"/>
          <c:showSerName val="0"/>
          <c:showPercent val="0"/>
          <c:showBubbleSize val="0"/>
        </c:dLbls>
        <c:gapWidth val="150"/>
        <c:axId val="1287697560"/>
        <c:axId val="1287699912"/>
      </c:barChart>
      <c:dateAx>
        <c:axId val="12876975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9912"/>
        <c:crosses val="autoZero"/>
        <c:auto val="0"/>
        <c:lblOffset val="100"/>
        <c:baseTimeUnit val="months"/>
      </c:dateAx>
      <c:valAx>
        <c:axId val="128769991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7560"/>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Sectors!$H$5</c:f>
              <c:strCache>
                <c:ptCount val="1"/>
                <c:pt idx="0">
                  <c:v>Nonmetallic Mineral Products</c:v>
                </c:pt>
              </c:strCache>
            </c:strRef>
          </c:tx>
          <c:spPr>
            <a:solidFill>
              <a:schemeClr val="accent1">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Sectors!$H$6:$H$11</c:f>
              <c:numCache>
                <c:formatCode>General</c:formatCode>
                <c:ptCount val="6"/>
                <c:pt idx="0">
                  <c:v>12</c:v>
                </c:pt>
                <c:pt idx="1">
                  <c:v>-1</c:v>
                </c:pt>
                <c:pt idx="2">
                  <c:v>2</c:v>
                </c:pt>
                <c:pt idx="3">
                  <c:v>-1</c:v>
                </c:pt>
                <c:pt idx="4">
                  <c:v>0</c:v>
                </c:pt>
                <c:pt idx="5">
                  <c:v>10</c:v>
                </c:pt>
              </c:numCache>
            </c:numRef>
          </c:val>
          <c:extLst>
            <c:ext xmlns:c16="http://schemas.microsoft.com/office/drawing/2014/chart" uri="{C3380CC4-5D6E-409C-BE32-E72D297353CC}">
              <c16:uniqueId val="{00000000-9A70-884B-96A0-A3C53AADB19D}"/>
            </c:ext>
          </c:extLst>
        </c:ser>
        <c:dLbls>
          <c:showLegendKey val="0"/>
          <c:showVal val="0"/>
          <c:showCatName val="0"/>
          <c:showSerName val="0"/>
          <c:showPercent val="0"/>
          <c:showBubbleSize val="0"/>
        </c:dLbls>
        <c:gapWidth val="150"/>
        <c:axId val="1287698344"/>
        <c:axId val="737409352"/>
      </c:barChart>
      <c:dateAx>
        <c:axId val="12876983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9352"/>
        <c:crosses val="autoZero"/>
        <c:auto val="0"/>
        <c:lblOffset val="100"/>
        <c:baseTimeUnit val="months"/>
      </c:dateAx>
      <c:valAx>
        <c:axId val="73740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87698344"/>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Sectors!$I$5</c:f>
              <c:strCache>
                <c:ptCount val="1"/>
                <c:pt idx="0">
                  <c:v>Petroleum &amp; Coal Products</c:v>
                </c:pt>
              </c:strCache>
            </c:strRef>
          </c:tx>
          <c:spPr>
            <a:solidFill>
              <a:schemeClr val="accent2">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Sectors!$I$6:$I$11</c:f>
              <c:numCache>
                <c:formatCode>General</c:formatCode>
                <c:ptCount val="6"/>
                <c:pt idx="0">
                  <c:v>1</c:v>
                </c:pt>
                <c:pt idx="1">
                  <c:v>1</c:v>
                </c:pt>
                <c:pt idx="2">
                  <c:v>16</c:v>
                </c:pt>
                <c:pt idx="3">
                  <c:v>5</c:v>
                </c:pt>
                <c:pt idx="4">
                  <c:v>3</c:v>
                </c:pt>
                <c:pt idx="5">
                  <c:v>1</c:v>
                </c:pt>
              </c:numCache>
            </c:numRef>
          </c:val>
          <c:extLst>
            <c:ext xmlns:c16="http://schemas.microsoft.com/office/drawing/2014/chart" uri="{C3380CC4-5D6E-409C-BE32-E72D297353CC}">
              <c16:uniqueId val="{00000000-2F38-EC4E-886F-CBAF8C5D5A62}"/>
            </c:ext>
          </c:extLst>
        </c:ser>
        <c:dLbls>
          <c:showLegendKey val="0"/>
          <c:showVal val="0"/>
          <c:showCatName val="0"/>
          <c:showSerName val="0"/>
          <c:showPercent val="0"/>
          <c:showBubbleSize val="0"/>
        </c:dLbls>
        <c:gapWidth val="150"/>
        <c:axId val="737408568"/>
        <c:axId val="737408176"/>
      </c:barChart>
      <c:dateAx>
        <c:axId val="7374085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176"/>
        <c:crosses val="autoZero"/>
        <c:auto val="0"/>
        <c:lblOffset val="100"/>
        <c:baseTimeUnit val="months"/>
      </c:dateAx>
      <c:valAx>
        <c:axId val="73740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37408568"/>
        <c:crosses val="autoZero"/>
        <c:crossBetween val="between"/>
      </c:valAx>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Sectors!$J$5</c:f>
              <c:strCache>
                <c:ptCount val="1"/>
                <c:pt idx="0">
                  <c:v>Plastics &amp; Rubber Products</c:v>
                </c:pt>
              </c:strCache>
            </c:strRef>
          </c:tx>
          <c:spPr>
            <a:solidFill>
              <a:schemeClr val="accent3">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Sectors!$J$6:$J$11</c:f>
              <c:numCache>
                <c:formatCode>General</c:formatCode>
                <c:ptCount val="6"/>
                <c:pt idx="0">
                  <c:v>5</c:v>
                </c:pt>
                <c:pt idx="1">
                  <c:v>9</c:v>
                </c:pt>
                <c:pt idx="2">
                  <c:v>1</c:v>
                </c:pt>
                <c:pt idx="3">
                  <c:v>4</c:v>
                </c:pt>
                <c:pt idx="4">
                  <c:v>8</c:v>
                </c:pt>
                <c:pt idx="5">
                  <c:v>12</c:v>
                </c:pt>
              </c:numCache>
            </c:numRef>
          </c:val>
          <c:extLst>
            <c:ext xmlns:c16="http://schemas.microsoft.com/office/drawing/2014/chart" uri="{C3380CC4-5D6E-409C-BE32-E72D297353CC}">
              <c16:uniqueId val="{00000000-7694-FA4C-AC0C-224E36E8A5F5}"/>
            </c:ext>
          </c:extLst>
        </c:ser>
        <c:dLbls>
          <c:showLegendKey val="0"/>
          <c:showVal val="0"/>
          <c:showCatName val="0"/>
          <c:showSerName val="0"/>
          <c:showPercent val="0"/>
          <c:showBubbleSize val="0"/>
        </c:dLbls>
        <c:gapWidth val="150"/>
        <c:axId val="1447589968"/>
        <c:axId val="1447589576"/>
      </c:barChart>
      <c:dateAx>
        <c:axId val="144758996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576"/>
        <c:crosses val="autoZero"/>
        <c:auto val="0"/>
        <c:lblOffset val="100"/>
        <c:baseTimeUnit val="months"/>
      </c:dateAx>
      <c:valAx>
        <c:axId val="14475895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47589968"/>
        <c:crosses val="autoZero"/>
        <c:crossBetween val="between"/>
      </c:valAx>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Sectors!$K$5</c:f>
              <c:strCache>
                <c:ptCount val="1"/>
                <c:pt idx="0">
                  <c:v>Miscellaneous Manufacturing</c:v>
                </c:pt>
              </c:strCache>
            </c:strRef>
          </c:tx>
          <c:spPr>
            <a:solidFill>
              <a:schemeClr val="accent4">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Sectors!$K$6:$K$11</c:f>
              <c:numCache>
                <c:formatCode>General</c:formatCode>
                <c:ptCount val="6"/>
                <c:pt idx="0">
                  <c:v>14</c:v>
                </c:pt>
                <c:pt idx="1">
                  <c:v>7</c:v>
                </c:pt>
                <c:pt idx="2">
                  <c:v>7</c:v>
                </c:pt>
                <c:pt idx="3">
                  <c:v>6</c:v>
                </c:pt>
                <c:pt idx="4">
                  <c:v>5</c:v>
                </c:pt>
                <c:pt idx="5">
                  <c:v>9</c:v>
                </c:pt>
              </c:numCache>
            </c:numRef>
          </c:val>
          <c:extLst>
            <c:ext xmlns:c16="http://schemas.microsoft.com/office/drawing/2014/chart" uri="{C3380CC4-5D6E-409C-BE32-E72D297353CC}">
              <c16:uniqueId val="{00000000-7250-1647-A14D-1B41E7046706}"/>
            </c:ext>
          </c:extLst>
        </c:ser>
        <c:dLbls>
          <c:showLegendKey val="0"/>
          <c:showVal val="0"/>
          <c:showCatName val="0"/>
          <c:showSerName val="0"/>
          <c:showPercent val="0"/>
          <c:showBubbleSize val="0"/>
        </c:dLbls>
        <c:gapWidth val="150"/>
        <c:axId val="668080728"/>
        <c:axId val="668081120"/>
      </c:barChart>
      <c:dateAx>
        <c:axId val="668080728"/>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120"/>
        <c:crosses val="autoZero"/>
        <c:auto val="0"/>
        <c:lblOffset val="100"/>
        <c:baseTimeUnit val="months"/>
      </c:dateAx>
      <c:valAx>
        <c:axId val="668081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0728"/>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Sectors!$L$5</c:f>
              <c:strCache>
                <c:ptCount val="1"/>
                <c:pt idx="0">
                  <c:v>Food, Beverage &amp; Tobacco Products</c:v>
                </c:pt>
              </c:strCache>
            </c:strRef>
          </c:tx>
          <c:spPr>
            <a:solidFill>
              <a:schemeClr val="accent5">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Sectors!$L$6:$L$11</c:f>
              <c:numCache>
                <c:formatCode>General</c:formatCode>
                <c:ptCount val="6"/>
                <c:pt idx="0">
                  <c:v>7</c:v>
                </c:pt>
                <c:pt idx="1">
                  <c:v>6</c:v>
                </c:pt>
                <c:pt idx="2">
                  <c:v>6</c:v>
                </c:pt>
                <c:pt idx="3">
                  <c:v>10</c:v>
                </c:pt>
                <c:pt idx="4">
                  <c:v>6</c:v>
                </c:pt>
                <c:pt idx="5">
                  <c:v>4</c:v>
                </c:pt>
              </c:numCache>
            </c:numRef>
          </c:val>
          <c:extLst>
            <c:ext xmlns:c16="http://schemas.microsoft.com/office/drawing/2014/chart" uri="{C3380CC4-5D6E-409C-BE32-E72D297353CC}">
              <c16:uniqueId val="{00000000-68AC-F643-8921-ACDE8940A477}"/>
            </c:ext>
          </c:extLst>
        </c:ser>
        <c:dLbls>
          <c:showLegendKey val="0"/>
          <c:showVal val="0"/>
          <c:showCatName val="0"/>
          <c:showSerName val="0"/>
          <c:showPercent val="0"/>
          <c:showBubbleSize val="0"/>
        </c:dLbls>
        <c:gapWidth val="150"/>
        <c:axId val="668081904"/>
        <c:axId val="668082296"/>
      </c:barChart>
      <c:dateAx>
        <c:axId val="6680819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2296"/>
        <c:crosses val="autoZero"/>
        <c:auto val="0"/>
        <c:lblOffset val="100"/>
        <c:baseTimeUnit val="months"/>
      </c:dateAx>
      <c:valAx>
        <c:axId val="6680822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1904"/>
        <c:crosses val="autoZero"/>
        <c:crossBetween val="between"/>
      </c:valAx>
    </c:plotArea>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Sectors!$M$5</c:f>
              <c:strCache>
                <c:ptCount val="1"/>
                <c:pt idx="0">
                  <c:v>Furniture &amp; Related Products</c:v>
                </c:pt>
              </c:strCache>
            </c:strRef>
          </c:tx>
          <c:spPr>
            <a:solidFill>
              <a:schemeClr val="accent6">
                <a:lumMod val="6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Sectors!$M$6:$M$11</c:f>
              <c:numCache>
                <c:formatCode>General</c:formatCode>
                <c:ptCount val="6"/>
                <c:pt idx="0">
                  <c:v>17</c:v>
                </c:pt>
                <c:pt idx="1">
                  <c:v>15</c:v>
                </c:pt>
                <c:pt idx="2">
                  <c:v>17</c:v>
                </c:pt>
                <c:pt idx="3">
                  <c:v>15</c:v>
                </c:pt>
                <c:pt idx="4">
                  <c:v>12</c:v>
                </c:pt>
                <c:pt idx="5">
                  <c:v>14</c:v>
                </c:pt>
              </c:numCache>
            </c:numRef>
          </c:val>
          <c:extLst>
            <c:ext xmlns:c16="http://schemas.microsoft.com/office/drawing/2014/chart" uri="{C3380CC4-5D6E-409C-BE32-E72D297353CC}">
              <c16:uniqueId val="{00000000-1C3D-C244-B3E7-4A736A066FAF}"/>
            </c:ext>
          </c:extLst>
        </c:ser>
        <c:dLbls>
          <c:showLegendKey val="0"/>
          <c:showVal val="0"/>
          <c:showCatName val="0"/>
          <c:showSerName val="0"/>
          <c:showPercent val="0"/>
          <c:showBubbleSize val="0"/>
        </c:dLbls>
        <c:gapWidth val="150"/>
        <c:axId val="668083080"/>
        <c:axId val="668083472"/>
      </c:barChart>
      <c:dateAx>
        <c:axId val="66808308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472"/>
        <c:crosses val="autoZero"/>
        <c:auto val="0"/>
        <c:lblOffset val="100"/>
        <c:baseTimeUnit val="months"/>
      </c:dateAx>
      <c:valAx>
        <c:axId val="6680834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3080"/>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Sectors!$N$5</c:f>
              <c:strCache>
                <c:ptCount val="1"/>
                <c:pt idx="0">
                  <c:v>Transportation Equipment</c:v>
                </c:pt>
              </c:strCache>
            </c:strRef>
          </c:tx>
          <c:spPr>
            <a:solidFill>
              <a:schemeClr val="accent1">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Sectors!$N$6:$N$11</c:f>
              <c:numCache>
                <c:formatCode>General</c:formatCode>
                <c:ptCount val="6"/>
                <c:pt idx="0">
                  <c:v>4</c:v>
                </c:pt>
                <c:pt idx="1">
                  <c:v>5</c:v>
                </c:pt>
                <c:pt idx="2">
                  <c:v>4</c:v>
                </c:pt>
                <c:pt idx="3">
                  <c:v>1</c:v>
                </c:pt>
                <c:pt idx="4">
                  <c:v>1</c:v>
                </c:pt>
                <c:pt idx="5">
                  <c:v>3</c:v>
                </c:pt>
              </c:numCache>
            </c:numRef>
          </c:val>
          <c:extLst>
            <c:ext xmlns:c16="http://schemas.microsoft.com/office/drawing/2014/chart" uri="{C3380CC4-5D6E-409C-BE32-E72D297353CC}">
              <c16:uniqueId val="{00000000-9F18-CB47-830A-CD02D3AE2C5D}"/>
            </c:ext>
          </c:extLst>
        </c:ser>
        <c:dLbls>
          <c:showLegendKey val="0"/>
          <c:showVal val="0"/>
          <c:showCatName val="0"/>
          <c:showSerName val="0"/>
          <c:showPercent val="0"/>
          <c:showBubbleSize val="0"/>
        </c:dLbls>
        <c:gapWidth val="150"/>
        <c:axId val="668084256"/>
        <c:axId val="668084648"/>
      </c:barChart>
      <c:dateAx>
        <c:axId val="6680842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648"/>
        <c:crosses val="autoZero"/>
        <c:auto val="0"/>
        <c:lblOffset val="100"/>
        <c:baseTimeUnit val="months"/>
      </c:dateAx>
      <c:valAx>
        <c:axId val="6680846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4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Sectors!$O$5</c:f>
              <c:strCache>
                <c:ptCount val="1"/>
                <c:pt idx="0">
                  <c:v>Chemical Products</c:v>
                </c:pt>
              </c:strCache>
            </c:strRef>
          </c:tx>
          <c:spPr>
            <a:solidFill>
              <a:schemeClr val="accent2">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Sectors!$O$6:$O$11</c:f>
              <c:numCache>
                <c:formatCode>General</c:formatCode>
                <c:ptCount val="6"/>
                <c:pt idx="0">
                  <c:v>8</c:v>
                </c:pt>
                <c:pt idx="1">
                  <c:v>8</c:v>
                </c:pt>
                <c:pt idx="2">
                  <c:v>12</c:v>
                </c:pt>
                <c:pt idx="3">
                  <c:v>8</c:v>
                </c:pt>
                <c:pt idx="4">
                  <c:v>4</c:v>
                </c:pt>
                <c:pt idx="5">
                  <c:v>8</c:v>
                </c:pt>
              </c:numCache>
            </c:numRef>
          </c:val>
          <c:extLst>
            <c:ext xmlns:c16="http://schemas.microsoft.com/office/drawing/2014/chart" uri="{C3380CC4-5D6E-409C-BE32-E72D297353CC}">
              <c16:uniqueId val="{00000000-D26C-954B-9556-38132E161D02}"/>
            </c:ext>
          </c:extLst>
        </c:ser>
        <c:dLbls>
          <c:showLegendKey val="0"/>
          <c:showVal val="0"/>
          <c:showCatName val="0"/>
          <c:showSerName val="0"/>
          <c:showPercent val="0"/>
          <c:showBubbleSize val="0"/>
        </c:dLbls>
        <c:gapWidth val="150"/>
        <c:axId val="668085432"/>
        <c:axId val="668085824"/>
      </c:barChart>
      <c:dateAx>
        <c:axId val="6680854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824"/>
        <c:crosses val="autoZero"/>
        <c:auto val="0"/>
        <c:lblOffset val="100"/>
        <c:baseTimeUnit val="months"/>
      </c:dateAx>
      <c:valAx>
        <c:axId val="66808582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5432"/>
        <c:crosses val="autoZero"/>
        <c:crossBetween val="between"/>
      </c:valAx>
    </c:plotArea>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Sectors!$P$5</c:f>
              <c:strCache>
                <c:ptCount val="1"/>
                <c:pt idx="0">
                  <c:v>Fabricated Metal Products</c:v>
                </c:pt>
              </c:strCache>
            </c:strRef>
          </c:tx>
          <c:spPr>
            <a:solidFill>
              <a:schemeClr val="accent3">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Sectors!$P$6:$P$11</c:f>
              <c:numCache>
                <c:formatCode>General</c:formatCode>
                <c:ptCount val="6"/>
                <c:pt idx="0">
                  <c:v>10</c:v>
                </c:pt>
                <c:pt idx="1">
                  <c:v>10</c:v>
                </c:pt>
                <c:pt idx="2">
                  <c:v>5</c:v>
                </c:pt>
                <c:pt idx="3">
                  <c:v>7</c:v>
                </c:pt>
                <c:pt idx="4">
                  <c:v>2</c:v>
                </c:pt>
                <c:pt idx="5">
                  <c:v>6</c:v>
                </c:pt>
              </c:numCache>
            </c:numRef>
          </c:val>
          <c:extLst>
            <c:ext xmlns:c16="http://schemas.microsoft.com/office/drawing/2014/chart" uri="{C3380CC4-5D6E-409C-BE32-E72D297353CC}">
              <c16:uniqueId val="{00000000-EE4D-6B46-8B2C-67B461E5A6DB}"/>
            </c:ext>
          </c:extLst>
        </c:ser>
        <c:dLbls>
          <c:showLegendKey val="0"/>
          <c:showVal val="0"/>
          <c:showCatName val="0"/>
          <c:showSerName val="0"/>
          <c:showPercent val="0"/>
          <c:showBubbleSize val="0"/>
        </c:dLbls>
        <c:gapWidth val="150"/>
        <c:axId val="668086608"/>
        <c:axId val="668087000"/>
      </c:barChart>
      <c:dateAx>
        <c:axId val="668086608"/>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000"/>
        <c:crosses val="autoZero"/>
        <c:auto val="0"/>
        <c:lblOffset val="100"/>
        <c:baseTimeUnit val="months"/>
      </c:dateAx>
      <c:valAx>
        <c:axId val="6680870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6608"/>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Sectors!$Q$6:$Q$11</c:f>
              <c:numCache>
                <c:formatCode>General</c:formatCode>
                <c:ptCount val="6"/>
                <c:pt idx="0">
                  <c:v>3</c:v>
                </c:pt>
                <c:pt idx="1">
                  <c:v>11</c:v>
                </c:pt>
                <c:pt idx="2">
                  <c:v>14</c:v>
                </c:pt>
                <c:pt idx="3">
                  <c:v>13</c:v>
                </c:pt>
                <c:pt idx="4">
                  <c:v>11</c:v>
                </c:pt>
                <c:pt idx="5">
                  <c:v>7</c:v>
                </c:pt>
              </c:numCache>
            </c:numRef>
          </c:val>
          <c:extLst>
            <c:ext xmlns:c16="http://schemas.microsoft.com/office/drawing/2014/chart" uri="{C3380CC4-5D6E-409C-BE32-E72D297353CC}">
              <c16:uniqueId val="{00000000-3FB4-FA4E-A891-E92FF5A18A79}"/>
            </c:ext>
          </c:extLst>
        </c:ser>
        <c:dLbls>
          <c:showLegendKey val="0"/>
          <c:showVal val="0"/>
          <c:showCatName val="0"/>
          <c:showSerName val="0"/>
          <c:showPercent val="0"/>
          <c:showBubbleSize val="0"/>
        </c:dLbls>
        <c:gapWidth val="150"/>
        <c:axId val="668087784"/>
        <c:axId val="668088176"/>
      </c:barChart>
      <c:dateAx>
        <c:axId val="66808778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176"/>
        <c:crosses val="autoZero"/>
        <c:auto val="0"/>
        <c:lblOffset val="100"/>
        <c:baseTimeUnit val="months"/>
      </c:dateAx>
      <c:valAx>
        <c:axId val="66808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7784"/>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Sectors!$R$5</c:f>
              <c:strCache>
                <c:ptCount val="1"/>
                <c:pt idx="0">
                  <c:v>Textile Mills</c:v>
                </c:pt>
              </c:strCache>
            </c:strRef>
          </c:tx>
          <c:spPr>
            <a:solidFill>
              <a:schemeClr val="accent5">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Sectors!$R$6:$R$11</c:f>
              <c:numCache>
                <c:formatCode>General</c:formatCode>
                <c:ptCount val="6"/>
                <c:pt idx="0">
                  <c:v>-1</c:v>
                </c:pt>
                <c:pt idx="1">
                  <c:v>-2</c:v>
                </c:pt>
                <c:pt idx="2">
                  <c:v>10</c:v>
                </c:pt>
                <c:pt idx="3">
                  <c:v>14</c:v>
                </c:pt>
                <c:pt idx="4">
                  <c:v>0</c:v>
                </c:pt>
                <c:pt idx="5">
                  <c:v>13</c:v>
                </c:pt>
              </c:numCache>
            </c:numRef>
          </c:val>
          <c:extLst>
            <c:ext xmlns:c16="http://schemas.microsoft.com/office/drawing/2014/chart" uri="{C3380CC4-5D6E-409C-BE32-E72D297353CC}">
              <c16:uniqueId val="{00000000-0599-E944-9A40-838984C3590A}"/>
            </c:ext>
          </c:extLst>
        </c:ser>
        <c:dLbls>
          <c:showLegendKey val="0"/>
          <c:showVal val="0"/>
          <c:showCatName val="0"/>
          <c:showSerName val="0"/>
          <c:showPercent val="0"/>
          <c:showBubbleSize val="0"/>
        </c:dLbls>
        <c:gapWidth val="150"/>
        <c:axId val="668088960"/>
        <c:axId val="668089352"/>
      </c:barChart>
      <c:dateAx>
        <c:axId val="6680889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9352"/>
        <c:crosses val="autoZero"/>
        <c:auto val="0"/>
        <c:lblOffset val="100"/>
        <c:baseTimeUnit val="months"/>
      </c:dateAx>
      <c:valAx>
        <c:axId val="6680893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88960"/>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Sectors!$S$5</c:f>
              <c:strCache>
                <c:ptCount val="1"/>
                <c:pt idx="0">
                  <c:v>Wood Products</c:v>
                </c:pt>
              </c:strCache>
            </c:strRef>
          </c:tx>
          <c:spPr>
            <a:solidFill>
              <a:schemeClr val="accent6">
                <a:lumMod val="80000"/>
                <a:lumOff val="20000"/>
              </a:schemeClr>
            </a:solidFill>
            <a:ln>
              <a:noFill/>
              <a:prstDash val="solid"/>
            </a:ln>
          </c:spPr>
          <c:invertIfNegative val="0"/>
          <c:cat>
            <c:numRef>
              <c:f>Sectors!$A$6:$A$11</c:f>
              <c:numCache>
                <c:formatCode>mmm\-yy</c:formatCode>
                <c:ptCount val="6"/>
                <c:pt idx="0">
                  <c:v>44378</c:v>
                </c:pt>
                <c:pt idx="1">
                  <c:v>44409</c:v>
                </c:pt>
                <c:pt idx="2">
                  <c:v>44440</c:v>
                </c:pt>
                <c:pt idx="3">
                  <c:v>44470</c:v>
                </c:pt>
                <c:pt idx="4">
                  <c:v>44501</c:v>
                </c:pt>
                <c:pt idx="5">
                  <c:v>44531</c:v>
                </c:pt>
              </c:numCache>
            </c:numRef>
          </c:cat>
          <c:val>
            <c:numRef>
              <c:f>Sectors!$S$6:$S$11</c:f>
              <c:numCache>
                <c:formatCode>General</c:formatCode>
                <c:ptCount val="6"/>
                <c:pt idx="0">
                  <c:v>2</c:v>
                </c:pt>
                <c:pt idx="1">
                  <c:v>4</c:v>
                </c:pt>
                <c:pt idx="2">
                  <c:v>-1</c:v>
                </c:pt>
                <c:pt idx="3">
                  <c:v>-2</c:v>
                </c:pt>
                <c:pt idx="4">
                  <c:v>0</c:v>
                </c:pt>
                <c:pt idx="5">
                  <c:v>-3</c:v>
                </c:pt>
              </c:numCache>
            </c:numRef>
          </c:val>
          <c:extLst>
            <c:ext xmlns:c16="http://schemas.microsoft.com/office/drawing/2014/chart" uri="{C3380CC4-5D6E-409C-BE32-E72D297353CC}">
              <c16:uniqueId val="{00000000-88D5-0645-9934-EB741951355B}"/>
            </c:ext>
          </c:extLst>
        </c:ser>
        <c:dLbls>
          <c:showLegendKey val="0"/>
          <c:showVal val="0"/>
          <c:showCatName val="0"/>
          <c:showSerName val="0"/>
          <c:showPercent val="0"/>
          <c:showBubbleSize val="0"/>
        </c:dLbls>
        <c:gapWidth val="150"/>
        <c:axId val="668090136"/>
        <c:axId val="668090528"/>
      </c:barChart>
      <c:dateAx>
        <c:axId val="66809013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528"/>
        <c:crosses val="autoZero"/>
        <c:auto val="0"/>
        <c:lblOffset val="100"/>
        <c:baseTimeUnit val="months"/>
      </c:dateAx>
      <c:valAx>
        <c:axId val="6680905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0136"/>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SectorsNewOrders!$C$5</c:f>
              <c:strCache>
                <c:ptCount val="1"/>
                <c:pt idx="0">
                  <c:v>Computer &amp; Electronic Products</c:v>
                </c:pt>
              </c:strCache>
            </c:strRef>
          </c:tx>
          <c:spPr>
            <a:solidFill>
              <a:schemeClr val="accent2"/>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SectorsNewOrders!$C$6:$C$11</c:f>
              <c:numCache>
                <c:formatCode>General</c:formatCode>
                <c:ptCount val="6"/>
                <c:pt idx="0">
                  <c:v>14</c:v>
                </c:pt>
                <c:pt idx="1">
                  <c:v>13</c:v>
                </c:pt>
                <c:pt idx="2">
                  <c:v>9</c:v>
                </c:pt>
                <c:pt idx="3">
                  <c:v>4</c:v>
                </c:pt>
                <c:pt idx="4">
                  <c:v>6</c:v>
                </c:pt>
                <c:pt idx="5">
                  <c:v>1</c:v>
                </c:pt>
              </c:numCache>
            </c:numRef>
          </c:val>
          <c:extLst>
            <c:ext xmlns:c16="http://schemas.microsoft.com/office/drawing/2014/chart" uri="{C3380CC4-5D6E-409C-BE32-E72D297353CC}">
              <c16:uniqueId val="{00000000-DCAA-274E-BD85-AE43B70B5711}"/>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SectorsNewOrders!$B$5</c:f>
              <c:strCache>
                <c:ptCount val="1"/>
                <c:pt idx="0">
                  <c:v>Machinery</c:v>
                </c:pt>
              </c:strCache>
            </c:strRef>
          </c:tx>
          <c:spPr>
            <a:solidFill>
              <a:schemeClr val="accent1"/>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SectorsNewOrders!$B$6:$B$11</c:f>
              <c:numCache>
                <c:formatCode>General</c:formatCode>
                <c:ptCount val="6"/>
                <c:pt idx="0">
                  <c:v>12</c:v>
                </c:pt>
                <c:pt idx="1">
                  <c:v>11</c:v>
                </c:pt>
                <c:pt idx="2">
                  <c:v>8</c:v>
                </c:pt>
                <c:pt idx="3">
                  <c:v>7</c:v>
                </c:pt>
                <c:pt idx="4">
                  <c:v>7</c:v>
                </c:pt>
                <c:pt idx="5">
                  <c:v>6</c:v>
                </c:pt>
              </c:numCache>
            </c:numRef>
          </c:val>
          <c:extLst>
            <c:ext xmlns:c16="http://schemas.microsoft.com/office/drawing/2014/chart" uri="{C3380CC4-5D6E-409C-BE32-E72D297353CC}">
              <c16:uniqueId val="{00000000-D58F-C341-A8A8-E9FC2B7AE4E9}"/>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SectorsNewOrders!$D$5</c:f>
              <c:strCache>
                <c:ptCount val="1"/>
                <c:pt idx="0">
                  <c:v>Paper Products</c:v>
                </c:pt>
              </c:strCache>
            </c:strRef>
          </c:tx>
          <c:spPr>
            <a:solidFill>
              <a:schemeClr val="accent3"/>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SectorsNewOrders!$D$6:$D$11</c:f>
              <c:numCache>
                <c:formatCode>General</c:formatCode>
                <c:ptCount val="6"/>
                <c:pt idx="0">
                  <c:v>10</c:v>
                </c:pt>
                <c:pt idx="1">
                  <c:v>10</c:v>
                </c:pt>
                <c:pt idx="2">
                  <c:v>5</c:v>
                </c:pt>
                <c:pt idx="3">
                  <c:v>0</c:v>
                </c:pt>
                <c:pt idx="4">
                  <c:v>2</c:v>
                </c:pt>
                <c:pt idx="5">
                  <c:v>-1</c:v>
                </c:pt>
              </c:numCache>
            </c:numRef>
          </c:val>
          <c:extLst>
            <c:ext xmlns:c16="http://schemas.microsoft.com/office/drawing/2014/chart" uri="{C3380CC4-5D6E-409C-BE32-E72D297353CC}">
              <c16:uniqueId val="{00000000-AF20-444E-87C0-2D35B72F44EB}"/>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SectorsNewOrders!$E$5</c:f>
              <c:strCache>
                <c:ptCount val="1"/>
                <c:pt idx="0">
                  <c:v>Apparel, Leather &amp; Allied Products</c:v>
                </c:pt>
              </c:strCache>
            </c:strRef>
          </c:tx>
          <c:spPr>
            <a:solidFill>
              <a:schemeClr val="accent4"/>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SectorsNewOrders!$E$6:$E$11</c:f>
              <c:numCache>
                <c:formatCode>General</c:formatCode>
                <c:ptCount val="6"/>
                <c:pt idx="0">
                  <c:v>0</c:v>
                </c:pt>
                <c:pt idx="1">
                  <c:v>0</c:v>
                </c:pt>
                <c:pt idx="2">
                  <c:v>0</c:v>
                </c:pt>
                <c:pt idx="3">
                  <c:v>14</c:v>
                </c:pt>
                <c:pt idx="4">
                  <c:v>10</c:v>
                </c:pt>
                <c:pt idx="5">
                  <c:v>0</c:v>
                </c:pt>
              </c:numCache>
            </c:numRef>
          </c:val>
          <c:extLst>
            <c:ext xmlns:c16="http://schemas.microsoft.com/office/drawing/2014/chart" uri="{C3380CC4-5D6E-409C-BE32-E72D297353CC}">
              <c16:uniqueId val="{00000000-F306-AF42-8418-6A6D4C350F11}"/>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SectorsNewOrders!$F$5</c:f>
              <c:strCache>
                <c:ptCount val="1"/>
                <c:pt idx="0">
                  <c:v>Printing &amp; Related Support Activities</c:v>
                </c:pt>
              </c:strCache>
            </c:strRef>
          </c:tx>
          <c:spPr>
            <a:solidFill>
              <a:schemeClr val="accent5"/>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SectorsNewOrders!$F$6:$F$11</c:f>
              <c:numCache>
                <c:formatCode>General</c:formatCode>
                <c:ptCount val="6"/>
                <c:pt idx="0">
                  <c:v>13</c:v>
                </c:pt>
                <c:pt idx="1">
                  <c:v>12</c:v>
                </c:pt>
                <c:pt idx="2">
                  <c:v>-2</c:v>
                </c:pt>
                <c:pt idx="3">
                  <c:v>12</c:v>
                </c:pt>
                <c:pt idx="4">
                  <c:v>-5</c:v>
                </c:pt>
                <c:pt idx="5">
                  <c:v>0</c:v>
                </c:pt>
              </c:numCache>
            </c:numRef>
          </c:val>
          <c:extLst>
            <c:ext xmlns:c16="http://schemas.microsoft.com/office/drawing/2014/chart" uri="{C3380CC4-5D6E-409C-BE32-E72D297353CC}">
              <c16:uniqueId val="{00000000-8D64-3245-8824-682A6D277B5E}"/>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SectorsNewOrders!$G$5</c:f>
              <c:strCache>
                <c:ptCount val="1"/>
                <c:pt idx="0">
                  <c:v>Primary Metals</c:v>
                </c:pt>
              </c:strCache>
            </c:strRef>
          </c:tx>
          <c:spPr>
            <a:solidFill>
              <a:schemeClr val="accent6"/>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SectorsNewOrders!$G$6:$G$11</c:f>
              <c:numCache>
                <c:formatCode>General</c:formatCode>
                <c:ptCount val="6"/>
                <c:pt idx="0">
                  <c:v>1</c:v>
                </c:pt>
                <c:pt idx="1">
                  <c:v>8</c:v>
                </c:pt>
                <c:pt idx="2">
                  <c:v>13</c:v>
                </c:pt>
                <c:pt idx="3">
                  <c:v>10</c:v>
                </c:pt>
                <c:pt idx="4">
                  <c:v>-4</c:v>
                </c:pt>
                <c:pt idx="5">
                  <c:v>7</c:v>
                </c:pt>
              </c:numCache>
            </c:numRef>
          </c:val>
          <c:extLst>
            <c:ext xmlns:c16="http://schemas.microsoft.com/office/drawing/2014/chart" uri="{C3380CC4-5D6E-409C-BE32-E72D297353CC}">
              <c16:uniqueId val="{00000000-D1D0-C540-B48B-910FB06B60F8}"/>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SectorsNewOrders!$H$5</c:f>
              <c:strCache>
                <c:ptCount val="1"/>
                <c:pt idx="0">
                  <c:v>Nonmetallic Mineral Products</c:v>
                </c:pt>
              </c:strCache>
            </c:strRef>
          </c:tx>
          <c:spPr>
            <a:solidFill>
              <a:schemeClr val="accent1">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SectorsNewOrders!$H$6:$H$11</c:f>
              <c:numCache>
                <c:formatCode>General</c:formatCode>
                <c:ptCount val="6"/>
                <c:pt idx="0">
                  <c:v>3</c:v>
                </c:pt>
                <c:pt idx="1">
                  <c:v>-1</c:v>
                </c:pt>
                <c:pt idx="2">
                  <c:v>4</c:v>
                </c:pt>
                <c:pt idx="3">
                  <c:v>-2</c:v>
                </c:pt>
                <c:pt idx="4">
                  <c:v>-3</c:v>
                </c:pt>
                <c:pt idx="5">
                  <c:v>0</c:v>
                </c:pt>
              </c:numCache>
            </c:numRef>
          </c:val>
          <c:extLst>
            <c:ext xmlns:c16="http://schemas.microsoft.com/office/drawing/2014/chart" uri="{C3380CC4-5D6E-409C-BE32-E72D297353CC}">
              <c16:uniqueId val="{00000000-E438-5445-8B27-8C5923914290}"/>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SectorsNewOrders!$I$5</c:f>
              <c:strCache>
                <c:ptCount val="1"/>
                <c:pt idx="0">
                  <c:v>Petroleum &amp; Coal Products</c:v>
                </c:pt>
              </c:strCache>
            </c:strRef>
          </c:tx>
          <c:spPr>
            <a:solidFill>
              <a:schemeClr val="accent2">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SectorsNewOrders!$I$6:$I$11</c:f>
              <c:numCache>
                <c:formatCode>General</c:formatCode>
                <c:ptCount val="6"/>
                <c:pt idx="0">
                  <c:v>4</c:v>
                </c:pt>
                <c:pt idx="1">
                  <c:v>6</c:v>
                </c:pt>
                <c:pt idx="2">
                  <c:v>10</c:v>
                </c:pt>
                <c:pt idx="3">
                  <c:v>6</c:v>
                </c:pt>
                <c:pt idx="4">
                  <c:v>0</c:v>
                </c:pt>
                <c:pt idx="5">
                  <c:v>8</c:v>
                </c:pt>
              </c:numCache>
            </c:numRef>
          </c:val>
          <c:extLst>
            <c:ext xmlns:c16="http://schemas.microsoft.com/office/drawing/2014/chart" uri="{C3380CC4-5D6E-409C-BE32-E72D297353CC}">
              <c16:uniqueId val="{00000000-1248-3A4A-B6B3-26A795623E7C}"/>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SectorsNewOrders!$J$5</c:f>
              <c:strCache>
                <c:ptCount val="1"/>
                <c:pt idx="0">
                  <c:v>Plastics &amp; Rubber Products</c:v>
                </c:pt>
              </c:strCache>
            </c:strRef>
          </c:tx>
          <c:spPr>
            <a:solidFill>
              <a:schemeClr val="accent3">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SectorsNewOrders!$J$6:$J$11</c:f>
              <c:numCache>
                <c:formatCode>General</c:formatCode>
                <c:ptCount val="6"/>
                <c:pt idx="0">
                  <c:v>2</c:v>
                </c:pt>
                <c:pt idx="1">
                  <c:v>7</c:v>
                </c:pt>
                <c:pt idx="2">
                  <c:v>0</c:v>
                </c:pt>
                <c:pt idx="3">
                  <c:v>-1</c:v>
                </c:pt>
                <c:pt idx="4">
                  <c:v>9</c:v>
                </c:pt>
                <c:pt idx="5">
                  <c:v>2</c:v>
                </c:pt>
              </c:numCache>
            </c:numRef>
          </c:val>
          <c:extLst>
            <c:ext xmlns:c16="http://schemas.microsoft.com/office/drawing/2014/chart" uri="{C3380CC4-5D6E-409C-BE32-E72D297353CC}">
              <c16:uniqueId val="{00000000-694C-AF45-8053-A2FA1583622E}"/>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SectorsNewOrders!$K$5</c:f>
              <c:strCache>
                <c:ptCount val="1"/>
                <c:pt idx="0">
                  <c:v>Miscellaneous Manufacturing</c:v>
                </c:pt>
              </c:strCache>
            </c:strRef>
          </c:tx>
          <c:spPr>
            <a:solidFill>
              <a:schemeClr val="accent4">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SectorsNewOrders!$K$6:$K$11</c:f>
              <c:numCache>
                <c:formatCode>General</c:formatCode>
                <c:ptCount val="6"/>
                <c:pt idx="0">
                  <c:v>11</c:v>
                </c:pt>
                <c:pt idx="1">
                  <c:v>4</c:v>
                </c:pt>
                <c:pt idx="2">
                  <c:v>6</c:v>
                </c:pt>
                <c:pt idx="3">
                  <c:v>5</c:v>
                </c:pt>
                <c:pt idx="4">
                  <c:v>5</c:v>
                </c:pt>
                <c:pt idx="5">
                  <c:v>9</c:v>
                </c:pt>
              </c:numCache>
            </c:numRef>
          </c:val>
          <c:extLst>
            <c:ext xmlns:c16="http://schemas.microsoft.com/office/drawing/2014/chart" uri="{C3380CC4-5D6E-409C-BE32-E72D297353CC}">
              <c16:uniqueId val="{00000000-945E-F146-A0CC-5222DE17A903}"/>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SectorsNewOrders!$L$5</c:f>
              <c:strCache>
                <c:ptCount val="1"/>
                <c:pt idx="0">
                  <c:v>Food, Beverage &amp; Tobacco Products</c:v>
                </c:pt>
              </c:strCache>
            </c:strRef>
          </c:tx>
          <c:spPr>
            <a:solidFill>
              <a:schemeClr val="accent5">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SectorsNewOrders!$L$6:$L$11</c:f>
              <c:numCache>
                <c:formatCode>General</c:formatCode>
                <c:ptCount val="6"/>
                <c:pt idx="0">
                  <c:v>7</c:v>
                </c:pt>
                <c:pt idx="1">
                  <c:v>9</c:v>
                </c:pt>
                <c:pt idx="2">
                  <c:v>12</c:v>
                </c:pt>
                <c:pt idx="3">
                  <c:v>8</c:v>
                </c:pt>
                <c:pt idx="4">
                  <c:v>3</c:v>
                </c:pt>
                <c:pt idx="5">
                  <c:v>10</c:v>
                </c:pt>
              </c:numCache>
            </c:numRef>
          </c:val>
          <c:extLst>
            <c:ext xmlns:c16="http://schemas.microsoft.com/office/drawing/2014/chart" uri="{C3380CC4-5D6E-409C-BE32-E72D297353CC}">
              <c16:uniqueId val="{00000000-2776-E648-BFAE-B6C4ABEEF857}"/>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SectorsNewOrders!$M$5</c:f>
              <c:strCache>
                <c:ptCount val="1"/>
                <c:pt idx="0">
                  <c:v>Furniture &amp; Related Products</c:v>
                </c:pt>
              </c:strCache>
            </c:strRef>
          </c:tx>
          <c:spPr>
            <a:solidFill>
              <a:schemeClr val="accent6">
                <a:lumMod val="6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SectorsNewOrders!$M$6:$M$11</c:f>
              <c:numCache>
                <c:formatCode>General</c:formatCode>
                <c:ptCount val="6"/>
                <c:pt idx="0">
                  <c:v>15</c:v>
                </c:pt>
                <c:pt idx="1">
                  <c:v>14</c:v>
                </c:pt>
                <c:pt idx="2">
                  <c:v>11</c:v>
                </c:pt>
                <c:pt idx="3">
                  <c:v>13</c:v>
                </c:pt>
                <c:pt idx="4">
                  <c:v>8</c:v>
                </c:pt>
                <c:pt idx="5">
                  <c:v>12</c:v>
                </c:pt>
              </c:numCache>
            </c:numRef>
          </c:val>
          <c:extLst>
            <c:ext xmlns:c16="http://schemas.microsoft.com/office/drawing/2014/chart" uri="{C3380CC4-5D6E-409C-BE32-E72D297353CC}">
              <c16:uniqueId val="{00000000-1DDD-0340-BA4B-9E14B47AD298}"/>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SectorsNewOrders!$N$5</c:f>
              <c:strCache>
                <c:ptCount val="1"/>
                <c:pt idx="0">
                  <c:v>Transportation Equipment</c:v>
                </c:pt>
              </c:strCache>
            </c:strRef>
          </c:tx>
          <c:spPr>
            <a:solidFill>
              <a:schemeClr val="accent1">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SectorsNewOrders!$N$6:$N$11</c:f>
              <c:numCache>
                <c:formatCode>General</c:formatCode>
                <c:ptCount val="6"/>
                <c:pt idx="0">
                  <c:v>6</c:v>
                </c:pt>
                <c:pt idx="1">
                  <c:v>3</c:v>
                </c:pt>
                <c:pt idx="2">
                  <c:v>3</c:v>
                </c:pt>
                <c:pt idx="3">
                  <c:v>1</c:v>
                </c:pt>
                <c:pt idx="4">
                  <c:v>-2</c:v>
                </c:pt>
                <c:pt idx="5">
                  <c:v>3</c:v>
                </c:pt>
              </c:numCache>
            </c:numRef>
          </c:val>
          <c:extLst>
            <c:ext xmlns:c16="http://schemas.microsoft.com/office/drawing/2014/chart" uri="{C3380CC4-5D6E-409C-BE32-E72D297353CC}">
              <c16:uniqueId val="{00000000-1EB2-5948-91CD-CBE0885358F3}"/>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SectorsNewOrders!$O$5</c:f>
              <c:strCache>
                <c:ptCount val="1"/>
                <c:pt idx="0">
                  <c:v>Chemical Products</c:v>
                </c:pt>
              </c:strCache>
            </c:strRef>
          </c:tx>
          <c:spPr>
            <a:solidFill>
              <a:schemeClr val="accent2">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SectorsNewOrders!$O$6:$O$11</c:f>
              <c:numCache>
                <c:formatCode>General</c:formatCode>
                <c:ptCount val="6"/>
                <c:pt idx="0">
                  <c:v>8</c:v>
                </c:pt>
                <c:pt idx="1">
                  <c:v>5</c:v>
                </c:pt>
                <c:pt idx="2">
                  <c:v>7</c:v>
                </c:pt>
                <c:pt idx="3">
                  <c:v>9</c:v>
                </c:pt>
                <c:pt idx="4">
                  <c:v>1</c:v>
                </c:pt>
                <c:pt idx="5">
                  <c:v>5</c:v>
                </c:pt>
              </c:numCache>
            </c:numRef>
          </c:val>
          <c:extLst>
            <c:ext xmlns:c16="http://schemas.microsoft.com/office/drawing/2014/chart" uri="{C3380CC4-5D6E-409C-BE32-E72D297353CC}">
              <c16:uniqueId val="{00000000-14BF-1D47-B6FB-657AACE0FF98}"/>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SectorsNewOrders!$P$5</c:f>
              <c:strCache>
                <c:ptCount val="1"/>
                <c:pt idx="0">
                  <c:v>Fabricated Metal Products</c:v>
                </c:pt>
              </c:strCache>
            </c:strRef>
          </c:tx>
          <c:spPr>
            <a:solidFill>
              <a:schemeClr val="accent3">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SectorsNewOrders!$P$6:$P$11</c:f>
              <c:numCache>
                <c:formatCode>General</c:formatCode>
                <c:ptCount val="6"/>
                <c:pt idx="0">
                  <c:v>5</c:v>
                </c:pt>
                <c:pt idx="1">
                  <c:v>2</c:v>
                </c:pt>
                <c:pt idx="2">
                  <c:v>1</c:v>
                </c:pt>
                <c:pt idx="3">
                  <c:v>2</c:v>
                </c:pt>
                <c:pt idx="4">
                  <c:v>-1</c:v>
                </c:pt>
                <c:pt idx="5">
                  <c:v>4</c:v>
                </c:pt>
              </c:numCache>
            </c:numRef>
          </c:val>
          <c:extLst>
            <c:ext xmlns:c16="http://schemas.microsoft.com/office/drawing/2014/chart" uri="{C3380CC4-5D6E-409C-BE32-E72D297353CC}">
              <c16:uniqueId val="{00000000-A89B-9A46-9B65-5A67906C1880}"/>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SectorsNewOrders!$Q$5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SectorsNewOrders!$Q$6:$Q$11</c:f>
              <c:numCache>
                <c:formatCode>General</c:formatCode>
                <c:ptCount val="6"/>
                <c:pt idx="0">
                  <c:v>9</c:v>
                </c:pt>
                <c:pt idx="1">
                  <c:v>1</c:v>
                </c:pt>
                <c:pt idx="2">
                  <c:v>2</c:v>
                </c:pt>
                <c:pt idx="3">
                  <c:v>3</c:v>
                </c:pt>
                <c:pt idx="4">
                  <c:v>4</c:v>
                </c:pt>
                <c:pt idx="5">
                  <c:v>11</c:v>
                </c:pt>
              </c:numCache>
            </c:numRef>
          </c:val>
          <c:extLst>
            <c:ext xmlns:c16="http://schemas.microsoft.com/office/drawing/2014/chart" uri="{C3380CC4-5D6E-409C-BE32-E72D297353CC}">
              <c16:uniqueId val="{00000000-24C7-3B4E-B911-98D1F8631279}"/>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SectorsNewOrders!$R$5</c:f>
              <c:strCache>
                <c:ptCount val="1"/>
                <c:pt idx="0">
                  <c:v>Textile Mills</c:v>
                </c:pt>
              </c:strCache>
            </c:strRef>
          </c:tx>
          <c:spPr>
            <a:solidFill>
              <a:schemeClr val="accent5">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SectorsNewOrders!$R$6:$R$11</c:f>
              <c:numCache>
                <c:formatCode>General</c:formatCode>
                <c:ptCount val="6"/>
                <c:pt idx="0">
                  <c:v>-1</c:v>
                </c:pt>
                <c:pt idx="1">
                  <c:v>0</c:v>
                </c:pt>
                <c:pt idx="2">
                  <c:v>0</c:v>
                </c:pt>
                <c:pt idx="3">
                  <c:v>11</c:v>
                </c:pt>
                <c:pt idx="4">
                  <c:v>0</c:v>
                </c:pt>
                <c:pt idx="5">
                  <c:v>13</c:v>
                </c:pt>
              </c:numCache>
            </c:numRef>
          </c:val>
          <c:extLst>
            <c:ext xmlns:c16="http://schemas.microsoft.com/office/drawing/2014/chart" uri="{C3380CC4-5D6E-409C-BE32-E72D297353CC}">
              <c16:uniqueId val="{00000000-24F9-6048-81C6-86185A95720C}"/>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SectorsNewOrders!$S$5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SectorsNewOrders!$S$5</c:f>
              <c:strCache>
                <c:ptCount val="1"/>
                <c:pt idx="0">
                  <c:v>Wood Products</c:v>
                </c:pt>
              </c:strCache>
            </c:strRef>
          </c:tx>
          <c:spPr>
            <a:solidFill>
              <a:schemeClr val="accent6">
                <a:lumMod val="80000"/>
                <a:lumOff val="20000"/>
              </a:schemeClr>
            </a:solidFill>
            <a:ln>
              <a:noFill/>
              <a:prstDash val="solid"/>
            </a:ln>
          </c:spPr>
          <c:invertIfNegative val="0"/>
          <c:cat>
            <c:numRef>
              <c:f>SectorsNewOrders!$A$6:$A$11</c:f>
              <c:numCache>
                <c:formatCode>mmm\-yy</c:formatCode>
                <c:ptCount val="6"/>
                <c:pt idx="0">
                  <c:v>44378</c:v>
                </c:pt>
                <c:pt idx="1">
                  <c:v>44409</c:v>
                </c:pt>
                <c:pt idx="2">
                  <c:v>44440</c:v>
                </c:pt>
                <c:pt idx="3">
                  <c:v>44470</c:v>
                </c:pt>
                <c:pt idx="4">
                  <c:v>44501</c:v>
                </c:pt>
                <c:pt idx="5">
                  <c:v>44531</c:v>
                </c:pt>
              </c:numCache>
            </c:numRef>
          </c:cat>
          <c:val>
            <c:numRef>
              <c:f>SectorsNewOrders!$S$6:$S$11</c:f>
              <c:numCache>
                <c:formatCode>General</c:formatCode>
                <c:ptCount val="6"/>
                <c:pt idx="0">
                  <c:v>0</c:v>
                </c:pt>
                <c:pt idx="1">
                  <c:v>0</c:v>
                </c:pt>
                <c:pt idx="2">
                  <c:v>-1</c:v>
                </c:pt>
                <c:pt idx="3">
                  <c:v>0</c:v>
                </c:pt>
                <c:pt idx="4">
                  <c:v>0</c:v>
                </c:pt>
                <c:pt idx="5">
                  <c:v>-2</c:v>
                </c:pt>
              </c:numCache>
            </c:numRef>
          </c:val>
          <c:extLst>
            <c:ext xmlns:c16="http://schemas.microsoft.com/office/drawing/2014/chart" uri="{C3380CC4-5D6E-409C-BE32-E72D297353CC}">
              <c16:uniqueId val="{00000000-72F8-2848-8CCB-D95338B91E83}"/>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SectorsProduction!$C$5</c:f>
          <c:strCache>
            <c:ptCount val="1"/>
            <c:pt idx="0">
              <c:v>Computer &amp; Electronic Products</c:v>
            </c:pt>
          </c:strCache>
        </c:strRef>
      </c:tx>
      <c:overlay val="0"/>
      <c:spPr>
        <a:noFill/>
        <a:ln>
          <a:noFill/>
          <a:prstDash val="solid"/>
        </a:ln>
      </c:spPr>
    </c:title>
    <c:autoTitleDeleted val="0"/>
    <c:plotArea>
      <c:layout/>
      <c:barChart>
        <c:barDir val="col"/>
        <c:grouping val="clustered"/>
        <c:varyColors val="0"/>
        <c:ser>
          <c:idx val="1"/>
          <c:order val="0"/>
          <c:tx>
            <c:strRef>
              <c:f>SectorsProduction!$C$5</c:f>
              <c:strCache>
                <c:ptCount val="1"/>
                <c:pt idx="0">
                  <c:v>Computer &amp; Electronic Products</c:v>
                </c:pt>
              </c:strCache>
            </c:strRef>
          </c:tx>
          <c:spPr>
            <a:solidFill>
              <a:schemeClr val="accent2"/>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SectorsProduction!$C$6:$C$11</c:f>
              <c:numCache>
                <c:formatCode>General</c:formatCode>
                <c:ptCount val="6"/>
                <c:pt idx="0">
                  <c:v>9</c:v>
                </c:pt>
                <c:pt idx="1">
                  <c:v>10</c:v>
                </c:pt>
                <c:pt idx="2">
                  <c:v>3</c:v>
                </c:pt>
                <c:pt idx="3">
                  <c:v>4</c:v>
                </c:pt>
                <c:pt idx="4">
                  <c:v>6</c:v>
                </c:pt>
                <c:pt idx="5">
                  <c:v>4</c:v>
                </c:pt>
              </c:numCache>
            </c:numRef>
          </c:val>
          <c:extLst>
            <c:ext xmlns:c16="http://schemas.microsoft.com/office/drawing/2014/chart" uri="{C3380CC4-5D6E-409C-BE32-E72D297353CC}">
              <c16:uniqueId val="{00000000-93A7-DE4A-925A-A81F7932C0D5}"/>
            </c:ext>
          </c:extLst>
        </c:ser>
        <c:dLbls>
          <c:showLegendKey val="0"/>
          <c:showVal val="0"/>
          <c:showCatName val="0"/>
          <c:showSerName val="0"/>
          <c:showPercent val="0"/>
          <c:showBubbleSize val="0"/>
        </c:dLbls>
        <c:gapWidth val="150"/>
        <c:axId val="750240096"/>
        <c:axId val="750229120"/>
      </c:barChart>
      <c:dateAx>
        <c:axId val="75024009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9120"/>
        <c:crosses val="autoZero"/>
        <c:auto val="0"/>
        <c:lblOffset val="100"/>
        <c:baseTimeUnit val="months"/>
      </c:dateAx>
      <c:valAx>
        <c:axId val="7502291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0096"/>
        <c:crosses val="autoZero"/>
        <c:crossBetween val="between"/>
      </c:valAx>
    </c:plotArea>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SectorsProduction!$B$5</c:f>
          <c:strCache>
            <c:ptCount val="1"/>
            <c:pt idx="0">
              <c:v>Machinery</c:v>
            </c:pt>
          </c:strCache>
        </c:strRef>
      </c:tx>
      <c:overlay val="0"/>
      <c:spPr>
        <a:noFill/>
        <a:ln>
          <a:noFill/>
          <a:prstDash val="solid"/>
        </a:ln>
      </c:spPr>
    </c:title>
    <c:autoTitleDeleted val="0"/>
    <c:plotArea>
      <c:layout/>
      <c:barChart>
        <c:barDir val="col"/>
        <c:grouping val="clustered"/>
        <c:varyColors val="0"/>
        <c:ser>
          <c:idx val="0"/>
          <c:order val="0"/>
          <c:tx>
            <c:strRef>
              <c:f>SectorsProduction!$B$5</c:f>
              <c:strCache>
                <c:ptCount val="1"/>
                <c:pt idx="0">
                  <c:v>Machinery</c:v>
                </c:pt>
              </c:strCache>
            </c:strRef>
          </c:tx>
          <c:spPr>
            <a:solidFill>
              <a:schemeClr val="accent1"/>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SectorsProduction!$B$6:$B$11</c:f>
              <c:numCache>
                <c:formatCode>General</c:formatCode>
                <c:ptCount val="6"/>
                <c:pt idx="0">
                  <c:v>2</c:v>
                </c:pt>
                <c:pt idx="1">
                  <c:v>6</c:v>
                </c:pt>
                <c:pt idx="2">
                  <c:v>10</c:v>
                </c:pt>
                <c:pt idx="3">
                  <c:v>7</c:v>
                </c:pt>
                <c:pt idx="4">
                  <c:v>5</c:v>
                </c:pt>
                <c:pt idx="5">
                  <c:v>5</c:v>
                </c:pt>
              </c:numCache>
            </c:numRef>
          </c:val>
          <c:extLst>
            <c:ext xmlns:c16="http://schemas.microsoft.com/office/drawing/2014/chart" uri="{C3380CC4-5D6E-409C-BE32-E72D297353CC}">
              <c16:uniqueId val="{00000000-324E-9546-9E3A-C12CDF95FC16}"/>
            </c:ext>
          </c:extLst>
        </c:ser>
        <c:dLbls>
          <c:showLegendKey val="0"/>
          <c:showVal val="0"/>
          <c:showCatName val="0"/>
          <c:showSerName val="0"/>
          <c:showPercent val="0"/>
          <c:showBubbleSize val="0"/>
        </c:dLbls>
        <c:gapWidth val="150"/>
        <c:axId val="750239704"/>
        <c:axId val="750242448"/>
      </c:barChart>
      <c:dateAx>
        <c:axId val="75023970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2448"/>
        <c:crosses val="autoZero"/>
        <c:auto val="0"/>
        <c:lblOffset val="100"/>
        <c:baseTimeUnit val="months"/>
      </c:dateAx>
      <c:valAx>
        <c:axId val="75024244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9704"/>
        <c:crosses val="autoZero"/>
        <c:crossBetween val="between"/>
      </c:valAx>
    </c:plotArea>
    <c:plotVisOnly val="1"/>
    <c:dispBlanksAs val="gap"/>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SectorsProduction!$D$5</c:f>
          <c:strCache>
            <c:ptCount val="1"/>
            <c:pt idx="0">
              <c:v>Paper Products</c:v>
            </c:pt>
          </c:strCache>
        </c:strRef>
      </c:tx>
      <c:overlay val="0"/>
      <c:spPr>
        <a:noFill/>
        <a:ln>
          <a:noFill/>
          <a:prstDash val="solid"/>
        </a:ln>
      </c:spPr>
    </c:title>
    <c:autoTitleDeleted val="0"/>
    <c:plotArea>
      <c:layout/>
      <c:barChart>
        <c:barDir val="col"/>
        <c:grouping val="clustered"/>
        <c:varyColors val="0"/>
        <c:ser>
          <c:idx val="2"/>
          <c:order val="0"/>
          <c:tx>
            <c:strRef>
              <c:f>SectorsProduction!$D$5</c:f>
              <c:strCache>
                <c:ptCount val="1"/>
                <c:pt idx="0">
                  <c:v>Paper Products</c:v>
                </c:pt>
              </c:strCache>
            </c:strRef>
          </c:tx>
          <c:spPr>
            <a:solidFill>
              <a:schemeClr val="accent3"/>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SectorsProduction!$D$6:$D$11</c:f>
              <c:numCache>
                <c:formatCode>General</c:formatCode>
                <c:ptCount val="6"/>
                <c:pt idx="0">
                  <c:v>6</c:v>
                </c:pt>
                <c:pt idx="1">
                  <c:v>-2</c:v>
                </c:pt>
                <c:pt idx="2">
                  <c:v>0</c:v>
                </c:pt>
                <c:pt idx="3">
                  <c:v>0</c:v>
                </c:pt>
                <c:pt idx="4">
                  <c:v>8</c:v>
                </c:pt>
                <c:pt idx="5">
                  <c:v>7</c:v>
                </c:pt>
              </c:numCache>
            </c:numRef>
          </c:val>
          <c:extLst>
            <c:ext xmlns:c16="http://schemas.microsoft.com/office/drawing/2014/chart" uri="{C3380CC4-5D6E-409C-BE32-E72D297353CC}">
              <c16:uniqueId val="{00000000-5859-D045-8399-C5278E804FBE}"/>
            </c:ext>
          </c:extLst>
        </c:ser>
        <c:dLbls>
          <c:showLegendKey val="0"/>
          <c:showVal val="0"/>
          <c:showCatName val="0"/>
          <c:showSerName val="0"/>
          <c:showPercent val="0"/>
          <c:showBubbleSize val="0"/>
        </c:dLbls>
        <c:gapWidth val="150"/>
        <c:axId val="750227944"/>
        <c:axId val="750196976"/>
      </c:barChart>
      <c:dateAx>
        <c:axId val="75022794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6976"/>
        <c:crosses val="autoZero"/>
        <c:auto val="0"/>
        <c:lblOffset val="100"/>
        <c:baseTimeUnit val="months"/>
      </c:dateAx>
      <c:valAx>
        <c:axId val="7501969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7944"/>
        <c:crosses val="autoZero"/>
        <c:crossBetween val="between"/>
      </c:valAx>
    </c:plotArea>
    <c:plotVisOnly val="1"/>
    <c:dispBlanksAs val="gap"/>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SectorsProduction!$E$5</c:f>
          <c:strCache>
            <c:ptCount val="1"/>
            <c:pt idx="0">
              <c:v>Apparel, Leather &amp; Allied Products</c:v>
            </c:pt>
          </c:strCache>
        </c:strRef>
      </c:tx>
      <c:overlay val="0"/>
      <c:spPr>
        <a:noFill/>
        <a:ln>
          <a:noFill/>
          <a:prstDash val="solid"/>
        </a:ln>
      </c:spPr>
    </c:title>
    <c:autoTitleDeleted val="0"/>
    <c:plotArea>
      <c:layout/>
      <c:barChart>
        <c:barDir val="col"/>
        <c:grouping val="clustered"/>
        <c:varyColors val="0"/>
        <c:ser>
          <c:idx val="3"/>
          <c:order val="0"/>
          <c:tx>
            <c:strRef>
              <c:f>SectorsProduction!$E$5</c:f>
              <c:strCache>
                <c:ptCount val="1"/>
                <c:pt idx="0">
                  <c:v>Apparel, Leather &amp; Allied Products</c:v>
                </c:pt>
              </c:strCache>
            </c:strRef>
          </c:tx>
          <c:spPr>
            <a:solidFill>
              <a:schemeClr val="accent4"/>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SectorsProduction!$E$6:$E$11</c:f>
              <c:numCache>
                <c:formatCode>General</c:formatCode>
                <c:ptCount val="6"/>
                <c:pt idx="0">
                  <c:v>0</c:v>
                </c:pt>
                <c:pt idx="1">
                  <c:v>0</c:v>
                </c:pt>
                <c:pt idx="2">
                  <c:v>-2</c:v>
                </c:pt>
                <c:pt idx="3">
                  <c:v>0</c:v>
                </c:pt>
                <c:pt idx="4">
                  <c:v>0</c:v>
                </c:pt>
                <c:pt idx="5">
                  <c:v>-4</c:v>
                </c:pt>
              </c:numCache>
            </c:numRef>
          </c:val>
          <c:extLst>
            <c:ext xmlns:c16="http://schemas.microsoft.com/office/drawing/2014/chart" uri="{C3380CC4-5D6E-409C-BE32-E72D297353CC}">
              <c16:uniqueId val="{00000000-2653-F244-A4AF-E400361F5D36}"/>
            </c:ext>
          </c:extLst>
        </c:ser>
        <c:dLbls>
          <c:showLegendKey val="0"/>
          <c:showVal val="0"/>
          <c:showCatName val="0"/>
          <c:showSerName val="0"/>
          <c:showPercent val="0"/>
          <c:showBubbleSize val="0"/>
        </c:dLbls>
        <c:gapWidth val="150"/>
        <c:axId val="750245192"/>
        <c:axId val="750247936"/>
      </c:barChart>
      <c:dateAx>
        <c:axId val="7502451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7936"/>
        <c:crosses val="autoZero"/>
        <c:auto val="0"/>
        <c:lblOffset val="100"/>
        <c:baseTimeUnit val="months"/>
      </c:dateAx>
      <c:valAx>
        <c:axId val="7502479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5192"/>
        <c:crosses val="autoZero"/>
        <c:crossBetween val="between"/>
      </c:valAx>
    </c:plotArea>
    <c:plotVisOnly val="1"/>
    <c:dispBlanksAs val="gap"/>
    <c:showDLblsOverMax val="0"/>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SectorsProduction!$F$5</c:f>
          <c:strCache>
            <c:ptCount val="1"/>
            <c:pt idx="0">
              <c:v>Printing &amp; Related Support Activities</c:v>
            </c:pt>
          </c:strCache>
        </c:strRef>
      </c:tx>
      <c:overlay val="0"/>
      <c:spPr>
        <a:noFill/>
        <a:ln>
          <a:noFill/>
          <a:prstDash val="solid"/>
        </a:ln>
      </c:spPr>
    </c:title>
    <c:autoTitleDeleted val="0"/>
    <c:plotArea>
      <c:layout/>
      <c:barChart>
        <c:barDir val="col"/>
        <c:grouping val="clustered"/>
        <c:varyColors val="0"/>
        <c:ser>
          <c:idx val="4"/>
          <c:order val="0"/>
          <c:tx>
            <c:strRef>
              <c:f>SectorsProduction!$F$5</c:f>
              <c:strCache>
                <c:ptCount val="1"/>
                <c:pt idx="0">
                  <c:v>Printing &amp; Related Support Activities</c:v>
                </c:pt>
              </c:strCache>
            </c:strRef>
          </c:tx>
          <c:spPr>
            <a:solidFill>
              <a:schemeClr val="accent5"/>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SectorsProduction!$F$6:$F$11</c:f>
              <c:numCache>
                <c:formatCode>General</c:formatCode>
                <c:ptCount val="6"/>
                <c:pt idx="0">
                  <c:v>16</c:v>
                </c:pt>
                <c:pt idx="1">
                  <c:v>11</c:v>
                </c:pt>
                <c:pt idx="2">
                  <c:v>14</c:v>
                </c:pt>
                <c:pt idx="3">
                  <c:v>-4</c:v>
                </c:pt>
                <c:pt idx="4">
                  <c:v>-4</c:v>
                </c:pt>
                <c:pt idx="5">
                  <c:v>0</c:v>
                </c:pt>
              </c:numCache>
            </c:numRef>
          </c:val>
          <c:extLst>
            <c:ext xmlns:c16="http://schemas.microsoft.com/office/drawing/2014/chart" uri="{C3380CC4-5D6E-409C-BE32-E72D297353CC}">
              <c16:uniqueId val="{00000000-CF03-D342-A3B3-6A02E75BC05A}"/>
            </c:ext>
          </c:extLst>
        </c:ser>
        <c:dLbls>
          <c:showLegendKey val="0"/>
          <c:showVal val="0"/>
          <c:showCatName val="0"/>
          <c:showSerName val="0"/>
          <c:showPercent val="0"/>
          <c:showBubbleSize val="0"/>
        </c:dLbls>
        <c:gapWidth val="150"/>
        <c:axId val="750246760"/>
        <c:axId val="750222064"/>
      </c:barChart>
      <c:dateAx>
        <c:axId val="75024676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2064"/>
        <c:crosses val="autoZero"/>
        <c:auto val="0"/>
        <c:lblOffset val="100"/>
        <c:baseTimeUnit val="months"/>
      </c:dateAx>
      <c:valAx>
        <c:axId val="75022206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46760"/>
        <c:crosses val="autoZero"/>
        <c:crossBetween val="between"/>
      </c:valAx>
    </c:plotArea>
    <c:plotVisOnly val="1"/>
    <c:dispBlanksAs val="gap"/>
    <c:showDLblsOverMax val="0"/>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SectorsProduction!$G$5</c:f>
          <c:strCache>
            <c:ptCount val="1"/>
            <c:pt idx="0">
              <c:v>Primary Metals</c:v>
            </c:pt>
          </c:strCache>
        </c:strRef>
      </c:tx>
      <c:overlay val="0"/>
      <c:spPr>
        <a:noFill/>
        <a:ln>
          <a:noFill/>
          <a:prstDash val="solid"/>
        </a:ln>
      </c:spPr>
    </c:title>
    <c:autoTitleDeleted val="0"/>
    <c:plotArea>
      <c:layout/>
      <c:barChart>
        <c:barDir val="col"/>
        <c:grouping val="clustered"/>
        <c:varyColors val="0"/>
        <c:ser>
          <c:idx val="5"/>
          <c:order val="0"/>
          <c:tx>
            <c:strRef>
              <c:f>SectorsProduction!$G$5</c:f>
              <c:strCache>
                <c:ptCount val="1"/>
                <c:pt idx="0">
                  <c:v>Primary Metals</c:v>
                </c:pt>
              </c:strCache>
            </c:strRef>
          </c:tx>
          <c:spPr>
            <a:solidFill>
              <a:schemeClr val="accent6"/>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SectorsProduction!$G$6:$G$11</c:f>
              <c:numCache>
                <c:formatCode>General</c:formatCode>
                <c:ptCount val="6"/>
                <c:pt idx="0">
                  <c:v>12</c:v>
                </c:pt>
                <c:pt idx="1">
                  <c:v>4</c:v>
                </c:pt>
                <c:pt idx="2">
                  <c:v>4</c:v>
                </c:pt>
                <c:pt idx="3">
                  <c:v>-2</c:v>
                </c:pt>
                <c:pt idx="4">
                  <c:v>-2</c:v>
                </c:pt>
                <c:pt idx="5">
                  <c:v>-1</c:v>
                </c:pt>
              </c:numCache>
            </c:numRef>
          </c:val>
          <c:extLst>
            <c:ext xmlns:c16="http://schemas.microsoft.com/office/drawing/2014/chart" uri="{C3380CC4-5D6E-409C-BE32-E72D297353CC}">
              <c16:uniqueId val="{00000000-A158-284A-83BA-07BA63F7CF6E}"/>
            </c:ext>
          </c:extLst>
        </c:ser>
        <c:dLbls>
          <c:showLegendKey val="0"/>
          <c:showVal val="0"/>
          <c:showCatName val="0"/>
          <c:showSerName val="0"/>
          <c:showPercent val="0"/>
          <c:showBubbleSize val="0"/>
        </c:dLbls>
        <c:gapWidth val="150"/>
        <c:axId val="750167184"/>
        <c:axId val="750221672"/>
      </c:barChart>
      <c:dateAx>
        <c:axId val="75016718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1672"/>
        <c:crosses val="autoZero"/>
        <c:auto val="0"/>
        <c:lblOffset val="100"/>
        <c:baseTimeUnit val="months"/>
      </c:dateAx>
      <c:valAx>
        <c:axId val="75022167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7184"/>
        <c:crosses val="autoZero"/>
        <c:crossBetween val="between"/>
      </c:valAx>
    </c:plotArea>
    <c:plotVisOnly val="1"/>
    <c:dispBlanksAs val="gap"/>
    <c:showDLblsOverMax val="0"/>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SectorsProduction!$H$5</c:f>
          <c:strCache>
            <c:ptCount val="1"/>
            <c:pt idx="0">
              <c:v>Nonmetallic Mineral Products</c:v>
            </c:pt>
          </c:strCache>
        </c:strRef>
      </c:tx>
      <c:overlay val="0"/>
      <c:spPr>
        <a:noFill/>
        <a:ln>
          <a:noFill/>
          <a:prstDash val="solid"/>
        </a:ln>
      </c:spPr>
    </c:title>
    <c:autoTitleDeleted val="0"/>
    <c:plotArea>
      <c:layout/>
      <c:barChart>
        <c:barDir val="col"/>
        <c:grouping val="clustered"/>
        <c:varyColors val="0"/>
        <c:ser>
          <c:idx val="6"/>
          <c:order val="0"/>
          <c:tx>
            <c:strRef>
              <c:f>SectorsProduction!$H$5</c:f>
              <c:strCache>
                <c:ptCount val="1"/>
                <c:pt idx="0">
                  <c:v>Nonmetallic Mineral Products</c:v>
                </c:pt>
              </c:strCache>
            </c:strRef>
          </c:tx>
          <c:spPr>
            <a:solidFill>
              <a:schemeClr val="accent1">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SectorsProduction!$H$6:$H$11</c:f>
              <c:numCache>
                <c:formatCode>General</c:formatCode>
                <c:ptCount val="6"/>
                <c:pt idx="0">
                  <c:v>8</c:v>
                </c:pt>
                <c:pt idx="1">
                  <c:v>-3</c:v>
                </c:pt>
                <c:pt idx="2">
                  <c:v>9</c:v>
                </c:pt>
                <c:pt idx="3">
                  <c:v>0</c:v>
                </c:pt>
                <c:pt idx="4">
                  <c:v>-3</c:v>
                </c:pt>
                <c:pt idx="5">
                  <c:v>0</c:v>
                </c:pt>
              </c:numCache>
            </c:numRef>
          </c:val>
          <c:extLst>
            <c:ext xmlns:c16="http://schemas.microsoft.com/office/drawing/2014/chart" uri="{C3380CC4-5D6E-409C-BE32-E72D297353CC}">
              <c16:uniqueId val="{00000000-18C5-BA4E-882C-0A89B2C79167}"/>
            </c:ext>
          </c:extLst>
        </c:ser>
        <c:dLbls>
          <c:showLegendKey val="0"/>
          <c:showVal val="0"/>
          <c:showCatName val="0"/>
          <c:showSerName val="0"/>
          <c:showPercent val="0"/>
          <c:showBubbleSize val="0"/>
        </c:dLbls>
        <c:gapWidth val="150"/>
        <c:axId val="750204424"/>
        <c:axId val="750217752"/>
      </c:barChart>
      <c:dateAx>
        <c:axId val="750204424"/>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7752"/>
        <c:crosses val="autoZero"/>
        <c:auto val="0"/>
        <c:lblOffset val="100"/>
        <c:baseTimeUnit val="months"/>
      </c:dateAx>
      <c:valAx>
        <c:axId val="75021775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4424"/>
        <c:crosses val="autoZero"/>
        <c:crossBetween val="between"/>
      </c:valAx>
    </c:plotArea>
    <c:plotVisOnly val="1"/>
    <c:dispBlanksAs val="gap"/>
    <c:showDLblsOverMax val="0"/>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SectorsProduction!$I$5</c:f>
          <c:strCache>
            <c:ptCount val="1"/>
            <c:pt idx="0">
              <c:v>Petroleum &amp; Coal Products</c:v>
            </c:pt>
          </c:strCache>
        </c:strRef>
      </c:tx>
      <c:overlay val="0"/>
      <c:spPr>
        <a:noFill/>
        <a:ln>
          <a:noFill/>
          <a:prstDash val="solid"/>
        </a:ln>
      </c:spPr>
    </c:title>
    <c:autoTitleDeleted val="0"/>
    <c:plotArea>
      <c:layout/>
      <c:barChart>
        <c:barDir val="col"/>
        <c:grouping val="clustered"/>
        <c:varyColors val="0"/>
        <c:ser>
          <c:idx val="7"/>
          <c:order val="0"/>
          <c:tx>
            <c:strRef>
              <c:f>SectorsProduction!$I$5</c:f>
              <c:strCache>
                <c:ptCount val="1"/>
                <c:pt idx="0">
                  <c:v>Petroleum &amp; Coal Products</c:v>
                </c:pt>
              </c:strCache>
            </c:strRef>
          </c:tx>
          <c:spPr>
            <a:solidFill>
              <a:schemeClr val="accent2">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SectorsProduction!$I$6:$I$11</c:f>
              <c:numCache>
                <c:formatCode>General</c:formatCode>
                <c:ptCount val="6"/>
                <c:pt idx="0">
                  <c:v>10</c:v>
                </c:pt>
                <c:pt idx="1">
                  <c:v>7</c:v>
                </c:pt>
                <c:pt idx="2">
                  <c:v>12</c:v>
                </c:pt>
                <c:pt idx="3">
                  <c:v>10</c:v>
                </c:pt>
                <c:pt idx="4">
                  <c:v>11</c:v>
                </c:pt>
                <c:pt idx="5">
                  <c:v>0</c:v>
                </c:pt>
              </c:numCache>
            </c:numRef>
          </c:val>
          <c:extLst>
            <c:ext xmlns:c16="http://schemas.microsoft.com/office/drawing/2014/chart" uri="{C3380CC4-5D6E-409C-BE32-E72D297353CC}">
              <c16:uniqueId val="{00000000-B629-D14A-A847-4531DE2B8A22}"/>
            </c:ext>
          </c:extLst>
        </c:ser>
        <c:dLbls>
          <c:showLegendKey val="0"/>
          <c:showVal val="0"/>
          <c:showCatName val="0"/>
          <c:showSerName val="0"/>
          <c:showPercent val="0"/>
          <c:showBubbleSize val="0"/>
        </c:dLbls>
        <c:gapWidth val="150"/>
        <c:axId val="750237352"/>
        <c:axId val="750205600"/>
      </c:barChart>
      <c:dateAx>
        <c:axId val="75023735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05600"/>
        <c:crosses val="autoZero"/>
        <c:auto val="0"/>
        <c:lblOffset val="100"/>
        <c:baseTimeUnit val="months"/>
      </c:dateAx>
      <c:valAx>
        <c:axId val="7502056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37352"/>
        <c:crosses val="autoZero"/>
        <c:crossBetween val="between"/>
      </c:valAx>
    </c:plotArea>
    <c:plotVisOnly val="1"/>
    <c:dispBlanksAs val="gap"/>
    <c:showDLblsOverMax val="0"/>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SectorsProduction!$J$5</c:f>
          <c:strCache>
            <c:ptCount val="1"/>
            <c:pt idx="0">
              <c:v>Plastics &amp; Rubber Products</c:v>
            </c:pt>
          </c:strCache>
        </c:strRef>
      </c:tx>
      <c:overlay val="0"/>
      <c:spPr>
        <a:noFill/>
        <a:ln>
          <a:noFill/>
          <a:prstDash val="solid"/>
        </a:ln>
      </c:spPr>
    </c:title>
    <c:autoTitleDeleted val="0"/>
    <c:plotArea>
      <c:layout/>
      <c:barChart>
        <c:barDir val="col"/>
        <c:grouping val="clustered"/>
        <c:varyColors val="0"/>
        <c:ser>
          <c:idx val="8"/>
          <c:order val="0"/>
          <c:tx>
            <c:strRef>
              <c:f>SectorsProduction!$J$5</c:f>
              <c:strCache>
                <c:ptCount val="1"/>
                <c:pt idx="0">
                  <c:v>Plastics &amp; Rubber Products</c:v>
                </c:pt>
              </c:strCache>
            </c:strRef>
          </c:tx>
          <c:spPr>
            <a:solidFill>
              <a:schemeClr val="accent3">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SectorsProduction!$J$6:$J$11</c:f>
              <c:numCache>
                <c:formatCode>General</c:formatCode>
                <c:ptCount val="6"/>
                <c:pt idx="0">
                  <c:v>1</c:v>
                </c:pt>
                <c:pt idx="1">
                  <c:v>-1</c:v>
                </c:pt>
                <c:pt idx="2">
                  <c:v>-1</c:v>
                </c:pt>
                <c:pt idx="3">
                  <c:v>-1</c:v>
                </c:pt>
                <c:pt idx="4">
                  <c:v>1</c:v>
                </c:pt>
                <c:pt idx="5">
                  <c:v>9</c:v>
                </c:pt>
              </c:numCache>
            </c:numRef>
          </c:val>
          <c:extLst>
            <c:ext xmlns:c16="http://schemas.microsoft.com/office/drawing/2014/chart" uri="{C3380CC4-5D6E-409C-BE32-E72D297353CC}">
              <c16:uniqueId val="{00000000-AD6B-5C4D-8A4D-ABF32855CBD3}"/>
            </c:ext>
          </c:extLst>
        </c:ser>
        <c:dLbls>
          <c:showLegendKey val="0"/>
          <c:showVal val="0"/>
          <c:showCatName val="0"/>
          <c:showSerName val="0"/>
          <c:showPercent val="0"/>
          <c:showBubbleSize val="0"/>
        </c:dLbls>
        <c:gapWidth val="150"/>
        <c:axId val="750215792"/>
        <c:axId val="750176592"/>
      </c:barChart>
      <c:dateAx>
        <c:axId val="75021579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592"/>
        <c:crosses val="autoZero"/>
        <c:auto val="0"/>
        <c:lblOffset val="100"/>
        <c:baseTimeUnit val="months"/>
      </c:dateAx>
      <c:valAx>
        <c:axId val="750176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5792"/>
        <c:crosses val="autoZero"/>
        <c:crossBetween val="between"/>
      </c:valAx>
    </c:plotArea>
    <c:plotVisOnly val="1"/>
    <c:dispBlanksAs val="gap"/>
    <c:showDLblsOverMax val="0"/>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SectorsProduction!$K$5</c:f>
          <c:strCache>
            <c:ptCount val="1"/>
            <c:pt idx="0">
              <c:v>Miscellaneous Manufacturing</c:v>
            </c:pt>
          </c:strCache>
        </c:strRef>
      </c:tx>
      <c:overlay val="0"/>
      <c:spPr>
        <a:noFill/>
        <a:ln>
          <a:noFill/>
          <a:prstDash val="solid"/>
        </a:ln>
      </c:spPr>
    </c:title>
    <c:autoTitleDeleted val="0"/>
    <c:plotArea>
      <c:layout/>
      <c:barChart>
        <c:barDir val="col"/>
        <c:grouping val="clustered"/>
        <c:varyColors val="0"/>
        <c:ser>
          <c:idx val="9"/>
          <c:order val="0"/>
          <c:tx>
            <c:strRef>
              <c:f>SectorsProduction!$K$5</c:f>
              <c:strCache>
                <c:ptCount val="1"/>
                <c:pt idx="0">
                  <c:v>Miscellaneous Manufacturing</c:v>
                </c:pt>
              </c:strCache>
            </c:strRef>
          </c:tx>
          <c:spPr>
            <a:solidFill>
              <a:schemeClr val="accent4">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SectorsProduction!$K$6:$K$11</c:f>
              <c:numCache>
                <c:formatCode>General</c:formatCode>
                <c:ptCount val="6"/>
                <c:pt idx="0">
                  <c:v>11</c:v>
                </c:pt>
                <c:pt idx="1">
                  <c:v>2</c:v>
                </c:pt>
                <c:pt idx="2">
                  <c:v>1</c:v>
                </c:pt>
                <c:pt idx="3">
                  <c:v>3</c:v>
                </c:pt>
                <c:pt idx="4">
                  <c:v>3</c:v>
                </c:pt>
                <c:pt idx="5">
                  <c:v>1</c:v>
                </c:pt>
              </c:numCache>
            </c:numRef>
          </c:val>
          <c:extLst>
            <c:ext xmlns:c16="http://schemas.microsoft.com/office/drawing/2014/chart" uri="{C3380CC4-5D6E-409C-BE32-E72D297353CC}">
              <c16:uniqueId val="{00000000-F958-8B42-9DEC-8E5EADFAA933}"/>
            </c:ext>
          </c:extLst>
        </c:ser>
        <c:dLbls>
          <c:showLegendKey val="0"/>
          <c:showVal val="0"/>
          <c:showCatName val="0"/>
          <c:showSerName val="0"/>
          <c:showPercent val="0"/>
          <c:showBubbleSize val="0"/>
        </c:dLbls>
        <c:gapWidth val="150"/>
        <c:axId val="750223632"/>
        <c:axId val="750224808"/>
      </c:barChart>
      <c:dateAx>
        <c:axId val="75022363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4808"/>
        <c:crosses val="autoZero"/>
        <c:auto val="0"/>
        <c:lblOffset val="100"/>
        <c:baseTimeUnit val="months"/>
      </c:dateAx>
      <c:valAx>
        <c:axId val="75022480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3632"/>
        <c:crosses val="autoZero"/>
        <c:crossBetween val="between"/>
      </c:valAx>
    </c:plotArea>
    <c:plotVisOnly val="1"/>
    <c:dispBlanksAs val="gap"/>
    <c:showDLblsOverMax val="0"/>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SectorsProduction!$L$5</c:f>
          <c:strCache>
            <c:ptCount val="1"/>
            <c:pt idx="0">
              <c:v>Food, Beverage &amp; Tobacco Products</c:v>
            </c:pt>
          </c:strCache>
        </c:strRef>
      </c:tx>
      <c:overlay val="0"/>
      <c:spPr>
        <a:noFill/>
        <a:ln>
          <a:noFill/>
          <a:prstDash val="solid"/>
        </a:ln>
      </c:spPr>
    </c:title>
    <c:autoTitleDeleted val="0"/>
    <c:plotArea>
      <c:layout/>
      <c:barChart>
        <c:barDir val="col"/>
        <c:grouping val="clustered"/>
        <c:varyColors val="0"/>
        <c:ser>
          <c:idx val="10"/>
          <c:order val="0"/>
          <c:tx>
            <c:strRef>
              <c:f>SectorsProduction!$L$5</c:f>
              <c:strCache>
                <c:ptCount val="1"/>
                <c:pt idx="0">
                  <c:v>Food, Beverage &amp; Tobacco Products</c:v>
                </c:pt>
              </c:strCache>
            </c:strRef>
          </c:tx>
          <c:spPr>
            <a:solidFill>
              <a:schemeClr val="accent5">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SectorsProduction!$L$6:$L$11</c:f>
              <c:numCache>
                <c:formatCode>General</c:formatCode>
                <c:ptCount val="6"/>
                <c:pt idx="0">
                  <c:v>4</c:v>
                </c:pt>
                <c:pt idx="1">
                  <c:v>3</c:v>
                </c:pt>
                <c:pt idx="2">
                  <c:v>5</c:v>
                </c:pt>
                <c:pt idx="3">
                  <c:v>1</c:v>
                </c:pt>
                <c:pt idx="4">
                  <c:v>2</c:v>
                </c:pt>
                <c:pt idx="5">
                  <c:v>3</c:v>
                </c:pt>
              </c:numCache>
            </c:numRef>
          </c:val>
          <c:extLst>
            <c:ext xmlns:c16="http://schemas.microsoft.com/office/drawing/2014/chart" uri="{C3380CC4-5D6E-409C-BE32-E72D297353CC}">
              <c16:uniqueId val="{00000000-4650-0C40-97D2-92E9EF8381C5}"/>
            </c:ext>
          </c:extLst>
        </c:ser>
        <c:dLbls>
          <c:showLegendKey val="0"/>
          <c:showVal val="0"/>
          <c:showCatName val="0"/>
          <c:showSerName val="0"/>
          <c:showPercent val="0"/>
          <c:showBubbleSize val="0"/>
        </c:dLbls>
        <c:gapWidth val="150"/>
        <c:axId val="750198544"/>
        <c:axId val="750225592"/>
      </c:barChart>
      <c:dateAx>
        <c:axId val="75019854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25592"/>
        <c:crosses val="autoZero"/>
        <c:auto val="0"/>
        <c:lblOffset val="100"/>
        <c:baseTimeUnit val="months"/>
      </c:dateAx>
      <c:valAx>
        <c:axId val="7502255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8544"/>
        <c:crosses val="autoZero"/>
        <c:crossBetween val="between"/>
      </c:valAx>
    </c:plotArea>
    <c:plotVisOnly val="1"/>
    <c:dispBlanksAs val="gap"/>
    <c:showDLblsOverMax val="0"/>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SectorsProduction!$M$5</c:f>
          <c:strCache>
            <c:ptCount val="1"/>
            <c:pt idx="0">
              <c:v>Furniture &amp; Related Products</c:v>
            </c:pt>
          </c:strCache>
        </c:strRef>
      </c:tx>
      <c:overlay val="0"/>
      <c:spPr>
        <a:noFill/>
        <a:ln>
          <a:noFill/>
          <a:prstDash val="solid"/>
        </a:ln>
      </c:spPr>
    </c:title>
    <c:autoTitleDeleted val="0"/>
    <c:plotArea>
      <c:layout/>
      <c:barChart>
        <c:barDir val="col"/>
        <c:grouping val="clustered"/>
        <c:varyColors val="0"/>
        <c:ser>
          <c:idx val="11"/>
          <c:order val="0"/>
          <c:tx>
            <c:strRef>
              <c:f>SectorsProduction!$M$5</c:f>
              <c:strCache>
                <c:ptCount val="1"/>
                <c:pt idx="0">
                  <c:v>Furniture &amp; Related Products</c:v>
                </c:pt>
              </c:strCache>
            </c:strRef>
          </c:tx>
          <c:spPr>
            <a:solidFill>
              <a:schemeClr val="accent6">
                <a:lumMod val="6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SectorsProduction!$M$6:$M$11</c:f>
              <c:numCache>
                <c:formatCode>General</c:formatCode>
                <c:ptCount val="6"/>
                <c:pt idx="0">
                  <c:v>13</c:v>
                </c:pt>
                <c:pt idx="1">
                  <c:v>13</c:v>
                </c:pt>
                <c:pt idx="2">
                  <c:v>13</c:v>
                </c:pt>
                <c:pt idx="3">
                  <c:v>9</c:v>
                </c:pt>
                <c:pt idx="4">
                  <c:v>9</c:v>
                </c:pt>
                <c:pt idx="5">
                  <c:v>10</c:v>
                </c:pt>
              </c:numCache>
            </c:numRef>
          </c:val>
          <c:extLst>
            <c:ext xmlns:c16="http://schemas.microsoft.com/office/drawing/2014/chart" uri="{C3380CC4-5D6E-409C-BE32-E72D297353CC}">
              <c16:uniqueId val="{00000000-C47B-834D-B30E-74214496616F}"/>
            </c:ext>
          </c:extLst>
        </c:ser>
        <c:dLbls>
          <c:showLegendKey val="0"/>
          <c:showVal val="0"/>
          <c:showCatName val="0"/>
          <c:showSerName val="0"/>
          <c:showPercent val="0"/>
          <c:showBubbleSize val="0"/>
        </c:dLbls>
        <c:gapWidth val="150"/>
        <c:axId val="750176200"/>
        <c:axId val="750287920"/>
      </c:barChart>
      <c:dateAx>
        <c:axId val="750176200"/>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87920"/>
        <c:crosses val="autoZero"/>
        <c:auto val="0"/>
        <c:lblOffset val="100"/>
        <c:baseTimeUnit val="months"/>
      </c:dateAx>
      <c:valAx>
        <c:axId val="750287920"/>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76200"/>
        <c:crosses val="autoZero"/>
        <c:crossBetween val="between"/>
      </c:valAx>
    </c:plotArea>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SectorsProduction!$N$5</c:f>
          <c:strCache>
            <c:ptCount val="1"/>
            <c:pt idx="0">
              <c:v>Transportation Equipment</c:v>
            </c:pt>
          </c:strCache>
        </c:strRef>
      </c:tx>
      <c:overlay val="0"/>
      <c:spPr>
        <a:noFill/>
        <a:ln>
          <a:noFill/>
          <a:prstDash val="solid"/>
        </a:ln>
      </c:spPr>
    </c:title>
    <c:autoTitleDeleted val="0"/>
    <c:plotArea>
      <c:layout/>
      <c:barChart>
        <c:barDir val="col"/>
        <c:grouping val="clustered"/>
        <c:varyColors val="0"/>
        <c:ser>
          <c:idx val="12"/>
          <c:order val="0"/>
          <c:tx>
            <c:strRef>
              <c:f>SectorsProduction!$N$5</c:f>
              <c:strCache>
                <c:ptCount val="1"/>
                <c:pt idx="0">
                  <c:v>Transportation Equipment</c:v>
                </c:pt>
              </c:strCache>
            </c:strRef>
          </c:tx>
          <c:spPr>
            <a:solidFill>
              <a:schemeClr val="accent1">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SectorsProduction!$N$6:$N$11</c:f>
              <c:numCache>
                <c:formatCode>General</c:formatCode>
                <c:ptCount val="6"/>
                <c:pt idx="0">
                  <c:v>7</c:v>
                </c:pt>
                <c:pt idx="1">
                  <c:v>1</c:v>
                </c:pt>
                <c:pt idx="2">
                  <c:v>8</c:v>
                </c:pt>
                <c:pt idx="3">
                  <c:v>2</c:v>
                </c:pt>
                <c:pt idx="4">
                  <c:v>0</c:v>
                </c:pt>
                <c:pt idx="5">
                  <c:v>2</c:v>
                </c:pt>
              </c:numCache>
            </c:numRef>
          </c:val>
          <c:extLst>
            <c:ext xmlns:c16="http://schemas.microsoft.com/office/drawing/2014/chart" uri="{C3380CC4-5D6E-409C-BE32-E72D297353CC}">
              <c16:uniqueId val="{00000000-A625-E64B-A72F-32ECA00BCB99}"/>
            </c:ext>
          </c:extLst>
        </c:ser>
        <c:dLbls>
          <c:showLegendKey val="0"/>
          <c:showVal val="0"/>
          <c:showCatName val="0"/>
          <c:showSerName val="0"/>
          <c:showPercent val="0"/>
          <c:showBubbleSize val="0"/>
        </c:dLbls>
        <c:gapWidth val="150"/>
        <c:axId val="750074672"/>
        <c:axId val="750180904"/>
      </c:barChart>
      <c:dateAx>
        <c:axId val="75007467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0904"/>
        <c:crosses val="autoZero"/>
        <c:auto val="0"/>
        <c:lblOffset val="100"/>
        <c:baseTimeUnit val="months"/>
      </c:dateAx>
      <c:valAx>
        <c:axId val="7501809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4672"/>
        <c:crosses val="autoZero"/>
        <c:crossBetween val="between"/>
      </c:valAx>
    </c:plotArea>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SectorsProduction!$O$5</c:f>
          <c:strCache>
            <c:ptCount val="1"/>
            <c:pt idx="0">
              <c:v>Chemical Products</c:v>
            </c:pt>
          </c:strCache>
        </c:strRef>
      </c:tx>
      <c:overlay val="0"/>
      <c:spPr>
        <a:noFill/>
        <a:ln>
          <a:noFill/>
          <a:prstDash val="solid"/>
        </a:ln>
      </c:spPr>
    </c:title>
    <c:autoTitleDeleted val="0"/>
    <c:plotArea>
      <c:layout/>
      <c:barChart>
        <c:barDir val="col"/>
        <c:grouping val="clustered"/>
        <c:varyColors val="0"/>
        <c:ser>
          <c:idx val="13"/>
          <c:order val="0"/>
          <c:tx>
            <c:strRef>
              <c:f>SectorsProduction!$O$5</c:f>
              <c:strCache>
                <c:ptCount val="1"/>
                <c:pt idx="0">
                  <c:v>Chemical Products</c:v>
                </c:pt>
              </c:strCache>
            </c:strRef>
          </c:tx>
          <c:spPr>
            <a:solidFill>
              <a:schemeClr val="accent2">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SectorsProduction!$O$6:$O$11</c:f>
              <c:numCache>
                <c:formatCode>General</c:formatCode>
                <c:ptCount val="6"/>
                <c:pt idx="0">
                  <c:v>15</c:v>
                </c:pt>
                <c:pt idx="1">
                  <c:v>8</c:v>
                </c:pt>
                <c:pt idx="2">
                  <c:v>7</c:v>
                </c:pt>
                <c:pt idx="3">
                  <c:v>5</c:v>
                </c:pt>
                <c:pt idx="4">
                  <c:v>4</c:v>
                </c:pt>
                <c:pt idx="5">
                  <c:v>6</c:v>
                </c:pt>
              </c:numCache>
            </c:numRef>
          </c:val>
          <c:extLst>
            <c:ext xmlns:c16="http://schemas.microsoft.com/office/drawing/2014/chart" uri="{C3380CC4-5D6E-409C-BE32-E72D297353CC}">
              <c16:uniqueId val="{00000000-087B-AD47-A6B7-60E2F2F9EA20}"/>
            </c:ext>
          </c:extLst>
        </c:ser>
        <c:dLbls>
          <c:showLegendKey val="0"/>
          <c:showVal val="0"/>
          <c:showCatName val="0"/>
          <c:showSerName val="0"/>
          <c:showPercent val="0"/>
          <c:showBubbleSize val="0"/>
        </c:dLbls>
        <c:gapWidth val="150"/>
        <c:axId val="750075456"/>
        <c:axId val="750160128"/>
      </c:barChart>
      <c:dateAx>
        <c:axId val="7500754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128"/>
        <c:crosses val="autoZero"/>
        <c:auto val="0"/>
        <c:lblOffset val="100"/>
        <c:baseTimeUnit val="months"/>
      </c:dateAx>
      <c:valAx>
        <c:axId val="750160128"/>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75456"/>
        <c:crosses val="autoZero"/>
        <c:crossBetween val="between"/>
      </c:valAx>
    </c:plotArea>
    <c:plotVisOnly val="1"/>
    <c:dispBlanksAs val="gap"/>
    <c:showDLblsOverMax val="0"/>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SectorsProduction!$P$5</c:f>
          <c:strCache>
            <c:ptCount val="1"/>
            <c:pt idx="0">
              <c:v>Fabricated Metal Products</c:v>
            </c:pt>
          </c:strCache>
        </c:strRef>
      </c:tx>
      <c:overlay val="0"/>
      <c:spPr>
        <a:noFill/>
        <a:ln>
          <a:noFill/>
          <a:prstDash val="solid"/>
        </a:ln>
      </c:spPr>
    </c:title>
    <c:autoTitleDeleted val="0"/>
    <c:plotArea>
      <c:layout/>
      <c:barChart>
        <c:barDir val="col"/>
        <c:grouping val="clustered"/>
        <c:varyColors val="0"/>
        <c:ser>
          <c:idx val="14"/>
          <c:order val="0"/>
          <c:tx>
            <c:strRef>
              <c:f>SectorsProduction!$P$5</c:f>
              <c:strCache>
                <c:ptCount val="1"/>
                <c:pt idx="0">
                  <c:v>Fabricated Metal Products</c:v>
                </c:pt>
              </c:strCache>
            </c:strRef>
          </c:tx>
          <c:spPr>
            <a:solidFill>
              <a:schemeClr val="accent3">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SectorsProduction!$P$6:$P$11</c:f>
              <c:numCache>
                <c:formatCode>General</c:formatCode>
                <c:ptCount val="6"/>
                <c:pt idx="0">
                  <c:v>3</c:v>
                </c:pt>
                <c:pt idx="1">
                  <c:v>5</c:v>
                </c:pt>
                <c:pt idx="2">
                  <c:v>6</c:v>
                </c:pt>
                <c:pt idx="3">
                  <c:v>6</c:v>
                </c:pt>
                <c:pt idx="4">
                  <c:v>-1</c:v>
                </c:pt>
                <c:pt idx="5">
                  <c:v>-2</c:v>
                </c:pt>
              </c:numCache>
            </c:numRef>
          </c:val>
          <c:extLst>
            <c:ext xmlns:c16="http://schemas.microsoft.com/office/drawing/2014/chart" uri="{C3380CC4-5D6E-409C-BE32-E72D297353CC}">
              <c16:uniqueId val="{00000000-4875-F448-8BE6-E891415ABBAE}"/>
            </c:ext>
          </c:extLst>
        </c:ser>
        <c:dLbls>
          <c:showLegendKey val="0"/>
          <c:showVal val="0"/>
          <c:showCatName val="0"/>
          <c:showSerName val="0"/>
          <c:showPercent val="0"/>
          <c:showBubbleSize val="0"/>
        </c:dLbls>
        <c:gapWidth val="150"/>
        <c:axId val="750199720"/>
        <c:axId val="750151504"/>
      </c:barChart>
      <c:dateAx>
        <c:axId val="750199720"/>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1504"/>
        <c:crosses val="autoZero"/>
        <c:auto val="0"/>
        <c:lblOffset val="100"/>
        <c:baseTimeUnit val="months"/>
      </c:dateAx>
      <c:valAx>
        <c:axId val="750151504"/>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99720"/>
        <c:crosses val="autoZero"/>
        <c:crossBetween val="between"/>
      </c:valAx>
    </c:plotArea>
    <c:plotVisOnly val="1"/>
    <c:dispBlanksAs val="gap"/>
    <c:showDLblsOverMax val="0"/>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SectorsProduction!$Q$5</c:f>
          <c:strCache>
            <c:ptCount val="1"/>
            <c:pt idx="0">
              <c:v>Electrical Equipment, Appliances &amp; Components</c:v>
            </c:pt>
          </c:strCache>
        </c:strRef>
      </c:tx>
      <c:overlay val="0"/>
      <c:spPr>
        <a:noFill/>
        <a:ln>
          <a:noFill/>
          <a:prstDash val="solid"/>
        </a:ln>
      </c:spPr>
    </c:title>
    <c:autoTitleDeleted val="0"/>
    <c:plotArea>
      <c:layout/>
      <c:barChart>
        <c:barDir val="col"/>
        <c:grouping val="clustered"/>
        <c:varyColors val="0"/>
        <c:ser>
          <c:idx val="15"/>
          <c:order val="0"/>
          <c:tx>
            <c:strRef>
              <c:f>SectorsProduction!$Q$5</c:f>
              <c:strCache>
                <c:ptCount val="1"/>
                <c:pt idx="0">
                  <c:v>Electrical Equipment, Appliances &amp; Components</c:v>
                </c:pt>
              </c:strCache>
            </c:strRef>
          </c:tx>
          <c:spPr>
            <a:solidFill>
              <a:schemeClr val="accent4">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SectorsProduction!$Q$6:$Q$11</c:f>
              <c:numCache>
                <c:formatCode>General</c:formatCode>
                <c:ptCount val="6"/>
                <c:pt idx="0">
                  <c:v>5</c:v>
                </c:pt>
                <c:pt idx="1">
                  <c:v>9</c:v>
                </c:pt>
                <c:pt idx="2">
                  <c:v>2</c:v>
                </c:pt>
                <c:pt idx="3">
                  <c:v>8</c:v>
                </c:pt>
                <c:pt idx="4">
                  <c:v>7</c:v>
                </c:pt>
                <c:pt idx="5">
                  <c:v>0</c:v>
                </c:pt>
              </c:numCache>
            </c:numRef>
          </c:val>
          <c:extLst>
            <c:ext xmlns:c16="http://schemas.microsoft.com/office/drawing/2014/chart" uri="{C3380CC4-5D6E-409C-BE32-E72D297353CC}">
              <c16:uniqueId val="{00000000-C04E-0742-BA05-0930633C5907}"/>
            </c:ext>
          </c:extLst>
        </c:ser>
        <c:dLbls>
          <c:showLegendKey val="0"/>
          <c:showVal val="0"/>
          <c:showCatName val="0"/>
          <c:showSerName val="0"/>
          <c:showPercent val="0"/>
          <c:showBubbleSize val="0"/>
        </c:dLbls>
        <c:gapWidth val="150"/>
        <c:axId val="750153856"/>
        <c:axId val="750186392"/>
      </c:barChart>
      <c:dateAx>
        <c:axId val="750153856"/>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86392"/>
        <c:crosses val="autoZero"/>
        <c:auto val="0"/>
        <c:lblOffset val="100"/>
        <c:baseTimeUnit val="months"/>
      </c:dateAx>
      <c:valAx>
        <c:axId val="750186392"/>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3856"/>
        <c:crosses val="autoZero"/>
        <c:crossBetween val="between"/>
      </c:valAx>
    </c:plotArea>
    <c:plotVisOnly val="1"/>
    <c:dispBlanksAs val="gap"/>
    <c:showDLblsOverMax val="0"/>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SectorsProduction!$R$5</c:f>
          <c:strCache>
            <c:ptCount val="1"/>
            <c:pt idx="0">
              <c:v>Textile Mills</c:v>
            </c:pt>
          </c:strCache>
        </c:strRef>
      </c:tx>
      <c:overlay val="0"/>
      <c:spPr>
        <a:noFill/>
        <a:ln>
          <a:noFill/>
          <a:prstDash val="solid"/>
        </a:ln>
      </c:spPr>
    </c:title>
    <c:autoTitleDeleted val="0"/>
    <c:plotArea>
      <c:layout/>
      <c:barChart>
        <c:barDir val="col"/>
        <c:grouping val="clustered"/>
        <c:varyColors val="0"/>
        <c:ser>
          <c:idx val="16"/>
          <c:order val="0"/>
          <c:tx>
            <c:strRef>
              <c:f>SectorsProduction!$R$5</c:f>
              <c:strCache>
                <c:ptCount val="1"/>
                <c:pt idx="0">
                  <c:v>Textile Mills</c:v>
                </c:pt>
              </c:strCache>
            </c:strRef>
          </c:tx>
          <c:spPr>
            <a:solidFill>
              <a:schemeClr val="accent5">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SectorsProduction!$R$6:$R$11</c:f>
              <c:numCache>
                <c:formatCode>General</c:formatCode>
                <c:ptCount val="6"/>
                <c:pt idx="0">
                  <c:v>-1</c:v>
                </c:pt>
                <c:pt idx="1">
                  <c:v>-4</c:v>
                </c:pt>
                <c:pt idx="2">
                  <c:v>11</c:v>
                </c:pt>
                <c:pt idx="3">
                  <c:v>0</c:v>
                </c:pt>
                <c:pt idx="4">
                  <c:v>10</c:v>
                </c:pt>
                <c:pt idx="5">
                  <c:v>8</c:v>
                </c:pt>
              </c:numCache>
            </c:numRef>
          </c:val>
          <c:extLst>
            <c:ext xmlns:c16="http://schemas.microsoft.com/office/drawing/2014/chart" uri="{C3380CC4-5D6E-409C-BE32-E72D297353CC}">
              <c16:uniqueId val="{00000000-7052-3C43-A2A8-4965F777ACAE}"/>
            </c:ext>
          </c:extLst>
        </c:ser>
        <c:dLbls>
          <c:showLegendKey val="0"/>
          <c:showVal val="0"/>
          <c:showCatName val="0"/>
          <c:showSerName val="0"/>
          <c:showPercent val="0"/>
          <c:showBubbleSize val="0"/>
        </c:dLbls>
        <c:gapWidth val="150"/>
        <c:axId val="750160912"/>
        <c:axId val="750161696"/>
      </c:barChart>
      <c:dateAx>
        <c:axId val="750160912"/>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1696"/>
        <c:crosses val="autoZero"/>
        <c:auto val="0"/>
        <c:lblOffset val="100"/>
        <c:baseTimeUnit val="months"/>
      </c:dateAx>
      <c:valAx>
        <c:axId val="75016169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60912"/>
        <c:crosses val="autoZero"/>
        <c:crossBetween val="between"/>
      </c:valAx>
    </c:plotArea>
    <c:plotVisOnly val="1"/>
    <c:dispBlanksAs val="gap"/>
    <c:showDLblsOverMax val="0"/>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SectorsProduction!$S$5</c:f>
          <c:strCache>
            <c:ptCount val="1"/>
            <c:pt idx="0">
              <c:v>Wood Products</c:v>
            </c:pt>
          </c:strCache>
        </c:strRef>
      </c:tx>
      <c:overlay val="0"/>
      <c:spPr>
        <a:noFill/>
        <a:ln>
          <a:noFill/>
          <a:prstDash val="solid"/>
        </a:ln>
      </c:spPr>
    </c:title>
    <c:autoTitleDeleted val="0"/>
    <c:plotArea>
      <c:layout/>
      <c:barChart>
        <c:barDir val="col"/>
        <c:grouping val="clustered"/>
        <c:varyColors val="0"/>
        <c:ser>
          <c:idx val="17"/>
          <c:order val="0"/>
          <c:tx>
            <c:strRef>
              <c:f>SectorsProduction!$S$5</c:f>
              <c:strCache>
                <c:ptCount val="1"/>
                <c:pt idx="0">
                  <c:v>Wood Products</c:v>
                </c:pt>
              </c:strCache>
            </c:strRef>
          </c:tx>
          <c:spPr>
            <a:solidFill>
              <a:schemeClr val="accent6">
                <a:lumMod val="80000"/>
                <a:lumOff val="20000"/>
              </a:schemeClr>
            </a:solidFill>
            <a:ln>
              <a:noFill/>
              <a:prstDash val="solid"/>
            </a:ln>
          </c:spPr>
          <c:invertIfNegative val="0"/>
          <c:cat>
            <c:numRef>
              <c:f>SectorsProduction!$A$6:$A$11</c:f>
              <c:numCache>
                <c:formatCode>mmm\-yy</c:formatCode>
                <c:ptCount val="6"/>
                <c:pt idx="0">
                  <c:v>44378</c:v>
                </c:pt>
                <c:pt idx="1">
                  <c:v>44409</c:v>
                </c:pt>
                <c:pt idx="2">
                  <c:v>44440</c:v>
                </c:pt>
                <c:pt idx="3">
                  <c:v>44470</c:v>
                </c:pt>
                <c:pt idx="4">
                  <c:v>44501</c:v>
                </c:pt>
                <c:pt idx="5">
                  <c:v>44531</c:v>
                </c:pt>
              </c:numCache>
            </c:numRef>
          </c:cat>
          <c:val>
            <c:numRef>
              <c:f>SectorsProduction!$S$6:$S$11</c:f>
              <c:numCache>
                <c:formatCode>General</c:formatCode>
                <c:ptCount val="6"/>
                <c:pt idx="0">
                  <c:v>14</c:v>
                </c:pt>
                <c:pt idx="1">
                  <c:v>12</c:v>
                </c:pt>
                <c:pt idx="2">
                  <c:v>0</c:v>
                </c:pt>
                <c:pt idx="3">
                  <c:v>-3</c:v>
                </c:pt>
                <c:pt idx="4">
                  <c:v>0</c:v>
                </c:pt>
                <c:pt idx="5">
                  <c:v>-3</c:v>
                </c:pt>
              </c:numCache>
            </c:numRef>
          </c:val>
          <c:extLst>
            <c:ext xmlns:c16="http://schemas.microsoft.com/office/drawing/2014/chart" uri="{C3380CC4-5D6E-409C-BE32-E72D297353CC}">
              <c16:uniqueId val="{00000000-C03E-4849-8C1A-2B98A13968BA}"/>
            </c:ext>
          </c:extLst>
        </c:ser>
        <c:dLbls>
          <c:showLegendKey val="0"/>
          <c:showVal val="0"/>
          <c:showCatName val="0"/>
          <c:showSerName val="0"/>
          <c:showPercent val="0"/>
          <c:showBubbleSize val="0"/>
        </c:dLbls>
        <c:gapWidth val="150"/>
        <c:axId val="750158952"/>
        <c:axId val="750106816"/>
      </c:barChart>
      <c:dateAx>
        <c:axId val="750158952"/>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06816"/>
        <c:crosses val="autoZero"/>
        <c:auto val="0"/>
        <c:lblOffset val="100"/>
        <c:baseTimeUnit val="months"/>
      </c:dateAx>
      <c:valAx>
        <c:axId val="75010681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58952"/>
        <c:crosses val="autoZero"/>
        <c:crossBetween val="between"/>
      </c:valAx>
    </c:plotArea>
    <c:plotVisOnly val="1"/>
    <c:dispBlanksAs val="gap"/>
    <c:showDLblsOverMax val="0"/>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Details!$B$6:$B$893</c:f>
              <c:numCache>
                <c:formatCode>0.00</c:formatCode>
                <c:ptCount val="88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0-43A8-7241-BD27-E2E1533965F6}"/>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8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0"/>
          <c:order val="0"/>
          <c:tx>
            <c:strRef>
              <c:f>Details!$B$5</c:f>
              <c:strCache>
                <c:ptCount val="1"/>
                <c:pt idx="0">
                  <c:v>New Orders</c:v>
                </c:pt>
              </c:strCache>
            </c:strRef>
          </c:tx>
          <c:spPr>
            <a:ln w="28575" cap="rnd">
              <a:solidFill>
                <a:schemeClr val="accent1"/>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Details!$B$6:$B$893</c:f>
              <c:numCache>
                <c:formatCode>0.00</c:formatCode>
                <c:ptCount val="888"/>
                <c:pt idx="0">
                  <c:v>53.3</c:v>
                </c:pt>
                <c:pt idx="1">
                  <c:v>51.1</c:v>
                </c:pt>
                <c:pt idx="2">
                  <c:v>43.9</c:v>
                </c:pt>
                <c:pt idx="3">
                  <c:v>44.5</c:v>
                </c:pt>
                <c:pt idx="4">
                  <c:v>51.2</c:v>
                </c:pt>
                <c:pt idx="5">
                  <c:v>58.1</c:v>
                </c:pt>
                <c:pt idx="6">
                  <c:v>50.4</c:v>
                </c:pt>
                <c:pt idx="7">
                  <c:v>46</c:v>
                </c:pt>
                <c:pt idx="8">
                  <c:v>40.6</c:v>
                </c:pt>
                <c:pt idx="9">
                  <c:v>52.1</c:v>
                </c:pt>
                <c:pt idx="10">
                  <c:v>43.2</c:v>
                </c:pt>
                <c:pt idx="11">
                  <c:v>34.5</c:v>
                </c:pt>
                <c:pt idx="12">
                  <c:v>31.4</c:v>
                </c:pt>
                <c:pt idx="13">
                  <c:v>34.200000000000003</c:v>
                </c:pt>
                <c:pt idx="14">
                  <c:v>42.1</c:v>
                </c:pt>
                <c:pt idx="15">
                  <c:v>42.3</c:v>
                </c:pt>
                <c:pt idx="16">
                  <c:v>41.1</c:v>
                </c:pt>
                <c:pt idx="17">
                  <c:v>39.799999999999997</c:v>
                </c:pt>
                <c:pt idx="18">
                  <c:v>49.1</c:v>
                </c:pt>
                <c:pt idx="19">
                  <c:v>55.7</c:v>
                </c:pt>
                <c:pt idx="20">
                  <c:v>58</c:v>
                </c:pt>
                <c:pt idx="21">
                  <c:v>58.9</c:v>
                </c:pt>
                <c:pt idx="22">
                  <c:v>58.7</c:v>
                </c:pt>
                <c:pt idx="23">
                  <c:v>53.1</c:v>
                </c:pt>
                <c:pt idx="24">
                  <c:v>62.3</c:v>
                </c:pt>
                <c:pt idx="25">
                  <c:v>62.5</c:v>
                </c:pt>
                <c:pt idx="26">
                  <c:v>61.8</c:v>
                </c:pt>
                <c:pt idx="27">
                  <c:v>71</c:v>
                </c:pt>
                <c:pt idx="28">
                  <c:v>76.599999999999994</c:v>
                </c:pt>
                <c:pt idx="29">
                  <c:v>82.6</c:v>
                </c:pt>
                <c:pt idx="30">
                  <c:v>80.3</c:v>
                </c:pt>
                <c:pt idx="31">
                  <c:v>77.099999999999994</c:v>
                </c:pt>
                <c:pt idx="32">
                  <c:v>66.400000000000006</c:v>
                </c:pt>
                <c:pt idx="33">
                  <c:v>49</c:v>
                </c:pt>
                <c:pt idx="34">
                  <c:v>57.2</c:v>
                </c:pt>
                <c:pt idx="35">
                  <c:v>67.7</c:v>
                </c:pt>
                <c:pt idx="36">
                  <c:v>67.900000000000006</c:v>
                </c:pt>
                <c:pt idx="37">
                  <c:v>70</c:v>
                </c:pt>
                <c:pt idx="38">
                  <c:v>61</c:v>
                </c:pt>
                <c:pt idx="39">
                  <c:v>42.3</c:v>
                </c:pt>
                <c:pt idx="40">
                  <c:v>45.2</c:v>
                </c:pt>
                <c:pt idx="41">
                  <c:v>39.1</c:v>
                </c:pt>
                <c:pt idx="42">
                  <c:v>38.200000000000003</c:v>
                </c:pt>
                <c:pt idx="43">
                  <c:v>38.5</c:v>
                </c:pt>
                <c:pt idx="44">
                  <c:v>48.2</c:v>
                </c:pt>
                <c:pt idx="45">
                  <c:v>51.7</c:v>
                </c:pt>
                <c:pt idx="46">
                  <c:v>49.3</c:v>
                </c:pt>
                <c:pt idx="47">
                  <c:v>45.3</c:v>
                </c:pt>
                <c:pt idx="48">
                  <c:v>46.8</c:v>
                </c:pt>
                <c:pt idx="49">
                  <c:v>42.3</c:v>
                </c:pt>
                <c:pt idx="50">
                  <c:v>43.7</c:v>
                </c:pt>
                <c:pt idx="51">
                  <c:v>35.799999999999997</c:v>
                </c:pt>
                <c:pt idx="52">
                  <c:v>43.9</c:v>
                </c:pt>
                <c:pt idx="53">
                  <c:v>46.3</c:v>
                </c:pt>
                <c:pt idx="54">
                  <c:v>69.400000000000006</c:v>
                </c:pt>
                <c:pt idx="55">
                  <c:v>58.5</c:v>
                </c:pt>
                <c:pt idx="56">
                  <c:v>60.3</c:v>
                </c:pt>
                <c:pt idx="57">
                  <c:v>59.9</c:v>
                </c:pt>
                <c:pt idx="58">
                  <c:v>58.8</c:v>
                </c:pt>
                <c:pt idx="59">
                  <c:v>60.4</c:v>
                </c:pt>
                <c:pt idx="60">
                  <c:v>64.599999999999994</c:v>
                </c:pt>
                <c:pt idx="61">
                  <c:v>56</c:v>
                </c:pt>
                <c:pt idx="62">
                  <c:v>47.2</c:v>
                </c:pt>
                <c:pt idx="63">
                  <c:v>52</c:v>
                </c:pt>
                <c:pt idx="64">
                  <c:v>49.3</c:v>
                </c:pt>
                <c:pt idx="65">
                  <c:v>48.3</c:v>
                </c:pt>
                <c:pt idx="66">
                  <c:v>44.2</c:v>
                </c:pt>
                <c:pt idx="67">
                  <c:v>42.1</c:v>
                </c:pt>
                <c:pt idx="68">
                  <c:v>39.9</c:v>
                </c:pt>
                <c:pt idx="69">
                  <c:v>38</c:v>
                </c:pt>
                <c:pt idx="70">
                  <c:v>40.9</c:v>
                </c:pt>
                <c:pt idx="71">
                  <c:v>37.5</c:v>
                </c:pt>
                <c:pt idx="72">
                  <c:v>42.9</c:v>
                </c:pt>
                <c:pt idx="73">
                  <c:v>50.3</c:v>
                </c:pt>
                <c:pt idx="74">
                  <c:v>54.7</c:v>
                </c:pt>
                <c:pt idx="75">
                  <c:v>58.4</c:v>
                </c:pt>
                <c:pt idx="76">
                  <c:v>60.2</c:v>
                </c:pt>
                <c:pt idx="77">
                  <c:v>64.599999999999994</c:v>
                </c:pt>
                <c:pt idx="78">
                  <c:v>63.8</c:v>
                </c:pt>
                <c:pt idx="79">
                  <c:v>56.6</c:v>
                </c:pt>
                <c:pt idx="80">
                  <c:v>62.2</c:v>
                </c:pt>
                <c:pt idx="81">
                  <c:v>66.7</c:v>
                </c:pt>
                <c:pt idx="82">
                  <c:v>66</c:v>
                </c:pt>
                <c:pt idx="83">
                  <c:v>73.599999999999994</c:v>
                </c:pt>
                <c:pt idx="84">
                  <c:v>66.8</c:v>
                </c:pt>
                <c:pt idx="85">
                  <c:v>73.900000000000006</c:v>
                </c:pt>
                <c:pt idx="86">
                  <c:v>71.5</c:v>
                </c:pt>
                <c:pt idx="87">
                  <c:v>70.900000000000006</c:v>
                </c:pt>
                <c:pt idx="88">
                  <c:v>72.900000000000006</c:v>
                </c:pt>
                <c:pt idx="89">
                  <c:v>60.9</c:v>
                </c:pt>
                <c:pt idx="90">
                  <c:v>67.099999999999994</c:v>
                </c:pt>
                <c:pt idx="91">
                  <c:v>70.400000000000006</c:v>
                </c:pt>
                <c:pt idx="92">
                  <c:v>63.7</c:v>
                </c:pt>
                <c:pt idx="93">
                  <c:v>66.3</c:v>
                </c:pt>
                <c:pt idx="94">
                  <c:v>61.5</c:v>
                </c:pt>
                <c:pt idx="95">
                  <c:v>66.599999999999994</c:v>
                </c:pt>
                <c:pt idx="96">
                  <c:v>61.8</c:v>
                </c:pt>
                <c:pt idx="97">
                  <c:v>56.2</c:v>
                </c:pt>
                <c:pt idx="98">
                  <c:v>57.3</c:v>
                </c:pt>
                <c:pt idx="99">
                  <c:v>55.9</c:v>
                </c:pt>
                <c:pt idx="100">
                  <c:v>53</c:v>
                </c:pt>
                <c:pt idx="101">
                  <c:v>48.9</c:v>
                </c:pt>
                <c:pt idx="102">
                  <c:v>44.4</c:v>
                </c:pt>
                <c:pt idx="103">
                  <c:v>54.3</c:v>
                </c:pt>
                <c:pt idx="104">
                  <c:v>60.5</c:v>
                </c:pt>
                <c:pt idx="105">
                  <c:v>55.6</c:v>
                </c:pt>
                <c:pt idx="106">
                  <c:v>57</c:v>
                </c:pt>
                <c:pt idx="107">
                  <c:v>52.8</c:v>
                </c:pt>
                <c:pt idx="108">
                  <c:v>57.6</c:v>
                </c:pt>
                <c:pt idx="109">
                  <c:v>52.5</c:v>
                </c:pt>
                <c:pt idx="110">
                  <c:v>51.1</c:v>
                </c:pt>
                <c:pt idx="111">
                  <c:v>49.2</c:v>
                </c:pt>
                <c:pt idx="112">
                  <c:v>46.1</c:v>
                </c:pt>
                <c:pt idx="113">
                  <c:v>49.8</c:v>
                </c:pt>
                <c:pt idx="114">
                  <c:v>47.6</c:v>
                </c:pt>
                <c:pt idx="115">
                  <c:v>48.8</c:v>
                </c:pt>
                <c:pt idx="116">
                  <c:v>53.8</c:v>
                </c:pt>
                <c:pt idx="117">
                  <c:v>46.4</c:v>
                </c:pt>
                <c:pt idx="118">
                  <c:v>47.2</c:v>
                </c:pt>
                <c:pt idx="119">
                  <c:v>42.8</c:v>
                </c:pt>
                <c:pt idx="120">
                  <c:v>35.200000000000003</c:v>
                </c:pt>
                <c:pt idx="121">
                  <c:v>47.3</c:v>
                </c:pt>
                <c:pt idx="122">
                  <c:v>45.3</c:v>
                </c:pt>
                <c:pt idx="123">
                  <c:v>47.2</c:v>
                </c:pt>
                <c:pt idx="124">
                  <c:v>56.7</c:v>
                </c:pt>
                <c:pt idx="125">
                  <c:v>60.8</c:v>
                </c:pt>
                <c:pt idx="126">
                  <c:v>66.5</c:v>
                </c:pt>
                <c:pt idx="127">
                  <c:v>65.2</c:v>
                </c:pt>
                <c:pt idx="128">
                  <c:v>67</c:v>
                </c:pt>
                <c:pt idx="129">
                  <c:v>67.900000000000006</c:v>
                </c:pt>
                <c:pt idx="130">
                  <c:v>68.5</c:v>
                </c:pt>
                <c:pt idx="131">
                  <c:v>64.7</c:v>
                </c:pt>
                <c:pt idx="132">
                  <c:v>69</c:v>
                </c:pt>
                <c:pt idx="133">
                  <c:v>70.5</c:v>
                </c:pt>
                <c:pt idx="134">
                  <c:v>70.2</c:v>
                </c:pt>
                <c:pt idx="135">
                  <c:v>66.900000000000006</c:v>
                </c:pt>
                <c:pt idx="136">
                  <c:v>69.900000000000006</c:v>
                </c:pt>
                <c:pt idx="137">
                  <c:v>64.2</c:v>
                </c:pt>
                <c:pt idx="138">
                  <c:v>61.3</c:v>
                </c:pt>
                <c:pt idx="139">
                  <c:v>54.4</c:v>
                </c:pt>
                <c:pt idx="140">
                  <c:v>43.7</c:v>
                </c:pt>
                <c:pt idx="141">
                  <c:v>50</c:v>
                </c:pt>
                <c:pt idx="142">
                  <c:v>51.1</c:v>
                </c:pt>
                <c:pt idx="143">
                  <c:v>62.8</c:v>
                </c:pt>
                <c:pt idx="144">
                  <c:v>65.400000000000006</c:v>
                </c:pt>
                <c:pt idx="145">
                  <c:v>52.5</c:v>
                </c:pt>
                <c:pt idx="146">
                  <c:v>52.2</c:v>
                </c:pt>
                <c:pt idx="147">
                  <c:v>52</c:v>
                </c:pt>
                <c:pt idx="148">
                  <c:v>45.8</c:v>
                </c:pt>
                <c:pt idx="149">
                  <c:v>49.2</c:v>
                </c:pt>
                <c:pt idx="150">
                  <c:v>45.7</c:v>
                </c:pt>
                <c:pt idx="151">
                  <c:v>55.6</c:v>
                </c:pt>
                <c:pt idx="152">
                  <c:v>50.5</c:v>
                </c:pt>
                <c:pt idx="153">
                  <c:v>50.1</c:v>
                </c:pt>
                <c:pt idx="154">
                  <c:v>48.2</c:v>
                </c:pt>
                <c:pt idx="155">
                  <c:v>47.5</c:v>
                </c:pt>
                <c:pt idx="156">
                  <c:v>47.2</c:v>
                </c:pt>
                <c:pt idx="157">
                  <c:v>48.7</c:v>
                </c:pt>
                <c:pt idx="158">
                  <c:v>55.2</c:v>
                </c:pt>
                <c:pt idx="159">
                  <c:v>67.7</c:v>
                </c:pt>
                <c:pt idx="160">
                  <c:v>64.8</c:v>
                </c:pt>
                <c:pt idx="161">
                  <c:v>64</c:v>
                </c:pt>
                <c:pt idx="162">
                  <c:v>64.5</c:v>
                </c:pt>
                <c:pt idx="163">
                  <c:v>62.9</c:v>
                </c:pt>
                <c:pt idx="164">
                  <c:v>69.5</c:v>
                </c:pt>
                <c:pt idx="165">
                  <c:v>68.3</c:v>
                </c:pt>
                <c:pt idx="166">
                  <c:v>65.099999999999994</c:v>
                </c:pt>
                <c:pt idx="167">
                  <c:v>73.400000000000006</c:v>
                </c:pt>
                <c:pt idx="168">
                  <c:v>59.4</c:v>
                </c:pt>
                <c:pt idx="169">
                  <c:v>61.8</c:v>
                </c:pt>
                <c:pt idx="170">
                  <c:v>60.1</c:v>
                </c:pt>
                <c:pt idx="171">
                  <c:v>57.3</c:v>
                </c:pt>
                <c:pt idx="172">
                  <c:v>53.6</c:v>
                </c:pt>
                <c:pt idx="173">
                  <c:v>52.5</c:v>
                </c:pt>
                <c:pt idx="174">
                  <c:v>53.2</c:v>
                </c:pt>
                <c:pt idx="175">
                  <c:v>52.9</c:v>
                </c:pt>
                <c:pt idx="176">
                  <c:v>53</c:v>
                </c:pt>
                <c:pt idx="177">
                  <c:v>53.6</c:v>
                </c:pt>
                <c:pt idx="178">
                  <c:v>57.8</c:v>
                </c:pt>
                <c:pt idx="179">
                  <c:v>59.7</c:v>
                </c:pt>
                <c:pt idx="180">
                  <c:v>60.9</c:v>
                </c:pt>
                <c:pt idx="181">
                  <c:v>60.4</c:v>
                </c:pt>
                <c:pt idx="182">
                  <c:v>57.5</c:v>
                </c:pt>
                <c:pt idx="183">
                  <c:v>60.6</c:v>
                </c:pt>
                <c:pt idx="184">
                  <c:v>66.900000000000006</c:v>
                </c:pt>
                <c:pt idx="185">
                  <c:v>61.9</c:v>
                </c:pt>
                <c:pt idx="186">
                  <c:v>60.1</c:v>
                </c:pt>
                <c:pt idx="187">
                  <c:v>62</c:v>
                </c:pt>
                <c:pt idx="188">
                  <c:v>59.8</c:v>
                </c:pt>
                <c:pt idx="189">
                  <c:v>64</c:v>
                </c:pt>
                <c:pt idx="190">
                  <c:v>63.7</c:v>
                </c:pt>
                <c:pt idx="191">
                  <c:v>58.6</c:v>
                </c:pt>
                <c:pt idx="192">
                  <c:v>61.3</c:v>
                </c:pt>
                <c:pt idx="193">
                  <c:v>61.8</c:v>
                </c:pt>
                <c:pt idx="194">
                  <c:v>61.7</c:v>
                </c:pt>
                <c:pt idx="195">
                  <c:v>63.6</c:v>
                </c:pt>
                <c:pt idx="196">
                  <c:v>59.9</c:v>
                </c:pt>
                <c:pt idx="197">
                  <c:v>64.7</c:v>
                </c:pt>
                <c:pt idx="198">
                  <c:v>69.900000000000006</c:v>
                </c:pt>
                <c:pt idx="199">
                  <c:v>68</c:v>
                </c:pt>
                <c:pt idx="200">
                  <c:v>63.3</c:v>
                </c:pt>
                <c:pt idx="201">
                  <c:v>58.9</c:v>
                </c:pt>
                <c:pt idx="202">
                  <c:v>60.7</c:v>
                </c:pt>
                <c:pt idx="203">
                  <c:v>64.400000000000006</c:v>
                </c:pt>
                <c:pt idx="204">
                  <c:v>62.3</c:v>
                </c:pt>
                <c:pt idx="205">
                  <c:v>63.2</c:v>
                </c:pt>
                <c:pt idx="206">
                  <c:v>68.7</c:v>
                </c:pt>
                <c:pt idx="207">
                  <c:v>59.8</c:v>
                </c:pt>
                <c:pt idx="208">
                  <c:v>60.2</c:v>
                </c:pt>
                <c:pt idx="209">
                  <c:v>57.4</c:v>
                </c:pt>
                <c:pt idx="210">
                  <c:v>56.6</c:v>
                </c:pt>
                <c:pt idx="211">
                  <c:v>56</c:v>
                </c:pt>
                <c:pt idx="212">
                  <c:v>63.6</c:v>
                </c:pt>
                <c:pt idx="213">
                  <c:v>62</c:v>
                </c:pt>
                <c:pt idx="214">
                  <c:v>61.9</c:v>
                </c:pt>
                <c:pt idx="215">
                  <c:v>62.9</c:v>
                </c:pt>
                <c:pt idx="216">
                  <c:v>66.5</c:v>
                </c:pt>
                <c:pt idx="217">
                  <c:v>66.099999999999994</c:v>
                </c:pt>
                <c:pt idx="218">
                  <c:v>64.3</c:v>
                </c:pt>
                <c:pt idx="219">
                  <c:v>64.3</c:v>
                </c:pt>
                <c:pt idx="220">
                  <c:v>52.7</c:v>
                </c:pt>
                <c:pt idx="221">
                  <c:v>55.9</c:v>
                </c:pt>
                <c:pt idx="222">
                  <c:v>56.3</c:v>
                </c:pt>
                <c:pt idx="223">
                  <c:v>53.3</c:v>
                </c:pt>
                <c:pt idx="224">
                  <c:v>55.2</c:v>
                </c:pt>
                <c:pt idx="225">
                  <c:v>51.6</c:v>
                </c:pt>
                <c:pt idx="226">
                  <c:v>46.8</c:v>
                </c:pt>
                <c:pt idx="227">
                  <c:v>48.8</c:v>
                </c:pt>
                <c:pt idx="228">
                  <c:v>46.2</c:v>
                </c:pt>
                <c:pt idx="229">
                  <c:v>45.1</c:v>
                </c:pt>
                <c:pt idx="230">
                  <c:v>45.3</c:v>
                </c:pt>
                <c:pt idx="231">
                  <c:v>46.4</c:v>
                </c:pt>
                <c:pt idx="232">
                  <c:v>47.6</c:v>
                </c:pt>
                <c:pt idx="233">
                  <c:v>51.8</c:v>
                </c:pt>
                <c:pt idx="234">
                  <c:v>53.7</c:v>
                </c:pt>
                <c:pt idx="235">
                  <c:v>55.4</c:v>
                </c:pt>
                <c:pt idx="236">
                  <c:v>62</c:v>
                </c:pt>
                <c:pt idx="237">
                  <c:v>55.8</c:v>
                </c:pt>
                <c:pt idx="238">
                  <c:v>57</c:v>
                </c:pt>
                <c:pt idx="239">
                  <c:v>59.4</c:v>
                </c:pt>
                <c:pt idx="240">
                  <c:v>60.1</c:v>
                </c:pt>
                <c:pt idx="241">
                  <c:v>56.6</c:v>
                </c:pt>
                <c:pt idx="242">
                  <c:v>55.7</c:v>
                </c:pt>
                <c:pt idx="243">
                  <c:v>64.5</c:v>
                </c:pt>
                <c:pt idx="244">
                  <c:v>56.2</c:v>
                </c:pt>
                <c:pt idx="245">
                  <c:v>54.3</c:v>
                </c:pt>
                <c:pt idx="246">
                  <c:v>54.5</c:v>
                </c:pt>
                <c:pt idx="247">
                  <c:v>53.8</c:v>
                </c:pt>
                <c:pt idx="248">
                  <c:v>55.4</c:v>
                </c:pt>
                <c:pt idx="249">
                  <c:v>58.5</c:v>
                </c:pt>
                <c:pt idx="250">
                  <c:v>61.3</c:v>
                </c:pt>
                <c:pt idx="251">
                  <c:v>56.7</c:v>
                </c:pt>
                <c:pt idx="252">
                  <c:v>54.4</c:v>
                </c:pt>
                <c:pt idx="253">
                  <c:v>57.9</c:v>
                </c:pt>
                <c:pt idx="254">
                  <c:v>59.3</c:v>
                </c:pt>
                <c:pt idx="255">
                  <c:v>54.4</c:v>
                </c:pt>
                <c:pt idx="256">
                  <c:v>57.6</c:v>
                </c:pt>
                <c:pt idx="257">
                  <c:v>52.7</c:v>
                </c:pt>
                <c:pt idx="258">
                  <c:v>49.8</c:v>
                </c:pt>
                <c:pt idx="259">
                  <c:v>51.5</c:v>
                </c:pt>
                <c:pt idx="260">
                  <c:v>50.4</c:v>
                </c:pt>
                <c:pt idx="261">
                  <c:v>51.9</c:v>
                </c:pt>
                <c:pt idx="262">
                  <c:v>50.6</c:v>
                </c:pt>
                <c:pt idx="263">
                  <c:v>48</c:v>
                </c:pt>
                <c:pt idx="264">
                  <c:v>45.8</c:v>
                </c:pt>
                <c:pt idx="265">
                  <c:v>45.8</c:v>
                </c:pt>
                <c:pt idx="266">
                  <c:v>45.2</c:v>
                </c:pt>
                <c:pt idx="267">
                  <c:v>45.7</c:v>
                </c:pt>
                <c:pt idx="268">
                  <c:v>45.3</c:v>
                </c:pt>
                <c:pt idx="269">
                  <c:v>53.2</c:v>
                </c:pt>
                <c:pt idx="270">
                  <c:v>52.5</c:v>
                </c:pt>
                <c:pt idx="271">
                  <c:v>51.8</c:v>
                </c:pt>
                <c:pt idx="272">
                  <c:v>44.2</c:v>
                </c:pt>
                <c:pt idx="273">
                  <c:v>44.7</c:v>
                </c:pt>
                <c:pt idx="274">
                  <c:v>43.3</c:v>
                </c:pt>
                <c:pt idx="275">
                  <c:v>51.2</c:v>
                </c:pt>
                <c:pt idx="276">
                  <c:v>55.4</c:v>
                </c:pt>
                <c:pt idx="277">
                  <c:v>62.8</c:v>
                </c:pt>
                <c:pt idx="278">
                  <c:v>56.2</c:v>
                </c:pt>
                <c:pt idx="279">
                  <c:v>59.6</c:v>
                </c:pt>
                <c:pt idx="280">
                  <c:v>57</c:v>
                </c:pt>
                <c:pt idx="281">
                  <c:v>57.9</c:v>
                </c:pt>
                <c:pt idx="282">
                  <c:v>57.8</c:v>
                </c:pt>
                <c:pt idx="283">
                  <c:v>58.4</c:v>
                </c:pt>
                <c:pt idx="284">
                  <c:v>61</c:v>
                </c:pt>
                <c:pt idx="285">
                  <c:v>61.4</c:v>
                </c:pt>
                <c:pt idx="286">
                  <c:v>55.4</c:v>
                </c:pt>
                <c:pt idx="287">
                  <c:v>63.5</c:v>
                </c:pt>
                <c:pt idx="288">
                  <c:v>64.8</c:v>
                </c:pt>
                <c:pt idx="289">
                  <c:v>66</c:v>
                </c:pt>
                <c:pt idx="290">
                  <c:v>64.599999999999994</c:v>
                </c:pt>
                <c:pt idx="291">
                  <c:v>63</c:v>
                </c:pt>
                <c:pt idx="292">
                  <c:v>66.900000000000006</c:v>
                </c:pt>
                <c:pt idx="293">
                  <c:v>62.1</c:v>
                </c:pt>
                <c:pt idx="294">
                  <c:v>64.7</c:v>
                </c:pt>
                <c:pt idx="295">
                  <c:v>65.099999999999994</c:v>
                </c:pt>
                <c:pt idx="296">
                  <c:v>69.3</c:v>
                </c:pt>
                <c:pt idx="297">
                  <c:v>70.8</c:v>
                </c:pt>
                <c:pt idx="298">
                  <c:v>73</c:v>
                </c:pt>
                <c:pt idx="299">
                  <c:v>71.900000000000006</c:v>
                </c:pt>
                <c:pt idx="300">
                  <c:v>73.8</c:v>
                </c:pt>
                <c:pt idx="301">
                  <c:v>69</c:v>
                </c:pt>
                <c:pt idx="302">
                  <c:v>68.8</c:v>
                </c:pt>
                <c:pt idx="303">
                  <c:v>65.900000000000006</c:v>
                </c:pt>
                <c:pt idx="304">
                  <c:v>63.5</c:v>
                </c:pt>
                <c:pt idx="305">
                  <c:v>61</c:v>
                </c:pt>
                <c:pt idx="306">
                  <c:v>49.2</c:v>
                </c:pt>
                <c:pt idx="307">
                  <c:v>59.1</c:v>
                </c:pt>
                <c:pt idx="308">
                  <c:v>60</c:v>
                </c:pt>
                <c:pt idx="309">
                  <c:v>65.400000000000006</c:v>
                </c:pt>
                <c:pt idx="310">
                  <c:v>65.2</c:v>
                </c:pt>
                <c:pt idx="311">
                  <c:v>59</c:v>
                </c:pt>
                <c:pt idx="312">
                  <c:v>55.7</c:v>
                </c:pt>
                <c:pt idx="313">
                  <c:v>56</c:v>
                </c:pt>
                <c:pt idx="314">
                  <c:v>58</c:v>
                </c:pt>
                <c:pt idx="315">
                  <c:v>56.4</c:v>
                </c:pt>
                <c:pt idx="316">
                  <c:v>51.6</c:v>
                </c:pt>
                <c:pt idx="317">
                  <c:v>51.9</c:v>
                </c:pt>
                <c:pt idx="318">
                  <c:v>52.6</c:v>
                </c:pt>
                <c:pt idx="319">
                  <c:v>50.2</c:v>
                </c:pt>
                <c:pt idx="320">
                  <c:v>41.2</c:v>
                </c:pt>
                <c:pt idx="321">
                  <c:v>36.5</c:v>
                </c:pt>
                <c:pt idx="322">
                  <c:v>33.1</c:v>
                </c:pt>
                <c:pt idx="323">
                  <c:v>27.9</c:v>
                </c:pt>
                <c:pt idx="324">
                  <c:v>32.799999999999997</c:v>
                </c:pt>
                <c:pt idx="325">
                  <c:v>40</c:v>
                </c:pt>
                <c:pt idx="326">
                  <c:v>37</c:v>
                </c:pt>
                <c:pt idx="327">
                  <c:v>42.6</c:v>
                </c:pt>
                <c:pt idx="328">
                  <c:v>47.2</c:v>
                </c:pt>
                <c:pt idx="329">
                  <c:v>54.9</c:v>
                </c:pt>
                <c:pt idx="330">
                  <c:v>58.4</c:v>
                </c:pt>
                <c:pt idx="331">
                  <c:v>60.3</c:v>
                </c:pt>
                <c:pt idx="332">
                  <c:v>60.4</c:v>
                </c:pt>
                <c:pt idx="333">
                  <c:v>64.2</c:v>
                </c:pt>
                <c:pt idx="334">
                  <c:v>62.2</c:v>
                </c:pt>
                <c:pt idx="335">
                  <c:v>63.1</c:v>
                </c:pt>
                <c:pt idx="336">
                  <c:v>63.8</c:v>
                </c:pt>
                <c:pt idx="337">
                  <c:v>68.7</c:v>
                </c:pt>
                <c:pt idx="338">
                  <c:v>61.6</c:v>
                </c:pt>
                <c:pt idx="339">
                  <c:v>65.2</c:v>
                </c:pt>
                <c:pt idx="340">
                  <c:v>62.3</c:v>
                </c:pt>
                <c:pt idx="341">
                  <c:v>60.6</c:v>
                </c:pt>
                <c:pt idx="342">
                  <c:v>58</c:v>
                </c:pt>
                <c:pt idx="343">
                  <c:v>57.7</c:v>
                </c:pt>
                <c:pt idx="344">
                  <c:v>55.3</c:v>
                </c:pt>
                <c:pt idx="345">
                  <c:v>57</c:v>
                </c:pt>
                <c:pt idx="346">
                  <c:v>55.7</c:v>
                </c:pt>
                <c:pt idx="347">
                  <c:v>58.9</c:v>
                </c:pt>
                <c:pt idx="348">
                  <c:v>57.2</c:v>
                </c:pt>
                <c:pt idx="349">
                  <c:v>56.8</c:v>
                </c:pt>
                <c:pt idx="350">
                  <c:v>63.5</c:v>
                </c:pt>
                <c:pt idx="351">
                  <c:v>60.3</c:v>
                </c:pt>
                <c:pt idx="352">
                  <c:v>64.5</c:v>
                </c:pt>
                <c:pt idx="353">
                  <c:v>58.1</c:v>
                </c:pt>
                <c:pt idx="354">
                  <c:v>58.9</c:v>
                </c:pt>
                <c:pt idx="355">
                  <c:v>58.8</c:v>
                </c:pt>
                <c:pt idx="356">
                  <c:v>57</c:v>
                </c:pt>
                <c:pt idx="357">
                  <c:v>57.1</c:v>
                </c:pt>
                <c:pt idx="358">
                  <c:v>59.2</c:v>
                </c:pt>
                <c:pt idx="359">
                  <c:v>60.7</c:v>
                </c:pt>
                <c:pt idx="360">
                  <c:v>60.6</c:v>
                </c:pt>
                <c:pt idx="361">
                  <c:v>56.2</c:v>
                </c:pt>
                <c:pt idx="362">
                  <c:v>56.6</c:v>
                </c:pt>
                <c:pt idx="363">
                  <c:v>60.2</c:v>
                </c:pt>
                <c:pt idx="364">
                  <c:v>63.9</c:v>
                </c:pt>
                <c:pt idx="365">
                  <c:v>63.6</c:v>
                </c:pt>
                <c:pt idx="366">
                  <c:v>64.7</c:v>
                </c:pt>
                <c:pt idx="367">
                  <c:v>61.3</c:v>
                </c:pt>
                <c:pt idx="368">
                  <c:v>61.3</c:v>
                </c:pt>
                <c:pt idx="369">
                  <c:v>58.8</c:v>
                </c:pt>
                <c:pt idx="370">
                  <c:v>61.9</c:v>
                </c:pt>
                <c:pt idx="371">
                  <c:v>59.9</c:v>
                </c:pt>
                <c:pt idx="372">
                  <c:v>57.3</c:v>
                </c:pt>
                <c:pt idx="373">
                  <c:v>58.6</c:v>
                </c:pt>
                <c:pt idx="374">
                  <c:v>56.7</c:v>
                </c:pt>
                <c:pt idx="375">
                  <c:v>55.1</c:v>
                </c:pt>
                <c:pt idx="376">
                  <c:v>52.1</c:v>
                </c:pt>
                <c:pt idx="377">
                  <c:v>49.4</c:v>
                </c:pt>
                <c:pt idx="378">
                  <c:v>49.8</c:v>
                </c:pt>
                <c:pt idx="379">
                  <c:v>46.9</c:v>
                </c:pt>
                <c:pt idx="380">
                  <c:v>48.7</c:v>
                </c:pt>
                <c:pt idx="381">
                  <c:v>47.3</c:v>
                </c:pt>
                <c:pt idx="382">
                  <c:v>46.5</c:v>
                </c:pt>
                <c:pt idx="383">
                  <c:v>44.3</c:v>
                </c:pt>
                <c:pt idx="384">
                  <c:v>47.1</c:v>
                </c:pt>
                <c:pt idx="385">
                  <c:v>51.6</c:v>
                </c:pt>
                <c:pt idx="386">
                  <c:v>43.8</c:v>
                </c:pt>
                <c:pt idx="387">
                  <c:v>32</c:v>
                </c:pt>
                <c:pt idx="388">
                  <c:v>25.6</c:v>
                </c:pt>
                <c:pt idx="389">
                  <c:v>24.2</c:v>
                </c:pt>
                <c:pt idx="390">
                  <c:v>36.1</c:v>
                </c:pt>
                <c:pt idx="391">
                  <c:v>54.1</c:v>
                </c:pt>
                <c:pt idx="392">
                  <c:v>53.9</c:v>
                </c:pt>
                <c:pt idx="393">
                  <c:v>63.7</c:v>
                </c:pt>
                <c:pt idx="394">
                  <c:v>65.3</c:v>
                </c:pt>
                <c:pt idx="395">
                  <c:v>51.2</c:v>
                </c:pt>
                <c:pt idx="396">
                  <c:v>48.7</c:v>
                </c:pt>
                <c:pt idx="397">
                  <c:v>51.1</c:v>
                </c:pt>
                <c:pt idx="398">
                  <c:v>50.2</c:v>
                </c:pt>
                <c:pt idx="399">
                  <c:v>53.1</c:v>
                </c:pt>
                <c:pt idx="400">
                  <c:v>55.7</c:v>
                </c:pt>
                <c:pt idx="401">
                  <c:v>51</c:v>
                </c:pt>
                <c:pt idx="402">
                  <c:v>47.6</c:v>
                </c:pt>
                <c:pt idx="403">
                  <c:v>47.2</c:v>
                </c:pt>
                <c:pt idx="404">
                  <c:v>42.2</c:v>
                </c:pt>
                <c:pt idx="405">
                  <c:v>40.200000000000003</c:v>
                </c:pt>
                <c:pt idx="406">
                  <c:v>32.799999999999997</c:v>
                </c:pt>
                <c:pt idx="407">
                  <c:v>39.1</c:v>
                </c:pt>
                <c:pt idx="408">
                  <c:v>39.9</c:v>
                </c:pt>
                <c:pt idx="409">
                  <c:v>38.6</c:v>
                </c:pt>
                <c:pt idx="410">
                  <c:v>40.4</c:v>
                </c:pt>
                <c:pt idx="411">
                  <c:v>40.9</c:v>
                </c:pt>
                <c:pt idx="412">
                  <c:v>38.1</c:v>
                </c:pt>
                <c:pt idx="413">
                  <c:v>42</c:v>
                </c:pt>
                <c:pt idx="414">
                  <c:v>40.700000000000003</c:v>
                </c:pt>
                <c:pt idx="415">
                  <c:v>40.1</c:v>
                </c:pt>
                <c:pt idx="416">
                  <c:v>40.4</c:v>
                </c:pt>
                <c:pt idx="417">
                  <c:v>41.9</c:v>
                </c:pt>
                <c:pt idx="418">
                  <c:v>41.5</c:v>
                </c:pt>
                <c:pt idx="419">
                  <c:v>46</c:v>
                </c:pt>
                <c:pt idx="420">
                  <c:v>50.3</c:v>
                </c:pt>
                <c:pt idx="421">
                  <c:v>60.6</c:v>
                </c:pt>
                <c:pt idx="422">
                  <c:v>60.8</c:v>
                </c:pt>
                <c:pt idx="423">
                  <c:v>59.4</c:v>
                </c:pt>
                <c:pt idx="424">
                  <c:v>61.8</c:v>
                </c:pt>
                <c:pt idx="425">
                  <c:v>62.3</c:v>
                </c:pt>
                <c:pt idx="426">
                  <c:v>70.3</c:v>
                </c:pt>
                <c:pt idx="427">
                  <c:v>68.099999999999994</c:v>
                </c:pt>
                <c:pt idx="428">
                  <c:v>66.900000000000006</c:v>
                </c:pt>
                <c:pt idx="429">
                  <c:v>69.5</c:v>
                </c:pt>
                <c:pt idx="430">
                  <c:v>69.2</c:v>
                </c:pt>
                <c:pt idx="431">
                  <c:v>74.8</c:v>
                </c:pt>
                <c:pt idx="432">
                  <c:v>63.7</c:v>
                </c:pt>
                <c:pt idx="433">
                  <c:v>64.900000000000006</c:v>
                </c:pt>
                <c:pt idx="434">
                  <c:v>60.9</c:v>
                </c:pt>
                <c:pt idx="435">
                  <c:v>63.2</c:v>
                </c:pt>
                <c:pt idx="436">
                  <c:v>59.2</c:v>
                </c:pt>
                <c:pt idx="437">
                  <c:v>60.5</c:v>
                </c:pt>
                <c:pt idx="438">
                  <c:v>54.1</c:v>
                </c:pt>
                <c:pt idx="439">
                  <c:v>54</c:v>
                </c:pt>
                <c:pt idx="440">
                  <c:v>47.2</c:v>
                </c:pt>
                <c:pt idx="441">
                  <c:v>52.9</c:v>
                </c:pt>
                <c:pt idx="442">
                  <c:v>52</c:v>
                </c:pt>
                <c:pt idx="443">
                  <c:v>52.8</c:v>
                </c:pt>
                <c:pt idx="444">
                  <c:v>51.8</c:v>
                </c:pt>
                <c:pt idx="445">
                  <c:v>51.8</c:v>
                </c:pt>
                <c:pt idx="446">
                  <c:v>49.1</c:v>
                </c:pt>
                <c:pt idx="447">
                  <c:v>51.3</c:v>
                </c:pt>
                <c:pt idx="448">
                  <c:v>49.5</c:v>
                </c:pt>
                <c:pt idx="449">
                  <c:v>50.7</c:v>
                </c:pt>
                <c:pt idx="450">
                  <c:v>52.5</c:v>
                </c:pt>
                <c:pt idx="451">
                  <c:v>51.8</c:v>
                </c:pt>
                <c:pt idx="452">
                  <c:v>54.6</c:v>
                </c:pt>
                <c:pt idx="453">
                  <c:v>53.4</c:v>
                </c:pt>
                <c:pt idx="454">
                  <c:v>57.2</c:v>
                </c:pt>
                <c:pt idx="455">
                  <c:v>54.8</c:v>
                </c:pt>
                <c:pt idx="456">
                  <c:v>56.7</c:v>
                </c:pt>
                <c:pt idx="457">
                  <c:v>57.1</c:v>
                </c:pt>
                <c:pt idx="458">
                  <c:v>54.5</c:v>
                </c:pt>
                <c:pt idx="459">
                  <c:v>54.4</c:v>
                </c:pt>
                <c:pt idx="460">
                  <c:v>61.1</c:v>
                </c:pt>
                <c:pt idx="461">
                  <c:v>55.3</c:v>
                </c:pt>
                <c:pt idx="462">
                  <c:v>51.2</c:v>
                </c:pt>
                <c:pt idx="463">
                  <c:v>58.4</c:v>
                </c:pt>
                <c:pt idx="464">
                  <c:v>57.3</c:v>
                </c:pt>
                <c:pt idx="465">
                  <c:v>54.5</c:v>
                </c:pt>
                <c:pt idx="466">
                  <c:v>57</c:v>
                </c:pt>
                <c:pt idx="467">
                  <c:v>55.4</c:v>
                </c:pt>
                <c:pt idx="468">
                  <c:v>59.8</c:v>
                </c:pt>
                <c:pt idx="469">
                  <c:v>55.4</c:v>
                </c:pt>
                <c:pt idx="470">
                  <c:v>61.6</c:v>
                </c:pt>
                <c:pt idx="471">
                  <c:v>59.8</c:v>
                </c:pt>
                <c:pt idx="472">
                  <c:v>63.4</c:v>
                </c:pt>
                <c:pt idx="473">
                  <c:v>61.2</c:v>
                </c:pt>
                <c:pt idx="474">
                  <c:v>64</c:v>
                </c:pt>
                <c:pt idx="475">
                  <c:v>62.7</c:v>
                </c:pt>
                <c:pt idx="476">
                  <c:v>62.1</c:v>
                </c:pt>
                <c:pt idx="477">
                  <c:v>65.3</c:v>
                </c:pt>
                <c:pt idx="478">
                  <c:v>59.3</c:v>
                </c:pt>
                <c:pt idx="479">
                  <c:v>61.5</c:v>
                </c:pt>
                <c:pt idx="480">
                  <c:v>60.3</c:v>
                </c:pt>
                <c:pt idx="481">
                  <c:v>57</c:v>
                </c:pt>
                <c:pt idx="482">
                  <c:v>57.9</c:v>
                </c:pt>
                <c:pt idx="483">
                  <c:v>57.6</c:v>
                </c:pt>
                <c:pt idx="484">
                  <c:v>57.7</c:v>
                </c:pt>
                <c:pt idx="485">
                  <c:v>63.6</c:v>
                </c:pt>
                <c:pt idx="486">
                  <c:v>60.6</c:v>
                </c:pt>
                <c:pt idx="487">
                  <c:v>59.2</c:v>
                </c:pt>
                <c:pt idx="488">
                  <c:v>58.6</c:v>
                </c:pt>
                <c:pt idx="489">
                  <c:v>57.2</c:v>
                </c:pt>
                <c:pt idx="490">
                  <c:v>58.4</c:v>
                </c:pt>
                <c:pt idx="491">
                  <c:v>59</c:v>
                </c:pt>
                <c:pt idx="492">
                  <c:v>57.3</c:v>
                </c:pt>
                <c:pt idx="493">
                  <c:v>57.3</c:v>
                </c:pt>
                <c:pt idx="494">
                  <c:v>52</c:v>
                </c:pt>
                <c:pt idx="495">
                  <c:v>53.1</c:v>
                </c:pt>
                <c:pt idx="496">
                  <c:v>50.7</c:v>
                </c:pt>
                <c:pt idx="497">
                  <c:v>45.6</c:v>
                </c:pt>
                <c:pt idx="498">
                  <c:v>45.8</c:v>
                </c:pt>
                <c:pt idx="499">
                  <c:v>45.2</c:v>
                </c:pt>
                <c:pt idx="500">
                  <c:v>46</c:v>
                </c:pt>
                <c:pt idx="501">
                  <c:v>49.3</c:v>
                </c:pt>
                <c:pt idx="502">
                  <c:v>49.3</c:v>
                </c:pt>
                <c:pt idx="503">
                  <c:v>50.4</c:v>
                </c:pt>
                <c:pt idx="504">
                  <c:v>49.1</c:v>
                </c:pt>
                <c:pt idx="505">
                  <c:v>52.5</c:v>
                </c:pt>
                <c:pt idx="506">
                  <c:v>52.3</c:v>
                </c:pt>
                <c:pt idx="507">
                  <c:v>53.7</c:v>
                </c:pt>
                <c:pt idx="508">
                  <c:v>51.7</c:v>
                </c:pt>
                <c:pt idx="509">
                  <c:v>52</c:v>
                </c:pt>
                <c:pt idx="510">
                  <c:v>46.7</c:v>
                </c:pt>
                <c:pt idx="511">
                  <c:v>45.5</c:v>
                </c:pt>
                <c:pt idx="512">
                  <c:v>44.9</c:v>
                </c:pt>
                <c:pt idx="513">
                  <c:v>43.1</c:v>
                </c:pt>
                <c:pt idx="514">
                  <c:v>40.4</c:v>
                </c:pt>
                <c:pt idx="515">
                  <c:v>38.5</c:v>
                </c:pt>
                <c:pt idx="516">
                  <c:v>38.1</c:v>
                </c:pt>
                <c:pt idx="517">
                  <c:v>39.200000000000003</c:v>
                </c:pt>
                <c:pt idx="518">
                  <c:v>42.4</c:v>
                </c:pt>
                <c:pt idx="519">
                  <c:v>46.1</c:v>
                </c:pt>
                <c:pt idx="520">
                  <c:v>48.9</c:v>
                </c:pt>
                <c:pt idx="521">
                  <c:v>58.4</c:v>
                </c:pt>
                <c:pt idx="522">
                  <c:v>55.6</c:v>
                </c:pt>
                <c:pt idx="523">
                  <c:v>60.1</c:v>
                </c:pt>
                <c:pt idx="524">
                  <c:v>60.7</c:v>
                </c:pt>
                <c:pt idx="525">
                  <c:v>58</c:v>
                </c:pt>
                <c:pt idx="526">
                  <c:v>53.5</c:v>
                </c:pt>
                <c:pt idx="527">
                  <c:v>49.5</c:v>
                </c:pt>
                <c:pt idx="528">
                  <c:v>49.6</c:v>
                </c:pt>
                <c:pt idx="529">
                  <c:v>58.3</c:v>
                </c:pt>
                <c:pt idx="530">
                  <c:v>63.3</c:v>
                </c:pt>
                <c:pt idx="531">
                  <c:v>59.1</c:v>
                </c:pt>
                <c:pt idx="532">
                  <c:v>60.9</c:v>
                </c:pt>
                <c:pt idx="533">
                  <c:v>59.8</c:v>
                </c:pt>
                <c:pt idx="534">
                  <c:v>59.5</c:v>
                </c:pt>
                <c:pt idx="535">
                  <c:v>58.8</c:v>
                </c:pt>
                <c:pt idx="536">
                  <c:v>51.1</c:v>
                </c:pt>
                <c:pt idx="537">
                  <c:v>53.8</c:v>
                </c:pt>
                <c:pt idx="538">
                  <c:v>58.8</c:v>
                </c:pt>
                <c:pt idx="539">
                  <c:v>61</c:v>
                </c:pt>
                <c:pt idx="540">
                  <c:v>63</c:v>
                </c:pt>
                <c:pt idx="541">
                  <c:v>59.7</c:v>
                </c:pt>
                <c:pt idx="542">
                  <c:v>58.1</c:v>
                </c:pt>
                <c:pt idx="543">
                  <c:v>53</c:v>
                </c:pt>
                <c:pt idx="544">
                  <c:v>55.2</c:v>
                </c:pt>
                <c:pt idx="545">
                  <c:v>51.6</c:v>
                </c:pt>
                <c:pt idx="546">
                  <c:v>53.8</c:v>
                </c:pt>
                <c:pt idx="547">
                  <c:v>55.3</c:v>
                </c:pt>
                <c:pt idx="548">
                  <c:v>52.6</c:v>
                </c:pt>
                <c:pt idx="549">
                  <c:v>58.9</c:v>
                </c:pt>
                <c:pt idx="550">
                  <c:v>60.4</c:v>
                </c:pt>
                <c:pt idx="551">
                  <c:v>62.4</c:v>
                </c:pt>
                <c:pt idx="552">
                  <c:v>63.5</c:v>
                </c:pt>
                <c:pt idx="553">
                  <c:v>62.2</c:v>
                </c:pt>
                <c:pt idx="554">
                  <c:v>62.8</c:v>
                </c:pt>
                <c:pt idx="555">
                  <c:v>62.7</c:v>
                </c:pt>
                <c:pt idx="556">
                  <c:v>61.6</c:v>
                </c:pt>
                <c:pt idx="557">
                  <c:v>65</c:v>
                </c:pt>
                <c:pt idx="558">
                  <c:v>64.2</c:v>
                </c:pt>
                <c:pt idx="559">
                  <c:v>63</c:v>
                </c:pt>
                <c:pt idx="560">
                  <c:v>62.7</c:v>
                </c:pt>
                <c:pt idx="561">
                  <c:v>63</c:v>
                </c:pt>
                <c:pt idx="562">
                  <c:v>61.5</c:v>
                </c:pt>
                <c:pt idx="563">
                  <c:v>58.9</c:v>
                </c:pt>
                <c:pt idx="564">
                  <c:v>59.7</c:v>
                </c:pt>
                <c:pt idx="565">
                  <c:v>56.6</c:v>
                </c:pt>
                <c:pt idx="566">
                  <c:v>51.9</c:v>
                </c:pt>
                <c:pt idx="567">
                  <c:v>52.2</c:v>
                </c:pt>
                <c:pt idx="568">
                  <c:v>44</c:v>
                </c:pt>
                <c:pt idx="569">
                  <c:v>43.5</c:v>
                </c:pt>
                <c:pt idx="570">
                  <c:v>52.7</c:v>
                </c:pt>
                <c:pt idx="571">
                  <c:v>46.5</c:v>
                </c:pt>
                <c:pt idx="572">
                  <c:v>49.4</c:v>
                </c:pt>
                <c:pt idx="573">
                  <c:v>47.5</c:v>
                </c:pt>
                <c:pt idx="574">
                  <c:v>48.6</c:v>
                </c:pt>
                <c:pt idx="575">
                  <c:v>45.9</c:v>
                </c:pt>
                <c:pt idx="576">
                  <c:v>44.1</c:v>
                </c:pt>
                <c:pt idx="577">
                  <c:v>46.1</c:v>
                </c:pt>
                <c:pt idx="578">
                  <c:v>49.1</c:v>
                </c:pt>
                <c:pt idx="579">
                  <c:v>52.3</c:v>
                </c:pt>
                <c:pt idx="580">
                  <c:v>51.7</c:v>
                </c:pt>
                <c:pt idx="581">
                  <c:v>59.4</c:v>
                </c:pt>
                <c:pt idx="582">
                  <c:v>51.9</c:v>
                </c:pt>
                <c:pt idx="583">
                  <c:v>54.6</c:v>
                </c:pt>
                <c:pt idx="584">
                  <c:v>54.6</c:v>
                </c:pt>
                <c:pt idx="585">
                  <c:v>52.9</c:v>
                </c:pt>
                <c:pt idx="586">
                  <c:v>56.9</c:v>
                </c:pt>
                <c:pt idx="587">
                  <c:v>61.7</c:v>
                </c:pt>
                <c:pt idx="588">
                  <c:v>57</c:v>
                </c:pt>
                <c:pt idx="589">
                  <c:v>57.6</c:v>
                </c:pt>
                <c:pt idx="590">
                  <c:v>58.6</c:v>
                </c:pt>
                <c:pt idx="591">
                  <c:v>56.6</c:v>
                </c:pt>
                <c:pt idx="592">
                  <c:v>62.3</c:v>
                </c:pt>
                <c:pt idx="593">
                  <c:v>59.4</c:v>
                </c:pt>
                <c:pt idx="594">
                  <c:v>61.3</c:v>
                </c:pt>
                <c:pt idx="595">
                  <c:v>60.3</c:v>
                </c:pt>
                <c:pt idx="596">
                  <c:v>55.4</c:v>
                </c:pt>
                <c:pt idx="597">
                  <c:v>60.9</c:v>
                </c:pt>
                <c:pt idx="598">
                  <c:v>57.4</c:v>
                </c:pt>
                <c:pt idx="599">
                  <c:v>57.2</c:v>
                </c:pt>
                <c:pt idx="600">
                  <c:v>57.1</c:v>
                </c:pt>
                <c:pt idx="601">
                  <c:v>54.6</c:v>
                </c:pt>
                <c:pt idx="602">
                  <c:v>54.9</c:v>
                </c:pt>
                <c:pt idx="603">
                  <c:v>55.3</c:v>
                </c:pt>
                <c:pt idx="604">
                  <c:v>51.5</c:v>
                </c:pt>
                <c:pt idx="605">
                  <c:v>50.2</c:v>
                </c:pt>
                <c:pt idx="606">
                  <c:v>51.8</c:v>
                </c:pt>
                <c:pt idx="607">
                  <c:v>50.9</c:v>
                </c:pt>
                <c:pt idx="608">
                  <c:v>49.4</c:v>
                </c:pt>
                <c:pt idx="609">
                  <c:v>48</c:v>
                </c:pt>
                <c:pt idx="610">
                  <c:v>48.3</c:v>
                </c:pt>
                <c:pt idx="611">
                  <c:v>49.7</c:v>
                </c:pt>
                <c:pt idx="612">
                  <c:v>52.4</c:v>
                </c:pt>
                <c:pt idx="613">
                  <c:v>55</c:v>
                </c:pt>
                <c:pt idx="614">
                  <c:v>55.9</c:v>
                </c:pt>
                <c:pt idx="615">
                  <c:v>54</c:v>
                </c:pt>
                <c:pt idx="616">
                  <c:v>57.8</c:v>
                </c:pt>
                <c:pt idx="617">
                  <c:v>59.4</c:v>
                </c:pt>
                <c:pt idx="618">
                  <c:v>54.6</c:v>
                </c:pt>
                <c:pt idx="619">
                  <c:v>57.5</c:v>
                </c:pt>
                <c:pt idx="620">
                  <c:v>63.5</c:v>
                </c:pt>
                <c:pt idx="621">
                  <c:v>61.3</c:v>
                </c:pt>
                <c:pt idx="622">
                  <c:v>63.1</c:v>
                </c:pt>
                <c:pt idx="623">
                  <c:v>60.3</c:v>
                </c:pt>
                <c:pt idx="624">
                  <c:v>60.4</c:v>
                </c:pt>
                <c:pt idx="625">
                  <c:v>58.7</c:v>
                </c:pt>
                <c:pt idx="626">
                  <c:v>56.2</c:v>
                </c:pt>
                <c:pt idx="627">
                  <c:v>55.4</c:v>
                </c:pt>
                <c:pt idx="628">
                  <c:v>51.5</c:v>
                </c:pt>
                <c:pt idx="629">
                  <c:v>50</c:v>
                </c:pt>
                <c:pt idx="630">
                  <c:v>52</c:v>
                </c:pt>
                <c:pt idx="631">
                  <c:v>50</c:v>
                </c:pt>
                <c:pt idx="632">
                  <c:v>48.9</c:v>
                </c:pt>
                <c:pt idx="633">
                  <c:v>48.4</c:v>
                </c:pt>
                <c:pt idx="634">
                  <c:v>49.1</c:v>
                </c:pt>
                <c:pt idx="635">
                  <c:v>42.1</c:v>
                </c:pt>
                <c:pt idx="636">
                  <c:v>38.4</c:v>
                </c:pt>
                <c:pt idx="637">
                  <c:v>39.9</c:v>
                </c:pt>
                <c:pt idx="638">
                  <c:v>41.5</c:v>
                </c:pt>
                <c:pt idx="639">
                  <c:v>45.5</c:v>
                </c:pt>
                <c:pt idx="640">
                  <c:v>44.9</c:v>
                </c:pt>
                <c:pt idx="641">
                  <c:v>47.8</c:v>
                </c:pt>
                <c:pt idx="642">
                  <c:v>49.2</c:v>
                </c:pt>
                <c:pt idx="643">
                  <c:v>54.3</c:v>
                </c:pt>
                <c:pt idx="644">
                  <c:v>51.3</c:v>
                </c:pt>
                <c:pt idx="645">
                  <c:v>38.9</c:v>
                </c:pt>
                <c:pt idx="646">
                  <c:v>49.1</c:v>
                </c:pt>
                <c:pt idx="647">
                  <c:v>51.4</c:v>
                </c:pt>
                <c:pt idx="648">
                  <c:v>55.2</c:v>
                </c:pt>
                <c:pt idx="649">
                  <c:v>60.7</c:v>
                </c:pt>
                <c:pt idx="650">
                  <c:v>63.8</c:v>
                </c:pt>
                <c:pt idx="651">
                  <c:v>59.9</c:v>
                </c:pt>
                <c:pt idx="652">
                  <c:v>61.8</c:v>
                </c:pt>
                <c:pt idx="653">
                  <c:v>61.2</c:v>
                </c:pt>
                <c:pt idx="654">
                  <c:v>51.9</c:v>
                </c:pt>
                <c:pt idx="655">
                  <c:v>50.6</c:v>
                </c:pt>
                <c:pt idx="656">
                  <c:v>52.9</c:v>
                </c:pt>
                <c:pt idx="657">
                  <c:v>52.1</c:v>
                </c:pt>
                <c:pt idx="658">
                  <c:v>49.9</c:v>
                </c:pt>
                <c:pt idx="659">
                  <c:v>58.7</c:v>
                </c:pt>
                <c:pt idx="660">
                  <c:v>58.2</c:v>
                </c:pt>
                <c:pt idx="661">
                  <c:v>51.9</c:v>
                </c:pt>
                <c:pt idx="662">
                  <c:v>47.2</c:v>
                </c:pt>
                <c:pt idx="663">
                  <c:v>47.2</c:v>
                </c:pt>
                <c:pt idx="664">
                  <c:v>53.4</c:v>
                </c:pt>
                <c:pt idx="665">
                  <c:v>53.6</c:v>
                </c:pt>
                <c:pt idx="666">
                  <c:v>56.8</c:v>
                </c:pt>
                <c:pt idx="667">
                  <c:v>61.1</c:v>
                </c:pt>
                <c:pt idx="668">
                  <c:v>60.8</c:v>
                </c:pt>
                <c:pt idx="669">
                  <c:v>64.400000000000006</c:v>
                </c:pt>
                <c:pt idx="670">
                  <c:v>69.099999999999994</c:v>
                </c:pt>
                <c:pt idx="671">
                  <c:v>71.3</c:v>
                </c:pt>
                <c:pt idx="672">
                  <c:v>70.599999999999994</c:v>
                </c:pt>
                <c:pt idx="673">
                  <c:v>66.5</c:v>
                </c:pt>
                <c:pt idx="674">
                  <c:v>64.599999999999994</c:v>
                </c:pt>
                <c:pt idx="675">
                  <c:v>67.099999999999994</c:v>
                </c:pt>
                <c:pt idx="676">
                  <c:v>64.5</c:v>
                </c:pt>
                <c:pt idx="677">
                  <c:v>60.9</c:v>
                </c:pt>
                <c:pt idx="678">
                  <c:v>62.8</c:v>
                </c:pt>
                <c:pt idx="679">
                  <c:v>62.1</c:v>
                </c:pt>
                <c:pt idx="680">
                  <c:v>57.7</c:v>
                </c:pt>
                <c:pt idx="681">
                  <c:v>58.4</c:v>
                </c:pt>
                <c:pt idx="682">
                  <c:v>60.1</c:v>
                </c:pt>
                <c:pt idx="683">
                  <c:v>66.3</c:v>
                </c:pt>
                <c:pt idx="684">
                  <c:v>57.9</c:v>
                </c:pt>
                <c:pt idx="685">
                  <c:v>55.9</c:v>
                </c:pt>
                <c:pt idx="686">
                  <c:v>57.7</c:v>
                </c:pt>
                <c:pt idx="687">
                  <c:v>53.4</c:v>
                </c:pt>
                <c:pt idx="688">
                  <c:v>51.8</c:v>
                </c:pt>
                <c:pt idx="689">
                  <c:v>55.7</c:v>
                </c:pt>
                <c:pt idx="690">
                  <c:v>57.2</c:v>
                </c:pt>
                <c:pt idx="691">
                  <c:v>57.8</c:v>
                </c:pt>
                <c:pt idx="692">
                  <c:v>60.9</c:v>
                </c:pt>
                <c:pt idx="693">
                  <c:v>61.4</c:v>
                </c:pt>
                <c:pt idx="694">
                  <c:v>61.2</c:v>
                </c:pt>
                <c:pt idx="695">
                  <c:v>60.1</c:v>
                </c:pt>
                <c:pt idx="696">
                  <c:v>58.9</c:v>
                </c:pt>
                <c:pt idx="697">
                  <c:v>61</c:v>
                </c:pt>
                <c:pt idx="698">
                  <c:v>57</c:v>
                </c:pt>
                <c:pt idx="699">
                  <c:v>55.7</c:v>
                </c:pt>
                <c:pt idx="700">
                  <c:v>54.9</c:v>
                </c:pt>
                <c:pt idx="701">
                  <c:v>55</c:v>
                </c:pt>
                <c:pt idx="702">
                  <c:v>55.8</c:v>
                </c:pt>
                <c:pt idx="703">
                  <c:v>55.3</c:v>
                </c:pt>
                <c:pt idx="704">
                  <c:v>54.8</c:v>
                </c:pt>
                <c:pt idx="705">
                  <c:v>54.1</c:v>
                </c:pt>
                <c:pt idx="706">
                  <c:v>50.8</c:v>
                </c:pt>
                <c:pt idx="707">
                  <c:v>51.4</c:v>
                </c:pt>
                <c:pt idx="708">
                  <c:v>55.5</c:v>
                </c:pt>
                <c:pt idx="709">
                  <c:v>59.1</c:v>
                </c:pt>
                <c:pt idx="710">
                  <c:v>56</c:v>
                </c:pt>
                <c:pt idx="711">
                  <c:v>57.1</c:v>
                </c:pt>
                <c:pt idx="712">
                  <c:v>57</c:v>
                </c:pt>
                <c:pt idx="713">
                  <c:v>58.4</c:v>
                </c:pt>
                <c:pt idx="714">
                  <c:v>57.5</c:v>
                </c:pt>
                <c:pt idx="715">
                  <c:v>56.1</c:v>
                </c:pt>
                <c:pt idx="716">
                  <c:v>59.4</c:v>
                </c:pt>
                <c:pt idx="717">
                  <c:v>55.8</c:v>
                </c:pt>
                <c:pt idx="718">
                  <c:v>53.1</c:v>
                </c:pt>
                <c:pt idx="719">
                  <c:v>49.9</c:v>
                </c:pt>
                <c:pt idx="720">
                  <c:v>49.5</c:v>
                </c:pt>
                <c:pt idx="721">
                  <c:v>50.5</c:v>
                </c:pt>
                <c:pt idx="722">
                  <c:v>49.2</c:v>
                </c:pt>
                <c:pt idx="723">
                  <c:v>46.2</c:v>
                </c:pt>
                <c:pt idx="724">
                  <c:v>47.9</c:v>
                </c:pt>
                <c:pt idx="725">
                  <c:v>49.5</c:v>
                </c:pt>
                <c:pt idx="726">
                  <c:v>48.4</c:v>
                </c:pt>
                <c:pt idx="727">
                  <c:v>48.6</c:v>
                </c:pt>
                <c:pt idx="728">
                  <c:v>45.1</c:v>
                </c:pt>
                <c:pt idx="729">
                  <c:v>32</c:v>
                </c:pt>
                <c:pt idx="730">
                  <c:v>34.5</c:v>
                </c:pt>
                <c:pt idx="731">
                  <c:v>25.9</c:v>
                </c:pt>
                <c:pt idx="732">
                  <c:v>32.5</c:v>
                </c:pt>
                <c:pt idx="733">
                  <c:v>32.700000000000003</c:v>
                </c:pt>
                <c:pt idx="734">
                  <c:v>41.3</c:v>
                </c:pt>
                <c:pt idx="735">
                  <c:v>46</c:v>
                </c:pt>
                <c:pt idx="736">
                  <c:v>51</c:v>
                </c:pt>
                <c:pt idx="737">
                  <c:v>49</c:v>
                </c:pt>
                <c:pt idx="738">
                  <c:v>56.6</c:v>
                </c:pt>
                <c:pt idx="739">
                  <c:v>64.099999999999994</c:v>
                </c:pt>
                <c:pt idx="740">
                  <c:v>64.7</c:v>
                </c:pt>
                <c:pt idx="741">
                  <c:v>57.7</c:v>
                </c:pt>
                <c:pt idx="742">
                  <c:v>64.2</c:v>
                </c:pt>
                <c:pt idx="743">
                  <c:v>63.8</c:v>
                </c:pt>
                <c:pt idx="744">
                  <c:v>59.9</c:v>
                </c:pt>
                <c:pt idx="745">
                  <c:v>57.7</c:v>
                </c:pt>
                <c:pt idx="746">
                  <c:v>60.1</c:v>
                </c:pt>
                <c:pt idx="747">
                  <c:v>64</c:v>
                </c:pt>
                <c:pt idx="748">
                  <c:v>61.3</c:v>
                </c:pt>
                <c:pt idx="749">
                  <c:v>58.6</c:v>
                </c:pt>
                <c:pt idx="750">
                  <c:v>54.7</c:v>
                </c:pt>
                <c:pt idx="751">
                  <c:v>54</c:v>
                </c:pt>
                <c:pt idx="752">
                  <c:v>51.9</c:v>
                </c:pt>
                <c:pt idx="753">
                  <c:v>57.8</c:v>
                </c:pt>
                <c:pt idx="754">
                  <c:v>58.3</c:v>
                </c:pt>
                <c:pt idx="755">
                  <c:v>59.6</c:v>
                </c:pt>
                <c:pt idx="756">
                  <c:v>64.5</c:v>
                </c:pt>
                <c:pt idx="757">
                  <c:v>64.2</c:v>
                </c:pt>
                <c:pt idx="758">
                  <c:v>61.3</c:v>
                </c:pt>
                <c:pt idx="759">
                  <c:v>61.1</c:v>
                </c:pt>
                <c:pt idx="760">
                  <c:v>54.6</c:v>
                </c:pt>
                <c:pt idx="761">
                  <c:v>54.6</c:v>
                </c:pt>
                <c:pt idx="762">
                  <c:v>56.9</c:v>
                </c:pt>
                <c:pt idx="763">
                  <c:v>52.9</c:v>
                </c:pt>
                <c:pt idx="764">
                  <c:v>51.8</c:v>
                </c:pt>
                <c:pt idx="765">
                  <c:v>52</c:v>
                </c:pt>
                <c:pt idx="766">
                  <c:v>54.9</c:v>
                </c:pt>
                <c:pt idx="767">
                  <c:v>55.4</c:v>
                </c:pt>
                <c:pt idx="768">
                  <c:v>56.8</c:v>
                </c:pt>
                <c:pt idx="769">
                  <c:v>57.4</c:v>
                </c:pt>
                <c:pt idx="770">
                  <c:v>56.5</c:v>
                </c:pt>
                <c:pt idx="771">
                  <c:v>57.2</c:v>
                </c:pt>
                <c:pt idx="772">
                  <c:v>57.2</c:v>
                </c:pt>
                <c:pt idx="773">
                  <c:v>47.2</c:v>
                </c:pt>
                <c:pt idx="774">
                  <c:v>48.3</c:v>
                </c:pt>
                <c:pt idx="775">
                  <c:v>48.5</c:v>
                </c:pt>
                <c:pt idx="776">
                  <c:v>53.5</c:v>
                </c:pt>
                <c:pt idx="777">
                  <c:v>51</c:v>
                </c:pt>
                <c:pt idx="778">
                  <c:v>49.6</c:v>
                </c:pt>
                <c:pt idx="779">
                  <c:v>48.9</c:v>
                </c:pt>
                <c:pt idx="780">
                  <c:v>52.4</c:v>
                </c:pt>
                <c:pt idx="781">
                  <c:v>56.9</c:v>
                </c:pt>
                <c:pt idx="782">
                  <c:v>52.6</c:v>
                </c:pt>
                <c:pt idx="783">
                  <c:v>51</c:v>
                </c:pt>
                <c:pt idx="784">
                  <c:v>51.9</c:v>
                </c:pt>
                <c:pt idx="785">
                  <c:v>52.5</c:v>
                </c:pt>
                <c:pt idx="786">
                  <c:v>54.8</c:v>
                </c:pt>
                <c:pt idx="787">
                  <c:v>62.7</c:v>
                </c:pt>
                <c:pt idx="788">
                  <c:v>60.2</c:v>
                </c:pt>
                <c:pt idx="789">
                  <c:v>57.9</c:v>
                </c:pt>
                <c:pt idx="790">
                  <c:v>60.6</c:v>
                </c:pt>
                <c:pt idx="791">
                  <c:v>65</c:v>
                </c:pt>
                <c:pt idx="792">
                  <c:v>53.3</c:v>
                </c:pt>
                <c:pt idx="793">
                  <c:v>57</c:v>
                </c:pt>
                <c:pt idx="794">
                  <c:v>57</c:v>
                </c:pt>
                <c:pt idx="795">
                  <c:v>56.4</c:v>
                </c:pt>
                <c:pt idx="796">
                  <c:v>57.9</c:v>
                </c:pt>
                <c:pt idx="797">
                  <c:v>56.4</c:v>
                </c:pt>
                <c:pt idx="798">
                  <c:v>57.4</c:v>
                </c:pt>
                <c:pt idx="799">
                  <c:v>65.099999999999994</c:v>
                </c:pt>
                <c:pt idx="800">
                  <c:v>58</c:v>
                </c:pt>
                <c:pt idx="801">
                  <c:v>60.7</c:v>
                </c:pt>
                <c:pt idx="802">
                  <c:v>62.6</c:v>
                </c:pt>
                <c:pt idx="803">
                  <c:v>57</c:v>
                </c:pt>
                <c:pt idx="804">
                  <c:v>54.5</c:v>
                </c:pt>
                <c:pt idx="805">
                  <c:v>53.5</c:v>
                </c:pt>
                <c:pt idx="806">
                  <c:v>52.2</c:v>
                </c:pt>
                <c:pt idx="807">
                  <c:v>52.9</c:v>
                </c:pt>
                <c:pt idx="808">
                  <c:v>53.9</c:v>
                </c:pt>
                <c:pt idx="809">
                  <c:v>52.8</c:v>
                </c:pt>
                <c:pt idx="810">
                  <c:v>52.8</c:v>
                </c:pt>
                <c:pt idx="811">
                  <c:v>52.5</c:v>
                </c:pt>
                <c:pt idx="812">
                  <c:v>49.9</c:v>
                </c:pt>
                <c:pt idx="813">
                  <c:v>52.5</c:v>
                </c:pt>
                <c:pt idx="814">
                  <c:v>50.4</c:v>
                </c:pt>
                <c:pt idx="815">
                  <c:v>49.7</c:v>
                </c:pt>
                <c:pt idx="816">
                  <c:v>50.6</c:v>
                </c:pt>
                <c:pt idx="817">
                  <c:v>52.2</c:v>
                </c:pt>
                <c:pt idx="818">
                  <c:v>54.8</c:v>
                </c:pt>
                <c:pt idx="819">
                  <c:v>54.8</c:v>
                </c:pt>
                <c:pt idx="820">
                  <c:v>55</c:v>
                </c:pt>
                <c:pt idx="821">
                  <c:v>56.4</c:v>
                </c:pt>
                <c:pt idx="822">
                  <c:v>56.8</c:v>
                </c:pt>
                <c:pt idx="823">
                  <c:v>50.5</c:v>
                </c:pt>
                <c:pt idx="824">
                  <c:v>54.5</c:v>
                </c:pt>
                <c:pt idx="825">
                  <c:v>53.3</c:v>
                </c:pt>
                <c:pt idx="826">
                  <c:v>55.4</c:v>
                </c:pt>
                <c:pt idx="827">
                  <c:v>59.7</c:v>
                </c:pt>
                <c:pt idx="828">
                  <c:v>60.1</c:v>
                </c:pt>
                <c:pt idx="829">
                  <c:v>63.8</c:v>
                </c:pt>
                <c:pt idx="830">
                  <c:v>62</c:v>
                </c:pt>
                <c:pt idx="831">
                  <c:v>57.1</c:v>
                </c:pt>
                <c:pt idx="832">
                  <c:v>60</c:v>
                </c:pt>
                <c:pt idx="833">
                  <c:v>61.3</c:v>
                </c:pt>
                <c:pt idx="834">
                  <c:v>61</c:v>
                </c:pt>
                <c:pt idx="835">
                  <c:v>61.8</c:v>
                </c:pt>
                <c:pt idx="836">
                  <c:v>64.400000000000006</c:v>
                </c:pt>
                <c:pt idx="837">
                  <c:v>63.5</c:v>
                </c:pt>
                <c:pt idx="838">
                  <c:v>63.9</c:v>
                </c:pt>
                <c:pt idx="839">
                  <c:v>67.400000000000006</c:v>
                </c:pt>
                <c:pt idx="840">
                  <c:v>65.400000000000006</c:v>
                </c:pt>
                <c:pt idx="841">
                  <c:v>64.2</c:v>
                </c:pt>
                <c:pt idx="842">
                  <c:v>61.9</c:v>
                </c:pt>
                <c:pt idx="843">
                  <c:v>61.2</c:v>
                </c:pt>
                <c:pt idx="844">
                  <c:v>63.7</c:v>
                </c:pt>
                <c:pt idx="845">
                  <c:v>63.5</c:v>
                </c:pt>
                <c:pt idx="846">
                  <c:v>60.2</c:v>
                </c:pt>
                <c:pt idx="847">
                  <c:v>65.099999999999994</c:v>
                </c:pt>
                <c:pt idx="848">
                  <c:v>61.8</c:v>
                </c:pt>
                <c:pt idx="849">
                  <c:v>57.4</c:v>
                </c:pt>
                <c:pt idx="850">
                  <c:v>62.1</c:v>
                </c:pt>
                <c:pt idx="851">
                  <c:v>51.1</c:v>
                </c:pt>
                <c:pt idx="852">
                  <c:v>58.2</c:v>
                </c:pt>
                <c:pt idx="853">
                  <c:v>55.5</c:v>
                </c:pt>
                <c:pt idx="854">
                  <c:v>57.4</c:v>
                </c:pt>
                <c:pt idx="855">
                  <c:v>51.7</c:v>
                </c:pt>
                <c:pt idx="856">
                  <c:v>52.7</c:v>
                </c:pt>
                <c:pt idx="857">
                  <c:v>50</c:v>
                </c:pt>
                <c:pt idx="858">
                  <c:v>50.8</c:v>
                </c:pt>
                <c:pt idx="859">
                  <c:v>47.2</c:v>
                </c:pt>
                <c:pt idx="860">
                  <c:v>47.3</c:v>
                </c:pt>
                <c:pt idx="861">
                  <c:v>49.1</c:v>
                </c:pt>
                <c:pt idx="862">
                  <c:v>47.2</c:v>
                </c:pt>
                <c:pt idx="863">
                  <c:v>47.6</c:v>
                </c:pt>
                <c:pt idx="864">
                  <c:v>52</c:v>
                </c:pt>
                <c:pt idx="865">
                  <c:v>49.8</c:v>
                </c:pt>
                <c:pt idx="866">
                  <c:v>42.2</c:v>
                </c:pt>
                <c:pt idx="867">
                  <c:v>27.1</c:v>
                </c:pt>
                <c:pt idx="868">
                  <c:v>31.8</c:v>
                </c:pt>
                <c:pt idx="869">
                  <c:v>56.4</c:v>
                </c:pt>
                <c:pt idx="870">
                  <c:v>61.5</c:v>
                </c:pt>
                <c:pt idx="871">
                  <c:v>67.599999999999994</c:v>
                </c:pt>
                <c:pt idx="872">
                  <c:v>60.2</c:v>
                </c:pt>
                <c:pt idx="873">
                  <c:v>67.900000000000006</c:v>
                </c:pt>
                <c:pt idx="874">
                  <c:v>65.099999999999994</c:v>
                </c:pt>
                <c:pt idx="875">
                  <c:v>67.900000000000006</c:v>
                </c:pt>
                <c:pt idx="876">
                  <c:v>61.1</c:v>
                </c:pt>
                <c:pt idx="877">
                  <c:v>64.8</c:v>
                </c:pt>
                <c:pt idx="878">
                  <c:v>68</c:v>
                </c:pt>
                <c:pt idx="879">
                  <c:v>64.3</c:v>
                </c:pt>
                <c:pt idx="880">
                  <c:v>67</c:v>
                </c:pt>
                <c:pt idx="881">
                  <c:v>66</c:v>
                </c:pt>
                <c:pt idx="882">
                  <c:v>64.900000000000006</c:v>
                </c:pt>
                <c:pt idx="883">
                  <c:v>66.7</c:v>
                </c:pt>
                <c:pt idx="884">
                  <c:v>66.7</c:v>
                </c:pt>
                <c:pt idx="885">
                  <c:v>59.8</c:v>
                </c:pt>
                <c:pt idx="886">
                  <c:v>61.5</c:v>
                </c:pt>
                <c:pt idx="887">
                  <c:v>60.4</c:v>
                </c:pt>
              </c:numCache>
            </c:numRef>
          </c:val>
          <c:smooth val="0"/>
          <c:extLst>
            <c:ext xmlns:c16="http://schemas.microsoft.com/office/drawing/2014/chart" uri="{C3380CC4-5D6E-409C-BE32-E72D297353CC}">
              <c16:uniqueId val="{00000000-E8A9-3847-8CC0-327431E9F4A3}"/>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Details!$C$6:$C$893</c:f>
              <c:numCache>
                <c:formatCode>0.00</c:formatCode>
                <c:ptCount val="888"/>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numCache>
            </c:numRef>
          </c:val>
          <c:smooth val="0"/>
          <c:extLst>
            <c:ext xmlns:c16="http://schemas.microsoft.com/office/drawing/2014/chart" uri="{C3380CC4-5D6E-409C-BE32-E72D297353CC}">
              <c16:uniqueId val="{00000000-EA01-C241-9C67-EBFBFBC966BB}"/>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1"/>
          <c:order val="0"/>
          <c:tx>
            <c:strRef>
              <c:f>Details!$C$5</c:f>
              <c:strCache>
                <c:ptCount val="1"/>
                <c:pt idx="0">
                  <c:v>Imports</c:v>
                </c:pt>
              </c:strCache>
            </c:strRef>
          </c:tx>
          <c:spPr>
            <a:ln w="28575" cap="rnd">
              <a:solidFill>
                <a:schemeClr val="accent2"/>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Details!$C$6:$C$893</c:f>
              <c:numCache>
                <c:formatCode>0.00</c:formatCode>
                <c:ptCount val="888"/>
                <c:pt idx="501">
                  <c:v>49</c:v>
                </c:pt>
                <c:pt idx="502">
                  <c:v>47</c:v>
                </c:pt>
                <c:pt idx="503">
                  <c:v>45.5</c:v>
                </c:pt>
                <c:pt idx="504">
                  <c:v>51.8</c:v>
                </c:pt>
                <c:pt idx="505">
                  <c:v>50.3</c:v>
                </c:pt>
                <c:pt idx="506">
                  <c:v>48.7</c:v>
                </c:pt>
                <c:pt idx="507">
                  <c:v>48</c:v>
                </c:pt>
                <c:pt idx="508">
                  <c:v>46.5</c:v>
                </c:pt>
                <c:pt idx="509">
                  <c:v>47.6</c:v>
                </c:pt>
                <c:pt idx="510">
                  <c:v>47.5</c:v>
                </c:pt>
                <c:pt idx="511">
                  <c:v>46.9</c:v>
                </c:pt>
                <c:pt idx="512">
                  <c:v>46</c:v>
                </c:pt>
                <c:pt idx="513">
                  <c:v>47.4</c:v>
                </c:pt>
                <c:pt idx="514">
                  <c:v>43.1</c:v>
                </c:pt>
                <c:pt idx="515">
                  <c:v>46.5</c:v>
                </c:pt>
                <c:pt idx="516">
                  <c:v>44.6</c:v>
                </c:pt>
                <c:pt idx="517">
                  <c:v>45.8</c:v>
                </c:pt>
                <c:pt idx="518">
                  <c:v>45.8</c:v>
                </c:pt>
                <c:pt idx="519">
                  <c:v>45.2</c:v>
                </c:pt>
                <c:pt idx="520">
                  <c:v>47</c:v>
                </c:pt>
                <c:pt idx="521">
                  <c:v>47</c:v>
                </c:pt>
                <c:pt idx="522">
                  <c:v>47.6</c:v>
                </c:pt>
                <c:pt idx="523">
                  <c:v>49.5</c:v>
                </c:pt>
                <c:pt idx="524">
                  <c:v>49.5</c:v>
                </c:pt>
                <c:pt idx="525">
                  <c:v>48.4</c:v>
                </c:pt>
                <c:pt idx="526">
                  <c:v>46.1</c:v>
                </c:pt>
                <c:pt idx="527">
                  <c:v>47.6</c:v>
                </c:pt>
                <c:pt idx="528">
                  <c:v>47</c:v>
                </c:pt>
                <c:pt idx="529">
                  <c:v>47.2</c:v>
                </c:pt>
                <c:pt idx="530">
                  <c:v>49.8</c:v>
                </c:pt>
                <c:pt idx="531">
                  <c:v>52.1</c:v>
                </c:pt>
                <c:pt idx="532">
                  <c:v>53.9</c:v>
                </c:pt>
                <c:pt idx="533">
                  <c:v>49.1</c:v>
                </c:pt>
                <c:pt idx="534">
                  <c:v>49.7</c:v>
                </c:pt>
                <c:pt idx="535">
                  <c:v>48.6</c:v>
                </c:pt>
                <c:pt idx="536">
                  <c:v>46.7</c:v>
                </c:pt>
                <c:pt idx="537">
                  <c:v>47.7</c:v>
                </c:pt>
                <c:pt idx="538">
                  <c:v>48</c:v>
                </c:pt>
                <c:pt idx="539">
                  <c:v>51.4</c:v>
                </c:pt>
                <c:pt idx="540">
                  <c:v>49.4</c:v>
                </c:pt>
                <c:pt idx="541">
                  <c:v>49.5</c:v>
                </c:pt>
                <c:pt idx="542">
                  <c:v>49.4</c:v>
                </c:pt>
                <c:pt idx="543">
                  <c:v>50.1</c:v>
                </c:pt>
                <c:pt idx="544">
                  <c:v>47.4</c:v>
                </c:pt>
                <c:pt idx="545">
                  <c:v>49.8</c:v>
                </c:pt>
                <c:pt idx="546">
                  <c:v>48.7</c:v>
                </c:pt>
                <c:pt idx="547">
                  <c:v>49.4</c:v>
                </c:pt>
                <c:pt idx="548">
                  <c:v>49.9</c:v>
                </c:pt>
                <c:pt idx="549">
                  <c:v>49.4</c:v>
                </c:pt>
                <c:pt idx="550">
                  <c:v>51.5</c:v>
                </c:pt>
                <c:pt idx="551">
                  <c:v>50.3</c:v>
                </c:pt>
                <c:pt idx="552">
                  <c:v>52.4</c:v>
                </c:pt>
                <c:pt idx="553">
                  <c:v>51.9</c:v>
                </c:pt>
                <c:pt idx="554">
                  <c:v>51.8</c:v>
                </c:pt>
                <c:pt idx="555">
                  <c:v>51.8</c:v>
                </c:pt>
                <c:pt idx="556">
                  <c:v>53.4</c:v>
                </c:pt>
                <c:pt idx="557">
                  <c:v>55.2</c:v>
                </c:pt>
                <c:pt idx="558">
                  <c:v>51.1</c:v>
                </c:pt>
                <c:pt idx="559">
                  <c:v>51.3</c:v>
                </c:pt>
                <c:pt idx="560">
                  <c:v>53</c:v>
                </c:pt>
                <c:pt idx="561">
                  <c:v>53.7</c:v>
                </c:pt>
                <c:pt idx="562">
                  <c:v>53.2</c:v>
                </c:pt>
                <c:pt idx="563">
                  <c:v>52.6</c:v>
                </c:pt>
                <c:pt idx="564">
                  <c:v>52.2</c:v>
                </c:pt>
                <c:pt idx="565">
                  <c:v>53</c:v>
                </c:pt>
                <c:pt idx="566">
                  <c:v>52</c:v>
                </c:pt>
                <c:pt idx="567">
                  <c:v>49.8</c:v>
                </c:pt>
                <c:pt idx="568">
                  <c:v>47.9</c:v>
                </c:pt>
                <c:pt idx="569">
                  <c:v>49.3</c:v>
                </c:pt>
                <c:pt idx="570">
                  <c:v>53.3</c:v>
                </c:pt>
                <c:pt idx="571">
                  <c:v>51.8</c:v>
                </c:pt>
                <c:pt idx="572">
                  <c:v>49.4</c:v>
                </c:pt>
                <c:pt idx="573">
                  <c:v>49.5</c:v>
                </c:pt>
                <c:pt idx="574">
                  <c:v>44.2</c:v>
                </c:pt>
                <c:pt idx="575">
                  <c:v>49.5</c:v>
                </c:pt>
                <c:pt idx="576">
                  <c:v>48.3</c:v>
                </c:pt>
                <c:pt idx="577">
                  <c:v>48.1</c:v>
                </c:pt>
                <c:pt idx="578">
                  <c:v>47.5</c:v>
                </c:pt>
                <c:pt idx="579">
                  <c:v>47.5</c:v>
                </c:pt>
                <c:pt idx="580">
                  <c:v>48.5</c:v>
                </c:pt>
                <c:pt idx="581">
                  <c:v>48.7</c:v>
                </c:pt>
                <c:pt idx="582">
                  <c:v>53.1</c:v>
                </c:pt>
                <c:pt idx="583">
                  <c:v>50</c:v>
                </c:pt>
                <c:pt idx="584">
                  <c:v>50.7</c:v>
                </c:pt>
                <c:pt idx="585">
                  <c:v>52.8</c:v>
                </c:pt>
                <c:pt idx="586">
                  <c:v>53.2</c:v>
                </c:pt>
                <c:pt idx="587">
                  <c:v>51.6</c:v>
                </c:pt>
                <c:pt idx="588">
                  <c:v>53.5</c:v>
                </c:pt>
                <c:pt idx="589">
                  <c:v>53.7</c:v>
                </c:pt>
                <c:pt idx="590">
                  <c:v>48.3</c:v>
                </c:pt>
                <c:pt idx="591">
                  <c:v>51.4</c:v>
                </c:pt>
                <c:pt idx="592">
                  <c:v>52.1</c:v>
                </c:pt>
                <c:pt idx="593">
                  <c:v>54.1</c:v>
                </c:pt>
                <c:pt idx="594">
                  <c:v>55.2</c:v>
                </c:pt>
                <c:pt idx="595">
                  <c:v>53.7</c:v>
                </c:pt>
                <c:pt idx="596">
                  <c:v>51.6</c:v>
                </c:pt>
                <c:pt idx="597">
                  <c:v>51.8</c:v>
                </c:pt>
                <c:pt idx="598">
                  <c:v>54.7</c:v>
                </c:pt>
                <c:pt idx="599">
                  <c:v>56</c:v>
                </c:pt>
                <c:pt idx="600">
                  <c:v>55.1</c:v>
                </c:pt>
                <c:pt idx="601">
                  <c:v>53.4</c:v>
                </c:pt>
                <c:pt idx="602">
                  <c:v>52.1</c:v>
                </c:pt>
                <c:pt idx="603">
                  <c:v>53.9</c:v>
                </c:pt>
                <c:pt idx="604">
                  <c:v>52.1</c:v>
                </c:pt>
                <c:pt idx="605">
                  <c:v>51.7</c:v>
                </c:pt>
                <c:pt idx="606">
                  <c:v>51.4</c:v>
                </c:pt>
                <c:pt idx="607">
                  <c:v>51.2</c:v>
                </c:pt>
                <c:pt idx="608">
                  <c:v>51.5</c:v>
                </c:pt>
                <c:pt idx="609">
                  <c:v>51.3</c:v>
                </c:pt>
                <c:pt idx="610">
                  <c:v>51.1</c:v>
                </c:pt>
                <c:pt idx="611">
                  <c:v>50.5</c:v>
                </c:pt>
                <c:pt idx="612">
                  <c:v>50.5</c:v>
                </c:pt>
                <c:pt idx="613">
                  <c:v>54.6</c:v>
                </c:pt>
                <c:pt idx="614">
                  <c:v>52.8</c:v>
                </c:pt>
                <c:pt idx="615">
                  <c:v>51.6</c:v>
                </c:pt>
                <c:pt idx="616">
                  <c:v>53.1</c:v>
                </c:pt>
                <c:pt idx="617">
                  <c:v>52.2</c:v>
                </c:pt>
                <c:pt idx="618">
                  <c:v>54.1</c:v>
                </c:pt>
                <c:pt idx="619">
                  <c:v>53.7</c:v>
                </c:pt>
                <c:pt idx="620">
                  <c:v>54.2</c:v>
                </c:pt>
                <c:pt idx="621">
                  <c:v>54.3</c:v>
                </c:pt>
                <c:pt idx="622">
                  <c:v>52.7</c:v>
                </c:pt>
                <c:pt idx="623">
                  <c:v>52</c:v>
                </c:pt>
                <c:pt idx="624">
                  <c:v>52.9</c:v>
                </c:pt>
                <c:pt idx="625">
                  <c:v>53</c:v>
                </c:pt>
                <c:pt idx="626">
                  <c:v>53.5</c:v>
                </c:pt>
                <c:pt idx="627">
                  <c:v>53.8</c:v>
                </c:pt>
                <c:pt idx="628">
                  <c:v>54.2</c:v>
                </c:pt>
                <c:pt idx="629">
                  <c:v>55.7</c:v>
                </c:pt>
                <c:pt idx="630">
                  <c:v>50.8</c:v>
                </c:pt>
                <c:pt idx="631">
                  <c:v>52.2</c:v>
                </c:pt>
                <c:pt idx="632">
                  <c:v>48.9</c:v>
                </c:pt>
                <c:pt idx="633">
                  <c:v>52.4</c:v>
                </c:pt>
                <c:pt idx="634">
                  <c:v>53.2</c:v>
                </c:pt>
                <c:pt idx="635">
                  <c:v>51.2</c:v>
                </c:pt>
                <c:pt idx="636">
                  <c:v>49.1</c:v>
                </c:pt>
                <c:pt idx="637">
                  <c:v>47.5</c:v>
                </c:pt>
                <c:pt idx="638">
                  <c:v>48.8</c:v>
                </c:pt>
                <c:pt idx="639">
                  <c:v>47.2</c:v>
                </c:pt>
                <c:pt idx="640">
                  <c:v>46.9</c:v>
                </c:pt>
                <c:pt idx="641">
                  <c:v>47</c:v>
                </c:pt>
                <c:pt idx="642">
                  <c:v>47.2</c:v>
                </c:pt>
                <c:pt idx="643">
                  <c:v>50</c:v>
                </c:pt>
                <c:pt idx="644">
                  <c:v>49.7</c:v>
                </c:pt>
                <c:pt idx="645">
                  <c:v>47.6</c:v>
                </c:pt>
                <c:pt idx="646">
                  <c:v>49.5</c:v>
                </c:pt>
                <c:pt idx="647">
                  <c:v>50.2</c:v>
                </c:pt>
                <c:pt idx="648">
                  <c:v>51.3</c:v>
                </c:pt>
                <c:pt idx="649">
                  <c:v>52.4</c:v>
                </c:pt>
                <c:pt idx="650">
                  <c:v>53.9</c:v>
                </c:pt>
                <c:pt idx="651">
                  <c:v>55.5</c:v>
                </c:pt>
                <c:pt idx="652">
                  <c:v>53.9</c:v>
                </c:pt>
                <c:pt idx="653">
                  <c:v>53.8</c:v>
                </c:pt>
                <c:pt idx="654">
                  <c:v>53.2</c:v>
                </c:pt>
                <c:pt idx="655">
                  <c:v>52.6</c:v>
                </c:pt>
                <c:pt idx="656">
                  <c:v>54.7</c:v>
                </c:pt>
                <c:pt idx="657">
                  <c:v>51.2</c:v>
                </c:pt>
                <c:pt idx="658">
                  <c:v>52.4</c:v>
                </c:pt>
                <c:pt idx="659">
                  <c:v>55.1</c:v>
                </c:pt>
                <c:pt idx="660">
                  <c:v>58.6</c:v>
                </c:pt>
                <c:pt idx="661">
                  <c:v>54.6</c:v>
                </c:pt>
                <c:pt idx="662">
                  <c:v>53.3</c:v>
                </c:pt>
                <c:pt idx="663">
                  <c:v>54.8</c:v>
                </c:pt>
                <c:pt idx="664">
                  <c:v>52.2</c:v>
                </c:pt>
                <c:pt idx="665">
                  <c:v>55.9</c:v>
                </c:pt>
                <c:pt idx="666">
                  <c:v>54.9</c:v>
                </c:pt>
                <c:pt idx="667">
                  <c:v>55.2</c:v>
                </c:pt>
                <c:pt idx="668">
                  <c:v>61.4</c:v>
                </c:pt>
                <c:pt idx="669">
                  <c:v>59.2</c:v>
                </c:pt>
                <c:pt idx="670">
                  <c:v>61.4</c:v>
                </c:pt>
                <c:pt idx="671">
                  <c:v>57.8</c:v>
                </c:pt>
                <c:pt idx="672">
                  <c:v>59.2</c:v>
                </c:pt>
                <c:pt idx="673">
                  <c:v>59.9</c:v>
                </c:pt>
                <c:pt idx="674">
                  <c:v>57.1</c:v>
                </c:pt>
                <c:pt idx="675">
                  <c:v>58.7</c:v>
                </c:pt>
                <c:pt idx="676">
                  <c:v>58.8</c:v>
                </c:pt>
                <c:pt idx="677">
                  <c:v>57.5</c:v>
                </c:pt>
                <c:pt idx="678">
                  <c:v>58.8</c:v>
                </c:pt>
                <c:pt idx="679">
                  <c:v>58.3</c:v>
                </c:pt>
                <c:pt idx="680">
                  <c:v>58.2</c:v>
                </c:pt>
                <c:pt idx="681">
                  <c:v>59.2</c:v>
                </c:pt>
                <c:pt idx="682">
                  <c:v>58.8</c:v>
                </c:pt>
                <c:pt idx="683">
                  <c:v>60.8</c:v>
                </c:pt>
                <c:pt idx="684">
                  <c:v>61.1</c:v>
                </c:pt>
                <c:pt idx="685">
                  <c:v>60.7</c:v>
                </c:pt>
                <c:pt idx="686">
                  <c:v>58.9</c:v>
                </c:pt>
                <c:pt idx="687">
                  <c:v>56.7</c:v>
                </c:pt>
                <c:pt idx="688">
                  <c:v>53.9</c:v>
                </c:pt>
                <c:pt idx="689">
                  <c:v>54.2</c:v>
                </c:pt>
                <c:pt idx="690">
                  <c:v>54.7</c:v>
                </c:pt>
                <c:pt idx="691">
                  <c:v>53.4</c:v>
                </c:pt>
                <c:pt idx="692">
                  <c:v>53.4</c:v>
                </c:pt>
                <c:pt idx="693">
                  <c:v>58.2</c:v>
                </c:pt>
                <c:pt idx="694">
                  <c:v>54.1</c:v>
                </c:pt>
                <c:pt idx="695">
                  <c:v>52.8</c:v>
                </c:pt>
                <c:pt idx="696">
                  <c:v>57</c:v>
                </c:pt>
                <c:pt idx="697">
                  <c:v>57.5</c:v>
                </c:pt>
                <c:pt idx="698">
                  <c:v>57</c:v>
                </c:pt>
                <c:pt idx="699">
                  <c:v>59</c:v>
                </c:pt>
                <c:pt idx="700">
                  <c:v>56.5</c:v>
                </c:pt>
                <c:pt idx="701">
                  <c:v>56.5</c:v>
                </c:pt>
                <c:pt idx="702">
                  <c:v>57.5</c:v>
                </c:pt>
                <c:pt idx="703">
                  <c:v>54</c:v>
                </c:pt>
                <c:pt idx="704">
                  <c:v>56</c:v>
                </c:pt>
                <c:pt idx="705">
                  <c:v>57</c:v>
                </c:pt>
                <c:pt idx="706">
                  <c:v>56.5</c:v>
                </c:pt>
                <c:pt idx="707">
                  <c:v>55.5</c:v>
                </c:pt>
                <c:pt idx="708">
                  <c:v>53.3</c:v>
                </c:pt>
                <c:pt idx="709">
                  <c:v>61.1</c:v>
                </c:pt>
                <c:pt idx="710">
                  <c:v>57.5</c:v>
                </c:pt>
                <c:pt idx="711">
                  <c:v>58.3</c:v>
                </c:pt>
                <c:pt idx="712">
                  <c:v>57.5</c:v>
                </c:pt>
                <c:pt idx="713">
                  <c:v>56</c:v>
                </c:pt>
                <c:pt idx="714">
                  <c:v>56.2</c:v>
                </c:pt>
                <c:pt idx="715">
                  <c:v>54</c:v>
                </c:pt>
                <c:pt idx="716">
                  <c:v>54.1</c:v>
                </c:pt>
                <c:pt idx="717">
                  <c:v>50.9</c:v>
                </c:pt>
                <c:pt idx="718">
                  <c:v>44.9</c:v>
                </c:pt>
                <c:pt idx="719">
                  <c:v>48.6</c:v>
                </c:pt>
                <c:pt idx="720">
                  <c:v>53.3</c:v>
                </c:pt>
                <c:pt idx="721">
                  <c:v>47.9</c:v>
                </c:pt>
                <c:pt idx="722">
                  <c:v>45.7</c:v>
                </c:pt>
                <c:pt idx="723">
                  <c:v>49.2</c:v>
                </c:pt>
                <c:pt idx="724">
                  <c:v>48.2</c:v>
                </c:pt>
                <c:pt idx="725">
                  <c:v>46</c:v>
                </c:pt>
                <c:pt idx="726">
                  <c:v>45.7</c:v>
                </c:pt>
                <c:pt idx="727">
                  <c:v>51.1</c:v>
                </c:pt>
                <c:pt idx="728">
                  <c:v>45.2</c:v>
                </c:pt>
                <c:pt idx="729">
                  <c:v>40.1</c:v>
                </c:pt>
                <c:pt idx="730">
                  <c:v>36.4</c:v>
                </c:pt>
                <c:pt idx="731">
                  <c:v>38</c:v>
                </c:pt>
                <c:pt idx="732">
                  <c:v>34.5</c:v>
                </c:pt>
                <c:pt idx="733">
                  <c:v>35.299999999999997</c:v>
                </c:pt>
                <c:pt idx="734">
                  <c:v>32.1</c:v>
                </c:pt>
                <c:pt idx="735">
                  <c:v>42.5</c:v>
                </c:pt>
                <c:pt idx="736">
                  <c:v>38.5</c:v>
                </c:pt>
                <c:pt idx="737">
                  <c:v>46.5</c:v>
                </c:pt>
                <c:pt idx="738">
                  <c:v>48.2</c:v>
                </c:pt>
                <c:pt idx="739">
                  <c:v>48.2</c:v>
                </c:pt>
                <c:pt idx="740">
                  <c:v>51.2</c:v>
                </c:pt>
                <c:pt idx="741">
                  <c:v>49.5</c:v>
                </c:pt>
                <c:pt idx="742">
                  <c:v>50.3</c:v>
                </c:pt>
                <c:pt idx="743">
                  <c:v>51</c:v>
                </c:pt>
                <c:pt idx="744">
                  <c:v>55.5</c:v>
                </c:pt>
                <c:pt idx="745">
                  <c:v>55.5</c:v>
                </c:pt>
                <c:pt idx="746">
                  <c:v>55.9</c:v>
                </c:pt>
                <c:pt idx="747">
                  <c:v>56.9</c:v>
                </c:pt>
                <c:pt idx="748">
                  <c:v>55.6</c:v>
                </c:pt>
                <c:pt idx="749">
                  <c:v>58.2</c:v>
                </c:pt>
                <c:pt idx="750">
                  <c:v>53</c:v>
                </c:pt>
                <c:pt idx="751">
                  <c:v>55.2</c:v>
                </c:pt>
                <c:pt idx="752">
                  <c:v>53.8</c:v>
                </c:pt>
                <c:pt idx="753">
                  <c:v>48.7</c:v>
                </c:pt>
                <c:pt idx="754">
                  <c:v>50.6</c:v>
                </c:pt>
                <c:pt idx="755">
                  <c:v>48.4</c:v>
                </c:pt>
                <c:pt idx="756">
                  <c:v>51.4</c:v>
                </c:pt>
                <c:pt idx="757">
                  <c:v>54</c:v>
                </c:pt>
                <c:pt idx="758">
                  <c:v>50.4</c:v>
                </c:pt>
                <c:pt idx="759">
                  <c:v>53.4</c:v>
                </c:pt>
                <c:pt idx="760">
                  <c:v>55.1</c:v>
                </c:pt>
                <c:pt idx="761">
                  <c:v>50.9</c:v>
                </c:pt>
                <c:pt idx="762">
                  <c:v>51.3</c:v>
                </c:pt>
                <c:pt idx="763">
                  <c:v>55.1</c:v>
                </c:pt>
                <c:pt idx="764">
                  <c:v>53.1</c:v>
                </c:pt>
                <c:pt idx="765">
                  <c:v>48.2</c:v>
                </c:pt>
                <c:pt idx="766">
                  <c:v>49.5</c:v>
                </c:pt>
                <c:pt idx="767">
                  <c:v>53.8</c:v>
                </c:pt>
                <c:pt idx="768">
                  <c:v>51.4</c:v>
                </c:pt>
                <c:pt idx="769">
                  <c:v>53.6</c:v>
                </c:pt>
                <c:pt idx="770">
                  <c:v>53.8</c:v>
                </c:pt>
                <c:pt idx="771">
                  <c:v>52.4</c:v>
                </c:pt>
                <c:pt idx="772">
                  <c:v>53.7</c:v>
                </c:pt>
                <c:pt idx="773">
                  <c:v>50</c:v>
                </c:pt>
                <c:pt idx="774">
                  <c:v>51.3</c:v>
                </c:pt>
                <c:pt idx="775">
                  <c:v>49</c:v>
                </c:pt>
                <c:pt idx="776">
                  <c:v>50.8</c:v>
                </c:pt>
                <c:pt idx="777">
                  <c:v>48.3</c:v>
                </c:pt>
                <c:pt idx="778">
                  <c:v>48.8</c:v>
                </c:pt>
                <c:pt idx="779">
                  <c:v>51.2</c:v>
                </c:pt>
                <c:pt idx="780">
                  <c:v>49.4</c:v>
                </c:pt>
                <c:pt idx="781">
                  <c:v>53.8</c:v>
                </c:pt>
                <c:pt idx="782">
                  <c:v>54.5</c:v>
                </c:pt>
                <c:pt idx="783">
                  <c:v>53.8</c:v>
                </c:pt>
                <c:pt idx="784">
                  <c:v>53.3</c:v>
                </c:pt>
                <c:pt idx="785">
                  <c:v>55.9</c:v>
                </c:pt>
                <c:pt idx="786">
                  <c:v>57.2</c:v>
                </c:pt>
                <c:pt idx="787">
                  <c:v>57.6</c:v>
                </c:pt>
                <c:pt idx="788">
                  <c:v>53.2</c:v>
                </c:pt>
                <c:pt idx="789">
                  <c:v>54</c:v>
                </c:pt>
                <c:pt idx="790">
                  <c:v>54.5</c:v>
                </c:pt>
                <c:pt idx="791">
                  <c:v>56</c:v>
                </c:pt>
                <c:pt idx="792">
                  <c:v>52.6</c:v>
                </c:pt>
                <c:pt idx="793">
                  <c:v>53.1</c:v>
                </c:pt>
                <c:pt idx="794">
                  <c:v>55.2</c:v>
                </c:pt>
                <c:pt idx="795">
                  <c:v>58.4</c:v>
                </c:pt>
                <c:pt idx="796">
                  <c:v>53.3</c:v>
                </c:pt>
                <c:pt idx="797">
                  <c:v>56.3</c:v>
                </c:pt>
                <c:pt idx="798">
                  <c:v>51.3</c:v>
                </c:pt>
                <c:pt idx="799">
                  <c:v>56.5</c:v>
                </c:pt>
                <c:pt idx="800">
                  <c:v>53.4</c:v>
                </c:pt>
                <c:pt idx="801">
                  <c:v>53.8</c:v>
                </c:pt>
                <c:pt idx="802">
                  <c:v>57.1</c:v>
                </c:pt>
                <c:pt idx="803">
                  <c:v>55.3</c:v>
                </c:pt>
                <c:pt idx="804">
                  <c:v>55.3</c:v>
                </c:pt>
                <c:pt idx="805">
                  <c:v>53.1</c:v>
                </c:pt>
                <c:pt idx="806">
                  <c:v>51.4</c:v>
                </c:pt>
                <c:pt idx="807">
                  <c:v>52.8</c:v>
                </c:pt>
                <c:pt idx="808">
                  <c:v>54.5</c:v>
                </c:pt>
                <c:pt idx="809">
                  <c:v>53.5</c:v>
                </c:pt>
                <c:pt idx="810">
                  <c:v>51.8</c:v>
                </c:pt>
                <c:pt idx="811">
                  <c:v>52.2</c:v>
                </c:pt>
                <c:pt idx="812">
                  <c:v>50.2</c:v>
                </c:pt>
                <c:pt idx="813">
                  <c:v>48.8</c:v>
                </c:pt>
                <c:pt idx="814">
                  <c:v>49.4</c:v>
                </c:pt>
                <c:pt idx="815">
                  <c:v>46</c:v>
                </c:pt>
                <c:pt idx="816">
                  <c:v>51.4</c:v>
                </c:pt>
                <c:pt idx="817">
                  <c:v>48.6</c:v>
                </c:pt>
                <c:pt idx="818">
                  <c:v>48.8</c:v>
                </c:pt>
                <c:pt idx="819">
                  <c:v>50</c:v>
                </c:pt>
                <c:pt idx="820">
                  <c:v>49</c:v>
                </c:pt>
                <c:pt idx="821">
                  <c:v>51.1</c:v>
                </c:pt>
                <c:pt idx="822">
                  <c:v>52.2</c:v>
                </c:pt>
                <c:pt idx="823">
                  <c:v>46.8</c:v>
                </c:pt>
                <c:pt idx="824">
                  <c:v>49.4</c:v>
                </c:pt>
                <c:pt idx="825">
                  <c:v>51.6</c:v>
                </c:pt>
                <c:pt idx="826">
                  <c:v>50.5</c:v>
                </c:pt>
                <c:pt idx="827">
                  <c:v>49.8</c:v>
                </c:pt>
                <c:pt idx="828">
                  <c:v>49.2</c:v>
                </c:pt>
                <c:pt idx="829">
                  <c:v>55.1</c:v>
                </c:pt>
                <c:pt idx="830">
                  <c:v>53.5</c:v>
                </c:pt>
                <c:pt idx="831">
                  <c:v>54.9</c:v>
                </c:pt>
                <c:pt idx="832">
                  <c:v>52.3</c:v>
                </c:pt>
                <c:pt idx="833">
                  <c:v>53.5</c:v>
                </c:pt>
                <c:pt idx="834">
                  <c:v>56.4</c:v>
                </c:pt>
                <c:pt idx="835">
                  <c:v>54.3</c:v>
                </c:pt>
                <c:pt idx="836">
                  <c:v>53.8</c:v>
                </c:pt>
                <c:pt idx="837">
                  <c:v>54.3</c:v>
                </c:pt>
                <c:pt idx="838">
                  <c:v>54.3</c:v>
                </c:pt>
                <c:pt idx="839">
                  <c:v>56.5</c:v>
                </c:pt>
                <c:pt idx="840">
                  <c:v>58.4</c:v>
                </c:pt>
                <c:pt idx="841">
                  <c:v>60.5</c:v>
                </c:pt>
                <c:pt idx="842">
                  <c:v>59.7</c:v>
                </c:pt>
                <c:pt idx="843">
                  <c:v>57.8</c:v>
                </c:pt>
                <c:pt idx="844">
                  <c:v>54.1</c:v>
                </c:pt>
                <c:pt idx="845">
                  <c:v>59</c:v>
                </c:pt>
                <c:pt idx="846">
                  <c:v>54.7</c:v>
                </c:pt>
                <c:pt idx="847">
                  <c:v>53.9</c:v>
                </c:pt>
                <c:pt idx="848">
                  <c:v>54.5</c:v>
                </c:pt>
                <c:pt idx="849">
                  <c:v>54.3</c:v>
                </c:pt>
                <c:pt idx="850">
                  <c:v>53.6</c:v>
                </c:pt>
                <c:pt idx="851">
                  <c:v>52.7</c:v>
                </c:pt>
                <c:pt idx="852">
                  <c:v>53.8</c:v>
                </c:pt>
                <c:pt idx="853">
                  <c:v>55.3</c:v>
                </c:pt>
                <c:pt idx="854">
                  <c:v>51.1</c:v>
                </c:pt>
                <c:pt idx="855">
                  <c:v>49.8</c:v>
                </c:pt>
                <c:pt idx="856">
                  <c:v>49.4</c:v>
                </c:pt>
                <c:pt idx="857">
                  <c:v>50</c:v>
                </c:pt>
                <c:pt idx="858">
                  <c:v>47</c:v>
                </c:pt>
                <c:pt idx="859">
                  <c:v>46</c:v>
                </c:pt>
                <c:pt idx="860">
                  <c:v>48.1</c:v>
                </c:pt>
                <c:pt idx="861">
                  <c:v>45.3</c:v>
                </c:pt>
                <c:pt idx="862">
                  <c:v>48.3</c:v>
                </c:pt>
                <c:pt idx="863">
                  <c:v>48.8</c:v>
                </c:pt>
                <c:pt idx="864">
                  <c:v>51.3</c:v>
                </c:pt>
                <c:pt idx="865">
                  <c:v>42.6</c:v>
                </c:pt>
                <c:pt idx="866">
                  <c:v>42.1</c:v>
                </c:pt>
                <c:pt idx="867">
                  <c:v>42.7</c:v>
                </c:pt>
                <c:pt idx="868">
                  <c:v>41.3</c:v>
                </c:pt>
                <c:pt idx="869">
                  <c:v>48.8</c:v>
                </c:pt>
                <c:pt idx="870">
                  <c:v>53.1</c:v>
                </c:pt>
                <c:pt idx="871">
                  <c:v>55.6</c:v>
                </c:pt>
                <c:pt idx="872">
                  <c:v>54</c:v>
                </c:pt>
                <c:pt idx="873">
                  <c:v>58.1</c:v>
                </c:pt>
                <c:pt idx="874">
                  <c:v>55.1</c:v>
                </c:pt>
                <c:pt idx="875">
                  <c:v>54.6</c:v>
                </c:pt>
                <c:pt idx="876">
                  <c:v>56.8</c:v>
                </c:pt>
                <c:pt idx="877">
                  <c:v>56.1</c:v>
                </c:pt>
                <c:pt idx="878">
                  <c:v>56.7</c:v>
                </c:pt>
                <c:pt idx="879">
                  <c:v>52.2</c:v>
                </c:pt>
                <c:pt idx="880">
                  <c:v>54</c:v>
                </c:pt>
                <c:pt idx="881">
                  <c:v>61</c:v>
                </c:pt>
                <c:pt idx="882">
                  <c:v>53.7</c:v>
                </c:pt>
                <c:pt idx="883">
                  <c:v>54.3</c:v>
                </c:pt>
                <c:pt idx="884">
                  <c:v>54.9</c:v>
                </c:pt>
                <c:pt idx="885">
                  <c:v>49.1</c:v>
                </c:pt>
                <c:pt idx="886">
                  <c:v>52.6</c:v>
                </c:pt>
                <c:pt idx="887">
                  <c:v>53.8</c:v>
                </c:pt>
              </c:numCache>
            </c:numRef>
          </c:val>
          <c:smooth val="0"/>
          <c:extLst>
            <c:ext xmlns:c16="http://schemas.microsoft.com/office/drawing/2014/chart" uri="{C3380CC4-5D6E-409C-BE32-E72D297353CC}">
              <c16:uniqueId val="{00000000-8000-EE47-B65E-26A0618D2DC1}"/>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Details!$D$6:$D$893</c:f>
              <c:numCache>
                <c:formatCode>0.00</c:formatCode>
                <c:ptCount val="888"/>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numCache>
            </c:numRef>
          </c:val>
          <c:smooth val="0"/>
          <c:extLst>
            <c:ext xmlns:c16="http://schemas.microsoft.com/office/drawing/2014/chart" uri="{C3380CC4-5D6E-409C-BE32-E72D297353CC}">
              <c16:uniqueId val="{00000000-5F36-C94D-A017-9466CFB67302}"/>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2"/>
          <c:order val="0"/>
          <c:tx>
            <c:strRef>
              <c:f>Details!$D$5</c:f>
              <c:strCache>
                <c:ptCount val="1"/>
                <c:pt idx="0">
                  <c:v>Backlog Of Orders</c:v>
                </c:pt>
              </c:strCache>
            </c:strRef>
          </c:tx>
          <c:spPr>
            <a:ln w="28575" cap="rnd">
              <a:solidFill>
                <a:schemeClr val="accent3"/>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Details!$D$6:$D$893</c:f>
              <c:numCache>
                <c:formatCode>0.00</c:formatCode>
                <c:ptCount val="888"/>
                <c:pt idx="540">
                  <c:v>56.5</c:v>
                </c:pt>
                <c:pt idx="541">
                  <c:v>56</c:v>
                </c:pt>
                <c:pt idx="542">
                  <c:v>54.5</c:v>
                </c:pt>
                <c:pt idx="543">
                  <c:v>51</c:v>
                </c:pt>
                <c:pt idx="544">
                  <c:v>51.5</c:v>
                </c:pt>
                <c:pt idx="545">
                  <c:v>52</c:v>
                </c:pt>
                <c:pt idx="546">
                  <c:v>45</c:v>
                </c:pt>
                <c:pt idx="547">
                  <c:v>51</c:v>
                </c:pt>
                <c:pt idx="548">
                  <c:v>49</c:v>
                </c:pt>
                <c:pt idx="549">
                  <c:v>55.5</c:v>
                </c:pt>
                <c:pt idx="550">
                  <c:v>56.5</c:v>
                </c:pt>
                <c:pt idx="551">
                  <c:v>54.5</c:v>
                </c:pt>
                <c:pt idx="552">
                  <c:v>58</c:v>
                </c:pt>
                <c:pt idx="553">
                  <c:v>56.5</c:v>
                </c:pt>
                <c:pt idx="554">
                  <c:v>56.5</c:v>
                </c:pt>
                <c:pt idx="555">
                  <c:v>61.5</c:v>
                </c:pt>
                <c:pt idx="556">
                  <c:v>61.5</c:v>
                </c:pt>
                <c:pt idx="557">
                  <c:v>60</c:v>
                </c:pt>
                <c:pt idx="558">
                  <c:v>59.5</c:v>
                </c:pt>
                <c:pt idx="559">
                  <c:v>60.5</c:v>
                </c:pt>
                <c:pt idx="560">
                  <c:v>60.5</c:v>
                </c:pt>
                <c:pt idx="561">
                  <c:v>60.5</c:v>
                </c:pt>
                <c:pt idx="562">
                  <c:v>58</c:v>
                </c:pt>
                <c:pt idx="563">
                  <c:v>53.5</c:v>
                </c:pt>
                <c:pt idx="564">
                  <c:v>54</c:v>
                </c:pt>
                <c:pt idx="565">
                  <c:v>55</c:v>
                </c:pt>
                <c:pt idx="566">
                  <c:v>51</c:v>
                </c:pt>
                <c:pt idx="567">
                  <c:v>47.5</c:v>
                </c:pt>
                <c:pt idx="568">
                  <c:v>42</c:v>
                </c:pt>
                <c:pt idx="569">
                  <c:v>36</c:v>
                </c:pt>
                <c:pt idx="570">
                  <c:v>41.5</c:v>
                </c:pt>
                <c:pt idx="571">
                  <c:v>40.5</c:v>
                </c:pt>
                <c:pt idx="572">
                  <c:v>43.5</c:v>
                </c:pt>
                <c:pt idx="573">
                  <c:v>40.5</c:v>
                </c:pt>
                <c:pt idx="574">
                  <c:v>41.5</c:v>
                </c:pt>
                <c:pt idx="575">
                  <c:v>42</c:v>
                </c:pt>
                <c:pt idx="576">
                  <c:v>41.5</c:v>
                </c:pt>
                <c:pt idx="577">
                  <c:v>43.5</c:v>
                </c:pt>
                <c:pt idx="578">
                  <c:v>40</c:v>
                </c:pt>
                <c:pt idx="579">
                  <c:v>44</c:v>
                </c:pt>
                <c:pt idx="580">
                  <c:v>48.5</c:v>
                </c:pt>
                <c:pt idx="581">
                  <c:v>51</c:v>
                </c:pt>
                <c:pt idx="582">
                  <c:v>47.5</c:v>
                </c:pt>
                <c:pt idx="583">
                  <c:v>47</c:v>
                </c:pt>
                <c:pt idx="584">
                  <c:v>49.5</c:v>
                </c:pt>
                <c:pt idx="585">
                  <c:v>44.5</c:v>
                </c:pt>
                <c:pt idx="586">
                  <c:v>49</c:v>
                </c:pt>
                <c:pt idx="587">
                  <c:v>51</c:v>
                </c:pt>
                <c:pt idx="588">
                  <c:v>45.5</c:v>
                </c:pt>
                <c:pt idx="589">
                  <c:v>48.5</c:v>
                </c:pt>
                <c:pt idx="590">
                  <c:v>51.5</c:v>
                </c:pt>
                <c:pt idx="591">
                  <c:v>54</c:v>
                </c:pt>
                <c:pt idx="592">
                  <c:v>58</c:v>
                </c:pt>
                <c:pt idx="593">
                  <c:v>53.5</c:v>
                </c:pt>
                <c:pt idx="594">
                  <c:v>56.5</c:v>
                </c:pt>
                <c:pt idx="595">
                  <c:v>60</c:v>
                </c:pt>
                <c:pt idx="596">
                  <c:v>50</c:v>
                </c:pt>
                <c:pt idx="597">
                  <c:v>56.5</c:v>
                </c:pt>
                <c:pt idx="598">
                  <c:v>50</c:v>
                </c:pt>
                <c:pt idx="599">
                  <c:v>52</c:v>
                </c:pt>
                <c:pt idx="600">
                  <c:v>47</c:v>
                </c:pt>
                <c:pt idx="601">
                  <c:v>48</c:v>
                </c:pt>
                <c:pt idx="602">
                  <c:v>51.5</c:v>
                </c:pt>
                <c:pt idx="603">
                  <c:v>52.5</c:v>
                </c:pt>
                <c:pt idx="604">
                  <c:v>48.5</c:v>
                </c:pt>
                <c:pt idx="605">
                  <c:v>48.5</c:v>
                </c:pt>
                <c:pt idx="606">
                  <c:v>44.5</c:v>
                </c:pt>
                <c:pt idx="607">
                  <c:v>48.5</c:v>
                </c:pt>
                <c:pt idx="608">
                  <c:v>46</c:v>
                </c:pt>
                <c:pt idx="609">
                  <c:v>45.5</c:v>
                </c:pt>
                <c:pt idx="610">
                  <c:v>40.5</c:v>
                </c:pt>
                <c:pt idx="611">
                  <c:v>37</c:v>
                </c:pt>
                <c:pt idx="612">
                  <c:v>38</c:v>
                </c:pt>
                <c:pt idx="613">
                  <c:v>48.5</c:v>
                </c:pt>
                <c:pt idx="614">
                  <c:v>52</c:v>
                </c:pt>
                <c:pt idx="615">
                  <c:v>53</c:v>
                </c:pt>
                <c:pt idx="616">
                  <c:v>55.5</c:v>
                </c:pt>
                <c:pt idx="617">
                  <c:v>54.5</c:v>
                </c:pt>
                <c:pt idx="618">
                  <c:v>50.5</c:v>
                </c:pt>
                <c:pt idx="619">
                  <c:v>52.5</c:v>
                </c:pt>
                <c:pt idx="620">
                  <c:v>54.5</c:v>
                </c:pt>
                <c:pt idx="621">
                  <c:v>54</c:v>
                </c:pt>
                <c:pt idx="622">
                  <c:v>58.5</c:v>
                </c:pt>
                <c:pt idx="623">
                  <c:v>50</c:v>
                </c:pt>
                <c:pt idx="624">
                  <c:v>52</c:v>
                </c:pt>
                <c:pt idx="625">
                  <c:v>54</c:v>
                </c:pt>
                <c:pt idx="626">
                  <c:v>51</c:v>
                </c:pt>
                <c:pt idx="627">
                  <c:v>51</c:v>
                </c:pt>
                <c:pt idx="628">
                  <c:v>49</c:v>
                </c:pt>
                <c:pt idx="629">
                  <c:v>48.5</c:v>
                </c:pt>
                <c:pt idx="630">
                  <c:v>45</c:v>
                </c:pt>
                <c:pt idx="631">
                  <c:v>49</c:v>
                </c:pt>
                <c:pt idx="632">
                  <c:v>47</c:v>
                </c:pt>
                <c:pt idx="633">
                  <c:v>41</c:v>
                </c:pt>
                <c:pt idx="634">
                  <c:v>42</c:v>
                </c:pt>
                <c:pt idx="635">
                  <c:v>36</c:v>
                </c:pt>
                <c:pt idx="636">
                  <c:v>32.5</c:v>
                </c:pt>
                <c:pt idx="637">
                  <c:v>37</c:v>
                </c:pt>
                <c:pt idx="638">
                  <c:v>43.5</c:v>
                </c:pt>
                <c:pt idx="639">
                  <c:v>43.5</c:v>
                </c:pt>
                <c:pt idx="640">
                  <c:v>40</c:v>
                </c:pt>
                <c:pt idx="641">
                  <c:v>42</c:v>
                </c:pt>
                <c:pt idx="642">
                  <c:v>42.5</c:v>
                </c:pt>
                <c:pt idx="643">
                  <c:v>44.5</c:v>
                </c:pt>
                <c:pt idx="644">
                  <c:v>43</c:v>
                </c:pt>
                <c:pt idx="645">
                  <c:v>36</c:v>
                </c:pt>
                <c:pt idx="646">
                  <c:v>38.5</c:v>
                </c:pt>
                <c:pt idx="647">
                  <c:v>39.5</c:v>
                </c:pt>
                <c:pt idx="648">
                  <c:v>44.5</c:v>
                </c:pt>
                <c:pt idx="649">
                  <c:v>53</c:v>
                </c:pt>
                <c:pt idx="650">
                  <c:v>62.5</c:v>
                </c:pt>
                <c:pt idx="651">
                  <c:v>56</c:v>
                </c:pt>
                <c:pt idx="652">
                  <c:v>56.5</c:v>
                </c:pt>
                <c:pt idx="653">
                  <c:v>53.5</c:v>
                </c:pt>
                <c:pt idx="654">
                  <c:v>45.5</c:v>
                </c:pt>
                <c:pt idx="655">
                  <c:v>45</c:v>
                </c:pt>
                <c:pt idx="656">
                  <c:v>44.5</c:v>
                </c:pt>
                <c:pt idx="657">
                  <c:v>43.5</c:v>
                </c:pt>
                <c:pt idx="658">
                  <c:v>42.5</c:v>
                </c:pt>
                <c:pt idx="659">
                  <c:v>46.5</c:v>
                </c:pt>
                <c:pt idx="660">
                  <c:v>45</c:v>
                </c:pt>
                <c:pt idx="661">
                  <c:v>49</c:v>
                </c:pt>
                <c:pt idx="662">
                  <c:v>41.5</c:v>
                </c:pt>
                <c:pt idx="663">
                  <c:v>47.5</c:v>
                </c:pt>
                <c:pt idx="664">
                  <c:v>51</c:v>
                </c:pt>
                <c:pt idx="665">
                  <c:v>50</c:v>
                </c:pt>
                <c:pt idx="666">
                  <c:v>51</c:v>
                </c:pt>
                <c:pt idx="667">
                  <c:v>51.5</c:v>
                </c:pt>
                <c:pt idx="668">
                  <c:v>52.5</c:v>
                </c:pt>
                <c:pt idx="669">
                  <c:v>53.5</c:v>
                </c:pt>
                <c:pt idx="670">
                  <c:v>59</c:v>
                </c:pt>
                <c:pt idx="671">
                  <c:v>61</c:v>
                </c:pt>
                <c:pt idx="672">
                  <c:v>60.5</c:v>
                </c:pt>
                <c:pt idx="673">
                  <c:v>62</c:v>
                </c:pt>
                <c:pt idx="674">
                  <c:v>63.5</c:v>
                </c:pt>
                <c:pt idx="675">
                  <c:v>66.5</c:v>
                </c:pt>
                <c:pt idx="676">
                  <c:v>63</c:v>
                </c:pt>
                <c:pt idx="677">
                  <c:v>58.5</c:v>
                </c:pt>
                <c:pt idx="678">
                  <c:v>58</c:v>
                </c:pt>
                <c:pt idx="679">
                  <c:v>55</c:v>
                </c:pt>
                <c:pt idx="680">
                  <c:v>55</c:v>
                </c:pt>
                <c:pt idx="681">
                  <c:v>49</c:v>
                </c:pt>
                <c:pt idx="682">
                  <c:v>47.5</c:v>
                </c:pt>
                <c:pt idx="683">
                  <c:v>54</c:v>
                </c:pt>
                <c:pt idx="684">
                  <c:v>50.5</c:v>
                </c:pt>
                <c:pt idx="685">
                  <c:v>50.5</c:v>
                </c:pt>
                <c:pt idx="686">
                  <c:v>56</c:v>
                </c:pt>
                <c:pt idx="687">
                  <c:v>53</c:v>
                </c:pt>
                <c:pt idx="688">
                  <c:v>51</c:v>
                </c:pt>
                <c:pt idx="689">
                  <c:v>51</c:v>
                </c:pt>
                <c:pt idx="690">
                  <c:v>49</c:v>
                </c:pt>
                <c:pt idx="691">
                  <c:v>50.5</c:v>
                </c:pt>
                <c:pt idx="692">
                  <c:v>55</c:v>
                </c:pt>
                <c:pt idx="693">
                  <c:v>55.5</c:v>
                </c:pt>
                <c:pt idx="694">
                  <c:v>53</c:v>
                </c:pt>
                <c:pt idx="695">
                  <c:v>49.5</c:v>
                </c:pt>
                <c:pt idx="696">
                  <c:v>53.5</c:v>
                </c:pt>
                <c:pt idx="697">
                  <c:v>54.5</c:v>
                </c:pt>
                <c:pt idx="698">
                  <c:v>59.5</c:v>
                </c:pt>
                <c:pt idx="699">
                  <c:v>57</c:v>
                </c:pt>
                <c:pt idx="700">
                  <c:v>53</c:v>
                </c:pt>
                <c:pt idx="701">
                  <c:v>54</c:v>
                </c:pt>
                <c:pt idx="702">
                  <c:v>50.5</c:v>
                </c:pt>
                <c:pt idx="703">
                  <c:v>51.5</c:v>
                </c:pt>
                <c:pt idx="704">
                  <c:v>46.5</c:v>
                </c:pt>
                <c:pt idx="705">
                  <c:v>44.5</c:v>
                </c:pt>
                <c:pt idx="706">
                  <c:v>46.5</c:v>
                </c:pt>
                <c:pt idx="707">
                  <c:v>45</c:v>
                </c:pt>
                <c:pt idx="708">
                  <c:v>46</c:v>
                </c:pt>
                <c:pt idx="709">
                  <c:v>56.5</c:v>
                </c:pt>
                <c:pt idx="710">
                  <c:v>49.6</c:v>
                </c:pt>
                <c:pt idx="711">
                  <c:v>54.1</c:v>
                </c:pt>
                <c:pt idx="712">
                  <c:v>53.7</c:v>
                </c:pt>
                <c:pt idx="713">
                  <c:v>53.5</c:v>
                </c:pt>
                <c:pt idx="714">
                  <c:v>54.5</c:v>
                </c:pt>
                <c:pt idx="715">
                  <c:v>51.5</c:v>
                </c:pt>
                <c:pt idx="716">
                  <c:v>50.2</c:v>
                </c:pt>
                <c:pt idx="717">
                  <c:v>50.4</c:v>
                </c:pt>
                <c:pt idx="718">
                  <c:v>41.7</c:v>
                </c:pt>
                <c:pt idx="719">
                  <c:v>43.7</c:v>
                </c:pt>
                <c:pt idx="720">
                  <c:v>46</c:v>
                </c:pt>
                <c:pt idx="721">
                  <c:v>46.9</c:v>
                </c:pt>
                <c:pt idx="722">
                  <c:v>46.3</c:v>
                </c:pt>
                <c:pt idx="723">
                  <c:v>52.3</c:v>
                </c:pt>
                <c:pt idx="724">
                  <c:v>45.6</c:v>
                </c:pt>
                <c:pt idx="725">
                  <c:v>47.9</c:v>
                </c:pt>
                <c:pt idx="726">
                  <c:v>44</c:v>
                </c:pt>
                <c:pt idx="727">
                  <c:v>48.2</c:v>
                </c:pt>
                <c:pt idx="728">
                  <c:v>38.700000000000003</c:v>
                </c:pt>
                <c:pt idx="729">
                  <c:v>30.6</c:v>
                </c:pt>
                <c:pt idx="730">
                  <c:v>27.7</c:v>
                </c:pt>
                <c:pt idx="731">
                  <c:v>23.4</c:v>
                </c:pt>
                <c:pt idx="732">
                  <c:v>32.200000000000003</c:v>
                </c:pt>
                <c:pt idx="733">
                  <c:v>33.6</c:v>
                </c:pt>
                <c:pt idx="734">
                  <c:v>37.6</c:v>
                </c:pt>
                <c:pt idx="735">
                  <c:v>40.9</c:v>
                </c:pt>
                <c:pt idx="736">
                  <c:v>46.1</c:v>
                </c:pt>
                <c:pt idx="737">
                  <c:v>48.6</c:v>
                </c:pt>
                <c:pt idx="738">
                  <c:v>49.4</c:v>
                </c:pt>
                <c:pt idx="739">
                  <c:v>50.9</c:v>
                </c:pt>
                <c:pt idx="740">
                  <c:v>52.6</c:v>
                </c:pt>
                <c:pt idx="741">
                  <c:v>50.5</c:v>
                </c:pt>
                <c:pt idx="742">
                  <c:v>51.8</c:v>
                </c:pt>
                <c:pt idx="743">
                  <c:v>50.1</c:v>
                </c:pt>
                <c:pt idx="744">
                  <c:v>53.2</c:v>
                </c:pt>
                <c:pt idx="745">
                  <c:v>58.8</c:v>
                </c:pt>
                <c:pt idx="746">
                  <c:v>54.7</c:v>
                </c:pt>
                <c:pt idx="747">
                  <c:v>57</c:v>
                </c:pt>
                <c:pt idx="748">
                  <c:v>56.3</c:v>
                </c:pt>
                <c:pt idx="749">
                  <c:v>57.6</c:v>
                </c:pt>
                <c:pt idx="750">
                  <c:v>54</c:v>
                </c:pt>
                <c:pt idx="751">
                  <c:v>51.5</c:v>
                </c:pt>
                <c:pt idx="752">
                  <c:v>44.4</c:v>
                </c:pt>
                <c:pt idx="753">
                  <c:v>45.1</c:v>
                </c:pt>
                <c:pt idx="754">
                  <c:v>48.7</c:v>
                </c:pt>
                <c:pt idx="755">
                  <c:v>46.3</c:v>
                </c:pt>
                <c:pt idx="756">
                  <c:v>57.1</c:v>
                </c:pt>
                <c:pt idx="757">
                  <c:v>55.6</c:v>
                </c:pt>
                <c:pt idx="758">
                  <c:v>52.8</c:v>
                </c:pt>
                <c:pt idx="759">
                  <c:v>59.2</c:v>
                </c:pt>
                <c:pt idx="760">
                  <c:v>50.1</c:v>
                </c:pt>
                <c:pt idx="761">
                  <c:v>52.5</c:v>
                </c:pt>
                <c:pt idx="762">
                  <c:v>49.8</c:v>
                </c:pt>
                <c:pt idx="763">
                  <c:v>46.3</c:v>
                </c:pt>
                <c:pt idx="764">
                  <c:v>43.7</c:v>
                </c:pt>
                <c:pt idx="765">
                  <c:v>48</c:v>
                </c:pt>
                <c:pt idx="766">
                  <c:v>46.8</c:v>
                </c:pt>
                <c:pt idx="767">
                  <c:v>48.2</c:v>
                </c:pt>
                <c:pt idx="768">
                  <c:v>52</c:v>
                </c:pt>
                <c:pt idx="769">
                  <c:v>50.4</c:v>
                </c:pt>
                <c:pt idx="770">
                  <c:v>52</c:v>
                </c:pt>
                <c:pt idx="771">
                  <c:v>47.6</c:v>
                </c:pt>
                <c:pt idx="772">
                  <c:v>44.2</c:v>
                </c:pt>
                <c:pt idx="773">
                  <c:v>41.2</c:v>
                </c:pt>
                <c:pt idx="774">
                  <c:v>42.1</c:v>
                </c:pt>
                <c:pt idx="775">
                  <c:v>41.9</c:v>
                </c:pt>
                <c:pt idx="776">
                  <c:v>46.4</c:v>
                </c:pt>
                <c:pt idx="777">
                  <c:v>42.4</c:v>
                </c:pt>
                <c:pt idx="778">
                  <c:v>42.1</c:v>
                </c:pt>
                <c:pt idx="779">
                  <c:v>47.3</c:v>
                </c:pt>
                <c:pt idx="780">
                  <c:v>45.2</c:v>
                </c:pt>
                <c:pt idx="781">
                  <c:v>53.1</c:v>
                </c:pt>
                <c:pt idx="782">
                  <c:v>49.7</c:v>
                </c:pt>
                <c:pt idx="783">
                  <c:v>51.4</c:v>
                </c:pt>
                <c:pt idx="784">
                  <c:v>48.1</c:v>
                </c:pt>
                <c:pt idx="785">
                  <c:v>45.1</c:v>
                </c:pt>
                <c:pt idx="786">
                  <c:v>45.4</c:v>
                </c:pt>
                <c:pt idx="787">
                  <c:v>46.4</c:v>
                </c:pt>
                <c:pt idx="788">
                  <c:v>50.1</c:v>
                </c:pt>
                <c:pt idx="789">
                  <c:v>51.2</c:v>
                </c:pt>
                <c:pt idx="790">
                  <c:v>54.1</c:v>
                </c:pt>
                <c:pt idx="791">
                  <c:v>51</c:v>
                </c:pt>
                <c:pt idx="792">
                  <c:v>46.6</c:v>
                </c:pt>
                <c:pt idx="793">
                  <c:v>50.5</c:v>
                </c:pt>
                <c:pt idx="794">
                  <c:v>57</c:v>
                </c:pt>
                <c:pt idx="795">
                  <c:v>54</c:v>
                </c:pt>
                <c:pt idx="796">
                  <c:v>51.5</c:v>
                </c:pt>
                <c:pt idx="797">
                  <c:v>46</c:v>
                </c:pt>
                <c:pt idx="798">
                  <c:v>49.5</c:v>
                </c:pt>
                <c:pt idx="799">
                  <c:v>53.6</c:v>
                </c:pt>
                <c:pt idx="800">
                  <c:v>46.8</c:v>
                </c:pt>
                <c:pt idx="801">
                  <c:v>52.5</c:v>
                </c:pt>
                <c:pt idx="802">
                  <c:v>53.7</c:v>
                </c:pt>
                <c:pt idx="803">
                  <c:v>52</c:v>
                </c:pt>
                <c:pt idx="804">
                  <c:v>45.8</c:v>
                </c:pt>
                <c:pt idx="805">
                  <c:v>50.1</c:v>
                </c:pt>
                <c:pt idx="806">
                  <c:v>47.4</c:v>
                </c:pt>
                <c:pt idx="807">
                  <c:v>48.2</c:v>
                </c:pt>
                <c:pt idx="808">
                  <c:v>52.9</c:v>
                </c:pt>
                <c:pt idx="809">
                  <c:v>45.2</c:v>
                </c:pt>
                <c:pt idx="810">
                  <c:v>43.6</c:v>
                </c:pt>
                <c:pt idx="811">
                  <c:v>46.6</c:v>
                </c:pt>
                <c:pt idx="812">
                  <c:v>40.700000000000003</c:v>
                </c:pt>
                <c:pt idx="813">
                  <c:v>44.4</c:v>
                </c:pt>
                <c:pt idx="814">
                  <c:v>43.3</c:v>
                </c:pt>
                <c:pt idx="815">
                  <c:v>41.7</c:v>
                </c:pt>
                <c:pt idx="816">
                  <c:v>42.6</c:v>
                </c:pt>
                <c:pt idx="817">
                  <c:v>48.3</c:v>
                </c:pt>
                <c:pt idx="818">
                  <c:v>50.6</c:v>
                </c:pt>
                <c:pt idx="819">
                  <c:v>49.7</c:v>
                </c:pt>
                <c:pt idx="820">
                  <c:v>46.3</c:v>
                </c:pt>
                <c:pt idx="821">
                  <c:v>52.7</c:v>
                </c:pt>
                <c:pt idx="822">
                  <c:v>48.5</c:v>
                </c:pt>
                <c:pt idx="823">
                  <c:v>47.4</c:v>
                </c:pt>
                <c:pt idx="824">
                  <c:v>48.6</c:v>
                </c:pt>
                <c:pt idx="825">
                  <c:v>45.8</c:v>
                </c:pt>
                <c:pt idx="826">
                  <c:v>48.7</c:v>
                </c:pt>
                <c:pt idx="827">
                  <c:v>48.6</c:v>
                </c:pt>
                <c:pt idx="828">
                  <c:v>48.6</c:v>
                </c:pt>
                <c:pt idx="829">
                  <c:v>57.1</c:v>
                </c:pt>
                <c:pt idx="830">
                  <c:v>57.5</c:v>
                </c:pt>
                <c:pt idx="831">
                  <c:v>56.9</c:v>
                </c:pt>
                <c:pt idx="832">
                  <c:v>54</c:v>
                </c:pt>
                <c:pt idx="833">
                  <c:v>56.5</c:v>
                </c:pt>
                <c:pt idx="834">
                  <c:v>54.3</c:v>
                </c:pt>
                <c:pt idx="835">
                  <c:v>56.5</c:v>
                </c:pt>
                <c:pt idx="836">
                  <c:v>56.9</c:v>
                </c:pt>
                <c:pt idx="837">
                  <c:v>53.9</c:v>
                </c:pt>
                <c:pt idx="838">
                  <c:v>54.3</c:v>
                </c:pt>
                <c:pt idx="839">
                  <c:v>54.9</c:v>
                </c:pt>
                <c:pt idx="840">
                  <c:v>56.2</c:v>
                </c:pt>
                <c:pt idx="841">
                  <c:v>59.8</c:v>
                </c:pt>
                <c:pt idx="842">
                  <c:v>59.8</c:v>
                </c:pt>
                <c:pt idx="843">
                  <c:v>62</c:v>
                </c:pt>
                <c:pt idx="844">
                  <c:v>63.5</c:v>
                </c:pt>
                <c:pt idx="845">
                  <c:v>60.1</c:v>
                </c:pt>
                <c:pt idx="846">
                  <c:v>54.7</c:v>
                </c:pt>
                <c:pt idx="847">
                  <c:v>57.5</c:v>
                </c:pt>
                <c:pt idx="848">
                  <c:v>55.7</c:v>
                </c:pt>
                <c:pt idx="849">
                  <c:v>55.8</c:v>
                </c:pt>
                <c:pt idx="850">
                  <c:v>56.4</c:v>
                </c:pt>
                <c:pt idx="851">
                  <c:v>50</c:v>
                </c:pt>
                <c:pt idx="852">
                  <c:v>50.3</c:v>
                </c:pt>
                <c:pt idx="853">
                  <c:v>52.3</c:v>
                </c:pt>
                <c:pt idx="854">
                  <c:v>50.4</c:v>
                </c:pt>
                <c:pt idx="855">
                  <c:v>53.9</c:v>
                </c:pt>
                <c:pt idx="856">
                  <c:v>47.2</c:v>
                </c:pt>
                <c:pt idx="857">
                  <c:v>47.4</c:v>
                </c:pt>
                <c:pt idx="858">
                  <c:v>43.1</c:v>
                </c:pt>
                <c:pt idx="859">
                  <c:v>46.3</c:v>
                </c:pt>
                <c:pt idx="860">
                  <c:v>45.1</c:v>
                </c:pt>
                <c:pt idx="861">
                  <c:v>44.1</c:v>
                </c:pt>
                <c:pt idx="862">
                  <c:v>43</c:v>
                </c:pt>
                <c:pt idx="863">
                  <c:v>43.3</c:v>
                </c:pt>
                <c:pt idx="864">
                  <c:v>45.7</c:v>
                </c:pt>
                <c:pt idx="865">
                  <c:v>50.3</c:v>
                </c:pt>
                <c:pt idx="866">
                  <c:v>45.9</c:v>
                </c:pt>
                <c:pt idx="867">
                  <c:v>37.799999999999997</c:v>
                </c:pt>
                <c:pt idx="868">
                  <c:v>38.200000000000003</c:v>
                </c:pt>
                <c:pt idx="869">
                  <c:v>45.3</c:v>
                </c:pt>
                <c:pt idx="870">
                  <c:v>51.8</c:v>
                </c:pt>
                <c:pt idx="871">
                  <c:v>54.6</c:v>
                </c:pt>
                <c:pt idx="872">
                  <c:v>55.2</c:v>
                </c:pt>
                <c:pt idx="873">
                  <c:v>55.7</c:v>
                </c:pt>
                <c:pt idx="874">
                  <c:v>56.9</c:v>
                </c:pt>
                <c:pt idx="875">
                  <c:v>59.1</c:v>
                </c:pt>
                <c:pt idx="876">
                  <c:v>59.7</c:v>
                </c:pt>
                <c:pt idx="877">
                  <c:v>64</c:v>
                </c:pt>
                <c:pt idx="878">
                  <c:v>67.5</c:v>
                </c:pt>
                <c:pt idx="879">
                  <c:v>68.2</c:v>
                </c:pt>
                <c:pt idx="880">
                  <c:v>70.599999999999994</c:v>
                </c:pt>
                <c:pt idx="881">
                  <c:v>64.5</c:v>
                </c:pt>
                <c:pt idx="882">
                  <c:v>65</c:v>
                </c:pt>
                <c:pt idx="883">
                  <c:v>68.2</c:v>
                </c:pt>
                <c:pt idx="884">
                  <c:v>64.8</c:v>
                </c:pt>
                <c:pt idx="885">
                  <c:v>63.6</c:v>
                </c:pt>
                <c:pt idx="886">
                  <c:v>61.9</c:v>
                </c:pt>
                <c:pt idx="887">
                  <c:v>62.8</c:v>
                </c:pt>
              </c:numCache>
            </c:numRef>
          </c:val>
          <c:smooth val="0"/>
          <c:extLst>
            <c:ext xmlns:c16="http://schemas.microsoft.com/office/drawing/2014/chart" uri="{C3380CC4-5D6E-409C-BE32-E72D297353CC}">
              <c16:uniqueId val="{00000000-E5E9-3244-B35E-3B6AD8755852}"/>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Details!$E$6:$E$893</c:f>
              <c:numCache>
                <c:formatCode>0.00</c:formatCode>
                <c:ptCount val="888"/>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numCache>
            </c:numRef>
          </c:val>
          <c:smooth val="0"/>
          <c:extLst>
            <c:ext xmlns:c16="http://schemas.microsoft.com/office/drawing/2014/chart" uri="{C3380CC4-5D6E-409C-BE32-E72D297353CC}">
              <c16:uniqueId val="{00000000-47C3-9B4D-9CB4-87A470F91112}"/>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3"/>
          <c:order val="0"/>
          <c:tx>
            <c:strRef>
              <c:f>Details!$E$5</c:f>
              <c:strCache>
                <c:ptCount val="1"/>
                <c:pt idx="0">
                  <c:v>Prices</c:v>
                </c:pt>
              </c:strCache>
            </c:strRef>
          </c:tx>
          <c:spPr>
            <a:ln w="28575" cap="rnd">
              <a:solidFill>
                <a:schemeClr val="accent4"/>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Details!$E$6:$E$893</c:f>
              <c:numCache>
                <c:formatCode>0.00</c:formatCode>
                <c:ptCount val="888"/>
                <c:pt idx="0">
                  <c:v>72.2</c:v>
                </c:pt>
                <c:pt idx="1">
                  <c:v>62.7</c:v>
                </c:pt>
                <c:pt idx="2">
                  <c:v>69.3</c:v>
                </c:pt>
                <c:pt idx="3">
                  <c:v>75.8</c:v>
                </c:pt>
                <c:pt idx="4">
                  <c:v>70.8</c:v>
                </c:pt>
                <c:pt idx="5">
                  <c:v>78.5</c:v>
                </c:pt>
                <c:pt idx="6">
                  <c:v>77.3</c:v>
                </c:pt>
                <c:pt idx="7">
                  <c:v>77</c:v>
                </c:pt>
                <c:pt idx="8">
                  <c:v>66</c:v>
                </c:pt>
                <c:pt idx="9">
                  <c:v>56.6</c:v>
                </c:pt>
                <c:pt idx="10">
                  <c:v>51</c:v>
                </c:pt>
                <c:pt idx="11">
                  <c:v>47.5</c:v>
                </c:pt>
                <c:pt idx="12">
                  <c:v>39.6</c:v>
                </c:pt>
                <c:pt idx="13">
                  <c:v>31.3</c:v>
                </c:pt>
                <c:pt idx="14">
                  <c:v>31.8</c:v>
                </c:pt>
                <c:pt idx="15">
                  <c:v>13.8</c:v>
                </c:pt>
                <c:pt idx="16">
                  <c:v>20.100000000000001</c:v>
                </c:pt>
                <c:pt idx="17">
                  <c:v>10.6</c:v>
                </c:pt>
                <c:pt idx="18">
                  <c:v>28.8</c:v>
                </c:pt>
                <c:pt idx="19">
                  <c:v>42.7</c:v>
                </c:pt>
                <c:pt idx="20">
                  <c:v>47.5</c:v>
                </c:pt>
                <c:pt idx="21">
                  <c:v>42.1</c:v>
                </c:pt>
                <c:pt idx="22">
                  <c:v>51.1</c:v>
                </c:pt>
                <c:pt idx="23">
                  <c:v>49.9</c:v>
                </c:pt>
                <c:pt idx="24">
                  <c:v>62.4</c:v>
                </c:pt>
                <c:pt idx="25">
                  <c:v>70.900000000000006</c:v>
                </c:pt>
                <c:pt idx="26">
                  <c:v>77</c:v>
                </c:pt>
                <c:pt idx="27">
                  <c:v>80.2</c:v>
                </c:pt>
                <c:pt idx="28">
                  <c:v>98.2</c:v>
                </c:pt>
                <c:pt idx="29">
                  <c:v>100</c:v>
                </c:pt>
                <c:pt idx="30">
                  <c:v>90.7</c:v>
                </c:pt>
                <c:pt idx="31">
                  <c:v>84.8</c:v>
                </c:pt>
                <c:pt idx="32">
                  <c:v>84.4</c:v>
                </c:pt>
                <c:pt idx="33">
                  <c:v>84.8</c:v>
                </c:pt>
                <c:pt idx="34">
                  <c:v>85.1</c:v>
                </c:pt>
                <c:pt idx="35">
                  <c:v>91.1</c:v>
                </c:pt>
                <c:pt idx="36">
                  <c:v>85.1</c:v>
                </c:pt>
                <c:pt idx="37">
                  <c:v>86.5</c:v>
                </c:pt>
                <c:pt idx="38">
                  <c:v>76.599999999999994</c:v>
                </c:pt>
                <c:pt idx="39">
                  <c:v>68.5</c:v>
                </c:pt>
                <c:pt idx="40">
                  <c:v>63.6</c:v>
                </c:pt>
                <c:pt idx="41">
                  <c:v>52.1</c:v>
                </c:pt>
                <c:pt idx="42">
                  <c:v>46.4</c:v>
                </c:pt>
                <c:pt idx="43">
                  <c:v>43.2</c:v>
                </c:pt>
                <c:pt idx="44">
                  <c:v>45.7</c:v>
                </c:pt>
                <c:pt idx="45">
                  <c:v>54.4</c:v>
                </c:pt>
                <c:pt idx="46">
                  <c:v>55.6</c:v>
                </c:pt>
                <c:pt idx="47">
                  <c:v>56.6</c:v>
                </c:pt>
                <c:pt idx="48">
                  <c:v>51.8</c:v>
                </c:pt>
                <c:pt idx="49">
                  <c:v>52.7</c:v>
                </c:pt>
                <c:pt idx="50">
                  <c:v>44.7</c:v>
                </c:pt>
                <c:pt idx="51">
                  <c:v>42.6</c:v>
                </c:pt>
                <c:pt idx="52">
                  <c:v>38.799999999999997</c:v>
                </c:pt>
                <c:pt idx="53">
                  <c:v>40.4</c:v>
                </c:pt>
                <c:pt idx="54">
                  <c:v>60.1</c:v>
                </c:pt>
                <c:pt idx="55">
                  <c:v>54.7</c:v>
                </c:pt>
                <c:pt idx="56">
                  <c:v>57.9</c:v>
                </c:pt>
                <c:pt idx="57">
                  <c:v>54.1</c:v>
                </c:pt>
                <c:pt idx="58">
                  <c:v>49.7</c:v>
                </c:pt>
                <c:pt idx="59">
                  <c:v>48.2</c:v>
                </c:pt>
                <c:pt idx="60">
                  <c:v>45.1</c:v>
                </c:pt>
                <c:pt idx="61">
                  <c:v>54.5</c:v>
                </c:pt>
                <c:pt idx="62">
                  <c:v>73.3</c:v>
                </c:pt>
                <c:pt idx="63">
                  <c:v>69.3</c:v>
                </c:pt>
                <c:pt idx="64">
                  <c:v>72.3</c:v>
                </c:pt>
                <c:pt idx="65">
                  <c:v>69.7</c:v>
                </c:pt>
                <c:pt idx="66">
                  <c:v>62</c:v>
                </c:pt>
                <c:pt idx="67">
                  <c:v>55.8</c:v>
                </c:pt>
                <c:pt idx="68">
                  <c:v>43.8</c:v>
                </c:pt>
                <c:pt idx="69">
                  <c:v>45.1</c:v>
                </c:pt>
                <c:pt idx="70">
                  <c:v>47</c:v>
                </c:pt>
                <c:pt idx="71">
                  <c:v>47.7</c:v>
                </c:pt>
                <c:pt idx="72">
                  <c:v>40.5</c:v>
                </c:pt>
                <c:pt idx="73">
                  <c:v>41.6</c:v>
                </c:pt>
                <c:pt idx="74">
                  <c:v>46.6</c:v>
                </c:pt>
                <c:pt idx="75">
                  <c:v>49.7</c:v>
                </c:pt>
                <c:pt idx="76">
                  <c:v>45.6</c:v>
                </c:pt>
                <c:pt idx="77">
                  <c:v>52.5</c:v>
                </c:pt>
                <c:pt idx="78">
                  <c:v>53.8</c:v>
                </c:pt>
                <c:pt idx="79">
                  <c:v>41.7</c:v>
                </c:pt>
                <c:pt idx="80">
                  <c:v>53</c:v>
                </c:pt>
                <c:pt idx="81">
                  <c:v>57.6</c:v>
                </c:pt>
                <c:pt idx="82">
                  <c:v>57.8</c:v>
                </c:pt>
                <c:pt idx="83">
                  <c:v>59.1</c:v>
                </c:pt>
                <c:pt idx="84">
                  <c:v>66.7</c:v>
                </c:pt>
                <c:pt idx="85">
                  <c:v>82</c:v>
                </c:pt>
                <c:pt idx="86">
                  <c:v>69.8</c:v>
                </c:pt>
                <c:pt idx="87">
                  <c:v>75.2</c:v>
                </c:pt>
                <c:pt idx="88">
                  <c:v>81</c:v>
                </c:pt>
                <c:pt idx="89">
                  <c:v>75.900000000000006</c:v>
                </c:pt>
                <c:pt idx="90">
                  <c:v>80.400000000000006</c:v>
                </c:pt>
                <c:pt idx="91">
                  <c:v>79.5</c:v>
                </c:pt>
                <c:pt idx="92">
                  <c:v>82.2</c:v>
                </c:pt>
                <c:pt idx="93">
                  <c:v>80.5</c:v>
                </c:pt>
                <c:pt idx="94">
                  <c:v>77.3</c:v>
                </c:pt>
                <c:pt idx="95">
                  <c:v>80</c:v>
                </c:pt>
                <c:pt idx="96">
                  <c:v>82.7</c:v>
                </c:pt>
                <c:pt idx="97">
                  <c:v>83.5</c:v>
                </c:pt>
                <c:pt idx="98">
                  <c:v>87.7</c:v>
                </c:pt>
                <c:pt idx="99">
                  <c:v>87.5</c:v>
                </c:pt>
                <c:pt idx="100">
                  <c:v>81.7</c:v>
                </c:pt>
                <c:pt idx="101">
                  <c:v>65.7</c:v>
                </c:pt>
                <c:pt idx="102">
                  <c:v>74.7</c:v>
                </c:pt>
                <c:pt idx="103">
                  <c:v>76.3</c:v>
                </c:pt>
                <c:pt idx="104">
                  <c:v>79.5</c:v>
                </c:pt>
                <c:pt idx="105">
                  <c:v>78.099999999999994</c:v>
                </c:pt>
                <c:pt idx="106">
                  <c:v>80.099999999999994</c:v>
                </c:pt>
                <c:pt idx="107">
                  <c:v>78.900000000000006</c:v>
                </c:pt>
                <c:pt idx="108">
                  <c:v>87.1</c:v>
                </c:pt>
                <c:pt idx="109">
                  <c:v>76.900000000000006</c:v>
                </c:pt>
                <c:pt idx="110">
                  <c:v>65.3</c:v>
                </c:pt>
                <c:pt idx="111">
                  <c:v>59.2</c:v>
                </c:pt>
                <c:pt idx="112">
                  <c:v>57.4</c:v>
                </c:pt>
                <c:pt idx="113">
                  <c:v>62.9</c:v>
                </c:pt>
                <c:pt idx="114">
                  <c:v>78.7</c:v>
                </c:pt>
                <c:pt idx="115">
                  <c:v>65.7</c:v>
                </c:pt>
                <c:pt idx="116">
                  <c:v>63</c:v>
                </c:pt>
                <c:pt idx="117">
                  <c:v>60.5</c:v>
                </c:pt>
                <c:pt idx="118">
                  <c:v>54.8</c:v>
                </c:pt>
                <c:pt idx="119">
                  <c:v>55.5</c:v>
                </c:pt>
                <c:pt idx="120">
                  <c:v>50.8</c:v>
                </c:pt>
                <c:pt idx="121">
                  <c:v>46.5</c:v>
                </c:pt>
                <c:pt idx="122">
                  <c:v>47.6</c:v>
                </c:pt>
                <c:pt idx="123">
                  <c:v>42.5</c:v>
                </c:pt>
                <c:pt idx="124">
                  <c:v>45.8</c:v>
                </c:pt>
                <c:pt idx="125">
                  <c:v>49.6</c:v>
                </c:pt>
                <c:pt idx="126">
                  <c:v>52.3</c:v>
                </c:pt>
                <c:pt idx="127">
                  <c:v>65.2</c:v>
                </c:pt>
                <c:pt idx="128">
                  <c:v>62.6</c:v>
                </c:pt>
                <c:pt idx="129">
                  <c:v>73.3</c:v>
                </c:pt>
                <c:pt idx="130">
                  <c:v>66.3</c:v>
                </c:pt>
                <c:pt idx="131">
                  <c:v>63.2</c:v>
                </c:pt>
                <c:pt idx="132">
                  <c:v>59.1</c:v>
                </c:pt>
                <c:pt idx="133">
                  <c:v>66.599999999999994</c:v>
                </c:pt>
                <c:pt idx="134">
                  <c:v>68.900000000000006</c:v>
                </c:pt>
                <c:pt idx="135">
                  <c:v>63.6</c:v>
                </c:pt>
                <c:pt idx="136">
                  <c:v>65.099999999999994</c:v>
                </c:pt>
                <c:pt idx="137">
                  <c:v>69.5</c:v>
                </c:pt>
                <c:pt idx="138">
                  <c:v>63.9</c:v>
                </c:pt>
                <c:pt idx="139">
                  <c:v>57.6</c:v>
                </c:pt>
                <c:pt idx="140">
                  <c:v>61.6</c:v>
                </c:pt>
                <c:pt idx="141">
                  <c:v>63.1</c:v>
                </c:pt>
                <c:pt idx="142">
                  <c:v>65.099999999999994</c:v>
                </c:pt>
                <c:pt idx="143">
                  <c:v>63.6</c:v>
                </c:pt>
                <c:pt idx="144">
                  <c:v>63.8</c:v>
                </c:pt>
                <c:pt idx="145">
                  <c:v>60.9</c:v>
                </c:pt>
                <c:pt idx="146">
                  <c:v>57.3</c:v>
                </c:pt>
                <c:pt idx="147">
                  <c:v>60.4</c:v>
                </c:pt>
                <c:pt idx="148">
                  <c:v>57</c:v>
                </c:pt>
                <c:pt idx="149">
                  <c:v>52.6</c:v>
                </c:pt>
                <c:pt idx="150">
                  <c:v>49.9</c:v>
                </c:pt>
                <c:pt idx="151">
                  <c:v>50.6</c:v>
                </c:pt>
                <c:pt idx="152">
                  <c:v>48.4</c:v>
                </c:pt>
                <c:pt idx="153">
                  <c:v>45</c:v>
                </c:pt>
                <c:pt idx="154">
                  <c:v>46.9</c:v>
                </c:pt>
                <c:pt idx="155">
                  <c:v>46.6</c:v>
                </c:pt>
                <c:pt idx="156">
                  <c:v>49.1</c:v>
                </c:pt>
                <c:pt idx="157">
                  <c:v>50.3</c:v>
                </c:pt>
                <c:pt idx="158">
                  <c:v>50.2</c:v>
                </c:pt>
                <c:pt idx="159">
                  <c:v>51.8</c:v>
                </c:pt>
                <c:pt idx="160">
                  <c:v>55</c:v>
                </c:pt>
                <c:pt idx="161">
                  <c:v>50</c:v>
                </c:pt>
                <c:pt idx="162">
                  <c:v>50.9</c:v>
                </c:pt>
                <c:pt idx="163">
                  <c:v>52.2</c:v>
                </c:pt>
                <c:pt idx="164">
                  <c:v>53.9</c:v>
                </c:pt>
                <c:pt idx="165">
                  <c:v>55.5</c:v>
                </c:pt>
                <c:pt idx="166">
                  <c:v>51.9</c:v>
                </c:pt>
                <c:pt idx="167">
                  <c:v>56.3</c:v>
                </c:pt>
                <c:pt idx="168">
                  <c:v>57.1</c:v>
                </c:pt>
                <c:pt idx="169">
                  <c:v>54.7</c:v>
                </c:pt>
                <c:pt idx="170">
                  <c:v>56.8</c:v>
                </c:pt>
                <c:pt idx="171">
                  <c:v>53.6</c:v>
                </c:pt>
                <c:pt idx="172">
                  <c:v>52</c:v>
                </c:pt>
                <c:pt idx="173">
                  <c:v>51.7</c:v>
                </c:pt>
                <c:pt idx="174">
                  <c:v>51.6</c:v>
                </c:pt>
                <c:pt idx="175">
                  <c:v>47.7</c:v>
                </c:pt>
                <c:pt idx="176">
                  <c:v>45.4</c:v>
                </c:pt>
                <c:pt idx="177">
                  <c:v>43.9</c:v>
                </c:pt>
                <c:pt idx="178">
                  <c:v>47.1</c:v>
                </c:pt>
                <c:pt idx="179">
                  <c:v>47.3</c:v>
                </c:pt>
                <c:pt idx="180">
                  <c:v>48.5</c:v>
                </c:pt>
                <c:pt idx="181">
                  <c:v>51.7</c:v>
                </c:pt>
                <c:pt idx="182">
                  <c:v>47.5</c:v>
                </c:pt>
                <c:pt idx="183">
                  <c:v>55</c:v>
                </c:pt>
                <c:pt idx="184">
                  <c:v>67.099999999999994</c:v>
                </c:pt>
                <c:pt idx="185">
                  <c:v>58.7</c:v>
                </c:pt>
                <c:pt idx="186">
                  <c:v>61</c:v>
                </c:pt>
                <c:pt idx="187">
                  <c:v>59.8</c:v>
                </c:pt>
                <c:pt idx="188">
                  <c:v>57.8</c:v>
                </c:pt>
                <c:pt idx="189">
                  <c:v>76.900000000000006</c:v>
                </c:pt>
                <c:pt idx="190">
                  <c:v>66.2</c:v>
                </c:pt>
                <c:pt idx="191">
                  <c:v>64.400000000000006</c:v>
                </c:pt>
                <c:pt idx="192">
                  <c:v>60</c:v>
                </c:pt>
                <c:pt idx="193">
                  <c:v>60.1</c:v>
                </c:pt>
                <c:pt idx="194">
                  <c:v>60.6</c:v>
                </c:pt>
                <c:pt idx="195">
                  <c:v>65.400000000000006</c:v>
                </c:pt>
                <c:pt idx="196">
                  <c:v>60.3</c:v>
                </c:pt>
                <c:pt idx="197">
                  <c:v>58.9</c:v>
                </c:pt>
                <c:pt idx="198">
                  <c:v>60.9</c:v>
                </c:pt>
                <c:pt idx="199">
                  <c:v>61.7</c:v>
                </c:pt>
                <c:pt idx="200">
                  <c:v>64.8</c:v>
                </c:pt>
                <c:pt idx="201">
                  <c:v>68.8</c:v>
                </c:pt>
                <c:pt idx="202">
                  <c:v>68.5</c:v>
                </c:pt>
                <c:pt idx="203">
                  <c:v>69.599999999999994</c:v>
                </c:pt>
                <c:pt idx="204">
                  <c:v>70.7</c:v>
                </c:pt>
                <c:pt idx="205">
                  <c:v>64.8</c:v>
                </c:pt>
                <c:pt idx="206">
                  <c:v>64.5</c:v>
                </c:pt>
                <c:pt idx="207">
                  <c:v>68.7</c:v>
                </c:pt>
                <c:pt idx="208">
                  <c:v>70</c:v>
                </c:pt>
                <c:pt idx="209">
                  <c:v>73.2</c:v>
                </c:pt>
                <c:pt idx="210">
                  <c:v>71.8</c:v>
                </c:pt>
                <c:pt idx="211">
                  <c:v>70.5</c:v>
                </c:pt>
                <c:pt idx="212">
                  <c:v>66.3</c:v>
                </c:pt>
                <c:pt idx="213">
                  <c:v>68.599999999999994</c:v>
                </c:pt>
                <c:pt idx="214">
                  <c:v>70.599999999999994</c:v>
                </c:pt>
                <c:pt idx="215">
                  <c:v>67</c:v>
                </c:pt>
                <c:pt idx="216">
                  <c:v>75.900000000000006</c:v>
                </c:pt>
                <c:pt idx="217">
                  <c:v>80.900000000000006</c:v>
                </c:pt>
                <c:pt idx="218">
                  <c:v>85.7</c:v>
                </c:pt>
                <c:pt idx="219">
                  <c:v>83.9</c:v>
                </c:pt>
                <c:pt idx="220">
                  <c:v>83.3</c:v>
                </c:pt>
                <c:pt idx="221">
                  <c:v>81.5</c:v>
                </c:pt>
                <c:pt idx="222">
                  <c:v>79.7</c:v>
                </c:pt>
                <c:pt idx="223">
                  <c:v>79.5</c:v>
                </c:pt>
                <c:pt idx="224">
                  <c:v>73.7</c:v>
                </c:pt>
                <c:pt idx="225">
                  <c:v>70.3</c:v>
                </c:pt>
                <c:pt idx="226">
                  <c:v>71.900000000000006</c:v>
                </c:pt>
                <c:pt idx="227">
                  <c:v>67.599999999999994</c:v>
                </c:pt>
                <c:pt idx="228">
                  <c:v>72.900000000000006</c:v>
                </c:pt>
                <c:pt idx="229">
                  <c:v>61.8</c:v>
                </c:pt>
                <c:pt idx="230">
                  <c:v>54</c:v>
                </c:pt>
                <c:pt idx="231">
                  <c:v>56.3</c:v>
                </c:pt>
                <c:pt idx="232">
                  <c:v>56.1</c:v>
                </c:pt>
                <c:pt idx="233">
                  <c:v>58.4</c:v>
                </c:pt>
                <c:pt idx="234">
                  <c:v>63.9</c:v>
                </c:pt>
                <c:pt idx="235">
                  <c:v>67.5</c:v>
                </c:pt>
                <c:pt idx="236">
                  <c:v>75.2</c:v>
                </c:pt>
                <c:pt idx="237">
                  <c:v>78.7</c:v>
                </c:pt>
                <c:pt idx="238">
                  <c:v>83.8</c:v>
                </c:pt>
                <c:pt idx="239">
                  <c:v>79.599999999999994</c:v>
                </c:pt>
                <c:pt idx="240">
                  <c:v>78</c:v>
                </c:pt>
                <c:pt idx="241">
                  <c:v>76.3</c:v>
                </c:pt>
                <c:pt idx="242">
                  <c:v>76.099999999999994</c:v>
                </c:pt>
                <c:pt idx="243">
                  <c:v>71.5</c:v>
                </c:pt>
                <c:pt idx="244">
                  <c:v>69.2</c:v>
                </c:pt>
                <c:pt idx="245">
                  <c:v>70.400000000000006</c:v>
                </c:pt>
                <c:pt idx="246">
                  <c:v>67.099999999999994</c:v>
                </c:pt>
                <c:pt idx="247">
                  <c:v>74.3</c:v>
                </c:pt>
                <c:pt idx="248">
                  <c:v>72.400000000000006</c:v>
                </c:pt>
                <c:pt idx="249">
                  <c:v>70.8</c:v>
                </c:pt>
                <c:pt idx="250">
                  <c:v>69.5</c:v>
                </c:pt>
                <c:pt idx="251">
                  <c:v>76.8</c:v>
                </c:pt>
                <c:pt idx="252">
                  <c:v>77.099999999999994</c:v>
                </c:pt>
                <c:pt idx="253">
                  <c:v>79.599999999999994</c:v>
                </c:pt>
                <c:pt idx="254">
                  <c:v>79.400000000000006</c:v>
                </c:pt>
                <c:pt idx="255">
                  <c:v>78.8</c:v>
                </c:pt>
                <c:pt idx="256">
                  <c:v>79.3</c:v>
                </c:pt>
                <c:pt idx="257">
                  <c:v>80.900000000000006</c:v>
                </c:pt>
                <c:pt idx="258">
                  <c:v>80.900000000000006</c:v>
                </c:pt>
                <c:pt idx="259">
                  <c:v>84.4</c:v>
                </c:pt>
                <c:pt idx="260">
                  <c:v>83.2</c:v>
                </c:pt>
                <c:pt idx="261">
                  <c:v>85.3</c:v>
                </c:pt>
                <c:pt idx="262">
                  <c:v>81.8</c:v>
                </c:pt>
                <c:pt idx="263">
                  <c:v>82.2</c:v>
                </c:pt>
                <c:pt idx="264">
                  <c:v>80.599999999999994</c:v>
                </c:pt>
                <c:pt idx="265">
                  <c:v>74.5</c:v>
                </c:pt>
                <c:pt idx="266">
                  <c:v>67.8</c:v>
                </c:pt>
                <c:pt idx="267">
                  <c:v>75.099999999999994</c:v>
                </c:pt>
                <c:pt idx="268">
                  <c:v>78.3</c:v>
                </c:pt>
                <c:pt idx="269">
                  <c:v>73.8</c:v>
                </c:pt>
                <c:pt idx="270">
                  <c:v>72.400000000000006</c:v>
                </c:pt>
                <c:pt idx="271">
                  <c:v>68.599999999999994</c:v>
                </c:pt>
                <c:pt idx="272">
                  <c:v>70.599999999999994</c:v>
                </c:pt>
                <c:pt idx="273">
                  <c:v>67.8</c:v>
                </c:pt>
                <c:pt idx="274">
                  <c:v>68.099999999999994</c:v>
                </c:pt>
                <c:pt idx="275">
                  <c:v>64.5</c:v>
                </c:pt>
                <c:pt idx="276">
                  <c:v>65.099999999999994</c:v>
                </c:pt>
                <c:pt idx="277">
                  <c:v>64.599999999999994</c:v>
                </c:pt>
                <c:pt idx="278">
                  <c:v>67</c:v>
                </c:pt>
                <c:pt idx="279">
                  <c:v>70.8</c:v>
                </c:pt>
                <c:pt idx="280">
                  <c:v>71.599999999999994</c:v>
                </c:pt>
                <c:pt idx="281">
                  <c:v>78.099999999999994</c:v>
                </c:pt>
                <c:pt idx="282">
                  <c:v>72.599999999999994</c:v>
                </c:pt>
                <c:pt idx="283">
                  <c:v>72.400000000000006</c:v>
                </c:pt>
                <c:pt idx="284">
                  <c:v>52.3</c:v>
                </c:pt>
                <c:pt idx="285">
                  <c:v>51.7</c:v>
                </c:pt>
                <c:pt idx="286">
                  <c:v>53.9</c:v>
                </c:pt>
                <c:pt idx="287">
                  <c:v>65.099999999999994</c:v>
                </c:pt>
                <c:pt idx="288">
                  <c:v>79.3</c:v>
                </c:pt>
                <c:pt idx="289">
                  <c:v>74.099999999999994</c:v>
                </c:pt>
                <c:pt idx="290">
                  <c:v>73.900000000000006</c:v>
                </c:pt>
                <c:pt idx="291">
                  <c:v>73.400000000000006</c:v>
                </c:pt>
                <c:pt idx="292">
                  <c:v>71.400000000000006</c:v>
                </c:pt>
                <c:pt idx="293">
                  <c:v>70.2</c:v>
                </c:pt>
                <c:pt idx="294">
                  <c:v>70.599999999999994</c:v>
                </c:pt>
                <c:pt idx="295">
                  <c:v>70.099999999999994</c:v>
                </c:pt>
                <c:pt idx="296">
                  <c:v>67.8</c:v>
                </c:pt>
                <c:pt idx="297">
                  <c:v>72</c:v>
                </c:pt>
                <c:pt idx="298">
                  <c:v>74.5</c:v>
                </c:pt>
                <c:pt idx="299">
                  <c:v>78</c:v>
                </c:pt>
                <c:pt idx="300">
                  <c:v>82.9</c:v>
                </c:pt>
                <c:pt idx="301">
                  <c:v>87.8</c:v>
                </c:pt>
                <c:pt idx="302">
                  <c:v>90</c:v>
                </c:pt>
                <c:pt idx="303">
                  <c:v>88.3</c:v>
                </c:pt>
                <c:pt idx="304">
                  <c:v>89.3</c:v>
                </c:pt>
                <c:pt idx="305">
                  <c:v>87.6</c:v>
                </c:pt>
                <c:pt idx="306">
                  <c:v>69.599999999999994</c:v>
                </c:pt>
                <c:pt idx="307">
                  <c:v>86.1</c:v>
                </c:pt>
                <c:pt idx="308">
                  <c:v>92.1</c:v>
                </c:pt>
                <c:pt idx="309">
                  <c:v>92.9</c:v>
                </c:pt>
                <c:pt idx="310">
                  <c:v>97.6</c:v>
                </c:pt>
                <c:pt idx="311">
                  <c:v>94.2</c:v>
                </c:pt>
                <c:pt idx="312">
                  <c:v>95.3</c:v>
                </c:pt>
                <c:pt idx="313">
                  <c:v>93.6</c:v>
                </c:pt>
                <c:pt idx="314">
                  <c:v>94</c:v>
                </c:pt>
                <c:pt idx="315">
                  <c:v>93.5</c:v>
                </c:pt>
                <c:pt idx="316">
                  <c:v>92.3</c:v>
                </c:pt>
                <c:pt idx="317">
                  <c:v>88.6</c:v>
                </c:pt>
                <c:pt idx="318">
                  <c:v>90.4</c:v>
                </c:pt>
                <c:pt idx="319">
                  <c:v>86.1</c:v>
                </c:pt>
                <c:pt idx="320">
                  <c:v>81</c:v>
                </c:pt>
                <c:pt idx="321">
                  <c:v>75.7</c:v>
                </c:pt>
                <c:pt idx="322">
                  <c:v>71</c:v>
                </c:pt>
                <c:pt idx="323">
                  <c:v>64.7</c:v>
                </c:pt>
                <c:pt idx="324">
                  <c:v>54.1</c:v>
                </c:pt>
                <c:pt idx="325">
                  <c:v>48.8</c:v>
                </c:pt>
                <c:pt idx="326">
                  <c:v>42.7</c:v>
                </c:pt>
                <c:pt idx="327">
                  <c:v>42.6</c:v>
                </c:pt>
                <c:pt idx="328">
                  <c:v>45.4</c:v>
                </c:pt>
                <c:pt idx="329">
                  <c:v>44</c:v>
                </c:pt>
                <c:pt idx="330">
                  <c:v>53</c:v>
                </c:pt>
                <c:pt idx="331">
                  <c:v>68.8</c:v>
                </c:pt>
                <c:pt idx="332">
                  <c:v>73.599999999999994</c:v>
                </c:pt>
                <c:pt idx="333">
                  <c:v>75.3</c:v>
                </c:pt>
                <c:pt idx="334">
                  <c:v>70.8</c:v>
                </c:pt>
                <c:pt idx="335">
                  <c:v>64.400000000000006</c:v>
                </c:pt>
                <c:pt idx="336">
                  <c:v>70.2</c:v>
                </c:pt>
                <c:pt idx="337">
                  <c:v>73.2</c:v>
                </c:pt>
                <c:pt idx="338">
                  <c:v>74.3</c:v>
                </c:pt>
                <c:pt idx="339">
                  <c:v>75.900000000000006</c:v>
                </c:pt>
                <c:pt idx="340">
                  <c:v>78</c:v>
                </c:pt>
                <c:pt idx="341">
                  <c:v>80.099999999999994</c:v>
                </c:pt>
                <c:pt idx="342">
                  <c:v>84.2</c:v>
                </c:pt>
                <c:pt idx="343">
                  <c:v>73.3</c:v>
                </c:pt>
                <c:pt idx="344">
                  <c:v>70.599999999999994</c:v>
                </c:pt>
                <c:pt idx="345">
                  <c:v>67.099999999999994</c:v>
                </c:pt>
                <c:pt idx="346">
                  <c:v>69.7</c:v>
                </c:pt>
                <c:pt idx="347">
                  <c:v>75.8</c:v>
                </c:pt>
                <c:pt idx="348">
                  <c:v>78.400000000000006</c:v>
                </c:pt>
                <c:pt idx="349">
                  <c:v>76.8</c:v>
                </c:pt>
                <c:pt idx="350">
                  <c:v>80.900000000000006</c:v>
                </c:pt>
                <c:pt idx="351">
                  <c:v>78.8</c:v>
                </c:pt>
                <c:pt idx="352">
                  <c:v>75.7</c:v>
                </c:pt>
                <c:pt idx="353">
                  <c:v>71.900000000000006</c:v>
                </c:pt>
                <c:pt idx="354">
                  <c:v>69</c:v>
                </c:pt>
                <c:pt idx="355">
                  <c:v>70.400000000000006</c:v>
                </c:pt>
                <c:pt idx="356">
                  <c:v>65.400000000000006</c:v>
                </c:pt>
                <c:pt idx="357">
                  <c:v>64.5</c:v>
                </c:pt>
                <c:pt idx="358">
                  <c:v>62</c:v>
                </c:pt>
                <c:pt idx="359">
                  <c:v>67.2</c:v>
                </c:pt>
                <c:pt idx="360">
                  <c:v>71.099999999999994</c:v>
                </c:pt>
                <c:pt idx="361">
                  <c:v>74.400000000000006</c:v>
                </c:pt>
                <c:pt idx="362">
                  <c:v>72.3</c:v>
                </c:pt>
                <c:pt idx="363">
                  <c:v>78.7</c:v>
                </c:pt>
                <c:pt idx="364">
                  <c:v>81.8</c:v>
                </c:pt>
                <c:pt idx="365">
                  <c:v>82.3</c:v>
                </c:pt>
                <c:pt idx="366">
                  <c:v>83</c:v>
                </c:pt>
                <c:pt idx="367">
                  <c:v>85.4</c:v>
                </c:pt>
                <c:pt idx="368">
                  <c:v>86.8</c:v>
                </c:pt>
                <c:pt idx="369">
                  <c:v>86.8</c:v>
                </c:pt>
                <c:pt idx="370">
                  <c:v>84.1</c:v>
                </c:pt>
                <c:pt idx="371">
                  <c:v>84.5</c:v>
                </c:pt>
                <c:pt idx="372">
                  <c:v>85.8</c:v>
                </c:pt>
                <c:pt idx="373">
                  <c:v>86.5</c:v>
                </c:pt>
                <c:pt idx="374">
                  <c:v>87.7</c:v>
                </c:pt>
                <c:pt idx="375">
                  <c:v>86.3</c:v>
                </c:pt>
                <c:pt idx="376">
                  <c:v>86.9</c:v>
                </c:pt>
                <c:pt idx="377">
                  <c:v>88.7</c:v>
                </c:pt>
                <c:pt idx="378">
                  <c:v>93.1</c:v>
                </c:pt>
                <c:pt idx="379">
                  <c:v>85.6</c:v>
                </c:pt>
                <c:pt idx="380">
                  <c:v>85</c:v>
                </c:pt>
                <c:pt idx="381">
                  <c:v>85.6</c:v>
                </c:pt>
                <c:pt idx="382">
                  <c:v>89.2</c:v>
                </c:pt>
                <c:pt idx="383">
                  <c:v>84.4</c:v>
                </c:pt>
                <c:pt idx="384">
                  <c:v>83</c:v>
                </c:pt>
                <c:pt idx="385">
                  <c:v>84.5</c:v>
                </c:pt>
                <c:pt idx="386">
                  <c:v>84</c:v>
                </c:pt>
                <c:pt idx="387">
                  <c:v>77.5</c:v>
                </c:pt>
                <c:pt idx="388">
                  <c:v>70.8</c:v>
                </c:pt>
                <c:pt idx="389">
                  <c:v>63.4</c:v>
                </c:pt>
                <c:pt idx="390">
                  <c:v>59.3</c:v>
                </c:pt>
                <c:pt idx="391">
                  <c:v>67</c:v>
                </c:pt>
                <c:pt idx="392">
                  <c:v>68</c:v>
                </c:pt>
                <c:pt idx="393">
                  <c:v>75.2</c:v>
                </c:pt>
                <c:pt idx="394">
                  <c:v>76.7</c:v>
                </c:pt>
                <c:pt idx="395">
                  <c:v>74.599999999999994</c:v>
                </c:pt>
                <c:pt idx="396">
                  <c:v>76.3</c:v>
                </c:pt>
                <c:pt idx="397">
                  <c:v>70.900000000000006</c:v>
                </c:pt>
                <c:pt idx="398">
                  <c:v>72.599999999999994</c:v>
                </c:pt>
                <c:pt idx="399">
                  <c:v>70.2</c:v>
                </c:pt>
                <c:pt idx="400">
                  <c:v>66.2</c:v>
                </c:pt>
                <c:pt idx="401">
                  <c:v>70.8</c:v>
                </c:pt>
                <c:pt idx="402">
                  <c:v>66.900000000000006</c:v>
                </c:pt>
                <c:pt idx="403">
                  <c:v>65.599999999999994</c:v>
                </c:pt>
                <c:pt idx="404">
                  <c:v>65.8</c:v>
                </c:pt>
                <c:pt idx="405">
                  <c:v>57.5</c:v>
                </c:pt>
                <c:pt idx="406">
                  <c:v>58.4</c:v>
                </c:pt>
                <c:pt idx="407">
                  <c:v>54.7</c:v>
                </c:pt>
                <c:pt idx="408">
                  <c:v>48.8</c:v>
                </c:pt>
                <c:pt idx="409">
                  <c:v>45.3</c:v>
                </c:pt>
                <c:pt idx="410">
                  <c:v>35.4</c:v>
                </c:pt>
                <c:pt idx="411">
                  <c:v>35.700000000000003</c:v>
                </c:pt>
                <c:pt idx="412">
                  <c:v>41.4</c:v>
                </c:pt>
                <c:pt idx="413">
                  <c:v>39.6</c:v>
                </c:pt>
                <c:pt idx="414">
                  <c:v>40.799999999999997</c:v>
                </c:pt>
                <c:pt idx="415">
                  <c:v>39.200000000000003</c:v>
                </c:pt>
                <c:pt idx="416">
                  <c:v>41.2</c:v>
                </c:pt>
                <c:pt idx="417">
                  <c:v>41</c:v>
                </c:pt>
                <c:pt idx="418">
                  <c:v>37.299999999999997</c:v>
                </c:pt>
                <c:pt idx="419">
                  <c:v>39.1</c:v>
                </c:pt>
                <c:pt idx="420">
                  <c:v>43.7</c:v>
                </c:pt>
                <c:pt idx="421">
                  <c:v>48.7</c:v>
                </c:pt>
                <c:pt idx="422">
                  <c:v>47.9</c:v>
                </c:pt>
                <c:pt idx="423">
                  <c:v>55.6</c:v>
                </c:pt>
                <c:pt idx="424">
                  <c:v>60.3</c:v>
                </c:pt>
                <c:pt idx="425">
                  <c:v>61.5</c:v>
                </c:pt>
                <c:pt idx="426">
                  <c:v>63.2</c:v>
                </c:pt>
                <c:pt idx="427">
                  <c:v>69.400000000000006</c:v>
                </c:pt>
                <c:pt idx="428">
                  <c:v>68</c:v>
                </c:pt>
                <c:pt idx="429">
                  <c:v>69.3</c:v>
                </c:pt>
                <c:pt idx="430">
                  <c:v>68.099999999999994</c:v>
                </c:pt>
                <c:pt idx="431">
                  <c:v>71.400000000000006</c:v>
                </c:pt>
                <c:pt idx="432">
                  <c:v>64.400000000000006</c:v>
                </c:pt>
                <c:pt idx="433">
                  <c:v>71.099999999999994</c:v>
                </c:pt>
                <c:pt idx="434">
                  <c:v>73.599999999999994</c:v>
                </c:pt>
                <c:pt idx="435">
                  <c:v>71.900000000000006</c:v>
                </c:pt>
                <c:pt idx="436">
                  <c:v>62.5</c:v>
                </c:pt>
                <c:pt idx="437">
                  <c:v>64</c:v>
                </c:pt>
                <c:pt idx="438">
                  <c:v>61.3</c:v>
                </c:pt>
                <c:pt idx="439">
                  <c:v>58.7</c:v>
                </c:pt>
                <c:pt idx="440">
                  <c:v>53.4</c:v>
                </c:pt>
                <c:pt idx="441">
                  <c:v>51.7</c:v>
                </c:pt>
                <c:pt idx="442">
                  <c:v>55</c:v>
                </c:pt>
                <c:pt idx="443">
                  <c:v>50.7</c:v>
                </c:pt>
                <c:pt idx="444">
                  <c:v>47.6</c:v>
                </c:pt>
                <c:pt idx="445">
                  <c:v>44.8</c:v>
                </c:pt>
                <c:pt idx="446">
                  <c:v>46.2</c:v>
                </c:pt>
                <c:pt idx="447">
                  <c:v>44.1</c:v>
                </c:pt>
                <c:pt idx="448">
                  <c:v>48.7</c:v>
                </c:pt>
                <c:pt idx="449">
                  <c:v>42.4</c:v>
                </c:pt>
                <c:pt idx="450">
                  <c:v>45.6</c:v>
                </c:pt>
                <c:pt idx="451">
                  <c:v>44</c:v>
                </c:pt>
                <c:pt idx="452">
                  <c:v>44.3</c:v>
                </c:pt>
                <c:pt idx="453">
                  <c:v>46.4</c:v>
                </c:pt>
                <c:pt idx="454">
                  <c:v>45.7</c:v>
                </c:pt>
                <c:pt idx="455">
                  <c:v>48.7</c:v>
                </c:pt>
                <c:pt idx="456">
                  <c:v>48.4</c:v>
                </c:pt>
                <c:pt idx="457">
                  <c:v>49.7</c:v>
                </c:pt>
                <c:pt idx="458">
                  <c:v>49</c:v>
                </c:pt>
                <c:pt idx="459">
                  <c:v>42.8</c:v>
                </c:pt>
                <c:pt idx="460">
                  <c:v>49.5</c:v>
                </c:pt>
                <c:pt idx="461">
                  <c:v>51.3</c:v>
                </c:pt>
                <c:pt idx="462">
                  <c:v>49.3</c:v>
                </c:pt>
                <c:pt idx="463">
                  <c:v>51.5</c:v>
                </c:pt>
                <c:pt idx="464">
                  <c:v>57.1</c:v>
                </c:pt>
                <c:pt idx="465">
                  <c:v>56.9</c:v>
                </c:pt>
                <c:pt idx="466">
                  <c:v>57.1</c:v>
                </c:pt>
                <c:pt idx="467">
                  <c:v>57</c:v>
                </c:pt>
                <c:pt idx="468">
                  <c:v>61.1</c:v>
                </c:pt>
                <c:pt idx="469">
                  <c:v>62.5</c:v>
                </c:pt>
                <c:pt idx="470">
                  <c:v>62.7</c:v>
                </c:pt>
                <c:pt idx="471">
                  <c:v>65.599999999999994</c:v>
                </c:pt>
                <c:pt idx="472">
                  <c:v>67.599999999999994</c:v>
                </c:pt>
                <c:pt idx="473">
                  <c:v>72.599999999999994</c:v>
                </c:pt>
                <c:pt idx="474">
                  <c:v>74.3</c:v>
                </c:pt>
                <c:pt idx="475">
                  <c:v>77.400000000000006</c:v>
                </c:pt>
                <c:pt idx="476">
                  <c:v>77.3</c:v>
                </c:pt>
                <c:pt idx="477">
                  <c:v>78.099999999999994</c:v>
                </c:pt>
                <c:pt idx="478">
                  <c:v>79.2</c:v>
                </c:pt>
                <c:pt idx="479">
                  <c:v>80.2</c:v>
                </c:pt>
                <c:pt idx="480">
                  <c:v>78.7</c:v>
                </c:pt>
                <c:pt idx="481">
                  <c:v>81.2</c:v>
                </c:pt>
                <c:pt idx="482">
                  <c:v>74.5</c:v>
                </c:pt>
                <c:pt idx="483">
                  <c:v>81</c:v>
                </c:pt>
                <c:pt idx="484">
                  <c:v>81.5</c:v>
                </c:pt>
                <c:pt idx="485">
                  <c:v>80.7</c:v>
                </c:pt>
                <c:pt idx="486">
                  <c:v>81</c:v>
                </c:pt>
                <c:pt idx="487">
                  <c:v>78.2</c:v>
                </c:pt>
                <c:pt idx="488">
                  <c:v>72.8</c:v>
                </c:pt>
                <c:pt idx="489">
                  <c:v>71.5</c:v>
                </c:pt>
                <c:pt idx="490">
                  <c:v>70.900000000000006</c:v>
                </c:pt>
                <c:pt idx="491">
                  <c:v>69.8</c:v>
                </c:pt>
                <c:pt idx="492">
                  <c:v>70.5</c:v>
                </c:pt>
                <c:pt idx="493">
                  <c:v>67.900000000000006</c:v>
                </c:pt>
                <c:pt idx="494">
                  <c:v>67.900000000000006</c:v>
                </c:pt>
                <c:pt idx="495">
                  <c:v>65.400000000000006</c:v>
                </c:pt>
                <c:pt idx="496">
                  <c:v>59.3</c:v>
                </c:pt>
                <c:pt idx="497">
                  <c:v>50</c:v>
                </c:pt>
                <c:pt idx="498">
                  <c:v>48.1</c:v>
                </c:pt>
                <c:pt idx="499">
                  <c:v>43.3</c:v>
                </c:pt>
                <c:pt idx="500">
                  <c:v>42.4</c:v>
                </c:pt>
                <c:pt idx="501">
                  <c:v>41</c:v>
                </c:pt>
                <c:pt idx="502">
                  <c:v>40.9</c:v>
                </c:pt>
                <c:pt idx="503">
                  <c:v>41</c:v>
                </c:pt>
                <c:pt idx="504">
                  <c:v>50.8</c:v>
                </c:pt>
                <c:pt idx="505">
                  <c:v>44.6</c:v>
                </c:pt>
                <c:pt idx="506">
                  <c:v>50.1</c:v>
                </c:pt>
                <c:pt idx="507">
                  <c:v>50.9</c:v>
                </c:pt>
                <c:pt idx="508">
                  <c:v>50.1</c:v>
                </c:pt>
                <c:pt idx="509">
                  <c:v>53.2</c:v>
                </c:pt>
                <c:pt idx="510">
                  <c:v>51.4</c:v>
                </c:pt>
                <c:pt idx="511">
                  <c:v>53.1</c:v>
                </c:pt>
                <c:pt idx="512">
                  <c:v>70.2</c:v>
                </c:pt>
                <c:pt idx="513">
                  <c:v>73.400000000000006</c:v>
                </c:pt>
                <c:pt idx="514">
                  <c:v>64.2</c:v>
                </c:pt>
                <c:pt idx="515">
                  <c:v>58.9</c:v>
                </c:pt>
                <c:pt idx="516">
                  <c:v>51.6</c:v>
                </c:pt>
                <c:pt idx="517">
                  <c:v>44.5</c:v>
                </c:pt>
                <c:pt idx="518">
                  <c:v>41.2</c:v>
                </c:pt>
                <c:pt idx="519">
                  <c:v>38.799999999999997</c:v>
                </c:pt>
                <c:pt idx="520">
                  <c:v>38.200000000000003</c:v>
                </c:pt>
                <c:pt idx="521">
                  <c:v>39.6</c:v>
                </c:pt>
                <c:pt idx="522">
                  <c:v>38.4</c:v>
                </c:pt>
                <c:pt idx="523">
                  <c:v>41.8</c:v>
                </c:pt>
                <c:pt idx="524">
                  <c:v>45.5</c:v>
                </c:pt>
                <c:pt idx="525">
                  <c:v>50</c:v>
                </c:pt>
                <c:pt idx="526">
                  <c:v>47.6</c:v>
                </c:pt>
                <c:pt idx="527">
                  <c:v>48.9</c:v>
                </c:pt>
                <c:pt idx="528">
                  <c:v>45.4</c:v>
                </c:pt>
                <c:pt idx="529">
                  <c:v>45.9</c:v>
                </c:pt>
                <c:pt idx="530">
                  <c:v>48.1</c:v>
                </c:pt>
                <c:pt idx="531">
                  <c:v>51.1</c:v>
                </c:pt>
                <c:pt idx="532">
                  <c:v>55</c:v>
                </c:pt>
                <c:pt idx="533">
                  <c:v>53.9</c:v>
                </c:pt>
                <c:pt idx="534">
                  <c:v>56.2</c:v>
                </c:pt>
                <c:pt idx="535">
                  <c:v>53.7</c:v>
                </c:pt>
                <c:pt idx="536">
                  <c:v>51.6</c:v>
                </c:pt>
                <c:pt idx="537">
                  <c:v>46.4</c:v>
                </c:pt>
                <c:pt idx="538">
                  <c:v>42.1</c:v>
                </c:pt>
                <c:pt idx="539">
                  <c:v>48</c:v>
                </c:pt>
                <c:pt idx="540">
                  <c:v>49.8</c:v>
                </c:pt>
                <c:pt idx="541">
                  <c:v>53.9</c:v>
                </c:pt>
                <c:pt idx="542">
                  <c:v>53.6</c:v>
                </c:pt>
                <c:pt idx="543">
                  <c:v>54.6</c:v>
                </c:pt>
                <c:pt idx="544">
                  <c:v>50.4</c:v>
                </c:pt>
                <c:pt idx="545">
                  <c:v>50.6</c:v>
                </c:pt>
                <c:pt idx="546">
                  <c:v>51.4</c:v>
                </c:pt>
                <c:pt idx="547">
                  <c:v>52.3</c:v>
                </c:pt>
                <c:pt idx="548">
                  <c:v>49</c:v>
                </c:pt>
                <c:pt idx="549">
                  <c:v>50.9</c:v>
                </c:pt>
                <c:pt idx="550">
                  <c:v>52.7</c:v>
                </c:pt>
                <c:pt idx="551">
                  <c:v>53.1</c:v>
                </c:pt>
                <c:pt idx="552">
                  <c:v>58.9</c:v>
                </c:pt>
                <c:pt idx="553">
                  <c:v>63</c:v>
                </c:pt>
                <c:pt idx="554">
                  <c:v>62.9</c:v>
                </c:pt>
                <c:pt idx="555">
                  <c:v>63.5</c:v>
                </c:pt>
                <c:pt idx="556">
                  <c:v>67.8</c:v>
                </c:pt>
                <c:pt idx="557">
                  <c:v>69.7</c:v>
                </c:pt>
                <c:pt idx="558">
                  <c:v>71.599999999999994</c:v>
                </c:pt>
                <c:pt idx="559">
                  <c:v>75.2</c:v>
                </c:pt>
                <c:pt idx="560">
                  <c:v>80.3</c:v>
                </c:pt>
                <c:pt idx="561">
                  <c:v>84.1</c:v>
                </c:pt>
                <c:pt idx="562">
                  <c:v>84.5</c:v>
                </c:pt>
                <c:pt idx="563">
                  <c:v>87.1</c:v>
                </c:pt>
                <c:pt idx="564">
                  <c:v>86</c:v>
                </c:pt>
                <c:pt idx="565">
                  <c:v>81.7</c:v>
                </c:pt>
                <c:pt idx="566">
                  <c:v>78.900000000000006</c:v>
                </c:pt>
                <c:pt idx="567">
                  <c:v>74.5</c:v>
                </c:pt>
                <c:pt idx="568">
                  <c:v>70.5</c:v>
                </c:pt>
                <c:pt idx="569">
                  <c:v>64.7</c:v>
                </c:pt>
                <c:pt idx="570">
                  <c:v>58.6</c:v>
                </c:pt>
                <c:pt idx="571">
                  <c:v>48.5</c:v>
                </c:pt>
                <c:pt idx="572">
                  <c:v>48.8</c:v>
                </c:pt>
                <c:pt idx="573">
                  <c:v>46.5</c:v>
                </c:pt>
                <c:pt idx="574">
                  <c:v>44.5</c:v>
                </c:pt>
                <c:pt idx="575">
                  <c:v>40.299999999999997</c:v>
                </c:pt>
                <c:pt idx="576">
                  <c:v>40.299999999999997</c:v>
                </c:pt>
                <c:pt idx="577">
                  <c:v>38.799999999999997</c:v>
                </c:pt>
                <c:pt idx="578">
                  <c:v>39.9</c:v>
                </c:pt>
                <c:pt idx="579">
                  <c:v>41.5</c:v>
                </c:pt>
                <c:pt idx="580">
                  <c:v>50.2</c:v>
                </c:pt>
                <c:pt idx="581">
                  <c:v>47.9</c:v>
                </c:pt>
                <c:pt idx="582">
                  <c:v>44.1</c:v>
                </c:pt>
                <c:pt idx="583">
                  <c:v>46.6</c:v>
                </c:pt>
                <c:pt idx="584">
                  <c:v>50.1</c:v>
                </c:pt>
                <c:pt idx="585">
                  <c:v>45.7</c:v>
                </c:pt>
                <c:pt idx="586">
                  <c:v>46.3</c:v>
                </c:pt>
                <c:pt idx="587">
                  <c:v>52</c:v>
                </c:pt>
                <c:pt idx="588">
                  <c:v>53.3</c:v>
                </c:pt>
                <c:pt idx="589">
                  <c:v>56.4</c:v>
                </c:pt>
                <c:pt idx="590">
                  <c:v>51.1</c:v>
                </c:pt>
                <c:pt idx="591">
                  <c:v>50.3</c:v>
                </c:pt>
                <c:pt idx="592">
                  <c:v>48.5</c:v>
                </c:pt>
                <c:pt idx="593">
                  <c:v>48.9</c:v>
                </c:pt>
                <c:pt idx="594">
                  <c:v>52</c:v>
                </c:pt>
                <c:pt idx="595">
                  <c:v>52.1</c:v>
                </c:pt>
                <c:pt idx="596">
                  <c:v>53</c:v>
                </c:pt>
                <c:pt idx="597">
                  <c:v>53.6</c:v>
                </c:pt>
                <c:pt idx="598">
                  <c:v>52.1</c:v>
                </c:pt>
                <c:pt idx="599">
                  <c:v>52.2</c:v>
                </c:pt>
                <c:pt idx="600">
                  <c:v>47</c:v>
                </c:pt>
                <c:pt idx="601">
                  <c:v>45.5</c:v>
                </c:pt>
                <c:pt idx="602">
                  <c:v>44.2</c:v>
                </c:pt>
                <c:pt idx="603">
                  <c:v>40.5</c:v>
                </c:pt>
                <c:pt idx="604">
                  <c:v>41.1</c:v>
                </c:pt>
                <c:pt idx="605">
                  <c:v>39.299999999999997</c:v>
                </c:pt>
                <c:pt idx="606">
                  <c:v>38.4</c:v>
                </c:pt>
                <c:pt idx="607">
                  <c:v>37.799999999999997</c:v>
                </c:pt>
                <c:pt idx="608">
                  <c:v>34</c:v>
                </c:pt>
                <c:pt idx="609">
                  <c:v>34.700000000000003</c:v>
                </c:pt>
                <c:pt idx="610">
                  <c:v>34.5</c:v>
                </c:pt>
                <c:pt idx="611">
                  <c:v>31.9</c:v>
                </c:pt>
                <c:pt idx="612">
                  <c:v>33.700000000000003</c:v>
                </c:pt>
                <c:pt idx="613">
                  <c:v>35.200000000000003</c:v>
                </c:pt>
                <c:pt idx="614">
                  <c:v>42.5</c:v>
                </c:pt>
                <c:pt idx="615">
                  <c:v>47.4</c:v>
                </c:pt>
                <c:pt idx="616">
                  <c:v>51.2</c:v>
                </c:pt>
                <c:pt idx="617">
                  <c:v>54.2</c:v>
                </c:pt>
                <c:pt idx="618">
                  <c:v>55.5</c:v>
                </c:pt>
                <c:pt idx="619">
                  <c:v>60.6</c:v>
                </c:pt>
                <c:pt idx="620">
                  <c:v>65.8</c:v>
                </c:pt>
                <c:pt idx="621">
                  <c:v>68.8</c:v>
                </c:pt>
                <c:pt idx="622">
                  <c:v>68.099999999999994</c:v>
                </c:pt>
                <c:pt idx="623">
                  <c:v>67.400000000000006</c:v>
                </c:pt>
                <c:pt idx="624">
                  <c:v>72.400000000000006</c:v>
                </c:pt>
                <c:pt idx="625">
                  <c:v>71.599999999999994</c:v>
                </c:pt>
                <c:pt idx="626">
                  <c:v>78.7</c:v>
                </c:pt>
                <c:pt idx="627">
                  <c:v>71.2</c:v>
                </c:pt>
                <c:pt idx="628">
                  <c:v>65.7</c:v>
                </c:pt>
                <c:pt idx="629">
                  <c:v>62.9</c:v>
                </c:pt>
                <c:pt idx="630">
                  <c:v>63.4</c:v>
                </c:pt>
                <c:pt idx="631">
                  <c:v>58.1</c:v>
                </c:pt>
                <c:pt idx="632">
                  <c:v>58.4</c:v>
                </c:pt>
                <c:pt idx="633">
                  <c:v>57.7</c:v>
                </c:pt>
                <c:pt idx="634">
                  <c:v>58.1</c:v>
                </c:pt>
                <c:pt idx="635">
                  <c:v>59.8</c:v>
                </c:pt>
                <c:pt idx="636">
                  <c:v>64.599999999999994</c:v>
                </c:pt>
                <c:pt idx="637">
                  <c:v>55.6</c:v>
                </c:pt>
                <c:pt idx="638">
                  <c:v>49.9</c:v>
                </c:pt>
                <c:pt idx="639">
                  <c:v>48</c:v>
                </c:pt>
                <c:pt idx="640">
                  <c:v>45.1</c:v>
                </c:pt>
                <c:pt idx="641">
                  <c:v>42.8</c:v>
                </c:pt>
                <c:pt idx="642">
                  <c:v>39.9</c:v>
                </c:pt>
                <c:pt idx="643">
                  <c:v>35</c:v>
                </c:pt>
                <c:pt idx="644">
                  <c:v>36.6</c:v>
                </c:pt>
                <c:pt idx="645">
                  <c:v>33.299999999999997</c:v>
                </c:pt>
                <c:pt idx="646">
                  <c:v>32</c:v>
                </c:pt>
                <c:pt idx="647">
                  <c:v>33.200000000000003</c:v>
                </c:pt>
                <c:pt idx="648">
                  <c:v>43.9</c:v>
                </c:pt>
                <c:pt idx="649">
                  <c:v>41.5</c:v>
                </c:pt>
                <c:pt idx="650">
                  <c:v>51.9</c:v>
                </c:pt>
                <c:pt idx="651">
                  <c:v>60.3</c:v>
                </c:pt>
                <c:pt idx="652">
                  <c:v>63</c:v>
                </c:pt>
                <c:pt idx="653">
                  <c:v>65.5</c:v>
                </c:pt>
                <c:pt idx="654">
                  <c:v>68.3</c:v>
                </c:pt>
                <c:pt idx="655">
                  <c:v>61.5</c:v>
                </c:pt>
                <c:pt idx="656">
                  <c:v>62.5</c:v>
                </c:pt>
                <c:pt idx="657">
                  <c:v>58.3</c:v>
                </c:pt>
                <c:pt idx="658">
                  <c:v>55.7</c:v>
                </c:pt>
                <c:pt idx="659">
                  <c:v>56.9</c:v>
                </c:pt>
                <c:pt idx="660">
                  <c:v>57.5</c:v>
                </c:pt>
                <c:pt idx="661">
                  <c:v>65.5</c:v>
                </c:pt>
                <c:pt idx="662">
                  <c:v>70</c:v>
                </c:pt>
                <c:pt idx="663">
                  <c:v>63.5</c:v>
                </c:pt>
                <c:pt idx="664">
                  <c:v>51.5</c:v>
                </c:pt>
                <c:pt idx="665">
                  <c:v>56.5</c:v>
                </c:pt>
                <c:pt idx="666">
                  <c:v>53</c:v>
                </c:pt>
                <c:pt idx="667">
                  <c:v>53</c:v>
                </c:pt>
                <c:pt idx="668">
                  <c:v>56</c:v>
                </c:pt>
                <c:pt idx="669">
                  <c:v>58.5</c:v>
                </c:pt>
                <c:pt idx="670">
                  <c:v>64</c:v>
                </c:pt>
                <c:pt idx="671">
                  <c:v>66</c:v>
                </c:pt>
                <c:pt idx="672">
                  <c:v>75.5</c:v>
                </c:pt>
                <c:pt idx="673">
                  <c:v>81.5</c:v>
                </c:pt>
                <c:pt idx="674">
                  <c:v>86</c:v>
                </c:pt>
                <c:pt idx="675">
                  <c:v>88</c:v>
                </c:pt>
                <c:pt idx="676">
                  <c:v>86</c:v>
                </c:pt>
                <c:pt idx="677">
                  <c:v>81</c:v>
                </c:pt>
                <c:pt idx="678">
                  <c:v>77</c:v>
                </c:pt>
                <c:pt idx="679">
                  <c:v>81.5</c:v>
                </c:pt>
                <c:pt idx="680">
                  <c:v>76</c:v>
                </c:pt>
                <c:pt idx="681">
                  <c:v>78.5</c:v>
                </c:pt>
                <c:pt idx="682">
                  <c:v>74</c:v>
                </c:pt>
                <c:pt idx="683">
                  <c:v>72</c:v>
                </c:pt>
                <c:pt idx="684">
                  <c:v>69</c:v>
                </c:pt>
                <c:pt idx="685">
                  <c:v>65.5</c:v>
                </c:pt>
                <c:pt idx="686">
                  <c:v>73</c:v>
                </c:pt>
                <c:pt idx="687">
                  <c:v>71</c:v>
                </c:pt>
                <c:pt idx="688">
                  <c:v>58</c:v>
                </c:pt>
                <c:pt idx="689">
                  <c:v>50.5</c:v>
                </c:pt>
                <c:pt idx="690">
                  <c:v>48.5</c:v>
                </c:pt>
                <c:pt idx="691">
                  <c:v>62.5</c:v>
                </c:pt>
                <c:pt idx="692">
                  <c:v>78</c:v>
                </c:pt>
                <c:pt idx="693">
                  <c:v>84</c:v>
                </c:pt>
                <c:pt idx="694">
                  <c:v>74</c:v>
                </c:pt>
                <c:pt idx="695">
                  <c:v>63</c:v>
                </c:pt>
                <c:pt idx="696">
                  <c:v>65</c:v>
                </c:pt>
                <c:pt idx="697">
                  <c:v>62.5</c:v>
                </c:pt>
                <c:pt idx="698">
                  <c:v>66.5</c:v>
                </c:pt>
                <c:pt idx="699">
                  <c:v>71.5</c:v>
                </c:pt>
                <c:pt idx="700">
                  <c:v>77</c:v>
                </c:pt>
                <c:pt idx="701">
                  <c:v>76.5</c:v>
                </c:pt>
                <c:pt idx="702">
                  <c:v>78.5</c:v>
                </c:pt>
                <c:pt idx="703">
                  <c:v>73</c:v>
                </c:pt>
                <c:pt idx="704">
                  <c:v>61</c:v>
                </c:pt>
                <c:pt idx="705">
                  <c:v>47</c:v>
                </c:pt>
                <c:pt idx="706">
                  <c:v>53.5</c:v>
                </c:pt>
                <c:pt idx="707">
                  <c:v>47.5</c:v>
                </c:pt>
                <c:pt idx="708">
                  <c:v>53.6</c:v>
                </c:pt>
                <c:pt idx="709">
                  <c:v>62.5</c:v>
                </c:pt>
                <c:pt idx="710">
                  <c:v>65.5</c:v>
                </c:pt>
                <c:pt idx="711">
                  <c:v>73</c:v>
                </c:pt>
                <c:pt idx="712">
                  <c:v>72.599999999999994</c:v>
                </c:pt>
                <c:pt idx="713">
                  <c:v>67.099999999999994</c:v>
                </c:pt>
                <c:pt idx="714">
                  <c:v>67.400000000000006</c:v>
                </c:pt>
                <c:pt idx="715">
                  <c:v>62.9</c:v>
                </c:pt>
                <c:pt idx="716">
                  <c:v>60.4</c:v>
                </c:pt>
                <c:pt idx="717">
                  <c:v>63.9</c:v>
                </c:pt>
                <c:pt idx="718">
                  <c:v>72</c:v>
                </c:pt>
                <c:pt idx="719">
                  <c:v>65.7</c:v>
                </c:pt>
                <c:pt idx="720">
                  <c:v>76.2</c:v>
                </c:pt>
                <c:pt idx="721">
                  <c:v>75.7</c:v>
                </c:pt>
                <c:pt idx="722">
                  <c:v>83.1</c:v>
                </c:pt>
                <c:pt idx="723">
                  <c:v>83.9</c:v>
                </c:pt>
                <c:pt idx="724">
                  <c:v>88.1</c:v>
                </c:pt>
                <c:pt idx="725">
                  <c:v>91.4</c:v>
                </c:pt>
                <c:pt idx="726">
                  <c:v>90.4</c:v>
                </c:pt>
                <c:pt idx="727">
                  <c:v>76.5</c:v>
                </c:pt>
                <c:pt idx="728">
                  <c:v>55.1</c:v>
                </c:pt>
                <c:pt idx="729">
                  <c:v>39.799999999999997</c:v>
                </c:pt>
                <c:pt idx="730">
                  <c:v>28.4</c:v>
                </c:pt>
                <c:pt idx="731">
                  <c:v>17.100000000000001</c:v>
                </c:pt>
                <c:pt idx="732">
                  <c:v>29</c:v>
                </c:pt>
                <c:pt idx="733">
                  <c:v>29.9</c:v>
                </c:pt>
                <c:pt idx="734">
                  <c:v>31.6</c:v>
                </c:pt>
                <c:pt idx="735">
                  <c:v>31.4</c:v>
                </c:pt>
                <c:pt idx="736">
                  <c:v>45</c:v>
                </c:pt>
                <c:pt idx="737">
                  <c:v>47.9</c:v>
                </c:pt>
                <c:pt idx="738">
                  <c:v>52.8</c:v>
                </c:pt>
                <c:pt idx="739">
                  <c:v>62.3</c:v>
                </c:pt>
                <c:pt idx="740">
                  <c:v>63.3</c:v>
                </c:pt>
                <c:pt idx="741">
                  <c:v>64.3</c:v>
                </c:pt>
                <c:pt idx="742">
                  <c:v>55.4</c:v>
                </c:pt>
                <c:pt idx="743">
                  <c:v>63.8</c:v>
                </c:pt>
                <c:pt idx="744">
                  <c:v>68</c:v>
                </c:pt>
                <c:pt idx="745">
                  <c:v>65.099999999999994</c:v>
                </c:pt>
                <c:pt idx="746">
                  <c:v>75.2</c:v>
                </c:pt>
                <c:pt idx="747">
                  <c:v>78</c:v>
                </c:pt>
                <c:pt idx="748">
                  <c:v>77</c:v>
                </c:pt>
                <c:pt idx="749">
                  <c:v>54.9</c:v>
                </c:pt>
                <c:pt idx="750">
                  <c:v>55.6</c:v>
                </c:pt>
                <c:pt idx="751">
                  <c:v>61.8</c:v>
                </c:pt>
                <c:pt idx="752">
                  <c:v>69.8</c:v>
                </c:pt>
                <c:pt idx="753">
                  <c:v>73.8</c:v>
                </c:pt>
                <c:pt idx="754">
                  <c:v>69</c:v>
                </c:pt>
                <c:pt idx="755">
                  <c:v>73.3</c:v>
                </c:pt>
                <c:pt idx="756">
                  <c:v>79.599999999999994</c:v>
                </c:pt>
                <c:pt idx="757">
                  <c:v>80.2</c:v>
                </c:pt>
                <c:pt idx="758">
                  <c:v>82.3</c:v>
                </c:pt>
                <c:pt idx="759">
                  <c:v>82.6</c:v>
                </c:pt>
                <c:pt idx="760">
                  <c:v>77.900000000000006</c:v>
                </c:pt>
                <c:pt idx="761">
                  <c:v>70.3</c:v>
                </c:pt>
                <c:pt idx="762">
                  <c:v>59.1</c:v>
                </c:pt>
                <c:pt idx="763">
                  <c:v>57.5</c:v>
                </c:pt>
                <c:pt idx="764">
                  <c:v>57</c:v>
                </c:pt>
                <c:pt idx="765">
                  <c:v>41.4</c:v>
                </c:pt>
                <c:pt idx="766">
                  <c:v>48.1</c:v>
                </c:pt>
                <c:pt idx="767">
                  <c:v>45.4</c:v>
                </c:pt>
                <c:pt idx="768">
                  <c:v>53.5</c:v>
                </c:pt>
                <c:pt idx="769">
                  <c:v>60.1</c:v>
                </c:pt>
                <c:pt idx="770">
                  <c:v>62.3</c:v>
                </c:pt>
                <c:pt idx="771">
                  <c:v>61</c:v>
                </c:pt>
                <c:pt idx="772">
                  <c:v>47.2</c:v>
                </c:pt>
                <c:pt idx="773">
                  <c:v>35.700000000000003</c:v>
                </c:pt>
                <c:pt idx="774">
                  <c:v>39.4</c:v>
                </c:pt>
                <c:pt idx="775">
                  <c:v>54.4</c:v>
                </c:pt>
                <c:pt idx="776">
                  <c:v>60</c:v>
                </c:pt>
                <c:pt idx="777">
                  <c:v>55.5</c:v>
                </c:pt>
                <c:pt idx="778">
                  <c:v>52.1</c:v>
                </c:pt>
                <c:pt idx="779">
                  <c:v>54</c:v>
                </c:pt>
                <c:pt idx="780">
                  <c:v>56.9</c:v>
                </c:pt>
                <c:pt idx="781">
                  <c:v>62.2</c:v>
                </c:pt>
                <c:pt idx="782">
                  <c:v>53.7</c:v>
                </c:pt>
                <c:pt idx="783">
                  <c:v>48.5</c:v>
                </c:pt>
                <c:pt idx="784">
                  <c:v>49.9</c:v>
                </c:pt>
                <c:pt idx="785">
                  <c:v>50.7</c:v>
                </c:pt>
                <c:pt idx="786">
                  <c:v>48.4</c:v>
                </c:pt>
                <c:pt idx="787">
                  <c:v>52.8</c:v>
                </c:pt>
                <c:pt idx="788">
                  <c:v>57.4</c:v>
                </c:pt>
                <c:pt idx="789">
                  <c:v>55</c:v>
                </c:pt>
                <c:pt idx="790">
                  <c:v>51.7</c:v>
                </c:pt>
                <c:pt idx="791">
                  <c:v>51.7</c:v>
                </c:pt>
                <c:pt idx="792">
                  <c:v>60.3</c:v>
                </c:pt>
                <c:pt idx="793">
                  <c:v>59.8</c:v>
                </c:pt>
                <c:pt idx="794">
                  <c:v>59</c:v>
                </c:pt>
                <c:pt idx="795">
                  <c:v>55.9</c:v>
                </c:pt>
                <c:pt idx="796">
                  <c:v>58.7</c:v>
                </c:pt>
                <c:pt idx="797">
                  <c:v>57</c:v>
                </c:pt>
                <c:pt idx="798">
                  <c:v>60.1</c:v>
                </c:pt>
                <c:pt idx="799">
                  <c:v>56.9</c:v>
                </c:pt>
                <c:pt idx="800">
                  <c:v>58.7</c:v>
                </c:pt>
                <c:pt idx="801">
                  <c:v>52.7</c:v>
                </c:pt>
                <c:pt idx="802">
                  <c:v>44.4</c:v>
                </c:pt>
                <c:pt idx="803">
                  <c:v>37.799999999999997</c:v>
                </c:pt>
                <c:pt idx="804">
                  <c:v>35.1</c:v>
                </c:pt>
                <c:pt idx="805">
                  <c:v>35.200000000000003</c:v>
                </c:pt>
                <c:pt idx="806">
                  <c:v>40.1</c:v>
                </c:pt>
                <c:pt idx="807">
                  <c:v>41.6</c:v>
                </c:pt>
                <c:pt idx="808">
                  <c:v>49</c:v>
                </c:pt>
                <c:pt idx="809">
                  <c:v>49.7</c:v>
                </c:pt>
                <c:pt idx="810">
                  <c:v>45.1</c:v>
                </c:pt>
                <c:pt idx="811">
                  <c:v>38.799999999999997</c:v>
                </c:pt>
                <c:pt idx="812">
                  <c:v>37.6</c:v>
                </c:pt>
                <c:pt idx="813">
                  <c:v>39.799999999999997</c:v>
                </c:pt>
                <c:pt idx="814">
                  <c:v>35.700000000000003</c:v>
                </c:pt>
                <c:pt idx="815">
                  <c:v>33.9</c:v>
                </c:pt>
                <c:pt idx="816">
                  <c:v>33.9</c:v>
                </c:pt>
                <c:pt idx="817">
                  <c:v>38.299999999999997</c:v>
                </c:pt>
                <c:pt idx="818">
                  <c:v>52.1</c:v>
                </c:pt>
                <c:pt idx="819">
                  <c:v>57.9</c:v>
                </c:pt>
                <c:pt idx="820">
                  <c:v>61.4</c:v>
                </c:pt>
                <c:pt idx="821">
                  <c:v>59.8</c:v>
                </c:pt>
                <c:pt idx="822">
                  <c:v>54.9</c:v>
                </c:pt>
                <c:pt idx="823">
                  <c:v>53.6</c:v>
                </c:pt>
                <c:pt idx="824">
                  <c:v>53.1</c:v>
                </c:pt>
                <c:pt idx="825">
                  <c:v>54.8</c:v>
                </c:pt>
                <c:pt idx="826">
                  <c:v>53.5</c:v>
                </c:pt>
                <c:pt idx="827">
                  <c:v>64.2</c:v>
                </c:pt>
                <c:pt idx="828">
                  <c:v>67.900000000000006</c:v>
                </c:pt>
                <c:pt idx="829">
                  <c:v>66.900000000000006</c:v>
                </c:pt>
                <c:pt idx="830">
                  <c:v>68.8</c:v>
                </c:pt>
                <c:pt idx="831">
                  <c:v>68.3</c:v>
                </c:pt>
                <c:pt idx="832">
                  <c:v>59.5</c:v>
                </c:pt>
                <c:pt idx="833">
                  <c:v>53</c:v>
                </c:pt>
                <c:pt idx="834">
                  <c:v>61.7</c:v>
                </c:pt>
                <c:pt idx="835">
                  <c:v>61.7</c:v>
                </c:pt>
                <c:pt idx="836">
                  <c:v>71.5</c:v>
                </c:pt>
                <c:pt idx="837">
                  <c:v>68.099999999999994</c:v>
                </c:pt>
                <c:pt idx="838">
                  <c:v>64.8</c:v>
                </c:pt>
                <c:pt idx="839">
                  <c:v>68.3</c:v>
                </c:pt>
                <c:pt idx="840">
                  <c:v>72.7</c:v>
                </c:pt>
                <c:pt idx="841">
                  <c:v>74.2</c:v>
                </c:pt>
                <c:pt idx="842">
                  <c:v>78.099999999999994</c:v>
                </c:pt>
                <c:pt idx="843">
                  <c:v>79.3</c:v>
                </c:pt>
                <c:pt idx="844">
                  <c:v>79.5</c:v>
                </c:pt>
                <c:pt idx="845">
                  <c:v>76.8</c:v>
                </c:pt>
                <c:pt idx="846">
                  <c:v>73.2</c:v>
                </c:pt>
                <c:pt idx="847">
                  <c:v>72.099999999999994</c:v>
                </c:pt>
                <c:pt idx="848">
                  <c:v>66.900000000000006</c:v>
                </c:pt>
                <c:pt idx="849">
                  <c:v>71.599999999999994</c:v>
                </c:pt>
                <c:pt idx="850">
                  <c:v>60.7</c:v>
                </c:pt>
                <c:pt idx="851">
                  <c:v>54.9</c:v>
                </c:pt>
                <c:pt idx="852">
                  <c:v>49.6</c:v>
                </c:pt>
                <c:pt idx="853">
                  <c:v>49.4</c:v>
                </c:pt>
                <c:pt idx="854">
                  <c:v>54.3</c:v>
                </c:pt>
                <c:pt idx="855">
                  <c:v>50</c:v>
                </c:pt>
                <c:pt idx="856">
                  <c:v>53.2</c:v>
                </c:pt>
                <c:pt idx="857">
                  <c:v>47.9</c:v>
                </c:pt>
                <c:pt idx="858">
                  <c:v>45.1</c:v>
                </c:pt>
                <c:pt idx="859">
                  <c:v>46</c:v>
                </c:pt>
                <c:pt idx="860">
                  <c:v>49.7</c:v>
                </c:pt>
                <c:pt idx="861">
                  <c:v>45.5</c:v>
                </c:pt>
                <c:pt idx="862">
                  <c:v>46.7</c:v>
                </c:pt>
                <c:pt idx="863">
                  <c:v>51.7</c:v>
                </c:pt>
                <c:pt idx="864">
                  <c:v>53.3</c:v>
                </c:pt>
                <c:pt idx="865">
                  <c:v>45.9</c:v>
                </c:pt>
                <c:pt idx="866">
                  <c:v>37.4</c:v>
                </c:pt>
                <c:pt idx="867">
                  <c:v>35.299999999999997</c:v>
                </c:pt>
                <c:pt idx="868">
                  <c:v>40.799999999999997</c:v>
                </c:pt>
                <c:pt idx="869">
                  <c:v>51.3</c:v>
                </c:pt>
                <c:pt idx="870">
                  <c:v>53.2</c:v>
                </c:pt>
                <c:pt idx="871">
                  <c:v>59.5</c:v>
                </c:pt>
                <c:pt idx="872">
                  <c:v>62.8</c:v>
                </c:pt>
                <c:pt idx="873">
                  <c:v>65.5</c:v>
                </c:pt>
                <c:pt idx="874">
                  <c:v>65.400000000000006</c:v>
                </c:pt>
                <c:pt idx="875">
                  <c:v>77.599999999999994</c:v>
                </c:pt>
                <c:pt idx="876">
                  <c:v>82.1</c:v>
                </c:pt>
                <c:pt idx="877">
                  <c:v>86</c:v>
                </c:pt>
                <c:pt idx="878">
                  <c:v>85.6</c:v>
                </c:pt>
                <c:pt idx="879">
                  <c:v>89.6</c:v>
                </c:pt>
                <c:pt idx="880">
                  <c:v>88</c:v>
                </c:pt>
                <c:pt idx="881">
                  <c:v>92.1</c:v>
                </c:pt>
                <c:pt idx="882">
                  <c:v>85.7</c:v>
                </c:pt>
                <c:pt idx="883">
                  <c:v>79.400000000000006</c:v>
                </c:pt>
                <c:pt idx="884">
                  <c:v>81.2</c:v>
                </c:pt>
                <c:pt idx="885">
                  <c:v>85.7</c:v>
                </c:pt>
                <c:pt idx="886">
                  <c:v>82.4</c:v>
                </c:pt>
                <c:pt idx="887">
                  <c:v>68.2</c:v>
                </c:pt>
              </c:numCache>
            </c:numRef>
          </c:val>
          <c:smooth val="0"/>
          <c:extLst>
            <c:ext xmlns:c16="http://schemas.microsoft.com/office/drawing/2014/chart" uri="{C3380CC4-5D6E-409C-BE32-E72D297353CC}">
              <c16:uniqueId val="{00000000-2BF5-9241-B1D2-28DC1704C1B7}"/>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9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Details!$F$6:$F$893</c:f>
              <c:numCache>
                <c:formatCode>0.00</c:formatCode>
                <c:ptCount val="888"/>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numCache>
            </c:numRef>
          </c:val>
          <c:smooth val="0"/>
          <c:extLst>
            <c:ext xmlns:c16="http://schemas.microsoft.com/office/drawing/2014/chart" uri="{C3380CC4-5D6E-409C-BE32-E72D297353CC}">
              <c16:uniqueId val="{00000000-78D7-C249-9C8F-E37D44860C79}"/>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4"/>
          <c:order val="0"/>
          <c:tx>
            <c:strRef>
              <c:f>Details!$F$5</c:f>
              <c:strCache>
                <c:ptCount val="1"/>
                <c:pt idx="0">
                  <c:v>Production</c:v>
                </c:pt>
              </c:strCache>
            </c:strRef>
          </c:tx>
          <c:spPr>
            <a:ln w="28575" cap="rnd">
              <a:solidFill>
                <a:schemeClr val="accent5"/>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Details!$F$6:$F$893</c:f>
              <c:numCache>
                <c:formatCode>0.00</c:formatCode>
                <c:ptCount val="888"/>
                <c:pt idx="0">
                  <c:v>59.1</c:v>
                </c:pt>
                <c:pt idx="1">
                  <c:v>55.2</c:v>
                </c:pt>
                <c:pt idx="2">
                  <c:v>47.8</c:v>
                </c:pt>
                <c:pt idx="3">
                  <c:v>49.5</c:v>
                </c:pt>
                <c:pt idx="4">
                  <c:v>52.1</c:v>
                </c:pt>
                <c:pt idx="5">
                  <c:v>56.8</c:v>
                </c:pt>
                <c:pt idx="6">
                  <c:v>51.4</c:v>
                </c:pt>
                <c:pt idx="7">
                  <c:v>51</c:v>
                </c:pt>
                <c:pt idx="8">
                  <c:v>47.9</c:v>
                </c:pt>
                <c:pt idx="9">
                  <c:v>52.7</c:v>
                </c:pt>
                <c:pt idx="10">
                  <c:v>48.9</c:v>
                </c:pt>
                <c:pt idx="11">
                  <c:v>42.1</c:v>
                </c:pt>
                <c:pt idx="12">
                  <c:v>42</c:v>
                </c:pt>
                <c:pt idx="13">
                  <c:v>39.6</c:v>
                </c:pt>
                <c:pt idx="14">
                  <c:v>41.9</c:v>
                </c:pt>
                <c:pt idx="15">
                  <c:v>44.1</c:v>
                </c:pt>
                <c:pt idx="16">
                  <c:v>38.200000000000003</c:v>
                </c:pt>
                <c:pt idx="17">
                  <c:v>38.4</c:v>
                </c:pt>
                <c:pt idx="18">
                  <c:v>47</c:v>
                </c:pt>
                <c:pt idx="19">
                  <c:v>58.5</c:v>
                </c:pt>
                <c:pt idx="20">
                  <c:v>60.3</c:v>
                </c:pt>
                <c:pt idx="21">
                  <c:v>54.5</c:v>
                </c:pt>
                <c:pt idx="22">
                  <c:v>55.7</c:v>
                </c:pt>
                <c:pt idx="23">
                  <c:v>63.3</c:v>
                </c:pt>
                <c:pt idx="24">
                  <c:v>64.3</c:v>
                </c:pt>
                <c:pt idx="25">
                  <c:v>66.7</c:v>
                </c:pt>
                <c:pt idx="26">
                  <c:v>65.8</c:v>
                </c:pt>
                <c:pt idx="27">
                  <c:v>74.8</c:v>
                </c:pt>
                <c:pt idx="28">
                  <c:v>78.099999999999994</c:v>
                </c:pt>
                <c:pt idx="29">
                  <c:v>79.099999999999994</c:v>
                </c:pt>
                <c:pt idx="30">
                  <c:v>77.099999999999994</c:v>
                </c:pt>
                <c:pt idx="31">
                  <c:v>78.7</c:v>
                </c:pt>
                <c:pt idx="32">
                  <c:v>68.599999999999994</c:v>
                </c:pt>
                <c:pt idx="33">
                  <c:v>62.9</c:v>
                </c:pt>
                <c:pt idx="34">
                  <c:v>63.6</c:v>
                </c:pt>
                <c:pt idx="35">
                  <c:v>62.5</c:v>
                </c:pt>
                <c:pt idx="36">
                  <c:v>63</c:v>
                </c:pt>
                <c:pt idx="37">
                  <c:v>61.4</c:v>
                </c:pt>
                <c:pt idx="38">
                  <c:v>61.2</c:v>
                </c:pt>
                <c:pt idx="39">
                  <c:v>53.5</c:v>
                </c:pt>
                <c:pt idx="40">
                  <c:v>54.2</c:v>
                </c:pt>
                <c:pt idx="41">
                  <c:v>48.6</c:v>
                </c:pt>
                <c:pt idx="42">
                  <c:v>41.6</c:v>
                </c:pt>
                <c:pt idx="43">
                  <c:v>48.4</c:v>
                </c:pt>
                <c:pt idx="44">
                  <c:v>50.2</c:v>
                </c:pt>
                <c:pt idx="45">
                  <c:v>50.3</c:v>
                </c:pt>
                <c:pt idx="46">
                  <c:v>50.9</c:v>
                </c:pt>
                <c:pt idx="47">
                  <c:v>52.8</c:v>
                </c:pt>
                <c:pt idx="48">
                  <c:v>49.5</c:v>
                </c:pt>
                <c:pt idx="49">
                  <c:v>49.9</c:v>
                </c:pt>
                <c:pt idx="50">
                  <c:v>48.7</c:v>
                </c:pt>
                <c:pt idx="51">
                  <c:v>43.5</c:v>
                </c:pt>
                <c:pt idx="52">
                  <c:v>45.7</c:v>
                </c:pt>
                <c:pt idx="53">
                  <c:v>49.5</c:v>
                </c:pt>
                <c:pt idx="54">
                  <c:v>37.200000000000003</c:v>
                </c:pt>
                <c:pt idx="55">
                  <c:v>84</c:v>
                </c:pt>
                <c:pt idx="56">
                  <c:v>66</c:v>
                </c:pt>
                <c:pt idx="57">
                  <c:v>65.3</c:v>
                </c:pt>
                <c:pt idx="58">
                  <c:v>65</c:v>
                </c:pt>
                <c:pt idx="59">
                  <c:v>64.3</c:v>
                </c:pt>
                <c:pt idx="60">
                  <c:v>69.8</c:v>
                </c:pt>
                <c:pt idx="61">
                  <c:v>62.4</c:v>
                </c:pt>
                <c:pt idx="62">
                  <c:v>54</c:v>
                </c:pt>
                <c:pt idx="63">
                  <c:v>57.3</c:v>
                </c:pt>
                <c:pt idx="64">
                  <c:v>57.1</c:v>
                </c:pt>
                <c:pt idx="65">
                  <c:v>55.2</c:v>
                </c:pt>
                <c:pt idx="66">
                  <c:v>53.1</c:v>
                </c:pt>
                <c:pt idx="67">
                  <c:v>50.7</c:v>
                </c:pt>
                <c:pt idx="68">
                  <c:v>46.8</c:v>
                </c:pt>
                <c:pt idx="69">
                  <c:v>44.6</c:v>
                </c:pt>
                <c:pt idx="70">
                  <c:v>43.4</c:v>
                </c:pt>
                <c:pt idx="71">
                  <c:v>41.3</c:v>
                </c:pt>
                <c:pt idx="72">
                  <c:v>45</c:v>
                </c:pt>
                <c:pt idx="73">
                  <c:v>46</c:v>
                </c:pt>
                <c:pt idx="74">
                  <c:v>51.5</c:v>
                </c:pt>
                <c:pt idx="75">
                  <c:v>55.4</c:v>
                </c:pt>
                <c:pt idx="76">
                  <c:v>56.3</c:v>
                </c:pt>
                <c:pt idx="77">
                  <c:v>59.4</c:v>
                </c:pt>
                <c:pt idx="78">
                  <c:v>57.4</c:v>
                </c:pt>
                <c:pt idx="79">
                  <c:v>56.2</c:v>
                </c:pt>
                <c:pt idx="80">
                  <c:v>57</c:v>
                </c:pt>
                <c:pt idx="81">
                  <c:v>62.4</c:v>
                </c:pt>
                <c:pt idx="82">
                  <c:v>63</c:v>
                </c:pt>
                <c:pt idx="83">
                  <c:v>70.5</c:v>
                </c:pt>
                <c:pt idx="84">
                  <c:v>69.099999999999994</c:v>
                </c:pt>
                <c:pt idx="85">
                  <c:v>70.900000000000006</c:v>
                </c:pt>
                <c:pt idx="86">
                  <c:v>71</c:v>
                </c:pt>
                <c:pt idx="87">
                  <c:v>73.8</c:v>
                </c:pt>
                <c:pt idx="88">
                  <c:v>73.5</c:v>
                </c:pt>
                <c:pt idx="89">
                  <c:v>65.5</c:v>
                </c:pt>
                <c:pt idx="90">
                  <c:v>72.099999999999994</c:v>
                </c:pt>
                <c:pt idx="91">
                  <c:v>67.099999999999994</c:v>
                </c:pt>
                <c:pt idx="92">
                  <c:v>64.3</c:v>
                </c:pt>
                <c:pt idx="93">
                  <c:v>65.099999999999994</c:v>
                </c:pt>
                <c:pt idx="94">
                  <c:v>63.9</c:v>
                </c:pt>
                <c:pt idx="95">
                  <c:v>72.400000000000006</c:v>
                </c:pt>
                <c:pt idx="96">
                  <c:v>64</c:v>
                </c:pt>
                <c:pt idx="97">
                  <c:v>63.5</c:v>
                </c:pt>
                <c:pt idx="98">
                  <c:v>61</c:v>
                </c:pt>
                <c:pt idx="99">
                  <c:v>58.9</c:v>
                </c:pt>
                <c:pt idx="100">
                  <c:v>52.8</c:v>
                </c:pt>
                <c:pt idx="101">
                  <c:v>49.2</c:v>
                </c:pt>
                <c:pt idx="102">
                  <c:v>38</c:v>
                </c:pt>
                <c:pt idx="103">
                  <c:v>51.5</c:v>
                </c:pt>
                <c:pt idx="104">
                  <c:v>60.2</c:v>
                </c:pt>
                <c:pt idx="105">
                  <c:v>56.7</c:v>
                </c:pt>
                <c:pt idx="106">
                  <c:v>62.3</c:v>
                </c:pt>
                <c:pt idx="107">
                  <c:v>57.7</c:v>
                </c:pt>
                <c:pt idx="108">
                  <c:v>56.6</c:v>
                </c:pt>
                <c:pt idx="109">
                  <c:v>57.9</c:v>
                </c:pt>
                <c:pt idx="110">
                  <c:v>52.1</c:v>
                </c:pt>
                <c:pt idx="111">
                  <c:v>47.9</c:v>
                </c:pt>
                <c:pt idx="112">
                  <c:v>49.9</c:v>
                </c:pt>
                <c:pt idx="113">
                  <c:v>53.6</c:v>
                </c:pt>
                <c:pt idx="114">
                  <c:v>49.2</c:v>
                </c:pt>
                <c:pt idx="115">
                  <c:v>51.3</c:v>
                </c:pt>
                <c:pt idx="116">
                  <c:v>50.6</c:v>
                </c:pt>
                <c:pt idx="117">
                  <c:v>42.9</c:v>
                </c:pt>
                <c:pt idx="118">
                  <c:v>44.4</c:v>
                </c:pt>
                <c:pt idx="119">
                  <c:v>40</c:v>
                </c:pt>
                <c:pt idx="120">
                  <c:v>34.9</c:v>
                </c:pt>
                <c:pt idx="121">
                  <c:v>37.799999999999997</c:v>
                </c:pt>
                <c:pt idx="122">
                  <c:v>45.1</c:v>
                </c:pt>
                <c:pt idx="123">
                  <c:v>41</c:v>
                </c:pt>
                <c:pt idx="124">
                  <c:v>52.6</c:v>
                </c:pt>
                <c:pt idx="125">
                  <c:v>58.9</c:v>
                </c:pt>
                <c:pt idx="126">
                  <c:v>61.2</c:v>
                </c:pt>
                <c:pt idx="127">
                  <c:v>64.5</c:v>
                </c:pt>
                <c:pt idx="128">
                  <c:v>66.8</c:v>
                </c:pt>
                <c:pt idx="129">
                  <c:v>70</c:v>
                </c:pt>
                <c:pt idx="130">
                  <c:v>68.3</c:v>
                </c:pt>
                <c:pt idx="131">
                  <c:v>63.9</c:v>
                </c:pt>
                <c:pt idx="132">
                  <c:v>70.7</c:v>
                </c:pt>
                <c:pt idx="133">
                  <c:v>70.3</c:v>
                </c:pt>
                <c:pt idx="134">
                  <c:v>71.2</c:v>
                </c:pt>
                <c:pt idx="135">
                  <c:v>72.099999999999994</c:v>
                </c:pt>
                <c:pt idx="136">
                  <c:v>73.900000000000006</c:v>
                </c:pt>
                <c:pt idx="137">
                  <c:v>66.3</c:v>
                </c:pt>
                <c:pt idx="138">
                  <c:v>64.8</c:v>
                </c:pt>
                <c:pt idx="139">
                  <c:v>57.4</c:v>
                </c:pt>
                <c:pt idx="140">
                  <c:v>50.9</c:v>
                </c:pt>
                <c:pt idx="141">
                  <c:v>50.4</c:v>
                </c:pt>
                <c:pt idx="142">
                  <c:v>51.9</c:v>
                </c:pt>
                <c:pt idx="143">
                  <c:v>61.7</c:v>
                </c:pt>
                <c:pt idx="144">
                  <c:v>71.900000000000006</c:v>
                </c:pt>
                <c:pt idx="145">
                  <c:v>58.6</c:v>
                </c:pt>
                <c:pt idx="146">
                  <c:v>52.4</c:v>
                </c:pt>
                <c:pt idx="147">
                  <c:v>49.8</c:v>
                </c:pt>
                <c:pt idx="148">
                  <c:v>45</c:v>
                </c:pt>
                <c:pt idx="149">
                  <c:v>48.5</c:v>
                </c:pt>
                <c:pt idx="150">
                  <c:v>48.2</c:v>
                </c:pt>
                <c:pt idx="151">
                  <c:v>50.3</c:v>
                </c:pt>
                <c:pt idx="152">
                  <c:v>50</c:v>
                </c:pt>
                <c:pt idx="153">
                  <c:v>51.2</c:v>
                </c:pt>
                <c:pt idx="154">
                  <c:v>45.6</c:v>
                </c:pt>
                <c:pt idx="155">
                  <c:v>47.5</c:v>
                </c:pt>
                <c:pt idx="156">
                  <c:v>47.3</c:v>
                </c:pt>
                <c:pt idx="157">
                  <c:v>49.2</c:v>
                </c:pt>
                <c:pt idx="158">
                  <c:v>55.4</c:v>
                </c:pt>
                <c:pt idx="159">
                  <c:v>61.7</c:v>
                </c:pt>
                <c:pt idx="160">
                  <c:v>66.599999999999994</c:v>
                </c:pt>
                <c:pt idx="161">
                  <c:v>65.3</c:v>
                </c:pt>
                <c:pt idx="162">
                  <c:v>64.3</c:v>
                </c:pt>
                <c:pt idx="163">
                  <c:v>68.400000000000006</c:v>
                </c:pt>
                <c:pt idx="164">
                  <c:v>66.8</c:v>
                </c:pt>
                <c:pt idx="165">
                  <c:v>66.3</c:v>
                </c:pt>
                <c:pt idx="166">
                  <c:v>58.3</c:v>
                </c:pt>
                <c:pt idx="167">
                  <c:v>66.099999999999994</c:v>
                </c:pt>
                <c:pt idx="168">
                  <c:v>66.400000000000006</c:v>
                </c:pt>
                <c:pt idx="169">
                  <c:v>64.7</c:v>
                </c:pt>
                <c:pt idx="170">
                  <c:v>66.900000000000006</c:v>
                </c:pt>
                <c:pt idx="171">
                  <c:v>57.4</c:v>
                </c:pt>
                <c:pt idx="172">
                  <c:v>55.3</c:v>
                </c:pt>
                <c:pt idx="173">
                  <c:v>54.8</c:v>
                </c:pt>
                <c:pt idx="174">
                  <c:v>54.7</c:v>
                </c:pt>
                <c:pt idx="175">
                  <c:v>52.5</c:v>
                </c:pt>
                <c:pt idx="176">
                  <c:v>52.4</c:v>
                </c:pt>
                <c:pt idx="177">
                  <c:v>54</c:v>
                </c:pt>
                <c:pt idx="178">
                  <c:v>56.9</c:v>
                </c:pt>
                <c:pt idx="179">
                  <c:v>63.3</c:v>
                </c:pt>
                <c:pt idx="180">
                  <c:v>56.5</c:v>
                </c:pt>
                <c:pt idx="181">
                  <c:v>57.7</c:v>
                </c:pt>
                <c:pt idx="182">
                  <c:v>56.3</c:v>
                </c:pt>
                <c:pt idx="183">
                  <c:v>61</c:v>
                </c:pt>
                <c:pt idx="184">
                  <c:v>60.4</c:v>
                </c:pt>
                <c:pt idx="185">
                  <c:v>60.6</c:v>
                </c:pt>
                <c:pt idx="186">
                  <c:v>60.4</c:v>
                </c:pt>
                <c:pt idx="187">
                  <c:v>56.8</c:v>
                </c:pt>
                <c:pt idx="188">
                  <c:v>63.2</c:v>
                </c:pt>
                <c:pt idx="189">
                  <c:v>63.3</c:v>
                </c:pt>
                <c:pt idx="190">
                  <c:v>64.099999999999994</c:v>
                </c:pt>
                <c:pt idx="191">
                  <c:v>60.7</c:v>
                </c:pt>
                <c:pt idx="192">
                  <c:v>63.3</c:v>
                </c:pt>
                <c:pt idx="193">
                  <c:v>64</c:v>
                </c:pt>
                <c:pt idx="194">
                  <c:v>64.400000000000006</c:v>
                </c:pt>
                <c:pt idx="195">
                  <c:v>60.6</c:v>
                </c:pt>
                <c:pt idx="196">
                  <c:v>61</c:v>
                </c:pt>
                <c:pt idx="197">
                  <c:v>62.1</c:v>
                </c:pt>
                <c:pt idx="198">
                  <c:v>63.7</c:v>
                </c:pt>
                <c:pt idx="199">
                  <c:v>63.9</c:v>
                </c:pt>
                <c:pt idx="200">
                  <c:v>64.900000000000006</c:v>
                </c:pt>
                <c:pt idx="201">
                  <c:v>61.8</c:v>
                </c:pt>
                <c:pt idx="202">
                  <c:v>62.1</c:v>
                </c:pt>
                <c:pt idx="203">
                  <c:v>63.5</c:v>
                </c:pt>
                <c:pt idx="204">
                  <c:v>58.2</c:v>
                </c:pt>
                <c:pt idx="205">
                  <c:v>59.8</c:v>
                </c:pt>
                <c:pt idx="206">
                  <c:v>65.7</c:v>
                </c:pt>
                <c:pt idx="207">
                  <c:v>62.6</c:v>
                </c:pt>
                <c:pt idx="208">
                  <c:v>62.4</c:v>
                </c:pt>
                <c:pt idx="209">
                  <c:v>57.5</c:v>
                </c:pt>
                <c:pt idx="210">
                  <c:v>59</c:v>
                </c:pt>
                <c:pt idx="211">
                  <c:v>56.6</c:v>
                </c:pt>
                <c:pt idx="212">
                  <c:v>63.8</c:v>
                </c:pt>
                <c:pt idx="213">
                  <c:v>60.5</c:v>
                </c:pt>
                <c:pt idx="214">
                  <c:v>60.9</c:v>
                </c:pt>
                <c:pt idx="215">
                  <c:v>64.400000000000006</c:v>
                </c:pt>
                <c:pt idx="216">
                  <c:v>68.400000000000006</c:v>
                </c:pt>
                <c:pt idx="217">
                  <c:v>66.099999999999994</c:v>
                </c:pt>
                <c:pt idx="218">
                  <c:v>63.8</c:v>
                </c:pt>
                <c:pt idx="219">
                  <c:v>63.1</c:v>
                </c:pt>
                <c:pt idx="220">
                  <c:v>55.5</c:v>
                </c:pt>
                <c:pt idx="221">
                  <c:v>57.6</c:v>
                </c:pt>
                <c:pt idx="222">
                  <c:v>59.3</c:v>
                </c:pt>
                <c:pt idx="223">
                  <c:v>57.7</c:v>
                </c:pt>
                <c:pt idx="224">
                  <c:v>57.9</c:v>
                </c:pt>
                <c:pt idx="225">
                  <c:v>57</c:v>
                </c:pt>
                <c:pt idx="226">
                  <c:v>54.2</c:v>
                </c:pt>
                <c:pt idx="227">
                  <c:v>54.1</c:v>
                </c:pt>
                <c:pt idx="228">
                  <c:v>54.1</c:v>
                </c:pt>
                <c:pt idx="229">
                  <c:v>50.4</c:v>
                </c:pt>
                <c:pt idx="230">
                  <c:v>48.7</c:v>
                </c:pt>
                <c:pt idx="231">
                  <c:v>44.3</c:v>
                </c:pt>
                <c:pt idx="232">
                  <c:v>48</c:v>
                </c:pt>
                <c:pt idx="233">
                  <c:v>50.7</c:v>
                </c:pt>
                <c:pt idx="234">
                  <c:v>53.4</c:v>
                </c:pt>
                <c:pt idx="235">
                  <c:v>56.4</c:v>
                </c:pt>
                <c:pt idx="236">
                  <c:v>57.4</c:v>
                </c:pt>
                <c:pt idx="237">
                  <c:v>57.7</c:v>
                </c:pt>
                <c:pt idx="238">
                  <c:v>58.6</c:v>
                </c:pt>
                <c:pt idx="239">
                  <c:v>58.7</c:v>
                </c:pt>
                <c:pt idx="240">
                  <c:v>59.3</c:v>
                </c:pt>
                <c:pt idx="241">
                  <c:v>58.1</c:v>
                </c:pt>
                <c:pt idx="242">
                  <c:v>55.8</c:v>
                </c:pt>
                <c:pt idx="243">
                  <c:v>60.1</c:v>
                </c:pt>
                <c:pt idx="244">
                  <c:v>60</c:v>
                </c:pt>
                <c:pt idx="245">
                  <c:v>54.9</c:v>
                </c:pt>
                <c:pt idx="246">
                  <c:v>56.5</c:v>
                </c:pt>
                <c:pt idx="247">
                  <c:v>56.1</c:v>
                </c:pt>
                <c:pt idx="248">
                  <c:v>57</c:v>
                </c:pt>
                <c:pt idx="249">
                  <c:v>61.1</c:v>
                </c:pt>
                <c:pt idx="250">
                  <c:v>59.8</c:v>
                </c:pt>
                <c:pt idx="251">
                  <c:v>60.6</c:v>
                </c:pt>
                <c:pt idx="252">
                  <c:v>57.1</c:v>
                </c:pt>
                <c:pt idx="253">
                  <c:v>59.1</c:v>
                </c:pt>
                <c:pt idx="254">
                  <c:v>58.8</c:v>
                </c:pt>
                <c:pt idx="255">
                  <c:v>55.1</c:v>
                </c:pt>
                <c:pt idx="256">
                  <c:v>56.3</c:v>
                </c:pt>
                <c:pt idx="257">
                  <c:v>56.9</c:v>
                </c:pt>
                <c:pt idx="258">
                  <c:v>51.2</c:v>
                </c:pt>
                <c:pt idx="259">
                  <c:v>54.1</c:v>
                </c:pt>
                <c:pt idx="260">
                  <c:v>54.8</c:v>
                </c:pt>
                <c:pt idx="261">
                  <c:v>53.2</c:v>
                </c:pt>
                <c:pt idx="262">
                  <c:v>51.2</c:v>
                </c:pt>
                <c:pt idx="263">
                  <c:v>50.3</c:v>
                </c:pt>
                <c:pt idx="264">
                  <c:v>48.1</c:v>
                </c:pt>
                <c:pt idx="265">
                  <c:v>45.9</c:v>
                </c:pt>
                <c:pt idx="266">
                  <c:v>47.3</c:v>
                </c:pt>
                <c:pt idx="267">
                  <c:v>45.5</c:v>
                </c:pt>
                <c:pt idx="268">
                  <c:v>45.2</c:v>
                </c:pt>
                <c:pt idx="269">
                  <c:v>49.7</c:v>
                </c:pt>
                <c:pt idx="270">
                  <c:v>54.5</c:v>
                </c:pt>
                <c:pt idx="271">
                  <c:v>49.7</c:v>
                </c:pt>
                <c:pt idx="272">
                  <c:v>45.1</c:v>
                </c:pt>
                <c:pt idx="273">
                  <c:v>44.1</c:v>
                </c:pt>
                <c:pt idx="274">
                  <c:v>38.5</c:v>
                </c:pt>
                <c:pt idx="275">
                  <c:v>46.8</c:v>
                </c:pt>
                <c:pt idx="276">
                  <c:v>50.5</c:v>
                </c:pt>
                <c:pt idx="277">
                  <c:v>60</c:v>
                </c:pt>
                <c:pt idx="278">
                  <c:v>54.4</c:v>
                </c:pt>
                <c:pt idx="279">
                  <c:v>58.1</c:v>
                </c:pt>
                <c:pt idx="280">
                  <c:v>58.9</c:v>
                </c:pt>
                <c:pt idx="281">
                  <c:v>55.4</c:v>
                </c:pt>
                <c:pt idx="282">
                  <c:v>56.8</c:v>
                </c:pt>
                <c:pt idx="283">
                  <c:v>55.6</c:v>
                </c:pt>
                <c:pt idx="284">
                  <c:v>59.3</c:v>
                </c:pt>
                <c:pt idx="285">
                  <c:v>60.8</c:v>
                </c:pt>
                <c:pt idx="286">
                  <c:v>56.1</c:v>
                </c:pt>
                <c:pt idx="287">
                  <c:v>63.9</c:v>
                </c:pt>
                <c:pt idx="288">
                  <c:v>65.599999999999994</c:v>
                </c:pt>
                <c:pt idx="289">
                  <c:v>67.7</c:v>
                </c:pt>
                <c:pt idx="290">
                  <c:v>63.5</c:v>
                </c:pt>
                <c:pt idx="291">
                  <c:v>62.6</c:v>
                </c:pt>
                <c:pt idx="292">
                  <c:v>65.7</c:v>
                </c:pt>
                <c:pt idx="293">
                  <c:v>62.2</c:v>
                </c:pt>
                <c:pt idx="294">
                  <c:v>65.3</c:v>
                </c:pt>
                <c:pt idx="295">
                  <c:v>63.2</c:v>
                </c:pt>
                <c:pt idx="296">
                  <c:v>68.3</c:v>
                </c:pt>
                <c:pt idx="297">
                  <c:v>66.900000000000006</c:v>
                </c:pt>
                <c:pt idx="298">
                  <c:v>72.7</c:v>
                </c:pt>
                <c:pt idx="299">
                  <c:v>71.8</c:v>
                </c:pt>
                <c:pt idx="300">
                  <c:v>71.099999999999994</c:v>
                </c:pt>
                <c:pt idx="301">
                  <c:v>68.5</c:v>
                </c:pt>
                <c:pt idx="302">
                  <c:v>67.7</c:v>
                </c:pt>
                <c:pt idx="303">
                  <c:v>65.599999999999994</c:v>
                </c:pt>
                <c:pt idx="304">
                  <c:v>59.2</c:v>
                </c:pt>
                <c:pt idx="305">
                  <c:v>62.7</c:v>
                </c:pt>
                <c:pt idx="306">
                  <c:v>50.4</c:v>
                </c:pt>
                <c:pt idx="307">
                  <c:v>59</c:v>
                </c:pt>
                <c:pt idx="308">
                  <c:v>58.2</c:v>
                </c:pt>
                <c:pt idx="309">
                  <c:v>58.4</c:v>
                </c:pt>
                <c:pt idx="310">
                  <c:v>62</c:v>
                </c:pt>
                <c:pt idx="311">
                  <c:v>56</c:v>
                </c:pt>
                <c:pt idx="312">
                  <c:v>55.9</c:v>
                </c:pt>
                <c:pt idx="313">
                  <c:v>49.7</c:v>
                </c:pt>
                <c:pt idx="314">
                  <c:v>55.8</c:v>
                </c:pt>
                <c:pt idx="315">
                  <c:v>54.5</c:v>
                </c:pt>
                <c:pt idx="316">
                  <c:v>51.6</c:v>
                </c:pt>
                <c:pt idx="317">
                  <c:v>50.4</c:v>
                </c:pt>
                <c:pt idx="318">
                  <c:v>52</c:v>
                </c:pt>
                <c:pt idx="319">
                  <c:v>49.6</c:v>
                </c:pt>
                <c:pt idx="320">
                  <c:v>46.3</c:v>
                </c:pt>
                <c:pt idx="321">
                  <c:v>44.3</c:v>
                </c:pt>
                <c:pt idx="322">
                  <c:v>40.9</c:v>
                </c:pt>
                <c:pt idx="323">
                  <c:v>33.4</c:v>
                </c:pt>
                <c:pt idx="324">
                  <c:v>33.4</c:v>
                </c:pt>
                <c:pt idx="325">
                  <c:v>41.5</c:v>
                </c:pt>
                <c:pt idx="326">
                  <c:v>33.1</c:v>
                </c:pt>
                <c:pt idx="327">
                  <c:v>45.5</c:v>
                </c:pt>
                <c:pt idx="328">
                  <c:v>50.5</c:v>
                </c:pt>
                <c:pt idx="329">
                  <c:v>53.1</c:v>
                </c:pt>
                <c:pt idx="330">
                  <c:v>55.8</c:v>
                </c:pt>
                <c:pt idx="331">
                  <c:v>61.1</c:v>
                </c:pt>
                <c:pt idx="332">
                  <c:v>62.3</c:v>
                </c:pt>
                <c:pt idx="333">
                  <c:v>62.3</c:v>
                </c:pt>
                <c:pt idx="334">
                  <c:v>60</c:v>
                </c:pt>
                <c:pt idx="335">
                  <c:v>62.4</c:v>
                </c:pt>
                <c:pt idx="336">
                  <c:v>65.599999999999994</c:v>
                </c:pt>
                <c:pt idx="337">
                  <c:v>64.8</c:v>
                </c:pt>
                <c:pt idx="338">
                  <c:v>63.3</c:v>
                </c:pt>
                <c:pt idx="339">
                  <c:v>64.099999999999994</c:v>
                </c:pt>
                <c:pt idx="340">
                  <c:v>60.5</c:v>
                </c:pt>
                <c:pt idx="341">
                  <c:v>60.5</c:v>
                </c:pt>
                <c:pt idx="342">
                  <c:v>56.7</c:v>
                </c:pt>
                <c:pt idx="343">
                  <c:v>52.9</c:v>
                </c:pt>
                <c:pt idx="344">
                  <c:v>53.2</c:v>
                </c:pt>
                <c:pt idx="345">
                  <c:v>56.1</c:v>
                </c:pt>
                <c:pt idx="346">
                  <c:v>54.4</c:v>
                </c:pt>
                <c:pt idx="347">
                  <c:v>59.6</c:v>
                </c:pt>
                <c:pt idx="348">
                  <c:v>56.9</c:v>
                </c:pt>
                <c:pt idx="349">
                  <c:v>50.8</c:v>
                </c:pt>
                <c:pt idx="350">
                  <c:v>62.5</c:v>
                </c:pt>
                <c:pt idx="351">
                  <c:v>59.2</c:v>
                </c:pt>
                <c:pt idx="352">
                  <c:v>63</c:v>
                </c:pt>
                <c:pt idx="353">
                  <c:v>62.5</c:v>
                </c:pt>
                <c:pt idx="354">
                  <c:v>60.6</c:v>
                </c:pt>
                <c:pt idx="355">
                  <c:v>53.9</c:v>
                </c:pt>
                <c:pt idx="356">
                  <c:v>54.9</c:v>
                </c:pt>
                <c:pt idx="357">
                  <c:v>57</c:v>
                </c:pt>
                <c:pt idx="358">
                  <c:v>58.7</c:v>
                </c:pt>
                <c:pt idx="359">
                  <c:v>64.7</c:v>
                </c:pt>
                <c:pt idx="360">
                  <c:v>57.7</c:v>
                </c:pt>
                <c:pt idx="361">
                  <c:v>54.6</c:v>
                </c:pt>
                <c:pt idx="362">
                  <c:v>57</c:v>
                </c:pt>
                <c:pt idx="363">
                  <c:v>60.3</c:v>
                </c:pt>
                <c:pt idx="364">
                  <c:v>62.3</c:v>
                </c:pt>
                <c:pt idx="365">
                  <c:v>61.7</c:v>
                </c:pt>
                <c:pt idx="366">
                  <c:v>65.099999999999994</c:v>
                </c:pt>
                <c:pt idx="367">
                  <c:v>64.900000000000006</c:v>
                </c:pt>
                <c:pt idx="368">
                  <c:v>65</c:v>
                </c:pt>
                <c:pt idx="369">
                  <c:v>62</c:v>
                </c:pt>
                <c:pt idx="370">
                  <c:v>61.3</c:v>
                </c:pt>
                <c:pt idx="371">
                  <c:v>60.4</c:v>
                </c:pt>
                <c:pt idx="372">
                  <c:v>58.8</c:v>
                </c:pt>
                <c:pt idx="373">
                  <c:v>59</c:v>
                </c:pt>
                <c:pt idx="374">
                  <c:v>57.4</c:v>
                </c:pt>
                <c:pt idx="375">
                  <c:v>55.5</c:v>
                </c:pt>
                <c:pt idx="376">
                  <c:v>52.1</c:v>
                </c:pt>
                <c:pt idx="377">
                  <c:v>50.2</c:v>
                </c:pt>
                <c:pt idx="378">
                  <c:v>49.4</c:v>
                </c:pt>
                <c:pt idx="379">
                  <c:v>49</c:v>
                </c:pt>
                <c:pt idx="380">
                  <c:v>48.3</c:v>
                </c:pt>
                <c:pt idx="381">
                  <c:v>49</c:v>
                </c:pt>
                <c:pt idx="382">
                  <c:v>52.6</c:v>
                </c:pt>
                <c:pt idx="383">
                  <c:v>48.2</c:v>
                </c:pt>
                <c:pt idx="384">
                  <c:v>48.4</c:v>
                </c:pt>
                <c:pt idx="385">
                  <c:v>53.1</c:v>
                </c:pt>
                <c:pt idx="386">
                  <c:v>46.7</c:v>
                </c:pt>
                <c:pt idx="387">
                  <c:v>37.9</c:v>
                </c:pt>
                <c:pt idx="388">
                  <c:v>28.1</c:v>
                </c:pt>
                <c:pt idx="389">
                  <c:v>31.5</c:v>
                </c:pt>
                <c:pt idx="390">
                  <c:v>35.1</c:v>
                </c:pt>
                <c:pt idx="391">
                  <c:v>46.9</c:v>
                </c:pt>
                <c:pt idx="392">
                  <c:v>55.1</c:v>
                </c:pt>
                <c:pt idx="393">
                  <c:v>60.7</c:v>
                </c:pt>
                <c:pt idx="394">
                  <c:v>66.8</c:v>
                </c:pt>
                <c:pt idx="395">
                  <c:v>57.2</c:v>
                </c:pt>
                <c:pt idx="396">
                  <c:v>51.8</c:v>
                </c:pt>
                <c:pt idx="397">
                  <c:v>50.9</c:v>
                </c:pt>
                <c:pt idx="398">
                  <c:v>52.8</c:v>
                </c:pt>
                <c:pt idx="399">
                  <c:v>55</c:v>
                </c:pt>
                <c:pt idx="400">
                  <c:v>59</c:v>
                </c:pt>
                <c:pt idx="401">
                  <c:v>53.9</c:v>
                </c:pt>
                <c:pt idx="402">
                  <c:v>47.6</c:v>
                </c:pt>
                <c:pt idx="403">
                  <c:v>49.5</c:v>
                </c:pt>
                <c:pt idx="404">
                  <c:v>43.8</c:v>
                </c:pt>
                <c:pt idx="405">
                  <c:v>39.4</c:v>
                </c:pt>
                <c:pt idx="406">
                  <c:v>36.1</c:v>
                </c:pt>
                <c:pt idx="407">
                  <c:v>37.299999999999997</c:v>
                </c:pt>
                <c:pt idx="408">
                  <c:v>39</c:v>
                </c:pt>
                <c:pt idx="409">
                  <c:v>40.1</c:v>
                </c:pt>
                <c:pt idx="410">
                  <c:v>38</c:v>
                </c:pt>
                <c:pt idx="411">
                  <c:v>41.3</c:v>
                </c:pt>
                <c:pt idx="412">
                  <c:v>37.200000000000003</c:v>
                </c:pt>
                <c:pt idx="413">
                  <c:v>39.4</c:v>
                </c:pt>
                <c:pt idx="414">
                  <c:v>41.1</c:v>
                </c:pt>
                <c:pt idx="415">
                  <c:v>39.9</c:v>
                </c:pt>
                <c:pt idx="416">
                  <c:v>41.3</c:v>
                </c:pt>
                <c:pt idx="417">
                  <c:v>42</c:v>
                </c:pt>
                <c:pt idx="418">
                  <c:v>42.6</c:v>
                </c:pt>
                <c:pt idx="419">
                  <c:v>44</c:v>
                </c:pt>
                <c:pt idx="420">
                  <c:v>50.8</c:v>
                </c:pt>
                <c:pt idx="421">
                  <c:v>61.1</c:v>
                </c:pt>
                <c:pt idx="422">
                  <c:v>58.4</c:v>
                </c:pt>
                <c:pt idx="423">
                  <c:v>58.2</c:v>
                </c:pt>
                <c:pt idx="424">
                  <c:v>61.5</c:v>
                </c:pt>
                <c:pt idx="425">
                  <c:v>63.2</c:v>
                </c:pt>
                <c:pt idx="426">
                  <c:v>71.5</c:v>
                </c:pt>
                <c:pt idx="427">
                  <c:v>69.900000000000006</c:v>
                </c:pt>
                <c:pt idx="428">
                  <c:v>67.8</c:v>
                </c:pt>
                <c:pt idx="429">
                  <c:v>69.599999999999994</c:v>
                </c:pt>
                <c:pt idx="430">
                  <c:v>70.7</c:v>
                </c:pt>
                <c:pt idx="431">
                  <c:v>80.599999999999994</c:v>
                </c:pt>
                <c:pt idx="432">
                  <c:v>59.9</c:v>
                </c:pt>
                <c:pt idx="433">
                  <c:v>64</c:v>
                </c:pt>
                <c:pt idx="434">
                  <c:v>61.5</c:v>
                </c:pt>
                <c:pt idx="435">
                  <c:v>62.3</c:v>
                </c:pt>
                <c:pt idx="436">
                  <c:v>59.3</c:v>
                </c:pt>
                <c:pt idx="437">
                  <c:v>62.3</c:v>
                </c:pt>
                <c:pt idx="438">
                  <c:v>58.2</c:v>
                </c:pt>
                <c:pt idx="439">
                  <c:v>54.3</c:v>
                </c:pt>
                <c:pt idx="440">
                  <c:v>52.2</c:v>
                </c:pt>
                <c:pt idx="441">
                  <c:v>53.4</c:v>
                </c:pt>
                <c:pt idx="442">
                  <c:v>53.8</c:v>
                </c:pt>
                <c:pt idx="443">
                  <c:v>54.9</c:v>
                </c:pt>
                <c:pt idx="444">
                  <c:v>54.9</c:v>
                </c:pt>
                <c:pt idx="445">
                  <c:v>54.2</c:v>
                </c:pt>
                <c:pt idx="446">
                  <c:v>51.2</c:v>
                </c:pt>
                <c:pt idx="447">
                  <c:v>51.6</c:v>
                </c:pt>
                <c:pt idx="448">
                  <c:v>51.9</c:v>
                </c:pt>
                <c:pt idx="449">
                  <c:v>50.5</c:v>
                </c:pt>
                <c:pt idx="450">
                  <c:v>48.2</c:v>
                </c:pt>
                <c:pt idx="451">
                  <c:v>50.6</c:v>
                </c:pt>
                <c:pt idx="452">
                  <c:v>52.8</c:v>
                </c:pt>
                <c:pt idx="453">
                  <c:v>54.9</c:v>
                </c:pt>
                <c:pt idx="454">
                  <c:v>56.5</c:v>
                </c:pt>
                <c:pt idx="455">
                  <c:v>55.3</c:v>
                </c:pt>
                <c:pt idx="456">
                  <c:v>52.9</c:v>
                </c:pt>
                <c:pt idx="457">
                  <c:v>53.6</c:v>
                </c:pt>
                <c:pt idx="458">
                  <c:v>56</c:v>
                </c:pt>
                <c:pt idx="459">
                  <c:v>52.5</c:v>
                </c:pt>
                <c:pt idx="460">
                  <c:v>55.1</c:v>
                </c:pt>
                <c:pt idx="461">
                  <c:v>53.5</c:v>
                </c:pt>
                <c:pt idx="462">
                  <c:v>49.3</c:v>
                </c:pt>
                <c:pt idx="463">
                  <c:v>56</c:v>
                </c:pt>
                <c:pt idx="464">
                  <c:v>56.5</c:v>
                </c:pt>
                <c:pt idx="465">
                  <c:v>54.2</c:v>
                </c:pt>
                <c:pt idx="466">
                  <c:v>54.7</c:v>
                </c:pt>
                <c:pt idx="467">
                  <c:v>53</c:v>
                </c:pt>
                <c:pt idx="468">
                  <c:v>60.7</c:v>
                </c:pt>
                <c:pt idx="469">
                  <c:v>57.3</c:v>
                </c:pt>
                <c:pt idx="470">
                  <c:v>57.6</c:v>
                </c:pt>
                <c:pt idx="471">
                  <c:v>59.3</c:v>
                </c:pt>
                <c:pt idx="472">
                  <c:v>60.6</c:v>
                </c:pt>
                <c:pt idx="473">
                  <c:v>60.1</c:v>
                </c:pt>
                <c:pt idx="474">
                  <c:v>62.5</c:v>
                </c:pt>
                <c:pt idx="475">
                  <c:v>64.2</c:v>
                </c:pt>
                <c:pt idx="476">
                  <c:v>65.5</c:v>
                </c:pt>
                <c:pt idx="477">
                  <c:v>63.2</c:v>
                </c:pt>
                <c:pt idx="478">
                  <c:v>61.9</c:v>
                </c:pt>
                <c:pt idx="479">
                  <c:v>65.099999999999994</c:v>
                </c:pt>
                <c:pt idx="480">
                  <c:v>59.3</c:v>
                </c:pt>
                <c:pt idx="481">
                  <c:v>58.6</c:v>
                </c:pt>
                <c:pt idx="482">
                  <c:v>57.7</c:v>
                </c:pt>
                <c:pt idx="483">
                  <c:v>59.1</c:v>
                </c:pt>
                <c:pt idx="484">
                  <c:v>58</c:v>
                </c:pt>
                <c:pt idx="485">
                  <c:v>61.7</c:v>
                </c:pt>
                <c:pt idx="486">
                  <c:v>61.2</c:v>
                </c:pt>
                <c:pt idx="487">
                  <c:v>57.8</c:v>
                </c:pt>
                <c:pt idx="488">
                  <c:v>54.8</c:v>
                </c:pt>
                <c:pt idx="489">
                  <c:v>58.7</c:v>
                </c:pt>
                <c:pt idx="490">
                  <c:v>57.5</c:v>
                </c:pt>
                <c:pt idx="491">
                  <c:v>57.6</c:v>
                </c:pt>
                <c:pt idx="492">
                  <c:v>57.9</c:v>
                </c:pt>
                <c:pt idx="493">
                  <c:v>55.6</c:v>
                </c:pt>
                <c:pt idx="494">
                  <c:v>52.7</c:v>
                </c:pt>
                <c:pt idx="495">
                  <c:v>54.9</c:v>
                </c:pt>
                <c:pt idx="496">
                  <c:v>50.7</c:v>
                </c:pt>
                <c:pt idx="497">
                  <c:v>49.5</c:v>
                </c:pt>
                <c:pt idx="498">
                  <c:v>46.9</c:v>
                </c:pt>
                <c:pt idx="499">
                  <c:v>46.7</c:v>
                </c:pt>
                <c:pt idx="500">
                  <c:v>48</c:v>
                </c:pt>
                <c:pt idx="501">
                  <c:v>48.5</c:v>
                </c:pt>
                <c:pt idx="502">
                  <c:v>49.2</c:v>
                </c:pt>
                <c:pt idx="503">
                  <c:v>49.7</c:v>
                </c:pt>
                <c:pt idx="504">
                  <c:v>47.4</c:v>
                </c:pt>
                <c:pt idx="505">
                  <c:v>52.8</c:v>
                </c:pt>
                <c:pt idx="506">
                  <c:v>54.7</c:v>
                </c:pt>
                <c:pt idx="507">
                  <c:v>53.5</c:v>
                </c:pt>
                <c:pt idx="508">
                  <c:v>53.9</c:v>
                </c:pt>
                <c:pt idx="509">
                  <c:v>51.3</c:v>
                </c:pt>
                <c:pt idx="510">
                  <c:v>49.8</c:v>
                </c:pt>
                <c:pt idx="511">
                  <c:v>47.9</c:v>
                </c:pt>
                <c:pt idx="512">
                  <c:v>45.5</c:v>
                </c:pt>
                <c:pt idx="513">
                  <c:v>43.6</c:v>
                </c:pt>
                <c:pt idx="514">
                  <c:v>42.1</c:v>
                </c:pt>
                <c:pt idx="515">
                  <c:v>41.8</c:v>
                </c:pt>
                <c:pt idx="516">
                  <c:v>38.9</c:v>
                </c:pt>
                <c:pt idx="517">
                  <c:v>39.1</c:v>
                </c:pt>
                <c:pt idx="518">
                  <c:v>41.2</c:v>
                </c:pt>
                <c:pt idx="519">
                  <c:v>44.5</c:v>
                </c:pt>
                <c:pt idx="520">
                  <c:v>46.9</c:v>
                </c:pt>
                <c:pt idx="521">
                  <c:v>53.7</c:v>
                </c:pt>
                <c:pt idx="522">
                  <c:v>57.2</c:v>
                </c:pt>
                <c:pt idx="523">
                  <c:v>59.8</c:v>
                </c:pt>
                <c:pt idx="524">
                  <c:v>61.2</c:v>
                </c:pt>
                <c:pt idx="525">
                  <c:v>60.7</c:v>
                </c:pt>
                <c:pt idx="526">
                  <c:v>52.1</c:v>
                </c:pt>
                <c:pt idx="527">
                  <c:v>50.6</c:v>
                </c:pt>
                <c:pt idx="528">
                  <c:v>50.4</c:v>
                </c:pt>
                <c:pt idx="529">
                  <c:v>58.7</c:v>
                </c:pt>
                <c:pt idx="530">
                  <c:v>59.7</c:v>
                </c:pt>
                <c:pt idx="531">
                  <c:v>57.8</c:v>
                </c:pt>
                <c:pt idx="532">
                  <c:v>61.2</c:v>
                </c:pt>
                <c:pt idx="533">
                  <c:v>57.6</c:v>
                </c:pt>
                <c:pt idx="534">
                  <c:v>57.4</c:v>
                </c:pt>
                <c:pt idx="535">
                  <c:v>56.8</c:v>
                </c:pt>
                <c:pt idx="536">
                  <c:v>53.9</c:v>
                </c:pt>
                <c:pt idx="537">
                  <c:v>54.7</c:v>
                </c:pt>
                <c:pt idx="538">
                  <c:v>58.6</c:v>
                </c:pt>
                <c:pt idx="539">
                  <c:v>57.9</c:v>
                </c:pt>
                <c:pt idx="540">
                  <c:v>61.5</c:v>
                </c:pt>
                <c:pt idx="541">
                  <c:v>63.5</c:v>
                </c:pt>
                <c:pt idx="542">
                  <c:v>56.7</c:v>
                </c:pt>
                <c:pt idx="543">
                  <c:v>51.6</c:v>
                </c:pt>
                <c:pt idx="544">
                  <c:v>55</c:v>
                </c:pt>
                <c:pt idx="545">
                  <c:v>53.1</c:v>
                </c:pt>
                <c:pt idx="546">
                  <c:v>52.7</c:v>
                </c:pt>
                <c:pt idx="547">
                  <c:v>53.9</c:v>
                </c:pt>
                <c:pt idx="548">
                  <c:v>55.2</c:v>
                </c:pt>
                <c:pt idx="549">
                  <c:v>56.1</c:v>
                </c:pt>
                <c:pt idx="550">
                  <c:v>57.5</c:v>
                </c:pt>
                <c:pt idx="551">
                  <c:v>61.7</c:v>
                </c:pt>
                <c:pt idx="552">
                  <c:v>59.7</c:v>
                </c:pt>
                <c:pt idx="553">
                  <c:v>60.2</c:v>
                </c:pt>
                <c:pt idx="554">
                  <c:v>63.4</c:v>
                </c:pt>
                <c:pt idx="555">
                  <c:v>61.4</c:v>
                </c:pt>
                <c:pt idx="556">
                  <c:v>62.7</c:v>
                </c:pt>
                <c:pt idx="557">
                  <c:v>62</c:v>
                </c:pt>
                <c:pt idx="558">
                  <c:v>62.3</c:v>
                </c:pt>
                <c:pt idx="559">
                  <c:v>60.2</c:v>
                </c:pt>
                <c:pt idx="560">
                  <c:v>62.8</c:v>
                </c:pt>
                <c:pt idx="561">
                  <c:v>63.3</c:v>
                </c:pt>
                <c:pt idx="562">
                  <c:v>63.9</c:v>
                </c:pt>
                <c:pt idx="563">
                  <c:v>59.5</c:v>
                </c:pt>
                <c:pt idx="564">
                  <c:v>60.9</c:v>
                </c:pt>
                <c:pt idx="565">
                  <c:v>57.4</c:v>
                </c:pt>
                <c:pt idx="566">
                  <c:v>54.8</c:v>
                </c:pt>
                <c:pt idx="567">
                  <c:v>54.1</c:v>
                </c:pt>
                <c:pt idx="568">
                  <c:v>49.9</c:v>
                </c:pt>
                <c:pt idx="569">
                  <c:v>46.1</c:v>
                </c:pt>
                <c:pt idx="570">
                  <c:v>51.6</c:v>
                </c:pt>
                <c:pt idx="571">
                  <c:v>49.1</c:v>
                </c:pt>
                <c:pt idx="572">
                  <c:v>50.5</c:v>
                </c:pt>
                <c:pt idx="573">
                  <c:v>47</c:v>
                </c:pt>
                <c:pt idx="574">
                  <c:v>45</c:v>
                </c:pt>
                <c:pt idx="575">
                  <c:v>46.9</c:v>
                </c:pt>
                <c:pt idx="576">
                  <c:v>45.6</c:v>
                </c:pt>
                <c:pt idx="577">
                  <c:v>45.7</c:v>
                </c:pt>
                <c:pt idx="578">
                  <c:v>47.3</c:v>
                </c:pt>
                <c:pt idx="579">
                  <c:v>51.6</c:v>
                </c:pt>
                <c:pt idx="580">
                  <c:v>53</c:v>
                </c:pt>
                <c:pt idx="581">
                  <c:v>55.5</c:v>
                </c:pt>
                <c:pt idx="582">
                  <c:v>52.4</c:v>
                </c:pt>
                <c:pt idx="583">
                  <c:v>55.1</c:v>
                </c:pt>
                <c:pt idx="584">
                  <c:v>53.5</c:v>
                </c:pt>
                <c:pt idx="585">
                  <c:v>55.4</c:v>
                </c:pt>
                <c:pt idx="586">
                  <c:v>58.1</c:v>
                </c:pt>
                <c:pt idx="587">
                  <c:v>58.9</c:v>
                </c:pt>
                <c:pt idx="588">
                  <c:v>59.8</c:v>
                </c:pt>
                <c:pt idx="589">
                  <c:v>58.9</c:v>
                </c:pt>
                <c:pt idx="590">
                  <c:v>55</c:v>
                </c:pt>
                <c:pt idx="591">
                  <c:v>56.8</c:v>
                </c:pt>
                <c:pt idx="592">
                  <c:v>56.7</c:v>
                </c:pt>
                <c:pt idx="593">
                  <c:v>56.5</c:v>
                </c:pt>
                <c:pt idx="594">
                  <c:v>64.5</c:v>
                </c:pt>
                <c:pt idx="595">
                  <c:v>61.5</c:v>
                </c:pt>
                <c:pt idx="596">
                  <c:v>56.6</c:v>
                </c:pt>
                <c:pt idx="597">
                  <c:v>59.4</c:v>
                </c:pt>
                <c:pt idx="598">
                  <c:v>60.1</c:v>
                </c:pt>
                <c:pt idx="599">
                  <c:v>56.7</c:v>
                </c:pt>
                <c:pt idx="600">
                  <c:v>55.6</c:v>
                </c:pt>
                <c:pt idx="601">
                  <c:v>54.6</c:v>
                </c:pt>
                <c:pt idx="602">
                  <c:v>54.5</c:v>
                </c:pt>
                <c:pt idx="603">
                  <c:v>53.3</c:v>
                </c:pt>
                <c:pt idx="604">
                  <c:v>53.2</c:v>
                </c:pt>
                <c:pt idx="605">
                  <c:v>50.6</c:v>
                </c:pt>
                <c:pt idx="606">
                  <c:v>50.8</c:v>
                </c:pt>
                <c:pt idx="607">
                  <c:v>50.7</c:v>
                </c:pt>
                <c:pt idx="608">
                  <c:v>51.2</c:v>
                </c:pt>
                <c:pt idx="609">
                  <c:v>52.4</c:v>
                </c:pt>
                <c:pt idx="610">
                  <c:v>50.4</c:v>
                </c:pt>
                <c:pt idx="611">
                  <c:v>47.7</c:v>
                </c:pt>
                <c:pt idx="612">
                  <c:v>55.6</c:v>
                </c:pt>
                <c:pt idx="613">
                  <c:v>56</c:v>
                </c:pt>
                <c:pt idx="614">
                  <c:v>55.7</c:v>
                </c:pt>
                <c:pt idx="615">
                  <c:v>57.2</c:v>
                </c:pt>
                <c:pt idx="616">
                  <c:v>58.5</c:v>
                </c:pt>
                <c:pt idx="617">
                  <c:v>61.6</c:v>
                </c:pt>
                <c:pt idx="618">
                  <c:v>58.1</c:v>
                </c:pt>
                <c:pt idx="619">
                  <c:v>58.3</c:v>
                </c:pt>
                <c:pt idx="620">
                  <c:v>59.9</c:v>
                </c:pt>
                <c:pt idx="621">
                  <c:v>59.7</c:v>
                </c:pt>
                <c:pt idx="622">
                  <c:v>60.2</c:v>
                </c:pt>
                <c:pt idx="623">
                  <c:v>60.6</c:v>
                </c:pt>
                <c:pt idx="624">
                  <c:v>57.8</c:v>
                </c:pt>
                <c:pt idx="625">
                  <c:v>59.1</c:v>
                </c:pt>
                <c:pt idx="626">
                  <c:v>59.5</c:v>
                </c:pt>
                <c:pt idx="627">
                  <c:v>58.1</c:v>
                </c:pt>
                <c:pt idx="628">
                  <c:v>56.4</c:v>
                </c:pt>
                <c:pt idx="629">
                  <c:v>53.4</c:v>
                </c:pt>
                <c:pt idx="630">
                  <c:v>53.7</c:v>
                </c:pt>
                <c:pt idx="631">
                  <c:v>49.7</c:v>
                </c:pt>
                <c:pt idx="632">
                  <c:v>51.5</c:v>
                </c:pt>
                <c:pt idx="633">
                  <c:v>49.3</c:v>
                </c:pt>
                <c:pt idx="634">
                  <c:v>50.1</c:v>
                </c:pt>
                <c:pt idx="635">
                  <c:v>42.9</c:v>
                </c:pt>
                <c:pt idx="636">
                  <c:v>39.200000000000003</c:v>
                </c:pt>
                <c:pt idx="637">
                  <c:v>38.6</c:v>
                </c:pt>
                <c:pt idx="638">
                  <c:v>42.6</c:v>
                </c:pt>
                <c:pt idx="639">
                  <c:v>43.1</c:v>
                </c:pt>
                <c:pt idx="640">
                  <c:v>43.1</c:v>
                </c:pt>
                <c:pt idx="641">
                  <c:v>45.3</c:v>
                </c:pt>
                <c:pt idx="642">
                  <c:v>47</c:v>
                </c:pt>
                <c:pt idx="643">
                  <c:v>51.8</c:v>
                </c:pt>
                <c:pt idx="644">
                  <c:v>51.8</c:v>
                </c:pt>
                <c:pt idx="645">
                  <c:v>41.8</c:v>
                </c:pt>
                <c:pt idx="646">
                  <c:v>46.9</c:v>
                </c:pt>
                <c:pt idx="647">
                  <c:v>49.2</c:v>
                </c:pt>
                <c:pt idx="648">
                  <c:v>51.1</c:v>
                </c:pt>
                <c:pt idx="649">
                  <c:v>58.1</c:v>
                </c:pt>
                <c:pt idx="650">
                  <c:v>58.3</c:v>
                </c:pt>
                <c:pt idx="651">
                  <c:v>59.1</c:v>
                </c:pt>
                <c:pt idx="652">
                  <c:v>59.4</c:v>
                </c:pt>
                <c:pt idx="653">
                  <c:v>61.1</c:v>
                </c:pt>
                <c:pt idx="654">
                  <c:v>56.6</c:v>
                </c:pt>
                <c:pt idx="655">
                  <c:v>54.9</c:v>
                </c:pt>
                <c:pt idx="656">
                  <c:v>53.5</c:v>
                </c:pt>
                <c:pt idx="657">
                  <c:v>51.3</c:v>
                </c:pt>
                <c:pt idx="658">
                  <c:v>52.7</c:v>
                </c:pt>
                <c:pt idx="659">
                  <c:v>53.9</c:v>
                </c:pt>
                <c:pt idx="660">
                  <c:v>54.1</c:v>
                </c:pt>
                <c:pt idx="661">
                  <c:v>53.6</c:v>
                </c:pt>
                <c:pt idx="662">
                  <c:v>47</c:v>
                </c:pt>
                <c:pt idx="663">
                  <c:v>48.5</c:v>
                </c:pt>
                <c:pt idx="664">
                  <c:v>52.9</c:v>
                </c:pt>
                <c:pt idx="665">
                  <c:v>54.1</c:v>
                </c:pt>
                <c:pt idx="666">
                  <c:v>53.9</c:v>
                </c:pt>
                <c:pt idx="667">
                  <c:v>61.8</c:v>
                </c:pt>
                <c:pt idx="668">
                  <c:v>57.8</c:v>
                </c:pt>
                <c:pt idx="669">
                  <c:v>62.8</c:v>
                </c:pt>
                <c:pt idx="670">
                  <c:v>66.599999999999994</c:v>
                </c:pt>
                <c:pt idx="671">
                  <c:v>70</c:v>
                </c:pt>
                <c:pt idx="672">
                  <c:v>69.3</c:v>
                </c:pt>
                <c:pt idx="673">
                  <c:v>65.599999999999994</c:v>
                </c:pt>
                <c:pt idx="674">
                  <c:v>66.8</c:v>
                </c:pt>
                <c:pt idx="675">
                  <c:v>66.599999999999994</c:v>
                </c:pt>
                <c:pt idx="676">
                  <c:v>65.3</c:v>
                </c:pt>
                <c:pt idx="677">
                  <c:v>63.7</c:v>
                </c:pt>
                <c:pt idx="678">
                  <c:v>63.8</c:v>
                </c:pt>
                <c:pt idx="679">
                  <c:v>59.3</c:v>
                </c:pt>
                <c:pt idx="680">
                  <c:v>59.8</c:v>
                </c:pt>
                <c:pt idx="681">
                  <c:v>59.3</c:v>
                </c:pt>
                <c:pt idx="682">
                  <c:v>57.3</c:v>
                </c:pt>
                <c:pt idx="683">
                  <c:v>57.9</c:v>
                </c:pt>
                <c:pt idx="684">
                  <c:v>59.3</c:v>
                </c:pt>
                <c:pt idx="685">
                  <c:v>58.2</c:v>
                </c:pt>
                <c:pt idx="686">
                  <c:v>57.5</c:v>
                </c:pt>
                <c:pt idx="687">
                  <c:v>54.2</c:v>
                </c:pt>
                <c:pt idx="688">
                  <c:v>54.7</c:v>
                </c:pt>
                <c:pt idx="689">
                  <c:v>55.1</c:v>
                </c:pt>
                <c:pt idx="690">
                  <c:v>57.4</c:v>
                </c:pt>
                <c:pt idx="691">
                  <c:v>55.6</c:v>
                </c:pt>
                <c:pt idx="692">
                  <c:v>62.4</c:v>
                </c:pt>
                <c:pt idx="693">
                  <c:v>62.1</c:v>
                </c:pt>
                <c:pt idx="694">
                  <c:v>62.4</c:v>
                </c:pt>
                <c:pt idx="695">
                  <c:v>60.3</c:v>
                </c:pt>
                <c:pt idx="696">
                  <c:v>59.7</c:v>
                </c:pt>
                <c:pt idx="697">
                  <c:v>57.9</c:v>
                </c:pt>
                <c:pt idx="698">
                  <c:v>57</c:v>
                </c:pt>
                <c:pt idx="699">
                  <c:v>57.1</c:v>
                </c:pt>
                <c:pt idx="700">
                  <c:v>56</c:v>
                </c:pt>
                <c:pt idx="701">
                  <c:v>53.4</c:v>
                </c:pt>
                <c:pt idx="702">
                  <c:v>56.9</c:v>
                </c:pt>
                <c:pt idx="703">
                  <c:v>55.2</c:v>
                </c:pt>
                <c:pt idx="704">
                  <c:v>56.2</c:v>
                </c:pt>
                <c:pt idx="705">
                  <c:v>54.3</c:v>
                </c:pt>
                <c:pt idx="706">
                  <c:v>50.7</c:v>
                </c:pt>
                <c:pt idx="707">
                  <c:v>52.7</c:v>
                </c:pt>
                <c:pt idx="708">
                  <c:v>49</c:v>
                </c:pt>
                <c:pt idx="709">
                  <c:v>54.1</c:v>
                </c:pt>
                <c:pt idx="710">
                  <c:v>54.3</c:v>
                </c:pt>
                <c:pt idx="711">
                  <c:v>55.9</c:v>
                </c:pt>
                <c:pt idx="712">
                  <c:v>59</c:v>
                </c:pt>
                <c:pt idx="713">
                  <c:v>59.3</c:v>
                </c:pt>
                <c:pt idx="714">
                  <c:v>54.3</c:v>
                </c:pt>
                <c:pt idx="715">
                  <c:v>55.2</c:v>
                </c:pt>
                <c:pt idx="716">
                  <c:v>60.8</c:v>
                </c:pt>
                <c:pt idx="717">
                  <c:v>52.3</c:v>
                </c:pt>
                <c:pt idx="718">
                  <c:v>52.3</c:v>
                </c:pt>
                <c:pt idx="719">
                  <c:v>52</c:v>
                </c:pt>
                <c:pt idx="720">
                  <c:v>50.7</c:v>
                </c:pt>
                <c:pt idx="721">
                  <c:v>49.4</c:v>
                </c:pt>
                <c:pt idx="722">
                  <c:v>48.9</c:v>
                </c:pt>
                <c:pt idx="723">
                  <c:v>49</c:v>
                </c:pt>
                <c:pt idx="724">
                  <c:v>50.6</c:v>
                </c:pt>
                <c:pt idx="725">
                  <c:v>50</c:v>
                </c:pt>
                <c:pt idx="726">
                  <c:v>52.8</c:v>
                </c:pt>
                <c:pt idx="727">
                  <c:v>52.7</c:v>
                </c:pt>
                <c:pt idx="728">
                  <c:v>49</c:v>
                </c:pt>
                <c:pt idx="729">
                  <c:v>34.799999999999997</c:v>
                </c:pt>
                <c:pt idx="730">
                  <c:v>35.200000000000003</c:v>
                </c:pt>
                <c:pt idx="731">
                  <c:v>28.1</c:v>
                </c:pt>
                <c:pt idx="732">
                  <c:v>32.299999999999997</c:v>
                </c:pt>
                <c:pt idx="733">
                  <c:v>38.4</c:v>
                </c:pt>
                <c:pt idx="734">
                  <c:v>36.5</c:v>
                </c:pt>
                <c:pt idx="735">
                  <c:v>36.700000000000003</c:v>
                </c:pt>
                <c:pt idx="736">
                  <c:v>48.3</c:v>
                </c:pt>
                <c:pt idx="737">
                  <c:v>54.6</c:v>
                </c:pt>
                <c:pt idx="738">
                  <c:v>58.8</c:v>
                </c:pt>
                <c:pt idx="739">
                  <c:v>62.2</c:v>
                </c:pt>
                <c:pt idx="740">
                  <c:v>62.1</c:v>
                </c:pt>
                <c:pt idx="741">
                  <c:v>64.400000000000006</c:v>
                </c:pt>
                <c:pt idx="742">
                  <c:v>63.4</c:v>
                </c:pt>
                <c:pt idx="743">
                  <c:v>60.1</c:v>
                </c:pt>
                <c:pt idx="744">
                  <c:v>62.8</c:v>
                </c:pt>
                <c:pt idx="745">
                  <c:v>57</c:v>
                </c:pt>
                <c:pt idx="746">
                  <c:v>57.3</c:v>
                </c:pt>
                <c:pt idx="747">
                  <c:v>62.3</c:v>
                </c:pt>
                <c:pt idx="748">
                  <c:v>62.1</c:v>
                </c:pt>
                <c:pt idx="749">
                  <c:v>63</c:v>
                </c:pt>
                <c:pt idx="750">
                  <c:v>56.1</c:v>
                </c:pt>
                <c:pt idx="751">
                  <c:v>56.3</c:v>
                </c:pt>
                <c:pt idx="752">
                  <c:v>57.3</c:v>
                </c:pt>
                <c:pt idx="753">
                  <c:v>61.5</c:v>
                </c:pt>
                <c:pt idx="754">
                  <c:v>55.7</c:v>
                </c:pt>
                <c:pt idx="755">
                  <c:v>62.5</c:v>
                </c:pt>
                <c:pt idx="756">
                  <c:v>65.3</c:v>
                </c:pt>
                <c:pt idx="757">
                  <c:v>63.8</c:v>
                </c:pt>
                <c:pt idx="758">
                  <c:v>61.9</c:v>
                </c:pt>
                <c:pt idx="759">
                  <c:v>59</c:v>
                </c:pt>
                <c:pt idx="760">
                  <c:v>54.8</c:v>
                </c:pt>
                <c:pt idx="761">
                  <c:v>54.5</c:v>
                </c:pt>
                <c:pt idx="762">
                  <c:v>54.6</c:v>
                </c:pt>
                <c:pt idx="763">
                  <c:v>51.4</c:v>
                </c:pt>
                <c:pt idx="764">
                  <c:v>54.7</c:v>
                </c:pt>
                <c:pt idx="765">
                  <c:v>52.3</c:v>
                </c:pt>
                <c:pt idx="766">
                  <c:v>56.6</c:v>
                </c:pt>
                <c:pt idx="767">
                  <c:v>60.9</c:v>
                </c:pt>
                <c:pt idx="768">
                  <c:v>53.9</c:v>
                </c:pt>
                <c:pt idx="769">
                  <c:v>57.4</c:v>
                </c:pt>
                <c:pt idx="770">
                  <c:v>56.8</c:v>
                </c:pt>
                <c:pt idx="771">
                  <c:v>57.1</c:v>
                </c:pt>
                <c:pt idx="772">
                  <c:v>55.5</c:v>
                </c:pt>
                <c:pt idx="773">
                  <c:v>52.7</c:v>
                </c:pt>
                <c:pt idx="774">
                  <c:v>50.8</c:v>
                </c:pt>
                <c:pt idx="775">
                  <c:v>49.8</c:v>
                </c:pt>
                <c:pt idx="776">
                  <c:v>51.8</c:v>
                </c:pt>
                <c:pt idx="777">
                  <c:v>49.8</c:v>
                </c:pt>
                <c:pt idx="778">
                  <c:v>50.2</c:v>
                </c:pt>
                <c:pt idx="779">
                  <c:v>51</c:v>
                </c:pt>
                <c:pt idx="780">
                  <c:v>53</c:v>
                </c:pt>
                <c:pt idx="781">
                  <c:v>56.9</c:v>
                </c:pt>
                <c:pt idx="782">
                  <c:v>54.4</c:v>
                </c:pt>
                <c:pt idx="783">
                  <c:v>51.2</c:v>
                </c:pt>
                <c:pt idx="784">
                  <c:v>53</c:v>
                </c:pt>
                <c:pt idx="785">
                  <c:v>54.7</c:v>
                </c:pt>
                <c:pt idx="786">
                  <c:v>60.2</c:v>
                </c:pt>
                <c:pt idx="787">
                  <c:v>61.7</c:v>
                </c:pt>
                <c:pt idx="788">
                  <c:v>57.9</c:v>
                </c:pt>
                <c:pt idx="789">
                  <c:v>58.5</c:v>
                </c:pt>
                <c:pt idx="790">
                  <c:v>60.2</c:v>
                </c:pt>
                <c:pt idx="791">
                  <c:v>60.1</c:v>
                </c:pt>
                <c:pt idx="792">
                  <c:v>54.5</c:v>
                </c:pt>
                <c:pt idx="793">
                  <c:v>52.3</c:v>
                </c:pt>
                <c:pt idx="794">
                  <c:v>57.5</c:v>
                </c:pt>
                <c:pt idx="795">
                  <c:v>56.5</c:v>
                </c:pt>
                <c:pt idx="796">
                  <c:v>61.1</c:v>
                </c:pt>
                <c:pt idx="797">
                  <c:v>59</c:v>
                </c:pt>
                <c:pt idx="798">
                  <c:v>59.8</c:v>
                </c:pt>
                <c:pt idx="799">
                  <c:v>62.2</c:v>
                </c:pt>
                <c:pt idx="800">
                  <c:v>61.2</c:v>
                </c:pt>
                <c:pt idx="801">
                  <c:v>61.4</c:v>
                </c:pt>
                <c:pt idx="802">
                  <c:v>61.5</c:v>
                </c:pt>
                <c:pt idx="803">
                  <c:v>57</c:v>
                </c:pt>
                <c:pt idx="804">
                  <c:v>57.2</c:v>
                </c:pt>
                <c:pt idx="805">
                  <c:v>54</c:v>
                </c:pt>
                <c:pt idx="806">
                  <c:v>53.6</c:v>
                </c:pt>
                <c:pt idx="807">
                  <c:v>55.3</c:v>
                </c:pt>
                <c:pt idx="808">
                  <c:v>55.2</c:v>
                </c:pt>
                <c:pt idx="809">
                  <c:v>52.5</c:v>
                </c:pt>
                <c:pt idx="810">
                  <c:v>54</c:v>
                </c:pt>
                <c:pt idx="811">
                  <c:v>53.5</c:v>
                </c:pt>
                <c:pt idx="812">
                  <c:v>51.5</c:v>
                </c:pt>
                <c:pt idx="813">
                  <c:v>53.4</c:v>
                </c:pt>
                <c:pt idx="814">
                  <c:v>49.5</c:v>
                </c:pt>
                <c:pt idx="815">
                  <c:v>49.7</c:v>
                </c:pt>
                <c:pt idx="816">
                  <c:v>49.9</c:v>
                </c:pt>
                <c:pt idx="817">
                  <c:v>51.9</c:v>
                </c:pt>
                <c:pt idx="818">
                  <c:v>54.8</c:v>
                </c:pt>
                <c:pt idx="819">
                  <c:v>53.7</c:v>
                </c:pt>
                <c:pt idx="820">
                  <c:v>52.7</c:v>
                </c:pt>
                <c:pt idx="821">
                  <c:v>54.7</c:v>
                </c:pt>
                <c:pt idx="822">
                  <c:v>55.2</c:v>
                </c:pt>
                <c:pt idx="823">
                  <c:v>50</c:v>
                </c:pt>
                <c:pt idx="824">
                  <c:v>53.8</c:v>
                </c:pt>
                <c:pt idx="825">
                  <c:v>54.2</c:v>
                </c:pt>
                <c:pt idx="826">
                  <c:v>55.4</c:v>
                </c:pt>
                <c:pt idx="827">
                  <c:v>59.2</c:v>
                </c:pt>
                <c:pt idx="828">
                  <c:v>60.5</c:v>
                </c:pt>
                <c:pt idx="829">
                  <c:v>61.7</c:v>
                </c:pt>
                <c:pt idx="830">
                  <c:v>57.3</c:v>
                </c:pt>
                <c:pt idx="831">
                  <c:v>58.9</c:v>
                </c:pt>
                <c:pt idx="832">
                  <c:v>57.5</c:v>
                </c:pt>
                <c:pt idx="833">
                  <c:v>60.9</c:v>
                </c:pt>
                <c:pt idx="834">
                  <c:v>60.4</c:v>
                </c:pt>
                <c:pt idx="835">
                  <c:v>62</c:v>
                </c:pt>
                <c:pt idx="836">
                  <c:v>61.9</c:v>
                </c:pt>
                <c:pt idx="837">
                  <c:v>61</c:v>
                </c:pt>
                <c:pt idx="838">
                  <c:v>64.3</c:v>
                </c:pt>
                <c:pt idx="839">
                  <c:v>65.2</c:v>
                </c:pt>
                <c:pt idx="840">
                  <c:v>64.5</c:v>
                </c:pt>
                <c:pt idx="841">
                  <c:v>62</c:v>
                </c:pt>
                <c:pt idx="842">
                  <c:v>61</c:v>
                </c:pt>
                <c:pt idx="843">
                  <c:v>57.2</c:v>
                </c:pt>
                <c:pt idx="844">
                  <c:v>61.5</c:v>
                </c:pt>
                <c:pt idx="845">
                  <c:v>62.3</c:v>
                </c:pt>
                <c:pt idx="846">
                  <c:v>58.5</c:v>
                </c:pt>
                <c:pt idx="847">
                  <c:v>63.3</c:v>
                </c:pt>
                <c:pt idx="848">
                  <c:v>63.9</c:v>
                </c:pt>
                <c:pt idx="849">
                  <c:v>59.9</c:v>
                </c:pt>
                <c:pt idx="850">
                  <c:v>60.6</c:v>
                </c:pt>
                <c:pt idx="851">
                  <c:v>54.3</c:v>
                </c:pt>
                <c:pt idx="852">
                  <c:v>60.5</c:v>
                </c:pt>
                <c:pt idx="853">
                  <c:v>54.8</c:v>
                </c:pt>
                <c:pt idx="854">
                  <c:v>55.8</c:v>
                </c:pt>
                <c:pt idx="855">
                  <c:v>52.3</c:v>
                </c:pt>
                <c:pt idx="856">
                  <c:v>51.3</c:v>
                </c:pt>
                <c:pt idx="857">
                  <c:v>54.1</c:v>
                </c:pt>
                <c:pt idx="858">
                  <c:v>50.8</c:v>
                </c:pt>
                <c:pt idx="859">
                  <c:v>49.5</c:v>
                </c:pt>
                <c:pt idx="860">
                  <c:v>47.3</c:v>
                </c:pt>
                <c:pt idx="861">
                  <c:v>46.2</c:v>
                </c:pt>
                <c:pt idx="862">
                  <c:v>49.1</c:v>
                </c:pt>
                <c:pt idx="863">
                  <c:v>44.8</c:v>
                </c:pt>
                <c:pt idx="864">
                  <c:v>54.3</c:v>
                </c:pt>
                <c:pt idx="865">
                  <c:v>50.3</c:v>
                </c:pt>
                <c:pt idx="866">
                  <c:v>47.7</c:v>
                </c:pt>
                <c:pt idx="867">
                  <c:v>27.5</c:v>
                </c:pt>
                <c:pt idx="868">
                  <c:v>33.200000000000003</c:v>
                </c:pt>
                <c:pt idx="869">
                  <c:v>57.3</c:v>
                </c:pt>
                <c:pt idx="870">
                  <c:v>62.1</c:v>
                </c:pt>
                <c:pt idx="871">
                  <c:v>63.3</c:v>
                </c:pt>
                <c:pt idx="872">
                  <c:v>61</c:v>
                </c:pt>
                <c:pt idx="873">
                  <c:v>63</c:v>
                </c:pt>
                <c:pt idx="874">
                  <c:v>60.8</c:v>
                </c:pt>
                <c:pt idx="875">
                  <c:v>64.7</c:v>
                </c:pt>
                <c:pt idx="876">
                  <c:v>60.7</c:v>
                </c:pt>
                <c:pt idx="877">
                  <c:v>63.2</c:v>
                </c:pt>
                <c:pt idx="878">
                  <c:v>68.099999999999994</c:v>
                </c:pt>
                <c:pt idx="879">
                  <c:v>62.5</c:v>
                </c:pt>
                <c:pt idx="880">
                  <c:v>58.5</c:v>
                </c:pt>
                <c:pt idx="881">
                  <c:v>60.8</c:v>
                </c:pt>
                <c:pt idx="882">
                  <c:v>58.4</c:v>
                </c:pt>
                <c:pt idx="883">
                  <c:v>60</c:v>
                </c:pt>
                <c:pt idx="884">
                  <c:v>59.4</c:v>
                </c:pt>
                <c:pt idx="885">
                  <c:v>59.3</c:v>
                </c:pt>
                <c:pt idx="886">
                  <c:v>61.5</c:v>
                </c:pt>
                <c:pt idx="887">
                  <c:v>59.2</c:v>
                </c:pt>
              </c:numCache>
            </c:numRef>
          </c:val>
          <c:smooth val="0"/>
          <c:extLst>
            <c:ext xmlns:c16="http://schemas.microsoft.com/office/drawing/2014/chart" uri="{C3380CC4-5D6E-409C-BE32-E72D297353CC}">
              <c16:uniqueId val="{00000000-0DC0-7740-AFE6-DDFE02920537}"/>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Details!$G$6:$G$893</c:f>
              <c:numCache>
                <c:formatCode>General</c:formatCode>
                <c:ptCount val="888"/>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numCache>
            </c:numRef>
          </c:val>
          <c:smooth val="0"/>
          <c:extLst>
            <c:ext xmlns:c16="http://schemas.microsoft.com/office/drawing/2014/chart" uri="{C3380CC4-5D6E-409C-BE32-E72D297353CC}">
              <c16:uniqueId val="{00000000-2B70-6448-BF7B-E9EF9A6D3737}"/>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5"/>
          <c:order val="0"/>
          <c:tx>
            <c:strRef>
              <c:f>Details!$G$5</c:f>
              <c:strCache>
                <c:ptCount val="1"/>
                <c:pt idx="0">
                  <c:v>Customers Inventories</c:v>
                </c:pt>
              </c:strCache>
            </c:strRef>
          </c:tx>
          <c:spPr>
            <a:ln w="28575" cap="rnd">
              <a:solidFill>
                <a:schemeClr val="accent6"/>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Details!$G$6:$G$893</c:f>
              <c:numCache>
                <c:formatCode>General</c:formatCode>
                <c:ptCount val="888"/>
                <c:pt idx="588" formatCode="0.00">
                  <c:v>46.5</c:v>
                </c:pt>
                <c:pt idx="589" formatCode="0.00">
                  <c:v>44.5</c:v>
                </c:pt>
                <c:pt idx="590" formatCode="0.00">
                  <c:v>46.5</c:v>
                </c:pt>
                <c:pt idx="591" formatCode="0.00">
                  <c:v>47</c:v>
                </c:pt>
                <c:pt idx="592" formatCode="0.00">
                  <c:v>44.5</c:v>
                </c:pt>
                <c:pt idx="593" formatCode="0.00">
                  <c:v>50.5</c:v>
                </c:pt>
                <c:pt idx="594" formatCode="0.00">
                  <c:v>47.5</c:v>
                </c:pt>
                <c:pt idx="595" formatCode="0.00">
                  <c:v>47</c:v>
                </c:pt>
                <c:pt idx="596" formatCode="0.00">
                  <c:v>49.5</c:v>
                </c:pt>
                <c:pt idx="597" formatCode="0.00">
                  <c:v>47</c:v>
                </c:pt>
                <c:pt idx="598" formatCode="0.00">
                  <c:v>48</c:v>
                </c:pt>
                <c:pt idx="599" formatCode="0.00">
                  <c:v>46.5</c:v>
                </c:pt>
                <c:pt idx="600" formatCode="0.00">
                  <c:v>47.5</c:v>
                </c:pt>
                <c:pt idx="601" formatCode="0.00">
                  <c:v>46.5</c:v>
                </c:pt>
                <c:pt idx="602" formatCode="0.00">
                  <c:v>47</c:v>
                </c:pt>
                <c:pt idx="603" formatCode="0.00">
                  <c:v>49</c:v>
                </c:pt>
                <c:pt idx="604" formatCode="0.00">
                  <c:v>47.5</c:v>
                </c:pt>
                <c:pt idx="605" formatCode="0.00">
                  <c:v>44.5</c:v>
                </c:pt>
                <c:pt idx="606" formatCode="0.00">
                  <c:v>47</c:v>
                </c:pt>
                <c:pt idx="607" formatCode="0.00">
                  <c:v>50.5</c:v>
                </c:pt>
                <c:pt idx="608" formatCode="0.00">
                  <c:v>49</c:v>
                </c:pt>
                <c:pt idx="609" formatCode="0.00">
                  <c:v>50.5</c:v>
                </c:pt>
                <c:pt idx="610" formatCode="0.00">
                  <c:v>47.5</c:v>
                </c:pt>
                <c:pt idx="611" formatCode="0.00">
                  <c:v>47</c:v>
                </c:pt>
                <c:pt idx="612" formatCode="0.00">
                  <c:v>44</c:v>
                </c:pt>
                <c:pt idx="613" formatCode="0.00">
                  <c:v>43</c:v>
                </c:pt>
                <c:pt idx="614" formatCode="0.00">
                  <c:v>43.5</c:v>
                </c:pt>
                <c:pt idx="615" formatCode="0.00">
                  <c:v>45</c:v>
                </c:pt>
                <c:pt idx="616" formatCode="0.00">
                  <c:v>45.5</c:v>
                </c:pt>
                <c:pt idx="617" formatCode="0.00">
                  <c:v>43.5</c:v>
                </c:pt>
                <c:pt idx="618" formatCode="0.00">
                  <c:v>45</c:v>
                </c:pt>
                <c:pt idx="619" formatCode="0.00">
                  <c:v>45.5</c:v>
                </c:pt>
                <c:pt idx="620" formatCode="0.00">
                  <c:v>43.5</c:v>
                </c:pt>
                <c:pt idx="621" formatCode="0.00">
                  <c:v>44.5</c:v>
                </c:pt>
                <c:pt idx="622" formatCode="0.00">
                  <c:v>48.5</c:v>
                </c:pt>
                <c:pt idx="623" formatCode="0.00">
                  <c:v>48.5</c:v>
                </c:pt>
                <c:pt idx="624" formatCode="0.00">
                  <c:v>46.5</c:v>
                </c:pt>
                <c:pt idx="625" formatCode="0.00">
                  <c:v>48</c:v>
                </c:pt>
                <c:pt idx="626" formatCode="0.00">
                  <c:v>48</c:v>
                </c:pt>
                <c:pt idx="627" formatCode="0.00">
                  <c:v>47</c:v>
                </c:pt>
                <c:pt idx="628" formatCode="0.00">
                  <c:v>50.5</c:v>
                </c:pt>
                <c:pt idx="629" formatCode="0.00">
                  <c:v>47</c:v>
                </c:pt>
                <c:pt idx="630" formatCode="0.00">
                  <c:v>49.5</c:v>
                </c:pt>
                <c:pt idx="631" formatCode="0.00">
                  <c:v>50.5</c:v>
                </c:pt>
                <c:pt idx="632" formatCode="0.00">
                  <c:v>48.5</c:v>
                </c:pt>
                <c:pt idx="633" formatCode="0.00">
                  <c:v>50.5</c:v>
                </c:pt>
                <c:pt idx="634" formatCode="0.00">
                  <c:v>51.5</c:v>
                </c:pt>
                <c:pt idx="635" formatCode="0.00">
                  <c:v>51</c:v>
                </c:pt>
                <c:pt idx="636" formatCode="0.00">
                  <c:v>56</c:v>
                </c:pt>
                <c:pt idx="637" formatCode="0.00">
                  <c:v>52.5</c:v>
                </c:pt>
                <c:pt idx="638" formatCode="0.00">
                  <c:v>52</c:v>
                </c:pt>
                <c:pt idx="639" formatCode="0.00">
                  <c:v>50</c:v>
                </c:pt>
                <c:pt idx="640" formatCode="0.00">
                  <c:v>51</c:v>
                </c:pt>
                <c:pt idx="641" formatCode="0.00">
                  <c:v>48</c:v>
                </c:pt>
                <c:pt idx="642" formatCode="0.00">
                  <c:v>45</c:v>
                </c:pt>
                <c:pt idx="643" formatCode="0.00">
                  <c:v>48.5</c:v>
                </c:pt>
                <c:pt idx="644" formatCode="0.00">
                  <c:v>48.5</c:v>
                </c:pt>
                <c:pt idx="645" formatCode="0.00">
                  <c:v>44.5</c:v>
                </c:pt>
                <c:pt idx="646" formatCode="0.00">
                  <c:v>44.5</c:v>
                </c:pt>
                <c:pt idx="647" formatCode="0.00">
                  <c:v>44</c:v>
                </c:pt>
                <c:pt idx="648" formatCode="0.00">
                  <c:v>43.5</c:v>
                </c:pt>
                <c:pt idx="649" formatCode="0.00">
                  <c:v>41.5</c:v>
                </c:pt>
                <c:pt idx="650" formatCode="0.00">
                  <c:v>40</c:v>
                </c:pt>
                <c:pt idx="651" formatCode="0.00">
                  <c:v>40.5</c:v>
                </c:pt>
                <c:pt idx="652" formatCode="0.00">
                  <c:v>39</c:v>
                </c:pt>
                <c:pt idx="653" formatCode="0.00">
                  <c:v>44.5</c:v>
                </c:pt>
                <c:pt idx="654" formatCode="0.00">
                  <c:v>42.5</c:v>
                </c:pt>
                <c:pt idx="655" formatCode="0.00">
                  <c:v>42.5</c:v>
                </c:pt>
                <c:pt idx="656" formatCode="0.00">
                  <c:v>40.5</c:v>
                </c:pt>
                <c:pt idx="657" formatCode="0.00">
                  <c:v>42.5</c:v>
                </c:pt>
                <c:pt idx="658" formatCode="0.00">
                  <c:v>46.5</c:v>
                </c:pt>
                <c:pt idx="659" formatCode="0.00">
                  <c:v>43</c:v>
                </c:pt>
                <c:pt idx="660" formatCode="0.00">
                  <c:v>42.5</c:v>
                </c:pt>
                <c:pt idx="661" formatCode="0.00">
                  <c:v>46</c:v>
                </c:pt>
                <c:pt idx="662" formatCode="0.00">
                  <c:v>42</c:v>
                </c:pt>
                <c:pt idx="663" formatCode="0.00">
                  <c:v>44.5</c:v>
                </c:pt>
                <c:pt idx="664" formatCode="0.00">
                  <c:v>45</c:v>
                </c:pt>
                <c:pt idx="665" formatCode="0.00">
                  <c:v>45.5</c:v>
                </c:pt>
                <c:pt idx="666" formatCode="0.00">
                  <c:v>42.5</c:v>
                </c:pt>
                <c:pt idx="667" formatCode="0.00">
                  <c:v>43</c:v>
                </c:pt>
                <c:pt idx="668" formatCode="0.00">
                  <c:v>44.5</c:v>
                </c:pt>
                <c:pt idx="669" formatCode="0.00">
                  <c:v>39</c:v>
                </c:pt>
                <c:pt idx="670" formatCode="0.00">
                  <c:v>39.5</c:v>
                </c:pt>
                <c:pt idx="671" formatCode="0.00">
                  <c:v>39</c:v>
                </c:pt>
                <c:pt idx="672" formatCode="0.00">
                  <c:v>40</c:v>
                </c:pt>
                <c:pt idx="673" formatCode="0.00">
                  <c:v>38.5</c:v>
                </c:pt>
                <c:pt idx="674" formatCode="0.00">
                  <c:v>39.5</c:v>
                </c:pt>
                <c:pt idx="675" formatCode="0.00">
                  <c:v>40.5</c:v>
                </c:pt>
                <c:pt idx="676" formatCode="0.00">
                  <c:v>37</c:v>
                </c:pt>
                <c:pt idx="677" formatCode="0.00">
                  <c:v>39</c:v>
                </c:pt>
                <c:pt idx="678" formatCode="0.00">
                  <c:v>37.5</c:v>
                </c:pt>
                <c:pt idx="679" formatCode="0.00">
                  <c:v>45.5</c:v>
                </c:pt>
                <c:pt idx="680" formatCode="0.00">
                  <c:v>41.5</c:v>
                </c:pt>
                <c:pt idx="681" formatCode="0.00">
                  <c:v>43.5</c:v>
                </c:pt>
                <c:pt idx="682" formatCode="0.00">
                  <c:v>43.5</c:v>
                </c:pt>
                <c:pt idx="683" formatCode="0.00">
                  <c:v>44</c:v>
                </c:pt>
                <c:pt idx="684" formatCode="0.00">
                  <c:v>44.5</c:v>
                </c:pt>
                <c:pt idx="685" formatCode="0.00">
                  <c:v>42.5</c:v>
                </c:pt>
                <c:pt idx="686" formatCode="0.00">
                  <c:v>46</c:v>
                </c:pt>
                <c:pt idx="687" formatCode="0.00">
                  <c:v>41.5</c:v>
                </c:pt>
                <c:pt idx="688" formatCode="0.00">
                  <c:v>47.5</c:v>
                </c:pt>
                <c:pt idx="689" formatCode="0.00">
                  <c:v>44</c:v>
                </c:pt>
                <c:pt idx="690" formatCode="0.00">
                  <c:v>44.5</c:v>
                </c:pt>
                <c:pt idx="691" formatCode="0.00">
                  <c:v>46.5</c:v>
                </c:pt>
                <c:pt idx="692" formatCode="0.00">
                  <c:v>44.5</c:v>
                </c:pt>
                <c:pt idx="693" formatCode="0.00">
                  <c:v>41</c:v>
                </c:pt>
                <c:pt idx="694" formatCode="0.00">
                  <c:v>43.5</c:v>
                </c:pt>
                <c:pt idx="695" formatCode="0.00">
                  <c:v>48</c:v>
                </c:pt>
                <c:pt idx="696" formatCode="0.00">
                  <c:v>46</c:v>
                </c:pt>
                <c:pt idx="697" formatCode="0.00">
                  <c:v>48.5</c:v>
                </c:pt>
                <c:pt idx="698" formatCode="0.00">
                  <c:v>48</c:v>
                </c:pt>
                <c:pt idx="699" formatCode="0.00">
                  <c:v>46.5</c:v>
                </c:pt>
                <c:pt idx="700" formatCode="0.00">
                  <c:v>44</c:v>
                </c:pt>
                <c:pt idx="701" formatCode="0.00">
                  <c:v>45.5</c:v>
                </c:pt>
                <c:pt idx="702" formatCode="0.00">
                  <c:v>44.5</c:v>
                </c:pt>
                <c:pt idx="703" formatCode="0.00">
                  <c:v>46</c:v>
                </c:pt>
                <c:pt idx="704" formatCode="0.00">
                  <c:v>49</c:v>
                </c:pt>
                <c:pt idx="705" formatCode="0.00">
                  <c:v>52</c:v>
                </c:pt>
                <c:pt idx="706" formatCode="0.00">
                  <c:v>50.5</c:v>
                </c:pt>
                <c:pt idx="707" formatCode="0.00">
                  <c:v>50.5</c:v>
                </c:pt>
                <c:pt idx="708" formatCode="0.00">
                  <c:v>49.2</c:v>
                </c:pt>
                <c:pt idx="709" formatCode="0.00">
                  <c:v>51.4</c:v>
                </c:pt>
                <c:pt idx="710" formatCode="0.00">
                  <c:v>47.1</c:v>
                </c:pt>
                <c:pt idx="711" formatCode="0.00">
                  <c:v>44.6</c:v>
                </c:pt>
                <c:pt idx="712" formatCode="0.00">
                  <c:v>48.6</c:v>
                </c:pt>
                <c:pt idx="713" formatCode="0.00">
                  <c:v>47.5</c:v>
                </c:pt>
                <c:pt idx="714" formatCode="0.00">
                  <c:v>49.8</c:v>
                </c:pt>
                <c:pt idx="715" formatCode="0.00">
                  <c:v>50.7</c:v>
                </c:pt>
                <c:pt idx="716" formatCode="0.00">
                  <c:v>51.1</c:v>
                </c:pt>
                <c:pt idx="717" formatCode="0.00">
                  <c:v>52.5</c:v>
                </c:pt>
                <c:pt idx="718" formatCode="0.00">
                  <c:v>49.5</c:v>
                </c:pt>
                <c:pt idx="719" formatCode="0.00">
                  <c:v>49.8</c:v>
                </c:pt>
                <c:pt idx="720" formatCode="0.00">
                  <c:v>48.9</c:v>
                </c:pt>
                <c:pt idx="721" formatCode="0.00">
                  <c:v>50.3</c:v>
                </c:pt>
                <c:pt idx="722" formatCode="0.00">
                  <c:v>50.7</c:v>
                </c:pt>
                <c:pt idx="723" formatCode="0.00">
                  <c:v>44.1</c:v>
                </c:pt>
                <c:pt idx="724" formatCode="0.00">
                  <c:v>47.2</c:v>
                </c:pt>
                <c:pt idx="725" formatCode="0.00">
                  <c:v>55.7</c:v>
                </c:pt>
                <c:pt idx="726" formatCode="0.00">
                  <c:v>46.2</c:v>
                </c:pt>
                <c:pt idx="727" formatCode="0.00">
                  <c:v>52.5</c:v>
                </c:pt>
                <c:pt idx="728" formatCode="0.00">
                  <c:v>52.4</c:v>
                </c:pt>
                <c:pt idx="729" formatCode="0.00">
                  <c:v>55.8</c:v>
                </c:pt>
                <c:pt idx="730" formatCode="0.00">
                  <c:v>54.3</c:v>
                </c:pt>
                <c:pt idx="731" formatCode="0.00">
                  <c:v>54</c:v>
                </c:pt>
                <c:pt idx="732" formatCode="0.00">
                  <c:v>51.4</c:v>
                </c:pt>
                <c:pt idx="733" formatCode="0.00">
                  <c:v>50.9</c:v>
                </c:pt>
                <c:pt idx="734" formatCode="0.00">
                  <c:v>50.9</c:v>
                </c:pt>
                <c:pt idx="735" formatCode="0.00">
                  <c:v>49.9</c:v>
                </c:pt>
                <c:pt idx="736" formatCode="0.00">
                  <c:v>43.6</c:v>
                </c:pt>
                <c:pt idx="737" formatCode="0.00">
                  <c:v>44.8</c:v>
                </c:pt>
                <c:pt idx="738" formatCode="0.00">
                  <c:v>42.2</c:v>
                </c:pt>
                <c:pt idx="739" formatCode="0.00">
                  <c:v>38.799999999999997</c:v>
                </c:pt>
                <c:pt idx="740" formatCode="0.00">
                  <c:v>34.9</c:v>
                </c:pt>
                <c:pt idx="741" formatCode="0.00">
                  <c:v>40</c:v>
                </c:pt>
                <c:pt idx="742" formatCode="0.00">
                  <c:v>39.299999999999997</c:v>
                </c:pt>
                <c:pt idx="743" formatCode="0.00">
                  <c:v>32.5</c:v>
                </c:pt>
                <c:pt idx="744" formatCode="0.00">
                  <c:v>35.1</c:v>
                </c:pt>
                <c:pt idx="745" formatCode="0.00">
                  <c:v>35.200000000000003</c:v>
                </c:pt>
                <c:pt idx="746" formatCode="0.00">
                  <c:v>39.5</c:v>
                </c:pt>
                <c:pt idx="747" formatCode="0.00">
                  <c:v>35</c:v>
                </c:pt>
                <c:pt idx="748" formatCode="0.00">
                  <c:v>33.200000000000003</c:v>
                </c:pt>
                <c:pt idx="749" formatCode="0.00">
                  <c:v>35.799999999999997</c:v>
                </c:pt>
                <c:pt idx="750" formatCode="0.00">
                  <c:v>39.200000000000003</c:v>
                </c:pt>
                <c:pt idx="751" formatCode="0.00">
                  <c:v>43.9</c:v>
                </c:pt>
                <c:pt idx="752" formatCode="0.00">
                  <c:v>43</c:v>
                </c:pt>
                <c:pt idx="753" formatCode="0.00">
                  <c:v>43.5</c:v>
                </c:pt>
                <c:pt idx="754" formatCode="0.00">
                  <c:v>44.8</c:v>
                </c:pt>
                <c:pt idx="755" formatCode="0.00">
                  <c:v>39</c:v>
                </c:pt>
                <c:pt idx="756" formatCode="0.00">
                  <c:v>47.1</c:v>
                </c:pt>
                <c:pt idx="757" formatCode="0.00">
                  <c:v>41.5</c:v>
                </c:pt>
                <c:pt idx="758" formatCode="0.00">
                  <c:v>41.2</c:v>
                </c:pt>
                <c:pt idx="759" formatCode="0.00">
                  <c:v>41.1</c:v>
                </c:pt>
                <c:pt idx="760" formatCode="0.00">
                  <c:v>39.799999999999997</c:v>
                </c:pt>
                <c:pt idx="761" formatCode="0.00">
                  <c:v>44.2</c:v>
                </c:pt>
                <c:pt idx="762" formatCode="0.00">
                  <c:v>40.4</c:v>
                </c:pt>
                <c:pt idx="763" formatCode="0.00">
                  <c:v>46.9</c:v>
                </c:pt>
                <c:pt idx="764" formatCode="0.00">
                  <c:v>50.2</c:v>
                </c:pt>
                <c:pt idx="765" formatCode="0.00">
                  <c:v>43.4</c:v>
                </c:pt>
                <c:pt idx="766" formatCode="0.00">
                  <c:v>47.1</c:v>
                </c:pt>
                <c:pt idx="767" formatCode="0.00">
                  <c:v>42.7</c:v>
                </c:pt>
                <c:pt idx="768" formatCode="0.00">
                  <c:v>43.7</c:v>
                </c:pt>
                <c:pt idx="769" formatCode="0.00">
                  <c:v>44.3</c:v>
                </c:pt>
                <c:pt idx="770" formatCode="0.00">
                  <c:v>42.4</c:v>
                </c:pt>
                <c:pt idx="771" formatCode="0.00">
                  <c:v>43.9</c:v>
                </c:pt>
                <c:pt idx="772" formatCode="0.00">
                  <c:v>44.3</c:v>
                </c:pt>
                <c:pt idx="773" formatCode="0.00">
                  <c:v>47.7</c:v>
                </c:pt>
                <c:pt idx="774" formatCode="0.00">
                  <c:v>48.2</c:v>
                </c:pt>
                <c:pt idx="775" formatCode="0.00">
                  <c:v>48.3</c:v>
                </c:pt>
                <c:pt idx="776" formatCode="0.00">
                  <c:v>49.1</c:v>
                </c:pt>
                <c:pt idx="777" formatCode="0.00">
                  <c:v>47.4</c:v>
                </c:pt>
                <c:pt idx="778" formatCode="0.00">
                  <c:v>42.6</c:v>
                </c:pt>
                <c:pt idx="779" formatCode="0.00">
                  <c:v>47.4</c:v>
                </c:pt>
                <c:pt idx="780" formatCode="0.00">
                  <c:v>49.9</c:v>
                </c:pt>
                <c:pt idx="781" formatCode="0.00">
                  <c:v>45.7</c:v>
                </c:pt>
                <c:pt idx="782" formatCode="0.00">
                  <c:v>47.6</c:v>
                </c:pt>
                <c:pt idx="783" formatCode="0.00">
                  <c:v>45.1</c:v>
                </c:pt>
                <c:pt idx="784" formatCode="0.00">
                  <c:v>46.3</c:v>
                </c:pt>
                <c:pt idx="785" formatCode="0.00">
                  <c:v>45.9</c:v>
                </c:pt>
                <c:pt idx="786" formatCode="0.00">
                  <c:v>46.6</c:v>
                </c:pt>
                <c:pt idx="787" formatCode="0.00">
                  <c:v>42.4</c:v>
                </c:pt>
                <c:pt idx="788" formatCode="0.00">
                  <c:v>44</c:v>
                </c:pt>
                <c:pt idx="789" formatCode="0.00">
                  <c:v>46.7</c:v>
                </c:pt>
                <c:pt idx="790" formatCode="0.00">
                  <c:v>46.4</c:v>
                </c:pt>
                <c:pt idx="791" formatCode="0.00">
                  <c:v>46.4</c:v>
                </c:pt>
                <c:pt idx="792" formatCode="0.00">
                  <c:v>43.3</c:v>
                </c:pt>
                <c:pt idx="793" formatCode="0.00">
                  <c:v>47</c:v>
                </c:pt>
                <c:pt idx="794" formatCode="0.00">
                  <c:v>42.3</c:v>
                </c:pt>
                <c:pt idx="795" formatCode="0.00">
                  <c:v>42.8</c:v>
                </c:pt>
                <c:pt idx="796" formatCode="0.00">
                  <c:v>46.3</c:v>
                </c:pt>
                <c:pt idx="797" formatCode="0.00">
                  <c:v>47.8</c:v>
                </c:pt>
                <c:pt idx="798" formatCode="0.00">
                  <c:v>43</c:v>
                </c:pt>
                <c:pt idx="799" formatCode="0.00">
                  <c:v>50</c:v>
                </c:pt>
                <c:pt idx="800" formatCode="0.00">
                  <c:v>44.3</c:v>
                </c:pt>
                <c:pt idx="801" formatCode="0.00">
                  <c:v>47.1</c:v>
                </c:pt>
                <c:pt idx="802" formatCode="0.00">
                  <c:v>50.9</c:v>
                </c:pt>
                <c:pt idx="803" formatCode="0.00">
                  <c:v>45.8</c:v>
                </c:pt>
                <c:pt idx="804" formatCode="0.00">
                  <c:v>42.5</c:v>
                </c:pt>
                <c:pt idx="805" formatCode="0.00">
                  <c:v>47.1</c:v>
                </c:pt>
                <c:pt idx="806" formatCode="0.00">
                  <c:v>46.5</c:v>
                </c:pt>
                <c:pt idx="807" formatCode="0.00">
                  <c:v>44.1</c:v>
                </c:pt>
                <c:pt idx="808" formatCode="0.00">
                  <c:v>44.1</c:v>
                </c:pt>
                <c:pt idx="809" formatCode="0.00">
                  <c:v>49.7</c:v>
                </c:pt>
                <c:pt idx="810" formatCode="0.00">
                  <c:v>43.3</c:v>
                </c:pt>
                <c:pt idx="811" formatCode="0.00">
                  <c:v>53.5</c:v>
                </c:pt>
                <c:pt idx="812" formatCode="0.00">
                  <c:v>54.1</c:v>
                </c:pt>
                <c:pt idx="813" formatCode="0.00">
                  <c:v>51.6</c:v>
                </c:pt>
                <c:pt idx="814" formatCode="0.00">
                  <c:v>50.8</c:v>
                </c:pt>
                <c:pt idx="815" formatCode="0.00">
                  <c:v>49.4</c:v>
                </c:pt>
                <c:pt idx="816" formatCode="0.00">
                  <c:v>50.4</c:v>
                </c:pt>
                <c:pt idx="817" formatCode="0.00">
                  <c:v>46.9</c:v>
                </c:pt>
                <c:pt idx="818" formatCode="0.00">
                  <c:v>50.3</c:v>
                </c:pt>
                <c:pt idx="819" formatCode="0.00">
                  <c:v>46.8</c:v>
                </c:pt>
                <c:pt idx="820" formatCode="0.00">
                  <c:v>49.1</c:v>
                </c:pt>
                <c:pt idx="821" formatCode="0.00">
                  <c:v>51.2</c:v>
                </c:pt>
                <c:pt idx="822" formatCode="0.00">
                  <c:v>51.4</c:v>
                </c:pt>
                <c:pt idx="823" formatCode="0.00">
                  <c:v>49.1</c:v>
                </c:pt>
                <c:pt idx="824" formatCode="0.00">
                  <c:v>52.5</c:v>
                </c:pt>
                <c:pt idx="825" formatCode="0.00">
                  <c:v>49.8</c:v>
                </c:pt>
                <c:pt idx="826" formatCode="0.00">
                  <c:v>49.4</c:v>
                </c:pt>
                <c:pt idx="827" formatCode="0.00">
                  <c:v>49.6</c:v>
                </c:pt>
                <c:pt idx="828" formatCode="0.00">
                  <c:v>47.7</c:v>
                </c:pt>
                <c:pt idx="829" formatCode="0.00">
                  <c:v>48.4</c:v>
                </c:pt>
                <c:pt idx="830" formatCode="0.00">
                  <c:v>48.6</c:v>
                </c:pt>
                <c:pt idx="831" formatCode="0.00">
                  <c:v>46.6</c:v>
                </c:pt>
                <c:pt idx="832" formatCode="0.00">
                  <c:v>49.1</c:v>
                </c:pt>
                <c:pt idx="833" formatCode="0.00">
                  <c:v>49.9</c:v>
                </c:pt>
                <c:pt idx="834" formatCode="0.00">
                  <c:v>48</c:v>
                </c:pt>
                <c:pt idx="835" formatCode="0.00">
                  <c:v>42.3</c:v>
                </c:pt>
                <c:pt idx="836" formatCode="0.00">
                  <c:v>43</c:v>
                </c:pt>
                <c:pt idx="837" formatCode="0.00">
                  <c:v>43.5</c:v>
                </c:pt>
                <c:pt idx="838" formatCode="0.00">
                  <c:v>45.1</c:v>
                </c:pt>
                <c:pt idx="839" formatCode="0.00">
                  <c:v>42.9</c:v>
                </c:pt>
                <c:pt idx="840" formatCode="0.00">
                  <c:v>45.6</c:v>
                </c:pt>
                <c:pt idx="841" formatCode="0.00">
                  <c:v>43.7</c:v>
                </c:pt>
                <c:pt idx="842" formatCode="0.00">
                  <c:v>42</c:v>
                </c:pt>
                <c:pt idx="843" formatCode="0.00">
                  <c:v>44.3</c:v>
                </c:pt>
                <c:pt idx="844" formatCode="0.00">
                  <c:v>39.6</c:v>
                </c:pt>
                <c:pt idx="845" formatCode="0.00">
                  <c:v>39.700000000000003</c:v>
                </c:pt>
                <c:pt idx="846" formatCode="0.00">
                  <c:v>39.4</c:v>
                </c:pt>
                <c:pt idx="847" formatCode="0.00">
                  <c:v>41</c:v>
                </c:pt>
                <c:pt idx="848" formatCode="0.00">
                  <c:v>40.5</c:v>
                </c:pt>
                <c:pt idx="849" formatCode="0.00">
                  <c:v>43.3</c:v>
                </c:pt>
                <c:pt idx="850" formatCode="0.00">
                  <c:v>41.5</c:v>
                </c:pt>
                <c:pt idx="851" formatCode="0.00">
                  <c:v>41.7</c:v>
                </c:pt>
                <c:pt idx="852" formatCode="0.00">
                  <c:v>42.8</c:v>
                </c:pt>
                <c:pt idx="853" formatCode="0.00">
                  <c:v>39</c:v>
                </c:pt>
                <c:pt idx="854" formatCode="0.00">
                  <c:v>42.7</c:v>
                </c:pt>
                <c:pt idx="855" formatCode="0.00">
                  <c:v>42.6</c:v>
                </c:pt>
                <c:pt idx="856" formatCode="0.00">
                  <c:v>43.7</c:v>
                </c:pt>
                <c:pt idx="857" formatCode="0.00">
                  <c:v>44.6</c:v>
                </c:pt>
                <c:pt idx="858" formatCode="0.00">
                  <c:v>45.7</c:v>
                </c:pt>
                <c:pt idx="859" formatCode="0.00">
                  <c:v>44.9</c:v>
                </c:pt>
                <c:pt idx="860" formatCode="0.00">
                  <c:v>45.5</c:v>
                </c:pt>
                <c:pt idx="861" formatCode="0.00">
                  <c:v>47.8</c:v>
                </c:pt>
                <c:pt idx="862" formatCode="0.00">
                  <c:v>45</c:v>
                </c:pt>
                <c:pt idx="863" formatCode="0.00">
                  <c:v>41.1</c:v>
                </c:pt>
                <c:pt idx="864" formatCode="0.00">
                  <c:v>43.8</c:v>
                </c:pt>
                <c:pt idx="865" formatCode="0.00">
                  <c:v>41.8</c:v>
                </c:pt>
                <c:pt idx="866" formatCode="0.00">
                  <c:v>43.4</c:v>
                </c:pt>
                <c:pt idx="867" formatCode="0.00">
                  <c:v>48.8</c:v>
                </c:pt>
                <c:pt idx="868" formatCode="0.00">
                  <c:v>46.2</c:v>
                </c:pt>
                <c:pt idx="869" formatCode="0.00">
                  <c:v>44.6</c:v>
                </c:pt>
                <c:pt idx="870" formatCode="0.00">
                  <c:v>41.6</c:v>
                </c:pt>
                <c:pt idx="871" formatCode="0.00">
                  <c:v>38.1</c:v>
                </c:pt>
                <c:pt idx="872" formatCode="0.00">
                  <c:v>37.9</c:v>
                </c:pt>
                <c:pt idx="873" formatCode="0.00">
                  <c:v>36.700000000000003</c:v>
                </c:pt>
                <c:pt idx="874" formatCode="0.00">
                  <c:v>36.299999999999997</c:v>
                </c:pt>
                <c:pt idx="875" formatCode="0.00">
                  <c:v>37.9</c:v>
                </c:pt>
                <c:pt idx="876" formatCode="0.00">
                  <c:v>33.1</c:v>
                </c:pt>
                <c:pt idx="877" formatCode="0.00">
                  <c:v>32.5</c:v>
                </c:pt>
                <c:pt idx="878" formatCode="0.00">
                  <c:v>29.9</c:v>
                </c:pt>
                <c:pt idx="879" formatCode="0.00">
                  <c:v>28.4</c:v>
                </c:pt>
                <c:pt idx="880" formatCode="0.00">
                  <c:v>28</c:v>
                </c:pt>
                <c:pt idx="881" formatCode="0.00">
                  <c:v>30.8</c:v>
                </c:pt>
                <c:pt idx="882" formatCode="0.00">
                  <c:v>25</c:v>
                </c:pt>
                <c:pt idx="883" formatCode="0.00">
                  <c:v>30.2</c:v>
                </c:pt>
                <c:pt idx="884" formatCode="0.00">
                  <c:v>31.7</c:v>
                </c:pt>
                <c:pt idx="885" formatCode="0.00">
                  <c:v>31.7</c:v>
                </c:pt>
                <c:pt idx="886" formatCode="0.00">
                  <c:v>25.1</c:v>
                </c:pt>
                <c:pt idx="887" formatCode="0.00">
                  <c:v>31.7</c:v>
                </c:pt>
              </c:numCache>
            </c:numRef>
          </c:val>
          <c:smooth val="0"/>
          <c:extLst>
            <c:ext xmlns:c16="http://schemas.microsoft.com/office/drawing/2014/chart" uri="{C3380CC4-5D6E-409C-BE32-E72D297353CC}">
              <c16:uniqueId val="{00000000-54C6-BF43-AE51-B94BFFA2EA41}"/>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55"/>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b="1"/>
              <a:t>Inventories</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Details!$H$6:$H$893</c:f>
              <c:numCache>
                <c:formatCode>0.00</c:formatCode>
                <c:ptCount val="888"/>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numCache>
            </c:numRef>
          </c:val>
          <c:smooth val="0"/>
          <c:extLst>
            <c:ext xmlns:c16="http://schemas.microsoft.com/office/drawing/2014/chart" uri="{C3380CC4-5D6E-409C-BE32-E72D297353CC}">
              <c16:uniqueId val="{00000000-07F4-E647-96A7-3883D9B641FC}"/>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3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6"/>
          <c:order val="0"/>
          <c:tx>
            <c:strRef>
              <c:f>Details!$H$5</c:f>
              <c:strCache>
                <c:ptCount val="1"/>
                <c:pt idx="0">
                  <c:v>Inventories</c:v>
                </c:pt>
              </c:strCache>
            </c:strRef>
          </c:tx>
          <c:spPr>
            <a:ln w="28575" cap="rnd">
              <a:solidFill>
                <a:schemeClr val="accent1">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Details!$H$6:$H$893</c:f>
              <c:numCache>
                <c:formatCode>0.00</c:formatCode>
                <c:ptCount val="888"/>
                <c:pt idx="0">
                  <c:v>45.3</c:v>
                </c:pt>
                <c:pt idx="1">
                  <c:v>43.9</c:v>
                </c:pt>
                <c:pt idx="2">
                  <c:v>44.5</c:v>
                </c:pt>
                <c:pt idx="3">
                  <c:v>46.1</c:v>
                </c:pt>
                <c:pt idx="4">
                  <c:v>47</c:v>
                </c:pt>
                <c:pt idx="5">
                  <c:v>54.7</c:v>
                </c:pt>
                <c:pt idx="6">
                  <c:v>51.1</c:v>
                </c:pt>
                <c:pt idx="7">
                  <c:v>46.6</c:v>
                </c:pt>
                <c:pt idx="8">
                  <c:v>45.2</c:v>
                </c:pt>
                <c:pt idx="9">
                  <c:v>45.4</c:v>
                </c:pt>
                <c:pt idx="10">
                  <c:v>42.6</c:v>
                </c:pt>
                <c:pt idx="11">
                  <c:v>37</c:v>
                </c:pt>
                <c:pt idx="12">
                  <c:v>36.6</c:v>
                </c:pt>
                <c:pt idx="13">
                  <c:v>34.9</c:v>
                </c:pt>
                <c:pt idx="14">
                  <c:v>33.299999999999997</c:v>
                </c:pt>
                <c:pt idx="15">
                  <c:v>27.9</c:v>
                </c:pt>
                <c:pt idx="16">
                  <c:v>25.5</c:v>
                </c:pt>
                <c:pt idx="17">
                  <c:v>24.1</c:v>
                </c:pt>
                <c:pt idx="18">
                  <c:v>21.5</c:v>
                </c:pt>
                <c:pt idx="19">
                  <c:v>26.8</c:v>
                </c:pt>
                <c:pt idx="20">
                  <c:v>35.799999999999997</c:v>
                </c:pt>
                <c:pt idx="21">
                  <c:v>40.6</c:v>
                </c:pt>
                <c:pt idx="22">
                  <c:v>31.3</c:v>
                </c:pt>
                <c:pt idx="23">
                  <c:v>41.7</c:v>
                </c:pt>
                <c:pt idx="24">
                  <c:v>43.6</c:v>
                </c:pt>
                <c:pt idx="25">
                  <c:v>46.4</c:v>
                </c:pt>
                <c:pt idx="26">
                  <c:v>48.8</c:v>
                </c:pt>
                <c:pt idx="27">
                  <c:v>50.6</c:v>
                </c:pt>
                <c:pt idx="28">
                  <c:v>58.2</c:v>
                </c:pt>
                <c:pt idx="29">
                  <c:v>62.1</c:v>
                </c:pt>
                <c:pt idx="30">
                  <c:v>62.7</c:v>
                </c:pt>
                <c:pt idx="31">
                  <c:v>62.3</c:v>
                </c:pt>
                <c:pt idx="32">
                  <c:v>55.2</c:v>
                </c:pt>
                <c:pt idx="33">
                  <c:v>50.6</c:v>
                </c:pt>
                <c:pt idx="34">
                  <c:v>48.3</c:v>
                </c:pt>
                <c:pt idx="35">
                  <c:v>49.7</c:v>
                </c:pt>
                <c:pt idx="36">
                  <c:v>48</c:v>
                </c:pt>
                <c:pt idx="37">
                  <c:v>42.1</c:v>
                </c:pt>
                <c:pt idx="38">
                  <c:v>47.4</c:v>
                </c:pt>
                <c:pt idx="39">
                  <c:v>51.8</c:v>
                </c:pt>
                <c:pt idx="40">
                  <c:v>51.2</c:v>
                </c:pt>
                <c:pt idx="41">
                  <c:v>48.4</c:v>
                </c:pt>
                <c:pt idx="42">
                  <c:v>47.8</c:v>
                </c:pt>
                <c:pt idx="43">
                  <c:v>46.7</c:v>
                </c:pt>
                <c:pt idx="44">
                  <c:v>43.8</c:v>
                </c:pt>
                <c:pt idx="45">
                  <c:v>42</c:v>
                </c:pt>
                <c:pt idx="46">
                  <c:v>44.5</c:v>
                </c:pt>
                <c:pt idx="47">
                  <c:v>42.6</c:v>
                </c:pt>
                <c:pt idx="48">
                  <c:v>42.5</c:v>
                </c:pt>
                <c:pt idx="49">
                  <c:v>39.299999999999997</c:v>
                </c:pt>
                <c:pt idx="50">
                  <c:v>35.6</c:v>
                </c:pt>
                <c:pt idx="51">
                  <c:v>35.4</c:v>
                </c:pt>
                <c:pt idx="52">
                  <c:v>30.3</c:v>
                </c:pt>
                <c:pt idx="53">
                  <c:v>33.799999999999997</c:v>
                </c:pt>
                <c:pt idx="54">
                  <c:v>31.6</c:v>
                </c:pt>
                <c:pt idx="55">
                  <c:v>30.5</c:v>
                </c:pt>
                <c:pt idx="56">
                  <c:v>38.6</c:v>
                </c:pt>
                <c:pt idx="57">
                  <c:v>38.200000000000003</c:v>
                </c:pt>
                <c:pt idx="58">
                  <c:v>39.9</c:v>
                </c:pt>
                <c:pt idx="59">
                  <c:v>40</c:v>
                </c:pt>
                <c:pt idx="60">
                  <c:v>40.9</c:v>
                </c:pt>
                <c:pt idx="61">
                  <c:v>44.3</c:v>
                </c:pt>
                <c:pt idx="62">
                  <c:v>46.4</c:v>
                </c:pt>
                <c:pt idx="63">
                  <c:v>43.8</c:v>
                </c:pt>
                <c:pt idx="64">
                  <c:v>41.2</c:v>
                </c:pt>
                <c:pt idx="65">
                  <c:v>44.6</c:v>
                </c:pt>
                <c:pt idx="66">
                  <c:v>45.6</c:v>
                </c:pt>
                <c:pt idx="67">
                  <c:v>46.2</c:v>
                </c:pt>
                <c:pt idx="68">
                  <c:v>43.3</c:v>
                </c:pt>
                <c:pt idx="69">
                  <c:v>41.3</c:v>
                </c:pt>
                <c:pt idx="70">
                  <c:v>35.5</c:v>
                </c:pt>
                <c:pt idx="71">
                  <c:v>34.200000000000003</c:v>
                </c:pt>
                <c:pt idx="72">
                  <c:v>34.200000000000003</c:v>
                </c:pt>
                <c:pt idx="73">
                  <c:v>30.9</c:v>
                </c:pt>
                <c:pt idx="74">
                  <c:v>31.6</c:v>
                </c:pt>
                <c:pt idx="75">
                  <c:v>33.200000000000003</c:v>
                </c:pt>
                <c:pt idx="76">
                  <c:v>39.1</c:v>
                </c:pt>
                <c:pt idx="77">
                  <c:v>34.4</c:v>
                </c:pt>
                <c:pt idx="78">
                  <c:v>35.700000000000003</c:v>
                </c:pt>
                <c:pt idx="79">
                  <c:v>37.700000000000003</c:v>
                </c:pt>
                <c:pt idx="80">
                  <c:v>40.799999999999997</c:v>
                </c:pt>
                <c:pt idx="81">
                  <c:v>40.5</c:v>
                </c:pt>
                <c:pt idx="82">
                  <c:v>44.7</c:v>
                </c:pt>
                <c:pt idx="83">
                  <c:v>47.1</c:v>
                </c:pt>
                <c:pt idx="84">
                  <c:v>48</c:v>
                </c:pt>
                <c:pt idx="85">
                  <c:v>51.3</c:v>
                </c:pt>
                <c:pt idx="86">
                  <c:v>54.4</c:v>
                </c:pt>
                <c:pt idx="87">
                  <c:v>54.2</c:v>
                </c:pt>
                <c:pt idx="88">
                  <c:v>56.6</c:v>
                </c:pt>
                <c:pt idx="89">
                  <c:v>65.2</c:v>
                </c:pt>
                <c:pt idx="90">
                  <c:v>58.4</c:v>
                </c:pt>
                <c:pt idx="91">
                  <c:v>54.2</c:v>
                </c:pt>
                <c:pt idx="92">
                  <c:v>53.5</c:v>
                </c:pt>
                <c:pt idx="93">
                  <c:v>53.5</c:v>
                </c:pt>
                <c:pt idx="94">
                  <c:v>55.5</c:v>
                </c:pt>
                <c:pt idx="95">
                  <c:v>55.4</c:v>
                </c:pt>
                <c:pt idx="96">
                  <c:v>52.2</c:v>
                </c:pt>
                <c:pt idx="97">
                  <c:v>56.1</c:v>
                </c:pt>
                <c:pt idx="98">
                  <c:v>57.2</c:v>
                </c:pt>
                <c:pt idx="99">
                  <c:v>57.5</c:v>
                </c:pt>
                <c:pt idx="100">
                  <c:v>60.3</c:v>
                </c:pt>
                <c:pt idx="101">
                  <c:v>58.4</c:v>
                </c:pt>
                <c:pt idx="102">
                  <c:v>51.5</c:v>
                </c:pt>
                <c:pt idx="103">
                  <c:v>52.1</c:v>
                </c:pt>
                <c:pt idx="104">
                  <c:v>53.1</c:v>
                </c:pt>
                <c:pt idx="105">
                  <c:v>53.6</c:v>
                </c:pt>
                <c:pt idx="106">
                  <c:v>44.6</c:v>
                </c:pt>
                <c:pt idx="107">
                  <c:v>54.3</c:v>
                </c:pt>
                <c:pt idx="108">
                  <c:v>53.9</c:v>
                </c:pt>
                <c:pt idx="109">
                  <c:v>53.1</c:v>
                </c:pt>
                <c:pt idx="110">
                  <c:v>46.6</c:v>
                </c:pt>
                <c:pt idx="111">
                  <c:v>39.9</c:v>
                </c:pt>
                <c:pt idx="112">
                  <c:v>41.8</c:v>
                </c:pt>
                <c:pt idx="113">
                  <c:v>40.700000000000003</c:v>
                </c:pt>
                <c:pt idx="114">
                  <c:v>45.3</c:v>
                </c:pt>
                <c:pt idx="115">
                  <c:v>46</c:v>
                </c:pt>
                <c:pt idx="116">
                  <c:v>42.6</c:v>
                </c:pt>
                <c:pt idx="117">
                  <c:v>42.7</c:v>
                </c:pt>
                <c:pt idx="118">
                  <c:v>39.700000000000003</c:v>
                </c:pt>
                <c:pt idx="119">
                  <c:v>38</c:v>
                </c:pt>
                <c:pt idx="120">
                  <c:v>35.799999999999997</c:v>
                </c:pt>
                <c:pt idx="121">
                  <c:v>33.1</c:v>
                </c:pt>
                <c:pt idx="122">
                  <c:v>31.3</c:v>
                </c:pt>
                <c:pt idx="123">
                  <c:v>30.8</c:v>
                </c:pt>
                <c:pt idx="124">
                  <c:v>27.7</c:v>
                </c:pt>
                <c:pt idx="125">
                  <c:v>32.200000000000003</c:v>
                </c:pt>
                <c:pt idx="126">
                  <c:v>34.6</c:v>
                </c:pt>
                <c:pt idx="127">
                  <c:v>44.8</c:v>
                </c:pt>
                <c:pt idx="128">
                  <c:v>42.5</c:v>
                </c:pt>
                <c:pt idx="129">
                  <c:v>46.4</c:v>
                </c:pt>
                <c:pt idx="130">
                  <c:v>51</c:v>
                </c:pt>
                <c:pt idx="131">
                  <c:v>49</c:v>
                </c:pt>
                <c:pt idx="132">
                  <c:v>45.5</c:v>
                </c:pt>
                <c:pt idx="133">
                  <c:v>55.5</c:v>
                </c:pt>
                <c:pt idx="134">
                  <c:v>58.4</c:v>
                </c:pt>
                <c:pt idx="135">
                  <c:v>63.4</c:v>
                </c:pt>
                <c:pt idx="136">
                  <c:v>63.8</c:v>
                </c:pt>
                <c:pt idx="137">
                  <c:v>65.599999999999994</c:v>
                </c:pt>
                <c:pt idx="138">
                  <c:v>62</c:v>
                </c:pt>
                <c:pt idx="139">
                  <c:v>50.9</c:v>
                </c:pt>
                <c:pt idx="140">
                  <c:v>42.3</c:v>
                </c:pt>
                <c:pt idx="141">
                  <c:v>39.1</c:v>
                </c:pt>
                <c:pt idx="142">
                  <c:v>43.4</c:v>
                </c:pt>
                <c:pt idx="143">
                  <c:v>49.1</c:v>
                </c:pt>
                <c:pt idx="144">
                  <c:v>48.3</c:v>
                </c:pt>
                <c:pt idx="145">
                  <c:v>56.6</c:v>
                </c:pt>
                <c:pt idx="146">
                  <c:v>50.7</c:v>
                </c:pt>
                <c:pt idx="147">
                  <c:v>45.5</c:v>
                </c:pt>
                <c:pt idx="148">
                  <c:v>42.5</c:v>
                </c:pt>
                <c:pt idx="149">
                  <c:v>43.9</c:v>
                </c:pt>
                <c:pt idx="150">
                  <c:v>41.9</c:v>
                </c:pt>
                <c:pt idx="151">
                  <c:v>39.1</c:v>
                </c:pt>
                <c:pt idx="152">
                  <c:v>40.799999999999997</c:v>
                </c:pt>
                <c:pt idx="153">
                  <c:v>39.700000000000003</c:v>
                </c:pt>
                <c:pt idx="154">
                  <c:v>41.7</c:v>
                </c:pt>
                <c:pt idx="155">
                  <c:v>39.299999999999997</c:v>
                </c:pt>
                <c:pt idx="156">
                  <c:v>40.5</c:v>
                </c:pt>
                <c:pt idx="157">
                  <c:v>36.6</c:v>
                </c:pt>
                <c:pt idx="158">
                  <c:v>38.9</c:v>
                </c:pt>
                <c:pt idx="159">
                  <c:v>41.3</c:v>
                </c:pt>
                <c:pt idx="160">
                  <c:v>44</c:v>
                </c:pt>
                <c:pt idx="161">
                  <c:v>42</c:v>
                </c:pt>
                <c:pt idx="162">
                  <c:v>45.3</c:v>
                </c:pt>
                <c:pt idx="163">
                  <c:v>54.5</c:v>
                </c:pt>
                <c:pt idx="164">
                  <c:v>56.3</c:v>
                </c:pt>
                <c:pt idx="165">
                  <c:v>56.7</c:v>
                </c:pt>
                <c:pt idx="166">
                  <c:v>54.6</c:v>
                </c:pt>
                <c:pt idx="167">
                  <c:v>56.1</c:v>
                </c:pt>
                <c:pt idx="168">
                  <c:v>59</c:v>
                </c:pt>
                <c:pt idx="169">
                  <c:v>58.6</c:v>
                </c:pt>
                <c:pt idx="170">
                  <c:v>57.5</c:v>
                </c:pt>
                <c:pt idx="171">
                  <c:v>53.5</c:v>
                </c:pt>
                <c:pt idx="172">
                  <c:v>50.3</c:v>
                </c:pt>
                <c:pt idx="173">
                  <c:v>46.4</c:v>
                </c:pt>
                <c:pt idx="174">
                  <c:v>43.8</c:v>
                </c:pt>
                <c:pt idx="175">
                  <c:v>45.2</c:v>
                </c:pt>
                <c:pt idx="176">
                  <c:v>42.5</c:v>
                </c:pt>
                <c:pt idx="177">
                  <c:v>46.2</c:v>
                </c:pt>
                <c:pt idx="178">
                  <c:v>51.5</c:v>
                </c:pt>
                <c:pt idx="179">
                  <c:v>50.1</c:v>
                </c:pt>
                <c:pt idx="180">
                  <c:v>47.4</c:v>
                </c:pt>
                <c:pt idx="181">
                  <c:v>48.3</c:v>
                </c:pt>
                <c:pt idx="182">
                  <c:v>46.8</c:v>
                </c:pt>
                <c:pt idx="183">
                  <c:v>48.6</c:v>
                </c:pt>
                <c:pt idx="184">
                  <c:v>54.2</c:v>
                </c:pt>
                <c:pt idx="185">
                  <c:v>55</c:v>
                </c:pt>
                <c:pt idx="186">
                  <c:v>54</c:v>
                </c:pt>
                <c:pt idx="187">
                  <c:v>48.1</c:v>
                </c:pt>
                <c:pt idx="188">
                  <c:v>47.9</c:v>
                </c:pt>
                <c:pt idx="189">
                  <c:v>46.4</c:v>
                </c:pt>
                <c:pt idx="190">
                  <c:v>43.7</c:v>
                </c:pt>
                <c:pt idx="191">
                  <c:v>44.2</c:v>
                </c:pt>
                <c:pt idx="192">
                  <c:v>42.9</c:v>
                </c:pt>
                <c:pt idx="193">
                  <c:v>50.4</c:v>
                </c:pt>
                <c:pt idx="194">
                  <c:v>54.6</c:v>
                </c:pt>
                <c:pt idx="195">
                  <c:v>53.1</c:v>
                </c:pt>
                <c:pt idx="196">
                  <c:v>50.3</c:v>
                </c:pt>
                <c:pt idx="197">
                  <c:v>53.5</c:v>
                </c:pt>
                <c:pt idx="198">
                  <c:v>55.5</c:v>
                </c:pt>
                <c:pt idx="199">
                  <c:v>53.5</c:v>
                </c:pt>
                <c:pt idx="200">
                  <c:v>59</c:v>
                </c:pt>
                <c:pt idx="201">
                  <c:v>59.1</c:v>
                </c:pt>
                <c:pt idx="202">
                  <c:v>61</c:v>
                </c:pt>
                <c:pt idx="203">
                  <c:v>59.5</c:v>
                </c:pt>
                <c:pt idx="204">
                  <c:v>61.4</c:v>
                </c:pt>
                <c:pt idx="205">
                  <c:v>63.2</c:v>
                </c:pt>
                <c:pt idx="206">
                  <c:v>57.8</c:v>
                </c:pt>
                <c:pt idx="207">
                  <c:v>61.9</c:v>
                </c:pt>
                <c:pt idx="208">
                  <c:v>60.6</c:v>
                </c:pt>
                <c:pt idx="209">
                  <c:v>55.8</c:v>
                </c:pt>
                <c:pt idx="210">
                  <c:v>53.8</c:v>
                </c:pt>
                <c:pt idx="211">
                  <c:v>57.2</c:v>
                </c:pt>
                <c:pt idx="212">
                  <c:v>55.7</c:v>
                </c:pt>
                <c:pt idx="213">
                  <c:v>46.5</c:v>
                </c:pt>
                <c:pt idx="214">
                  <c:v>48.7</c:v>
                </c:pt>
                <c:pt idx="215">
                  <c:v>47.4</c:v>
                </c:pt>
                <c:pt idx="216">
                  <c:v>49.7</c:v>
                </c:pt>
                <c:pt idx="217">
                  <c:v>48.7</c:v>
                </c:pt>
                <c:pt idx="218">
                  <c:v>52.3</c:v>
                </c:pt>
                <c:pt idx="219">
                  <c:v>53</c:v>
                </c:pt>
                <c:pt idx="220">
                  <c:v>53.8</c:v>
                </c:pt>
                <c:pt idx="221">
                  <c:v>53.3</c:v>
                </c:pt>
                <c:pt idx="222">
                  <c:v>57.9</c:v>
                </c:pt>
                <c:pt idx="223">
                  <c:v>57</c:v>
                </c:pt>
                <c:pt idx="224">
                  <c:v>54.8</c:v>
                </c:pt>
                <c:pt idx="225">
                  <c:v>58.2</c:v>
                </c:pt>
                <c:pt idx="226">
                  <c:v>55.6</c:v>
                </c:pt>
                <c:pt idx="227">
                  <c:v>53.7</c:v>
                </c:pt>
                <c:pt idx="228">
                  <c:v>48.2</c:v>
                </c:pt>
                <c:pt idx="229">
                  <c:v>45.3</c:v>
                </c:pt>
                <c:pt idx="230">
                  <c:v>45.6</c:v>
                </c:pt>
                <c:pt idx="231">
                  <c:v>39.4</c:v>
                </c:pt>
                <c:pt idx="232">
                  <c:v>39.700000000000003</c:v>
                </c:pt>
                <c:pt idx="233">
                  <c:v>39.6</c:v>
                </c:pt>
                <c:pt idx="234">
                  <c:v>38.1</c:v>
                </c:pt>
                <c:pt idx="235">
                  <c:v>41.7</c:v>
                </c:pt>
                <c:pt idx="236">
                  <c:v>46.8</c:v>
                </c:pt>
                <c:pt idx="237">
                  <c:v>48</c:v>
                </c:pt>
                <c:pt idx="238">
                  <c:v>44.4</c:v>
                </c:pt>
                <c:pt idx="239">
                  <c:v>53.8</c:v>
                </c:pt>
                <c:pt idx="240">
                  <c:v>54.8</c:v>
                </c:pt>
                <c:pt idx="241">
                  <c:v>53.7</c:v>
                </c:pt>
                <c:pt idx="242">
                  <c:v>50.7</c:v>
                </c:pt>
                <c:pt idx="243">
                  <c:v>54.9</c:v>
                </c:pt>
                <c:pt idx="244">
                  <c:v>54</c:v>
                </c:pt>
                <c:pt idx="245">
                  <c:v>55</c:v>
                </c:pt>
                <c:pt idx="246">
                  <c:v>55.8</c:v>
                </c:pt>
                <c:pt idx="247">
                  <c:v>54.2</c:v>
                </c:pt>
                <c:pt idx="248">
                  <c:v>42.4</c:v>
                </c:pt>
                <c:pt idx="249">
                  <c:v>44.3</c:v>
                </c:pt>
                <c:pt idx="250">
                  <c:v>43.5</c:v>
                </c:pt>
                <c:pt idx="251">
                  <c:v>46.3</c:v>
                </c:pt>
                <c:pt idx="252">
                  <c:v>44.2</c:v>
                </c:pt>
                <c:pt idx="253">
                  <c:v>46.3</c:v>
                </c:pt>
                <c:pt idx="254">
                  <c:v>47.6</c:v>
                </c:pt>
                <c:pt idx="255">
                  <c:v>49.2</c:v>
                </c:pt>
                <c:pt idx="256">
                  <c:v>50.7</c:v>
                </c:pt>
                <c:pt idx="257">
                  <c:v>47.8</c:v>
                </c:pt>
                <c:pt idx="258">
                  <c:v>49.3</c:v>
                </c:pt>
                <c:pt idx="259">
                  <c:v>50.9</c:v>
                </c:pt>
                <c:pt idx="260">
                  <c:v>49.4</c:v>
                </c:pt>
                <c:pt idx="261">
                  <c:v>54.2</c:v>
                </c:pt>
                <c:pt idx="262">
                  <c:v>55.6</c:v>
                </c:pt>
                <c:pt idx="263">
                  <c:v>51.5</c:v>
                </c:pt>
                <c:pt idx="264">
                  <c:v>50.2</c:v>
                </c:pt>
                <c:pt idx="265">
                  <c:v>48.6</c:v>
                </c:pt>
                <c:pt idx="266">
                  <c:v>51.4</c:v>
                </c:pt>
                <c:pt idx="267">
                  <c:v>44.3</c:v>
                </c:pt>
                <c:pt idx="268">
                  <c:v>40.4</c:v>
                </c:pt>
                <c:pt idx="269">
                  <c:v>45.3</c:v>
                </c:pt>
                <c:pt idx="270">
                  <c:v>45.4</c:v>
                </c:pt>
                <c:pt idx="271">
                  <c:v>43.8</c:v>
                </c:pt>
                <c:pt idx="272">
                  <c:v>47.2</c:v>
                </c:pt>
                <c:pt idx="273">
                  <c:v>45.7</c:v>
                </c:pt>
                <c:pt idx="274">
                  <c:v>46.3</c:v>
                </c:pt>
                <c:pt idx="275">
                  <c:v>44.4</c:v>
                </c:pt>
                <c:pt idx="276">
                  <c:v>47.4</c:v>
                </c:pt>
                <c:pt idx="277">
                  <c:v>48</c:v>
                </c:pt>
                <c:pt idx="278">
                  <c:v>51.2</c:v>
                </c:pt>
                <c:pt idx="279">
                  <c:v>55.5</c:v>
                </c:pt>
                <c:pt idx="280">
                  <c:v>55.1</c:v>
                </c:pt>
                <c:pt idx="281">
                  <c:v>59</c:v>
                </c:pt>
                <c:pt idx="282">
                  <c:v>58.9</c:v>
                </c:pt>
                <c:pt idx="283">
                  <c:v>50.9</c:v>
                </c:pt>
                <c:pt idx="284">
                  <c:v>40.200000000000003</c:v>
                </c:pt>
                <c:pt idx="285">
                  <c:v>38.1</c:v>
                </c:pt>
                <c:pt idx="286">
                  <c:v>41.6</c:v>
                </c:pt>
                <c:pt idx="287">
                  <c:v>47.7</c:v>
                </c:pt>
                <c:pt idx="288">
                  <c:v>48.4</c:v>
                </c:pt>
                <c:pt idx="289">
                  <c:v>51.7</c:v>
                </c:pt>
                <c:pt idx="290">
                  <c:v>51.5</c:v>
                </c:pt>
                <c:pt idx="291">
                  <c:v>52.3</c:v>
                </c:pt>
                <c:pt idx="292">
                  <c:v>53.1</c:v>
                </c:pt>
                <c:pt idx="293">
                  <c:v>49.6</c:v>
                </c:pt>
                <c:pt idx="294">
                  <c:v>46.7</c:v>
                </c:pt>
                <c:pt idx="295">
                  <c:v>55.5</c:v>
                </c:pt>
                <c:pt idx="296">
                  <c:v>56.8</c:v>
                </c:pt>
                <c:pt idx="297">
                  <c:v>63</c:v>
                </c:pt>
                <c:pt idx="298">
                  <c:v>63.4</c:v>
                </c:pt>
                <c:pt idx="299">
                  <c:v>62.5</c:v>
                </c:pt>
                <c:pt idx="300">
                  <c:v>61</c:v>
                </c:pt>
                <c:pt idx="301">
                  <c:v>63.6</c:v>
                </c:pt>
                <c:pt idx="302">
                  <c:v>61.9</c:v>
                </c:pt>
                <c:pt idx="303">
                  <c:v>59.2</c:v>
                </c:pt>
                <c:pt idx="304">
                  <c:v>59.2</c:v>
                </c:pt>
                <c:pt idx="305">
                  <c:v>62.5</c:v>
                </c:pt>
                <c:pt idx="306">
                  <c:v>64</c:v>
                </c:pt>
                <c:pt idx="307">
                  <c:v>62.1</c:v>
                </c:pt>
                <c:pt idx="308">
                  <c:v>62.3</c:v>
                </c:pt>
                <c:pt idx="309">
                  <c:v>66.5</c:v>
                </c:pt>
                <c:pt idx="310">
                  <c:v>63.8</c:v>
                </c:pt>
                <c:pt idx="311">
                  <c:v>63.8</c:v>
                </c:pt>
                <c:pt idx="312">
                  <c:v>62</c:v>
                </c:pt>
                <c:pt idx="313">
                  <c:v>58.8</c:v>
                </c:pt>
                <c:pt idx="314">
                  <c:v>59.1</c:v>
                </c:pt>
                <c:pt idx="315">
                  <c:v>62.5</c:v>
                </c:pt>
                <c:pt idx="316">
                  <c:v>59.3</c:v>
                </c:pt>
                <c:pt idx="317">
                  <c:v>55.9</c:v>
                </c:pt>
                <c:pt idx="318">
                  <c:v>54.8</c:v>
                </c:pt>
                <c:pt idx="319">
                  <c:v>57</c:v>
                </c:pt>
                <c:pt idx="320">
                  <c:v>54.8</c:v>
                </c:pt>
                <c:pt idx="321">
                  <c:v>47.9</c:v>
                </c:pt>
                <c:pt idx="322">
                  <c:v>47.2</c:v>
                </c:pt>
                <c:pt idx="323">
                  <c:v>40.6</c:v>
                </c:pt>
                <c:pt idx="324">
                  <c:v>36.6</c:v>
                </c:pt>
                <c:pt idx="325">
                  <c:v>30.6</c:v>
                </c:pt>
                <c:pt idx="326">
                  <c:v>30.9</c:v>
                </c:pt>
                <c:pt idx="327">
                  <c:v>26.9</c:v>
                </c:pt>
                <c:pt idx="328">
                  <c:v>31</c:v>
                </c:pt>
                <c:pt idx="329">
                  <c:v>28.7</c:v>
                </c:pt>
                <c:pt idx="330">
                  <c:v>24.6</c:v>
                </c:pt>
                <c:pt idx="331">
                  <c:v>28.1</c:v>
                </c:pt>
                <c:pt idx="332">
                  <c:v>34.200000000000003</c:v>
                </c:pt>
                <c:pt idx="333">
                  <c:v>41.9</c:v>
                </c:pt>
                <c:pt idx="334">
                  <c:v>38.799999999999997</c:v>
                </c:pt>
                <c:pt idx="335">
                  <c:v>40.200000000000003</c:v>
                </c:pt>
                <c:pt idx="336">
                  <c:v>45.3</c:v>
                </c:pt>
                <c:pt idx="337">
                  <c:v>48.2</c:v>
                </c:pt>
                <c:pt idx="338">
                  <c:v>46.7</c:v>
                </c:pt>
                <c:pt idx="339">
                  <c:v>51.4</c:v>
                </c:pt>
                <c:pt idx="340">
                  <c:v>51.6</c:v>
                </c:pt>
                <c:pt idx="341">
                  <c:v>52.6</c:v>
                </c:pt>
                <c:pt idx="342">
                  <c:v>50.5</c:v>
                </c:pt>
                <c:pt idx="343">
                  <c:v>52.4</c:v>
                </c:pt>
                <c:pt idx="344">
                  <c:v>49.5</c:v>
                </c:pt>
                <c:pt idx="345">
                  <c:v>50</c:v>
                </c:pt>
                <c:pt idx="346">
                  <c:v>42.4</c:v>
                </c:pt>
                <c:pt idx="347">
                  <c:v>52.8</c:v>
                </c:pt>
                <c:pt idx="348">
                  <c:v>51.4</c:v>
                </c:pt>
                <c:pt idx="349">
                  <c:v>51.9</c:v>
                </c:pt>
                <c:pt idx="350">
                  <c:v>54.7</c:v>
                </c:pt>
                <c:pt idx="351">
                  <c:v>54.4</c:v>
                </c:pt>
                <c:pt idx="352">
                  <c:v>53.2</c:v>
                </c:pt>
                <c:pt idx="353">
                  <c:v>52.6</c:v>
                </c:pt>
                <c:pt idx="354">
                  <c:v>52</c:v>
                </c:pt>
                <c:pt idx="355">
                  <c:v>50</c:v>
                </c:pt>
                <c:pt idx="356">
                  <c:v>44.8</c:v>
                </c:pt>
                <c:pt idx="357">
                  <c:v>47.9</c:v>
                </c:pt>
                <c:pt idx="358">
                  <c:v>48</c:v>
                </c:pt>
                <c:pt idx="359">
                  <c:v>48.9</c:v>
                </c:pt>
                <c:pt idx="360">
                  <c:v>54</c:v>
                </c:pt>
                <c:pt idx="361">
                  <c:v>54</c:v>
                </c:pt>
                <c:pt idx="362">
                  <c:v>44</c:v>
                </c:pt>
                <c:pt idx="363">
                  <c:v>52.4</c:v>
                </c:pt>
                <c:pt idx="364">
                  <c:v>54.5</c:v>
                </c:pt>
                <c:pt idx="365">
                  <c:v>54.2</c:v>
                </c:pt>
                <c:pt idx="366">
                  <c:v>57.7</c:v>
                </c:pt>
                <c:pt idx="367">
                  <c:v>55.4</c:v>
                </c:pt>
                <c:pt idx="368">
                  <c:v>54.5</c:v>
                </c:pt>
                <c:pt idx="369">
                  <c:v>56.1</c:v>
                </c:pt>
                <c:pt idx="370">
                  <c:v>56.7</c:v>
                </c:pt>
                <c:pt idx="371">
                  <c:v>53.9</c:v>
                </c:pt>
                <c:pt idx="372">
                  <c:v>52.3</c:v>
                </c:pt>
                <c:pt idx="373">
                  <c:v>51.4</c:v>
                </c:pt>
                <c:pt idx="374">
                  <c:v>54.1</c:v>
                </c:pt>
                <c:pt idx="375">
                  <c:v>50.9</c:v>
                </c:pt>
                <c:pt idx="376">
                  <c:v>53.3</c:v>
                </c:pt>
                <c:pt idx="377">
                  <c:v>53.8</c:v>
                </c:pt>
                <c:pt idx="378">
                  <c:v>53.6</c:v>
                </c:pt>
                <c:pt idx="379">
                  <c:v>51.6</c:v>
                </c:pt>
                <c:pt idx="380">
                  <c:v>52.3</c:v>
                </c:pt>
                <c:pt idx="381">
                  <c:v>46</c:v>
                </c:pt>
                <c:pt idx="382">
                  <c:v>44.3</c:v>
                </c:pt>
                <c:pt idx="383">
                  <c:v>43.5</c:v>
                </c:pt>
                <c:pt idx="384">
                  <c:v>44.5</c:v>
                </c:pt>
                <c:pt idx="385">
                  <c:v>46.5</c:v>
                </c:pt>
                <c:pt idx="386">
                  <c:v>43</c:v>
                </c:pt>
                <c:pt idx="387">
                  <c:v>45.3</c:v>
                </c:pt>
                <c:pt idx="388">
                  <c:v>33.299999999999997</c:v>
                </c:pt>
                <c:pt idx="389">
                  <c:v>37.299999999999997</c:v>
                </c:pt>
                <c:pt idx="390">
                  <c:v>29.5</c:v>
                </c:pt>
                <c:pt idx="391">
                  <c:v>37.6</c:v>
                </c:pt>
                <c:pt idx="392">
                  <c:v>45.3</c:v>
                </c:pt>
                <c:pt idx="393">
                  <c:v>43.9</c:v>
                </c:pt>
                <c:pt idx="394">
                  <c:v>42.2</c:v>
                </c:pt>
                <c:pt idx="395">
                  <c:v>51.4</c:v>
                </c:pt>
                <c:pt idx="396">
                  <c:v>44.6</c:v>
                </c:pt>
                <c:pt idx="397">
                  <c:v>42.1</c:v>
                </c:pt>
                <c:pt idx="398">
                  <c:v>44.7</c:v>
                </c:pt>
                <c:pt idx="399">
                  <c:v>44.4</c:v>
                </c:pt>
                <c:pt idx="400">
                  <c:v>48.7</c:v>
                </c:pt>
                <c:pt idx="401">
                  <c:v>49.4</c:v>
                </c:pt>
                <c:pt idx="402">
                  <c:v>44.4</c:v>
                </c:pt>
                <c:pt idx="403">
                  <c:v>47.3</c:v>
                </c:pt>
                <c:pt idx="404">
                  <c:v>41.9</c:v>
                </c:pt>
                <c:pt idx="405">
                  <c:v>48.9</c:v>
                </c:pt>
                <c:pt idx="406">
                  <c:v>42.3</c:v>
                </c:pt>
                <c:pt idx="407">
                  <c:v>37.200000000000003</c:v>
                </c:pt>
                <c:pt idx="408">
                  <c:v>35.799999999999997</c:v>
                </c:pt>
                <c:pt idx="409">
                  <c:v>34.700000000000003</c:v>
                </c:pt>
                <c:pt idx="410">
                  <c:v>31.2</c:v>
                </c:pt>
                <c:pt idx="411">
                  <c:v>31.5</c:v>
                </c:pt>
                <c:pt idx="412">
                  <c:v>28.8</c:v>
                </c:pt>
                <c:pt idx="413">
                  <c:v>29.4</c:v>
                </c:pt>
                <c:pt idx="414">
                  <c:v>29.5</c:v>
                </c:pt>
                <c:pt idx="415">
                  <c:v>31.6</c:v>
                </c:pt>
                <c:pt idx="416">
                  <c:v>33.6</c:v>
                </c:pt>
                <c:pt idx="417">
                  <c:v>32.5</c:v>
                </c:pt>
                <c:pt idx="418">
                  <c:v>33.6</c:v>
                </c:pt>
                <c:pt idx="419">
                  <c:v>34.700000000000003</c:v>
                </c:pt>
                <c:pt idx="420">
                  <c:v>36.299999999999997</c:v>
                </c:pt>
                <c:pt idx="421">
                  <c:v>40.1</c:v>
                </c:pt>
                <c:pt idx="422">
                  <c:v>44.2</c:v>
                </c:pt>
                <c:pt idx="423">
                  <c:v>46</c:v>
                </c:pt>
                <c:pt idx="424">
                  <c:v>45.7</c:v>
                </c:pt>
                <c:pt idx="425">
                  <c:v>45.7</c:v>
                </c:pt>
                <c:pt idx="426">
                  <c:v>50.8</c:v>
                </c:pt>
                <c:pt idx="427">
                  <c:v>49.3</c:v>
                </c:pt>
                <c:pt idx="428">
                  <c:v>48.6</c:v>
                </c:pt>
                <c:pt idx="429">
                  <c:v>52.1</c:v>
                </c:pt>
                <c:pt idx="430">
                  <c:v>55</c:v>
                </c:pt>
                <c:pt idx="431">
                  <c:v>59.6</c:v>
                </c:pt>
                <c:pt idx="432">
                  <c:v>52.7</c:v>
                </c:pt>
                <c:pt idx="433">
                  <c:v>52.7</c:v>
                </c:pt>
                <c:pt idx="434">
                  <c:v>52.7</c:v>
                </c:pt>
                <c:pt idx="435">
                  <c:v>54</c:v>
                </c:pt>
                <c:pt idx="436">
                  <c:v>54.1</c:v>
                </c:pt>
                <c:pt idx="437">
                  <c:v>56.3</c:v>
                </c:pt>
                <c:pt idx="438">
                  <c:v>57.8</c:v>
                </c:pt>
                <c:pt idx="439">
                  <c:v>49.1</c:v>
                </c:pt>
                <c:pt idx="440">
                  <c:v>46.8</c:v>
                </c:pt>
                <c:pt idx="441">
                  <c:v>45.6</c:v>
                </c:pt>
                <c:pt idx="442">
                  <c:v>45.7</c:v>
                </c:pt>
                <c:pt idx="443">
                  <c:v>47.3</c:v>
                </c:pt>
                <c:pt idx="444">
                  <c:v>45.9</c:v>
                </c:pt>
                <c:pt idx="445">
                  <c:v>44.8</c:v>
                </c:pt>
                <c:pt idx="446">
                  <c:v>44</c:v>
                </c:pt>
                <c:pt idx="447">
                  <c:v>43.8</c:v>
                </c:pt>
                <c:pt idx="448">
                  <c:v>40.4</c:v>
                </c:pt>
                <c:pt idx="449">
                  <c:v>40.200000000000003</c:v>
                </c:pt>
                <c:pt idx="450">
                  <c:v>41.8</c:v>
                </c:pt>
                <c:pt idx="451">
                  <c:v>43</c:v>
                </c:pt>
                <c:pt idx="452">
                  <c:v>45.5</c:v>
                </c:pt>
                <c:pt idx="453">
                  <c:v>45.9</c:v>
                </c:pt>
                <c:pt idx="454">
                  <c:v>45.2</c:v>
                </c:pt>
                <c:pt idx="455">
                  <c:v>45.2</c:v>
                </c:pt>
                <c:pt idx="456">
                  <c:v>44.9</c:v>
                </c:pt>
                <c:pt idx="457">
                  <c:v>44.7</c:v>
                </c:pt>
                <c:pt idx="458">
                  <c:v>43.7</c:v>
                </c:pt>
                <c:pt idx="459">
                  <c:v>42.5</c:v>
                </c:pt>
                <c:pt idx="460">
                  <c:v>46.9</c:v>
                </c:pt>
                <c:pt idx="461">
                  <c:v>44.4</c:v>
                </c:pt>
                <c:pt idx="462">
                  <c:v>43.9</c:v>
                </c:pt>
                <c:pt idx="463">
                  <c:v>45.9</c:v>
                </c:pt>
                <c:pt idx="464">
                  <c:v>48.2</c:v>
                </c:pt>
                <c:pt idx="465">
                  <c:v>48.2</c:v>
                </c:pt>
                <c:pt idx="466">
                  <c:v>42.2</c:v>
                </c:pt>
                <c:pt idx="467">
                  <c:v>38.4</c:v>
                </c:pt>
                <c:pt idx="468">
                  <c:v>46.3</c:v>
                </c:pt>
                <c:pt idx="469">
                  <c:v>46.7</c:v>
                </c:pt>
                <c:pt idx="470">
                  <c:v>46.5</c:v>
                </c:pt>
                <c:pt idx="471">
                  <c:v>45.9</c:v>
                </c:pt>
                <c:pt idx="472">
                  <c:v>47.5</c:v>
                </c:pt>
                <c:pt idx="473">
                  <c:v>52.4</c:v>
                </c:pt>
                <c:pt idx="474">
                  <c:v>44.7</c:v>
                </c:pt>
                <c:pt idx="475">
                  <c:v>49.3</c:v>
                </c:pt>
                <c:pt idx="476">
                  <c:v>49.2</c:v>
                </c:pt>
                <c:pt idx="477">
                  <c:v>50.7</c:v>
                </c:pt>
                <c:pt idx="478">
                  <c:v>51.2</c:v>
                </c:pt>
                <c:pt idx="479">
                  <c:v>50.8</c:v>
                </c:pt>
                <c:pt idx="480">
                  <c:v>50.7</c:v>
                </c:pt>
                <c:pt idx="481">
                  <c:v>48.1</c:v>
                </c:pt>
                <c:pt idx="482">
                  <c:v>41.9</c:v>
                </c:pt>
                <c:pt idx="483">
                  <c:v>51</c:v>
                </c:pt>
                <c:pt idx="484">
                  <c:v>51.2</c:v>
                </c:pt>
                <c:pt idx="485">
                  <c:v>48.2</c:v>
                </c:pt>
                <c:pt idx="486">
                  <c:v>54.5</c:v>
                </c:pt>
                <c:pt idx="487">
                  <c:v>49.4</c:v>
                </c:pt>
                <c:pt idx="488">
                  <c:v>49.5</c:v>
                </c:pt>
                <c:pt idx="489">
                  <c:v>49.2</c:v>
                </c:pt>
                <c:pt idx="490">
                  <c:v>51.6</c:v>
                </c:pt>
                <c:pt idx="491">
                  <c:v>49.9</c:v>
                </c:pt>
                <c:pt idx="492">
                  <c:v>46.7</c:v>
                </c:pt>
                <c:pt idx="493">
                  <c:v>49</c:v>
                </c:pt>
                <c:pt idx="494">
                  <c:v>48.3</c:v>
                </c:pt>
                <c:pt idx="495">
                  <c:v>47.4</c:v>
                </c:pt>
                <c:pt idx="496">
                  <c:v>44.9</c:v>
                </c:pt>
                <c:pt idx="497">
                  <c:v>47.5</c:v>
                </c:pt>
                <c:pt idx="498">
                  <c:v>46.2</c:v>
                </c:pt>
                <c:pt idx="499">
                  <c:v>43.5</c:v>
                </c:pt>
                <c:pt idx="500">
                  <c:v>44.8</c:v>
                </c:pt>
                <c:pt idx="501">
                  <c:v>43.8</c:v>
                </c:pt>
                <c:pt idx="502">
                  <c:v>41.4</c:v>
                </c:pt>
                <c:pt idx="503">
                  <c:v>43.9</c:v>
                </c:pt>
                <c:pt idx="504">
                  <c:v>42.7</c:v>
                </c:pt>
                <c:pt idx="505">
                  <c:v>41.4</c:v>
                </c:pt>
                <c:pt idx="506">
                  <c:v>41.2</c:v>
                </c:pt>
                <c:pt idx="507">
                  <c:v>41.3</c:v>
                </c:pt>
                <c:pt idx="508">
                  <c:v>40</c:v>
                </c:pt>
                <c:pt idx="509">
                  <c:v>42.6</c:v>
                </c:pt>
                <c:pt idx="510">
                  <c:v>39.6</c:v>
                </c:pt>
                <c:pt idx="511">
                  <c:v>43</c:v>
                </c:pt>
                <c:pt idx="512">
                  <c:v>40.799999999999997</c:v>
                </c:pt>
                <c:pt idx="513">
                  <c:v>41.2</c:v>
                </c:pt>
                <c:pt idx="514">
                  <c:v>40.9</c:v>
                </c:pt>
                <c:pt idx="515">
                  <c:v>39.6</c:v>
                </c:pt>
                <c:pt idx="516">
                  <c:v>39.6</c:v>
                </c:pt>
                <c:pt idx="517">
                  <c:v>39.9</c:v>
                </c:pt>
                <c:pt idx="518">
                  <c:v>43.6</c:v>
                </c:pt>
                <c:pt idx="519">
                  <c:v>39.6</c:v>
                </c:pt>
                <c:pt idx="520">
                  <c:v>37.299999999999997</c:v>
                </c:pt>
                <c:pt idx="521">
                  <c:v>37.1</c:v>
                </c:pt>
                <c:pt idx="522">
                  <c:v>39.1</c:v>
                </c:pt>
                <c:pt idx="523">
                  <c:v>39</c:v>
                </c:pt>
                <c:pt idx="524">
                  <c:v>45.9</c:v>
                </c:pt>
                <c:pt idx="525">
                  <c:v>40.5</c:v>
                </c:pt>
                <c:pt idx="526">
                  <c:v>42.8</c:v>
                </c:pt>
                <c:pt idx="527">
                  <c:v>38.799999999999997</c:v>
                </c:pt>
                <c:pt idx="528">
                  <c:v>44.1</c:v>
                </c:pt>
                <c:pt idx="529">
                  <c:v>44</c:v>
                </c:pt>
                <c:pt idx="530">
                  <c:v>44.3</c:v>
                </c:pt>
                <c:pt idx="531">
                  <c:v>43.2</c:v>
                </c:pt>
                <c:pt idx="532">
                  <c:v>47</c:v>
                </c:pt>
                <c:pt idx="533">
                  <c:v>43.1</c:v>
                </c:pt>
                <c:pt idx="534">
                  <c:v>46.9</c:v>
                </c:pt>
                <c:pt idx="535">
                  <c:v>45.8</c:v>
                </c:pt>
                <c:pt idx="536">
                  <c:v>42.3</c:v>
                </c:pt>
                <c:pt idx="537">
                  <c:v>42.4</c:v>
                </c:pt>
                <c:pt idx="538">
                  <c:v>42.1</c:v>
                </c:pt>
                <c:pt idx="539">
                  <c:v>45</c:v>
                </c:pt>
                <c:pt idx="540">
                  <c:v>43.3</c:v>
                </c:pt>
                <c:pt idx="541">
                  <c:v>42.6</c:v>
                </c:pt>
                <c:pt idx="542">
                  <c:v>45.6</c:v>
                </c:pt>
                <c:pt idx="543">
                  <c:v>44.7</c:v>
                </c:pt>
                <c:pt idx="544">
                  <c:v>44.8</c:v>
                </c:pt>
                <c:pt idx="545">
                  <c:v>46.5</c:v>
                </c:pt>
                <c:pt idx="546">
                  <c:v>45.5</c:v>
                </c:pt>
                <c:pt idx="547">
                  <c:v>44.4</c:v>
                </c:pt>
                <c:pt idx="548">
                  <c:v>46.2</c:v>
                </c:pt>
                <c:pt idx="549">
                  <c:v>48.6</c:v>
                </c:pt>
                <c:pt idx="550">
                  <c:v>45.5</c:v>
                </c:pt>
                <c:pt idx="551">
                  <c:v>43.2</c:v>
                </c:pt>
                <c:pt idx="552">
                  <c:v>43.9</c:v>
                </c:pt>
                <c:pt idx="553">
                  <c:v>44.6</c:v>
                </c:pt>
                <c:pt idx="554">
                  <c:v>43</c:v>
                </c:pt>
                <c:pt idx="555">
                  <c:v>45.9</c:v>
                </c:pt>
                <c:pt idx="556">
                  <c:v>47.6</c:v>
                </c:pt>
                <c:pt idx="557">
                  <c:v>48.3</c:v>
                </c:pt>
                <c:pt idx="558">
                  <c:v>45.1</c:v>
                </c:pt>
                <c:pt idx="559">
                  <c:v>44.9</c:v>
                </c:pt>
                <c:pt idx="560">
                  <c:v>46.1</c:v>
                </c:pt>
                <c:pt idx="561">
                  <c:v>47.6</c:v>
                </c:pt>
                <c:pt idx="562">
                  <c:v>47.3</c:v>
                </c:pt>
                <c:pt idx="563">
                  <c:v>45</c:v>
                </c:pt>
                <c:pt idx="564">
                  <c:v>45.2</c:v>
                </c:pt>
                <c:pt idx="565">
                  <c:v>47</c:v>
                </c:pt>
                <c:pt idx="566">
                  <c:v>47</c:v>
                </c:pt>
                <c:pt idx="567">
                  <c:v>44.2</c:v>
                </c:pt>
                <c:pt idx="568">
                  <c:v>43.3</c:v>
                </c:pt>
                <c:pt idx="569">
                  <c:v>43</c:v>
                </c:pt>
                <c:pt idx="570">
                  <c:v>46.5</c:v>
                </c:pt>
                <c:pt idx="571">
                  <c:v>45.5</c:v>
                </c:pt>
                <c:pt idx="572">
                  <c:v>40.299999999999997</c:v>
                </c:pt>
                <c:pt idx="573">
                  <c:v>42.2</c:v>
                </c:pt>
                <c:pt idx="574">
                  <c:v>43.3</c:v>
                </c:pt>
                <c:pt idx="575">
                  <c:v>43.1</c:v>
                </c:pt>
                <c:pt idx="576">
                  <c:v>46.6</c:v>
                </c:pt>
                <c:pt idx="577">
                  <c:v>43.3</c:v>
                </c:pt>
                <c:pt idx="578">
                  <c:v>40</c:v>
                </c:pt>
                <c:pt idx="579">
                  <c:v>43.9</c:v>
                </c:pt>
                <c:pt idx="580">
                  <c:v>39.200000000000003</c:v>
                </c:pt>
                <c:pt idx="581">
                  <c:v>43.1</c:v>
                </c:pt>
                <c:pt idx="582">
                  <c:v>40.799999999999997</c:v>
                </c:pt>
                <c:pt idx="583">
                  <c:v>42.2</c:v>
                </c:pt>
                <c:pt idx="584">
                  <c:v>43.7</c:v>
                </c:pt>
                <c:pt idx="585">
                  <c:v>39.6</c:v>
                </c:pt>
                <c:pt idx="586">
                  <c:v>42.3</c:v>
                </c:pt>
                <c:pt idx="587">
                  <c:v>44.4</c:v>
                </c:pt>
                <c:pt idx="588">
                  <c:v>43.2</c:v>
                </c:pt>
                <c:pt idx="589">
                  <c:v>41.3</c:v>
                </c:pt>
                <c:pt idx="590">
                  <c:v>43.5</c:v>
                </c:pt>
                <c:pt idx="591">
                  <c:v>41.4</c:v>
                </c:pt>
                <c:pt idx="592">
                  <c:v>48.1</c:v>
                </c:pt>
                <c:pt idx="593">
                  <c:v>45.2</c:v>
                </c:pt>
                <c:pt idx="594">
                  <c:v>45.9</c:v>
                </c:pt>
                <c:pt idx="595">
                  <c:v>43</c:v>
                </c:pt>
                <c:pt idx="596">
                  <c:v>47.2</c:v>
                </c:pt>
                <c:pt idx="597">
                  <c:v>45</c:v>
                </c:pt>
                <c:pt idx="598">
                  <c:v>43.8</c:v>
                </c:pt>
                <c:pt idx="599">
                  <c:v>46.2</c:v>
                </c:pt>
                <c:pt idx="600">
                  <c:v>46.2</c:v>
                </c:pt>
                <c:pt idx="601">
                  <c:v>46.2</c:v>
                </c:pt>
                <c:pt idx="602">
                  <c:v>46</c:v>
                </c:pt>
                <c:pt idx="603">
                  <c:v>46.1</c:v>
                </c:pt>
                <c:pt idx="604">
                  <c:v>46</c:v>
                </c:pt>
                <c:pt idx="605">
                  <c:v>42</c:v>
                </c:pt>
                <c:pt idx="606">
                  <c:v>44.1</c:v>
                </c:pt>
                <c:pt idx="607">
                  <c:v>44.8</c:v>
                </c:pt>
                <c:pt idx="608">
                  <c:v>43.2</c:v>
                </c:pt>
                <c:pt idx="609">
                  <c:v>47.1</c:v>
                </c:pt>
                <c:pt idx="610">
                  <c:v>44.5</c:v>
                </c:pt>
                <c:pt idx="611">
                  <c:v>42.7</c:v>
                </c:pt>
                <c:pt idx="612">
                  <c:v>42.7</c:v>
                </c:pt>
                <c:pt idx="613">
                  <c:v>43.5</c:v>
                </c:pt>
                <c:pt idx="614">
                  <c:v>43.7</c:v>
                </c:pt>
                <c:pt idx="615">
                  <c:v>46.8</c:v>
                </c:pt>
                <c:pt idx="616">
                  <c:v>43.6</c:v>
                </c:pt>
                <c:pt idx="617">
                  <c:v>44.7</c:v>
                </c:pt>
                <c:pt idx="618">
                  <c:v>44.9</c:v>
                </c:pt>
                <c:pt idx="619">
                  <c:v>46.2</c:v>
                </c:pt>
                <c:pt idx="620">
                  <c:v>43.8</c:v>
                </c:pt>
                <c:pt idx="621">
                  <c:v>48</c:v>
                </c:pt>
                <c:pt idx="622">
                  <c:v>49.7</c:v>
                </c:pt>
                <c:pt idx="623">
                  <c:v>49</c:v>
                </c:pt>
                <c:pt idx="624">
                  <c:v>52.8</c:v>
                </c:pt>
                <c:pt idx="625">
                  <c:v>44.9</c:v>
                </c:pt>
                <c:pt idx="626">
                  <c:v>47.5</c:v>
                </c:pt>
                <c:pt idx="627">
                  <c:v>46.1</c:v>
                </c:pt>
                <c:pt idx="628">
                  <c:v>46.9</c:v>
                </c:pt>
                <c:pt idx="629">
                  <c:v>47</c:v>
                </c:pt>
                <c:pt idx="630">
                  <c:v>48.5</c:v>
                </c:pt>
                <c:pt idx="631">
                  <c:v>47.1</c:v>
                </c:pt>
                <c:pt idx="632">
                  <c:v>45.9</c:v>
                </c:pt>
                <c:pt idx="633">
                  <c:v>45.9</c:v>
                </c:pt>
                <c:pt idx="634">
                  <c:v>42.8</c:v>
                </c:pt>
                <c:pt idx="635">
                  <c:v>40.4</c:v>
                </c:pt>
                <c:pt idx="636">
                  <c:v>41.8</c:v>
                </c:pt>
                <c:pt idx="637">
                  <c:v>44.2</c:v>
                </c:pt>
                <c:pt idx="638">
                  <c:v>43.7</c:v>
                </c:pt>
                <c:pt idx="639">
                  <c:v>39.700000000000003</c:v>
                </c:pt>
                <c:pt idx="640">
                  <c:v>38.200000000000003</c:v>
                </c:pt>
                <c:pt idx="641">
                  <c:v>39.9</c:v>
                </c:pt>
                <c:pt idx="642">
                  <c:v>37.1</c:v>
                </c:pt>
                <c:pt idx="643">
                  <c:v>37.6</c:v>
                </c:pt>
                <c:pt idx="644">
                  <c:v>38.9</c:v>
                </c:pt>
                <c:pt idx="645">
                  <c:v>38.299999999999997</c:v>
                </c:pt>
                <c:pt idx="646">
                  <c:v>38.9</c:v>
                </c:pt>
                <c:pt idx="647">
                  <c:v>37.6</c:v>
                </c:pt>
                <c:pt idx="648">
                  <c:v>39.200000000000003</c:v>
                </c:pt>
                <c:pt idx="649">
                  <c:v>39.700000000000003</c:v>
                </c:pt>
                <c:pt idx="650">
                  <c:v>41.4</c:v>
                </c:pt>
                <c:pt idx="651">
                  <c:v>43</c:v>
                </c:pt>
                <c:pt idx="652">
                  <c:v>43.8</c:v>
                </c:pt>
                <c:pt idx="653">
                  <c:v>43.2</c:v>
                </c:pt>
                <c:pt idx="654">
                  <c:v>42.7</c:v>
                </c:pt>
                <c:pt idx="655">
                  <c:v>45.4</c:v>
                </c:pt>
                <c:pt idx="656">
                  <c:v>43.8</c:v>
                </c:pt>
                <c:pt idx="657">
                  <c:v>42</c:v>
                </c:pt>
                <c:pt idx="658">
                  <c:v>43.1</c:v>
                </c:pt>
                <c:pt idx="659">
                  <c:v>45.2</c:v>
                </c:pt>
                <c:pt idx="660">
                  <c:v>44.2</c:v>
                </c:pt>
                <c:pt idx="661">
                  <c:v>43</c:v>
                </c:pt>
                <c:pt idx="662">
                  <c:v>42.3</c:v>
                </c:pt>
                <c:pt idx="663">
                  <c:v>43.1</c:v>
                </c:pt>
                <c:pt idx="664">
                  <c:v>45.7</c:v>
                </c:pt>
                <c:pt idx="665">
                  <c:v>42</c:v>
                </c:pt>
                <c:pt idx="666">
                  <c:v>46.3</c:v>
                </c:pt>
                <c:pt idx="667">
                  <c:v>43.1</c:v>
                </c:pt>
                <c:pt idx="668">
                  <c:v>43.4</c:v>
                </c:pt>
                <c:pt idx="669">
                  <c:v>45.6</c:v>
                </c:pt>
                <c:pt idx="670">
                  <c:v>49.7</c:v>
                </c:pt>
                <c:pt idx="671">
                  <c:v>45.9</c:v>
                </c:pt>
                <c:pt idx="672">
                  <c:v>47.9</c:v>
                </c:pt>
                <c:pt idx="673">
                  <c:v>49</c:v>
                </c:pt>
                <c:pt idx="674">
                  <c:v>48</c:v>
                </c:pt>
                <c:pt idx="675">
                  <c:v>45.2</c:v>
                </c:pt>
                <c:pt idx="676">
                  <c:v>48.8</c:v>
                </c:pt>
                <c:pt idx="677">
                  <c:v>51.3</c:v>
                </c:pt>
                <c:pt idx="678">
                  <c:v>50.8</c:v>
                </c:pt>
                <c:pt idx="679">
                  <c:v>52.1</c:v>
                </c:pt>
                <c:pt idx="680">
                  <c:v>51.6</c:v>
                </c:pt>
                <c:pt idx="681">
                  <c:v>49.3</c:v>
                </c:pt>
                <c:pt idx="682">
                  <c:v>49.7</c:v>
                </c:pt>
                <c:pt idx="683">
                  <c:v>52.8</c:v>
                </c:pt>
                <c:pt idx="684">
                  <c:v>53.5</c:v>
                </c:pt>
                <c:pt idx="685">
                  <c:v>51</c:v>
                </c:pt>
                <c:pt idx="686">
                  <c:v>55</c:v>
                </c:pt>
                <c:pt idx="687">
                  <c:v>48.5</c:v>
                </c:pt>
                <c:pt idx="688">
                  <c:v>48.5</c:v>
                </c:pt>
                <c:pt idx="689">
                  <c:v>48</c:v>
                </c:pt>
                <c:pt idx="690">
                  <c:v>45.5</c:v>
                </c:pt>
                <c:pt idx="691">
                  <c:v>47</c:v>
                </c:pt>
                <c:pt idx="692">
                  <c:v>49.5</c:v>
                </c:pt>
                <c:pt idx="693">
                  <c:v>46.5</c:v>
                </c:pt>
                <c:pt idx="694">
                  <c:v>47</c:v>
                </c:pt>
                <c:pt idx="695">
                  <c:v>46.5</c:v>
                </c:pt>
                <c:pt idx="696">
                  <c:v>47.5</c:v>
                </c:pt>
                <c:pt idx="697">
                  <c:v>52</c:v>
                </c:pt>
                <c:pt idx="698">
                  <c:v>50</c:v>
                </c:pt>
                <c:pt idx="699">
                  <c:v>51.5</c:v>
                </c:pt>
                <c:pt idx="700">
                  <c:v>48.5</c:v>
                </c:pt>
                <c:pt idx="701">
                  <c:v>47.5</c:v>
                </c:pt>
                <c:pt idx="702">
                  <c:v>48</c:v>
                </c:pt>
                <c:pt idx="703">
                  <c:v>51</c:v>
                </c:pt>
                <c:pt idx="704">
                  <c:v>47</c:v>
                </c:pt>
                <c:pt idx="705">
                  <c:v>47.5</c:v>
                </c:pt>
                <c:pt idx="706">
                  <c:v>47.5</c:v>
                </c:pt>
                <c:pt idx="707">
                  <c:v>47.5</c:v>
                </c:pt>
                <c:pt idx="708">
                  <c:v>40.5</c:v>
                </c:pt>
                <c:pt idx="709">
                  <c:v>47</c:v>
                </c:pt>
                <c:pt idx="710">
                  <c:v>49</c:v>
                </c:pt>
                <c:pt idx="711">
                  <c:v>47</c:v>
                </c:pt>
                <c:pt idx="712">
                  <c:v>46</c:v>
                </c:pt>
                <c:pt idx="713">
                  <c:v>45</c:v>
                </c:pt>
                <c:pt idx="714">
                  <c:v>46.5</c:v>
                </c:pt>
                <c:pt idx="715">
                  <c:v>46.5</c:v>
                </c:pt>
                <c:pt idx="716">
                  <c:v>41.5</c:v>
                </c:pt>
                <c:pt idx="717">
                  <c:v>45.5</c:v>
                </c:pt>
                <c:pt idx="718">
                  <c:v>45.5</c:v>
                </c:pt>
                <c:pt idx="719">
                  <c:v>44.5</c:v>
                </c:pt>
                <c:pt idx="720">
                  <c:v>49</c:v>
                </c:pt>
                <c:pt idx="721">
                  <c:v>47</c:v>
                </c:pt>
                <c:pt idx="722">
                  <c:v>46.5</c:v>
                </c:pt>
                <c:pt idx="723">
                  <c:v>49</c:v>
                </c:pt>
                <c:pt idx="724">
                  <c:v>48</c:v>
                </c:pt>
                <c:pt idx="725">
                  <c:v>50</c:v>
                </c:pt>
                <c:pt idx="726">
                  <c:v>44</c:v>
                </c:pt>
                <c:pt idx="727">
                  <c:v>50.5</c:v>
                </c:pt>
                <c:pt idx="728">
                  <c:v>43</c:v>
                </c:pt>
                <c:pt idx="729">
                  <c:v>43.5</c:v>
                </c:pt>
                <c:pt idx="730">
                  <c:v>38.5</c:v>
                </c:pt>
                <c:pt idx="731">
                  <c:v>38</c:v>
                </c:pt>
                <c:pt idx="732">
                  <c:v>38</c:v>
                </c:pt>
                <c:pt idx="733">
                  <c:v>38</c:v>
                </c:pt>
                <c:pt idx="734">
                  <c:v>33</c:v>
                </c:pt>
                <c:pt idx="735">
                  <c:v>34.5</c:v>
                </c:pt>
                <c:pt idx="736">
                  <c:v>33</c:v>
                </c:pt>
                <c:pt idx="737">
                  <c:v>31</c:v>
                </c:pt>
                <c:pt idx="738">
                  <c:v>32.5</c:v>
                </c:pt>
                <c:pt idx="739">
                  <c:v>36</c:v>
                </c:pt>
                <c:pt idx="740">
                  <c:v>41.5</c:v>
                </c:pt>
                <c:pt idx="741">
                  <c:v>46.5</c:v>
                </c:pt>
                <c:pt idx="742">
                  <c:v>39.5</c:v>
                </c:pt>
                <c:pt idx="743">
                  <c:v>41.5</c:v>
                </c:pt>
                <c:pt idx="744">
                  <c:v>46</c:v>
                </c:pt>
                <c:pt idx="745">
                  <c:v>49</c:v>
                </c:pt>
                <c:pt idx="746">
                  <c:v>56.5</c:v>
                </c:pt>
                <c:pt idx="747">
                  <c:v>50.5</c:v>
                </c:pt>
                <c:pt idx="748">
                  <c:v>46</c:v>
                </c:pt>
                <c:pt idx="749">
                  <c:v>46</c:v>
                </c:pt>
                <c:pt idx="750">
                  <c:v>49</c:v>
                </c:pt>
                <c:pt idx="751">
                  <c:v>53</c:v>
                </c:pt>
                <c:pt idx="752">
                  <c:v>56</c:v>
                </c:pt>
                <c:pt idx="753">
                  <c:v>53</c:v>
                </c:pt>
                <c:pt idx="754">
                  <c:v>54</c:v>
                </c:pt>
                <c:pt idx="755">
                  <c:v>50</c:v>
                </c:pt>
                <c:pt idx="756">
                  <c:v>52</c:v>
                </c:pt>
                <c:pt idx="757">
                  <c:v>50.5</c:v>
                </c:pt>
                <c:pt idx="758">
                  <c:v>49</c:v>
                </c:pt>
                <c:pt idx="759">
                  <c:v>54.5</c:v>
                </c:pt>
                <c:pt idx="760">
                  <c:v>48.5</c:v>
                </c:pt>
                <c:pt idx="761">
                  <c:v>53.5</c:v>
                </c:pt>
                <c:pt idx="762">
                  <c:v>48</c:v>
                </c:pt>
                <c:pt idx="763">
                  <c:v>54.5</c:v>
                </c:pt>
                <c:pt idx="764">
                  <c:v>52</c:v>
                </c:pt>
                <c:pt idx="765">
                  <c:v>46.5</c:v>
                </c:pt>
                <c:pt idx="766">
                  <c:v>46.5</c:v>
                </c:pt>
                <c:pt idx="767">
                  <c:v>45.5</c:v>
                </c:pt>
                <c:pt idx="768">
                  <c:v>49.5</c:v>
                </c:pt>
                <c:pt idx="769">
                  <c:v>49.5</c:v>
                </c:pt>
                <c:pt idx="770">
                  <c:v>50</c:v>
                </c:pt>
                <c:pt idx="771">
                  <c:v>48.5</c:v>
                </c:pt>
                <c:pt idx="772">
                  <c:v>46</c:v>
                </c:pt>
                <c:pt idx="773">
                  <c:v>44</c:v>
                </c:pt>
                <c:pt idx="774">
                  <c:v>49</c:v>
                </c:pt>
                <c:pt idx="775">
                  <c:v>53</c:v>
                </c:pt>
                <c:pt idx="776">
                  <c:v>50.5</c:v>
                </c:pt>
                <c:pt idx="777">
                  <c:v>50</c:v>
                </c:pt>
                <c:pt idx="778">
                  <c:v>45</c:v>
                </c:pt>
                <c:pt idx="779">
                  <c:v>43</c:v>
                </c:pt>
                <c:pt idx="780">
                  <c:v>51</c:v>
                </c:pt>
                <c:pt idx="781">
                  <c:v>51.5</c:v>
                </c:pt>
                <c:pt idx="782">
                  <c:v>49.5</c:v>
                </c:pt>
                <c:pt idx="783">
                  <c:v>46.5</c:v>
                </c:pt>
                <c:pt idx="784">
                  <c:v>49</c:v>
                </c:pt>
                <c:pt idx="785">
                  <c:v>50.5</c:v>
                </c:pt>
                <c:pt idx="786">
                  <c:v>47</c:v>
                </c:pt>
                <c:pt idx="787">
                  <c:v>47.5</c:v>
                </c:pt>
                <c:pt idx="788">
                  <c:v>50</c:v>
                </c:pt>
                <c:pt idx="789">
                  <c:v>52.5</c:v>
                </c:pt>
                <c:pt idx="790">
                  <c:v>50.5</c:v>
                </c:pt>
                <c:pt idx="791">
                  <c:v>47</c:v>
                </c:pt>
                <c:pt idx="792">
                  <c:v>44</c:v>
                </c:pt>
                <c:pt idx="793">
                  <c:v>52.5</c:v>
                </c:pt>
                <c:pt idx="794">
                  <c:v>52.5</c:v>
                </c:pt>
                <c:pt idx="795">
                  <c:v>53</c:v>
                </c:pt>
                <c:pt idx="796">
                  <c:v>53</c:v>
                </c:pt>
                <c:pt idx="797">
                  <c:v>53</c:v>
                </c:pt>
                <c:pt idx="798">
                  <c:v>48.5</c:v>
                </c:pt>
                <c:pt idx="799">
                  <c:v>52</c:v>
                </c:pt>
                <c:pt idx="800">
                  <c:v>51.5</c:v>
                </c:pt>
                <c:pt idx="801">
                  <c:v>52.5</c:v>
                </c:pt>
                <c:pt idx="802">
                  <c:v>51.5</c:v>
                </c:pt>
                <c:pt idx="803">
                  <c:v>45.5</c:v>
                </c:pt>
                <c:pt idx="804">
                  <c:v>51</c:v>
                </c:pt>
                <c:pt idx="805">
                  <c:v>52.5</c:v>
                </c:pt>
                <c:pt idx="806">
                  <c:v>51.5</c:v>
                </c:pt>
                <c:pt idx="807">
                  <c:v>49.5</c:v>
                </c:pt>
                <c:pt idx="808">
                  <c:v>51.5</c:v>
                </c:pt>
                <c:pt idx="809">
                  <c:v>53</c:v>
                </c:pt>
                <c:pt idx="810">
                  <c:v>49.5</c:v>
                </c:pt>
                <c:pt idx="811">
                  <c:v>48.5</c:v>
                </c:pt>
                <c:pt idx="812">
                  <c:v>48.5</c:v>
                </c:pt>
                <c:pt idx="813">
                  <c:v>46.5</c:v>
                </c:pt>
                <c:pt idx="814">
                  <c:v>43</c:v>
                </c:pt>
                <c:pt idx="815">
                  <c:v>43.5</c:v>
                </c:pt>
                <c:pt idx="816">
                  <c:v>43.5</c:v>
                </c:pt>
                <c:pt idx="817">
                  <c:v>45</c:v>
                </c:pt>
                <c:pt idx="818">
                  <c:v>47</c:v>
                </c:pt>
                <c:pt idx="819">
                  <c:v>45.5</c:v>
                </c:pt>
                <c:pt idx="820">
                  <c:v>45</c:v>
                </c:pt>
                <c:pt idx="821">
                  <c:v>48.5</c:v>
                </c:pt>
                <c:pt idx="822">
                  <c:v>49.5</c:v>
                </c:pt>
                <c:pt idx="823">
                  <c:v>49</c:v>
                </c:pt>
                <c:pt idx="824">
                  <c:v>49.5</c:v>
                </c:pt>
                <c:pt idx="825">
                  <c:v>47.5</c:v>
                </c:pt>
                <c:pt idx="826">
                  <c:v>49</c:v>
                </c:pt>
                <c:pt idx="827">
                  <c:v>47</c:v>
                </c:pt>
                <c:pt idx="828">
                  <c:v>48.5</c:v>
                </c:pt>
                <c:pt idx="829">
                  <c:v>51.5</c:v>
                </c:pt>
                <c:pt idx="830">
                  <c:v>49</c:v>
                </c:pt>
                <c:pt idx="831">
                  <c:v>51</c:v>
                </c:pt>
                <c:pt idx="832">
                  <c:v>51.5</c:v>
                </c:pt>
                <c:pt idx="833">
                  <c:v>49</c:v>
                </c:pt>
                <c:pt idx="834">
                  <c:v>50</c:v>
                </c:pt>
                <c:pt idx="835">
                  <c:v>55.5</c:v>
                </c:pt>
                <c:pt idx="836">
                  <c:v>52.5</c:v>
                </c:pt>
                <c:pt idx="837">
                  <c:v>48</c:v>
                </c:pt>
                <c:pt idx="838">
                  <c:v>47</c:v>
                </c:pt>
                <c:pt idx="839">
                  <c:v>48.5</c:v>
                </c:pt>
                <c:pt idx="840">
                  <c:v>52.3</c:v>
                </c:pt>
                <c:pt idx="841">
                  <c:v>56.7</c:v>
                </c:pt>
                <c:pt idx="842">
                  <c:v>55.5</c:v>
                </c:pt>
                <c:pt idx="843">
                  <c:v>52.9</c:v>
                </c:pt>
                <c:pt idx="844">
                  <c:v>50.2</c:v>
                </c:pt>
                <c:pt idx="845">
                  <c:v>50.8</c:v>
                </c:pt>
                <c:pt idx="846">
                  <c:v>53.3</c:v>
                </c:pt>
                <c:pt idx="847">
                  <c:v>55.4</c:v>
                </c:pt>
                <c:pt idx="848">
                  <c:v>53.3</c:v>
                </c:pt>
                <c:pt idx="849">
                  <c:v>50.7</c:v>
                </c:pt>
                <c:pt idx="850">
                  <c:v>52.9</c:v>
                </c:pt>
                <c:pt idx="851">
                  <c:v>51.2</c:v>
                </c:pt>
                <c:pt idx="852">
                  <c:v>52.8</c:v>
                </c:pt>
                <c:pt idx="853">
                  <c:v>53.4</c:v>
                </c:pt>
                <c:pt idx="854">
                  <c:v>51.8</c:v>
                </c:pt>
                <c:pt idx="855">
                  <c:v>52.9</c:v>
                </c:pt>
                <c:pt idx="856">
                  <c:v>50.9</c:v>
                </c:pt>
                <c:pt idx="857">
                  <c:v>49.1</c:v>
                </c:pt>
                <c:pt idx="858">
                  <c:v>49.5</c:v>
                </c:pt>
                <c:pt idx="859">
                  <c:v>49.9</c:v>
                </c:pt>
                <c:pt idx="860">
                  <c:v>46.9</c:v>
                </c:pt>
                <c:pt idx="861">
                  <c:v>48.9</c:v>
                </c:pt>
                <c:pt idx="862">
                  <c:v>45.5</c:v>
                </c:pt>
                <c:pt idx="863">
                  <c:v>49.2</c:v>
                </c:pt>
                <c:pt idx="864">
                  <c:v>48.8</c:v>
                </c:pt>
                <c:pt idx="865">
                  <c:v>46.5</c:v>
                </c:pt>
                <c:pt idx="866">
                  <c:v>46.9</c:v>
                </c:pt>
                <c:pt idx="867">
                  <c:v>49.7</c:v>
                </c:pt>
                <c:pt idx="868">
                  <c:v>50.4</c:v>
                </c:pt>
                <c:pt idx="869">
                  <c:v>50.5</c:v>
                </c:pt>
                <c:pt idx="870">
                  <c:v>47</c:v>
                </c:pt>
                <c:pt idx="871">
                  <c:v>44.4</c:v>
                </c:pt>
                <c:pt idx="872">
                  <c:v>47.1</c:v>
                </c:pt>
                <c:pt idx="873">
                  <c:v>51.9</c:v>
                </c:pt>
                <c:pt idx="874">
                  <c:v>51.2</c:v>
                </c:pt>
                <c:pt idx="875">
                  <c:v>51</c:v>
                </c:pt>
                <c:pt idx="876">
                  <c:v>50.8</c:v>
                </c:pt>
                <c:pt idx="877">
                  <c:v>49.7</c:v>
                </c:pt>
                <c:pt idx="878">
                  <c:v>50.8</c:v>
                </c:pt>
                <c:pt idx="879">
                  <c:v>46.5</c:v>
                </c:pt>
                <c:pt idx="880">
                  <c:v>50.8</c:v>
                </c:pt>
                <c:pt idx="881">
                  <c:v>51.1</c:v>
                </c:pt>
                <c:pt idx="882">
                  <c:v>48.9</c:v>
                </c:pt>
                <c:pt idx="883">
                  <c:v>54.2</c:v>
                </c:pt>
                <c:pt idx="884">
                  <c:v>55.6</c:v>
                </c:pt>
                <c:pt idx="885">
                  <c:v>57</c:v>
                </c:pt>
                <c:pt idx="886">
                  <c:v>56.8</c:v>
                </c:pt>
                <c:pt idx="887">
                  <c:v>54.7</c:v>
                </c:pt>
              </c:numCache>
            </c:numRef>
          </c:val>
          <c:smooth val="0"/>
          <c:extLst>
            <c:ext xmlns:c16="http://schemas.microsoft.com/office/drawing/2014/chart" uri="{C3380CC4-5D6E-409C-BE32-E72D297353CC}">
              <c16:uniqueId val="{00000000-11C9-3948-B9CF-FDECD26AB6F3}"/>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Details!$I$6:$I$893</c:f>
              <c:numCache>
                <c:formatCode>0.00</c:formatCode>
                <c:ptCount val="888"/>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numCache>
            </c:numRef>
          </c:val>
          <c:smooth val="0"/>
          <c:extLst>
            <c:ext xmlns:c16="http://schemas.microsoft.com/office/drawing/2014/chart" uri="{C3380CC4-5D6E-409C-BE32-E72D297353CC}">
              <c16:uniqueId val="{00000000-00A5-5F4B-997D-D096452E7F76}"/>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4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None</a:t>
            </a:r>
          </a:p>
        </c:rich>
      </c:tx>
      <c:overlay val="0"/>
      <c:spPr>
        <a:noFill/>
        <a:ln>
          <a:noFill/>
          <a:prstDash val="solid"/>
        </a:ln>
      </c:spPr>
    </c:title>
    <c:autoTitleDeleted val="0"/>
    <c:plotArea>
      <c:layout/>
      <c:lineChart>
        <c:grouping val="standard"/>
        <c:varyColors val="0"/>
        <c:ser>
          <c:idx val="7"/>
          <c:order val="0"/>
          <c:tx>
            <c:strRef>
              <c:f>Details!$I$5</c:f>
              <c:strCache>
                <c:ptCount val="1"/>
                <c:pt idx="0">
                  <c:v>Deliveries</c:v>
                </c:pt>
              </c:strCache>
            </c:strRef>
          </c:tx>
          <c:spPr>
            <a:ln w="28575" cap="rnd">
              <a:solidFill>
                <a:schemeClr val="accent2">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Details!$I$6:$I$893</c:f>
              <c:numCache>
                <c:formatCode>0.00</c:formatCode>
                <c:ptCount val="888"/>
                <c:pt idx="0">
                  <c:v>36.299999999999997</c:v>
                </c:pt>
                <c:pt idx="1">
                  <c:v>37.1</c:v>
                </c:pt>
                <c:pt idx="2">
                  <c:v>32.700000000000003</c:v>
                </c:pt>
                <c:pt idx="3">
                  <c:v>41.6</c:v>
                </c:pt>
                <c:pt idx="4">
                  <c:v>40.4</c:v>
                </c:pt>
                <c:pt idx="5">
                  <c:v>38.4</c:v>
                </c:pt>
                <c:pt idx="6">
                  <c:v>36.799999999999997</c:v>
                </c:pt>
                <c:pt idx="7">
                  <c:v>31.2</c:v>
                </c:pt>
                <c:pt idx="8">
                  <c:v>28.3</c:v>
                </c:pt>
                <c:pt idx="9">
                  <c:v>28.7</c:v>
                </c:pt>
                <c:pt idx="10">
                  <c:v>28</c:v>
                </c:pt>
                <c:pt idx="11">
                  <c:v>17.7</c:v>
                </c:pt>
                <c:pt idx="12">
                  <c:v>16.600000000000001</c:v>
                </c:pt>
                <c:pt idx="13">
                  <c:v>13.1</c:v>
                </c:pt>
                <c:pt idx="14">
                  <c:v>12.4</c:v>
                </c:pt>
                <c:pt idx="15">
                  <c:v>16.2</c:v>
                </c:pt>
                <c:pt idx="16">
                  <c:v>15.5</c:v>
                </c:pt>
                <c:pt idx="17">
                  <c:v>15</c:v>
                </c:pt>
                <c:pt idx="18">
                  <c:v>22.4</c:v>
                </c:pt>
                <c:pt idx="19">
                  <c:v>33</c:v>
                </c:pt>
                <c:pt idx="20">
                  <c:v>39.9</c:v>
                </c:pt>
                <c:pt idx="21">
                  <c:v>46.1</c:v>
                </c:pt>
                <c:pt idx="22">
                  <c:v>51.5</c:v>
                </c:pt>
                <c:pt idx="23">
                  <c:v>52.2</c:v>
                </c:pt>
                <c:pt idx="24">
                  <c:v>56.3</c:v>
                </c:pt>
                <c:pt idx="25">
                  <c:v>68</c:v>
                </c:pt>
                <c:pt idx="26">
                  <c:v>72</c:v>
                </c:pt>
                <c:pt idx="27">
                  <c:v>68.8</c:v>
                </c:pt>
                <c:pt idx="28">
                  <c:v>82.9</c:v>
                </c:pt>
                <c:pt idx="29">
                  <c:v>76.5</c:v>
                </c:pt>
                <c:pt idx="30">
                  <c:v>89.4</c:v>
                </c:pt>
                <c:pt idx="31">
                  <c:v>81.7</c:v>
                </c:pt>
                <c:pt idx="32">
                  <c:v>73.7</c:v>
                </c:pt>
                <c:pt idx="33">
                  <c:v>70.3</c:v>
                </c:pt>
                <c:pt idx="34">
                  <c:v>79.099999999999994</c:v>
                </c:pt>
                <c:pt idx="35">
                  <c:v>87.5</c:v>
                </c:pt>
                <c:pt idx="36">
                  <c:v>88.7</c:v>
                </c:pt>
                <c:pt idx="37">
                  <c:v>93.3</c:v>
                </c:pt>
                <c:pt idx="38">
                  <c:v>85.1</c:v>
                </c:pt>
                <c:pt idx="39">
                  <c:v>65.7</c:v>
                </c:pt>
                <c:pt idx="40">
                  <c:v>45</c:v>
                </c:pt>
                <c:pt idx="41">
                  <c:v>36.700000000000003</c:v>
                </c:pt>
                <c:pt idx="42">
                  <c:v>32.200000000000003</c:v>
                </c:pt>
                <c:pt idx="43">
                  <c:v>32</c:v>
                </c:pt>
                <c:pt idx="44">
                  <c:v>46.4</c:v>
                </c:pt>
                <c:pt idx="45">
                  <c:v>47.2</c:v>
                </c:pt>
                <c:pt idx="46">
                  <c:v>34.9</c:v>
                </c:pt>
                <c:pt idx="47">
                  <c:v>33.6</c:v>
                </c:pt>
                <c:pt idx="48">
                  <c:v>31.3</c:v>
                </c:pt>
                <c:pt idx="49">
                  <c:v>24.9</c:v>
                </c:pt>
                <c:pt idx="50">
                  <c:v>18.8</c:v>
                </c:pt>
                <c:pt idx="51">
                  <c:v>19.399999999999999</c:v>
                </c:pt>
                <c:pt idx="52">
                  <c:v>22.4</c:v>
                </c:pt>
                <c:pt idx="53">
                  <c:v>33</c:v>
                </c:pt>
                <c:pt idx="54">
                  <c:v>47.4</c:v>
                </c:pt>
                <c:pt idx="55">
                  <c:v>41.2</c:v>
                </c:pt>
                <c:pt idx="56">
                  <c:v>42.7</c:v>
                </c:pt>
                <c:pt idx="57">
                  <c:v>43.3</c:v>
                </c:pt>
                <c:pt idx="58">
                  <c:v>45</c:v>
                </c:pt>
                <c:pt idx="59">
                  <c:v>43.5</c:v>
                </c:pt>
                <c:pt idx="60">
                  <c:v>41.5</c:v>
                </c:pt>
                <c:pt idx="61">
                  <c:v>41.8</c:v>
                </c:pt>
                <c:pt idx="62">
                  <c:v>41.8</c:v>
                </c:pt>
                <c:pt idx="63">
                  <c:v>38.6</c:v>
                </c:pt>
                <c:pt idx="64">
                  <c:v>35.1</c:v>
                </c:pt>
                <c:pt idx="65">
                  <c:v>33.299999999999997</c:v>
                </c:pt>
                <c:pt idx="66">
                  <c:v>28.5</c:v>
                </c:pt>
                <c:pt idx="67">
                  <c:v>26.5</c:v>
                </c:pt>
                <c:pt idx="68">
                  <c:v>23.2</c:v>
                </c:pt>
                <c:pt idx="69">
                  <c:v>20.7</c:v>
                </c:pt>
                <c:pt idx="70">
                  <c:v>20.2</c:v>
                </c:pt>
                <c:pt idx="71">
                  <c:v>21.8</c:v>
                </c:pt>
                <c:pt idx="72">
                  <c:v>23.6</c:v>
                </c:pt>
                <c:pt idx="73">
                  <c:v>26.9</c:v>
                </c:pt>
                <c:pt idx="74">
                  <c:v>28</c:v>
                </c:pt>
                <c:pt idx="75">
                  <c:v>30.3</c:v>
                </c:pt>
                <c:pt idx="76">
                  <c:v>34.299999999999997</c:v>
                </c:pt>
                <c:pt idx="77">
                  <c:v>35.799999999999997</c:v>
                </c:pt>
                <c:pt idx="78">
                  <c:v>38.1</c:v>
                </c:pt>
                <c:pt idx="79">
                  <c:v>36.4</c:v>
                </c:pt>
                <c:pt idx="80">
                  <c:v>43.6</c:v>
                </c:pt>
                <c:pt idx="81">
                  <c:v>49.5</c:v>
                </c:pt>
                <c:pt idx="82">
                  <c:v>51.9</c:v>
                </c:pt>
                <c:pt idx="83">
                  <c:v>54.5</c:v>
                </c:pt>
                <c:pt idx="84">
                  <c:v>60.6</c:v>
                </c:pt>
                <c:pt idx="85">
                  <c:v>67.2</c:v>
                </c:pt>
                <c:pt idx="86">
                  <c:v>68.5</c:v>
                </c:pt>
                <c:pt idx="87">
                  <c:v>71.900000000000006</c:v>
                </c:pt>
                <c:pt idx="88">
                  <c:v>68.7</c:v>
                </c:pt>
                <c:pt idx="89">
                  <c:v>65.7</c:v>
                </c:pt>
                <c:pt idx="90">
                  <c:v>67</c:v>
                </c:pt>
                <c:pt idx="91">
                  <c:v>64.3</c:v>
                </c:pt>
                <c:pt idx="92">
                  <c:v>66.3</c:v>
                </c:pt>
                <c:pt idx="93">
                  <c:v>66.5</c:v>
                </c:pt>
                <c:pt idx="94">
                  <c:v>64.900000000000006</c:v>
                </c:pt>
                <c:pt idx="95">
                  <c:v>61.4</c:v>
                </c:pt>
                <c:pt idx="96">
                  <c:v>53.5</c:v>
                </c:pt>
                <c:pt idx="97">
                  <c:v>51.3</c:v>
                </c:pt>
                <c:pt idx="98">
                  <c:v>51</c:v>
                </c:pt>
                <c:pt idx="99">
                  <c:v>51</c:v>
                </c:pt>
                <c:pt idx="100">
                  <c:v>38.6</c:v>
                </c:pt>
                <c:pt idx="101">
                  <c:v>41</c:v>
                </c:pt>
                <c:pt idx="102">
                  <c:v>53.9</c:v>
                </c:pt>
                <c:pt idx="103">
                  <c:v>46.8</c:v>
                </c:pt>
                <c:pt idx="104">
                  <c:v>42.8</c:v>
                </c:pt>
                <c:pt idx="105">
                  <c:v>40.1</c:v>
                </c:pt>
                <c:pt idx="106">
                  <c:v>44.6</c:v>
                </c:pt>
                <c:pt idx="107">
                  <c:v>39.5</c:v>
                </c:pt>
                <c:pt idx="108">
                  <c:v>36.299999999999997</c:v>
                </c:pt>
                <c:pt idx="109">
                  <c:v>31.2</c:v>
                </c:pt>
                <c:pt idx="110">
                  <c:v>26.3</c:v>
                </c:pt>
                <c:pt idx="111">
                  <c:v>28.9</c:v>
                </c:pt>
                <c:pt idx="112">
                  <c:v>30</c:v>
                </c:pt>
                <c:pt idx="113">
                  <c:v>30</c:v>
                </c:pt>
                <c:pt idx="114">
                  <c:v>36.799999999999997</c:v>
                </c:pt>
                <c:pt idx="115">
                  <c:v>30.8</c:v>
                </c:pt>
                <c:pt idx="116">
                  <c:v>28.8</c:v>
                </c:pt>
                <c:pt idx="117">
                  <c:v>32.6</c:v>
                </c:pt>
                <c:pt idx="118">
                  <c:v>27.8</c:v>
                </c:pt>
                <c:pt idx="119">
                  <c:v>27.3</c:v>
                </c:pt>
                <c:pt idx="120">
                  <c:v>30.3</c:v>
                </c:pt>
                <c:pt idx="121">
                  <c:v>31</c:v>
                </c:pt>
                <c:pt idx="122">
                  <c:v>34</c:v>
                </c:pt>
                <c:pt idx="123">
                  <c:v>35.5</c:v>
                </c:pt>
                <c:pt idx="124">
                  <c:v>38.5</c:v>
                </c:pt>
                <c:pt idx="125">
                  <c:v>39.200000000000003</c:v>
                </c:pt>
                <c:pt idx="126">
                  <c:v>43</c:v>
                </c:pt>
                <c:pt idx="127">
                  <c:v>44.7</c:v>
                </c:pt>
                <c:pt idx="128">
                  <c:v>51.1</c:v>
                </c:pt>
                <c:pt idx="129">
                  <c:v>52.4</c:v>
                </c:pt>
                <c:pt idx="130">
                  <c:v>55.8</c:v>
                </c:pt>
                <c:pt idx="131">
                  <c:v>56.4</c:v>
                </c:pt>
                <c:pt idx="132">
                  <c:v>61.8</c:v>
                </c:pt>
                <c:pt idx="133">
                  <c:v>67.3</c:v>
                </c:pt>
                <c:pt idx="134">
                  <c:v>66.3</c:v>
                </c:pt>
                <c:pt idx="135">
                  <c:v>64.8</c:v>
                </c:pt>
                <c:pt idx="136">
                  <c:v>63</c:v>
                </c:pt>
                <c:pt idx="137">
                  <c:v>63.7</c:v>
                </c:pt>
                <c:pt idx="138">
                  <c:v>59.1</c:v>
                </c:pt>
                <c:pt idx="139">
                  <c:v>57.4</c:v>
                </c:pt>
                <c:pt idx="140">
                  <c:v>57.5</c:v>
                </c:pt>
                <c:pt idx="141">
                  <c:v>58.5</c:v>
                </c:pt>
                <c:pt idx="142">
                  <c:v>54.6</c:v>
                </c:pt>
                <c:pt idx="143">
                  <c:v>53.7</c:v>
                </c:pt>
                <c:pt idx="144">
                  <c:v>46.2</c:v>
                </c:pt>
                <c:pt idx="145">
                  <c:v>31.7</c:v>
                </c:pt>
                <c:pt idx="146">
                  <c:v>28.8</c:v>
                </c:pt>
                <c:pt idx="147">
                  <c:v>28.9</c:v>
                </c:pt>
                <c:pt idx="148">
                  <c:v>32.299999999999997</c:v>
                </c:pt>
                <c:pt idx="149">
                  <c:v>34.799999999999997</c:v>
                </c:pt>
                <c:pt idx="150">
                  <c:v>35.799999999999997</c:v>
                </c:pt>
                <c:pt idx="151">
                  <c:v>38</c:v>
                </c:pt>
                <c:pt idx="152">
                  <c:v>37.299999999999997</c:v>
                </c:pt>
                <c:pt idx="153">
                  <c:v>36.200000000000003</c:v>
                </c:pt>
                <c:pt idx="154">
                  <c:v>37.6</c:v>
                </c:pt>
                <c:pt idx="155">
                  <c:v>40.4</c:v>
                </c:pt>
                <c:pt idx="156">
                  <c:v>39.200000000000003</c:v>
                </c:pt>
                <c:pt idx="157">
                  <c:v>41.1</c:v>
                </c:pt>
                <c:pt idx="158">
                  <c:v>42.1</c:v>
                </c:pt>
                <c:pt idx="159">
                  <c:v>47.5</c:v>
                </c:pt>
                <c:pt idx="160">
                  <c:v>47.9</c:v>
                </c:pt>
                <c:pt idx="161">
                  <c:v>49.3</c:v>
                </c:pt>
                <c:pt idx="162">
                  <c:v>49.4</c:v>
                </c:pt>
                <c:pt idx="163">
                  <c:v>50.6</c:v>
                </c:pt>
                <c:pt idx="164">
                  <c:v>50.7</c:v>
                </c:pt>
                <c:pt idx="165">
                  <c:v>52.4</c:v>
                </c:pt>
                <c:pt idx="166">
                  <c:v>51.1</c:v>
                </c:pt>
                <c:pt idx="167">
                  <c:v>55.8</c:v>
                </c:pt>
                <c:pt idx="168">
                  <c:v>57.1</c:v>
                </c:pt>
                <c:pt idx="169">
                  <c:v>56.2</c:v>
                </c:pt>
                <c:pt idx="170">
                  <c:v>57</c:v>
                </c:pt>
                <c:pt idx="171">
                  <c:v>47.4</c:v>
                </c:pt>
                <c:pt idx="172">
                  <c:v>45.2</c:v>
                </c:pt>
                <c:pt idx="173">
                  <c:v>43.3</c:v>
                </c:pt>
                <c:pt idx="174">
                  <c:v>45.1</c:v>
                </c:pt>
                <c:pt idx="175">
                  <c:v>43.7</c:v>
                </c:pt>
                <c:pt idx="176">
                  <c:v>45.1</c:v>
                </c:pt>
                <c:pt idx="177">
                  <c:v>46.7</c:v>
                </c:pt>
                <c:pt idx="178">
                  <c:v>48.7</c:v>
                </c:pt>
                <c:pt idx="179">
                  <c:v>50.1</c:v>
                </c:pt>
                <c:pt idx="180">
                  <c:v>50.4</c:v>
                </c:pt>
                <c:pt idx="181">
                  <c:v>51</c:v>
                </c:pt>
                <c:pt idx="182">
                  <c:v>54.9</c:v>
                </c:pt>
                <c:pt idx="183">
                  <c:v>58.2</c:v>
                </c:pt>
                <c:pt idx="184">
                  <c:v>56.4</c:v>
                </c:pt>
                <c:pt idx="185">
                  <c:v>56.3</c:v>
                </c:pt>
                <c:pt idx="186">
                  <c:v>43.6</c:v>
                </c:pt>
                <c:pt idx="187">
                  <c:v>48.5</c:v>
                </c:pt>
                <c:pt idx="188">
                  <c:v>49.7</c:v>
                </c:pt>
                <c:pt idx="189">
                  <c:v>47.4</c:v>
                </c:pt>
                <c:pt idx="190">
                  <c:v>48.7</c:v>
                </c:pt>
                <c:pt idx="191">
                  <c:v>47.6</c:v>
                </c:pt>
                <c:pt idx="192">
                  <c:v>55.3</c:v>
                </c:pt>
                <c:pt idx="193">
                  <c:v>51.9</c:v>
                </c:pt>
                <c:pt idx="194">
                  <c:v>60.3</c:v>
                </c:pt>
                <c:pt idx="195">
                  <c:v>57.7</c:v>
                </c:pt>
                <c:pt idx="196">
                  <c:v>61.4</c:v>
                </c:pt>
                <c:pt idx="197">
                  <c:v>57.6</c:v>
                </c:pt>
                <c:pt idx="198">
                  <c:v>61.8</c:v>
                </c:pt>
                <c:pt idx="199">
                  <c:v>66.2</c:v>
                </c:pt>
                <c:pt idx="200">
                  <c:v>71.900000000000006</c:v>
                </c:pt>
                <c:pt idx="201">
                  <c:v>71.2</c:v>
                </c:pt>
                <c:pt idx="202">
                  <c:v>70.3</c:v>
                </c:pt>
                <c:pt idx="203">
                  <c:v>67.8</c:v>
                </c:pt>
                <c:pt idx="204">
                  <c:v>68.5</c:v>
                </c:pt>
                <c:pt idx="205">
                  <c:v>68.099999999999994</c:v>
                </c:pt>
                <c:pt idx="206">
                  <c:v>65.900000000000006</c:v>
                </c:pt>
                <c:pt idx="207">
                  <c:v>69.400000000000006</c:v>
                </c:pt>
                <c:pt idx="208">
                  <c:v>68.900000000000006</c:v>
                </c:pt>
                <c:pt idx="209">
                  <c:v>69.3</c:v>
                </c:pt>
                <c:pt idx="210">
                  <c:v>65.099999999999994</c:v>
                </c:pt>
                <c:pt idx="211">
                  <c:v>65.400000000000006</c:v>
                </c:pt>
                <c:pt idx="212">
                  <c:v>61.2</c:v>
                </c:pt>
                <c:pt idx="213">
                  <c:v>59.1</c:v>
                </c:pt>
                <c:pt idx="214">
                  <c:v>65.099999999999994</c:v>
                </c:pt>
                <c:pt idx="215">
                  <c:v>73.5</c:v>
                </c:pt>
                <c:pt idx="216">
                  <c:v>74.900000000000006</c:v>
                </c:pt>
                <c:pt idx="217">
                  <c:v>80.099999999999994</c:v>
                </c:pt>
                <c:pt idx="218">
                  <c:v>86.4</c:v>
                </c:pt>
                <c:pt idx="219">
                  <c:v>79.3</c:v>
                </c:pt>
                <c:pt idx="220">
                  <c:v>74.599999999999994</c:v>
                </c:pt>
                <c:pt idx="221">
                  <c:v>71.599999999999994</c:v>
                </c:pt>
                <c:pt idx="222">
                  <c:v>73.099999999999994</c:v>
                </c:pt>
                <c:pt idx="223">
                  <c:v>74.3</c:v>
                </c:pt>
                <c:pt idx="224">
                  <c:v>72.400000000000006</c:v>
                </c:pt>
                <c:pt idx="225">
                  <c:v>68.7</c:v>
                </c:pt>
                <c:pt idx="226">
                  <c:v>62.6</c:v>
                </c:pt>
                <c:pt idx="227">
                  <c:v>57.9</c:v>
                </c:pt>
                <c:pt idx="228">
                  <c:v>48.2</c:v>
                </c:pt>
                <c:pt idx="229">
                  <c:v>49.9</c:v>
                </c:pt>
                <c:pt idx="230">
                  <c:v>38</c:v>
                </c:pt>
                <c:pt idx="231">
                  <c:v>36.9</c:v>
                </c:pt>
                <c:pt idx="232">
                  <c:v>34.4</c:v>
                </c:pt>
                <c:pt idx="233">
                  <c:v>36.5</c:v>
                </c:pt>
                <c:pt idx="234">
                  <c:v>40.9</c:v>
                </c:pt>
                <c:pt idx="235">
                  <c:v>44.8</c:v>
                </c:pt>
                <c:pt idx="236">
                  <c:v>46.5</c:v>
                </c:pt>
                <c:pt idx="237">
                  <c:v>51.1</c:v>
                </c:pt>
                <c:pt idx="238">
                  <c:v>51.4</c:v>
                </c:pt>
                <c:pt idx="239">
                  <c:v>49.9</c:v>
                </c:pt>
                <c:pt idx="240">
                  <c:v>50.6</c:v>
                </c:pt>
                <c:pt idx="241">
                  <c:v>53.9</c:v>
                </c:pt>
                <c:pt idx="242">
                  <c:v>54</c:v>
                </c:pt>
                <c:pt idx="243">
                  <c:v>49</c:v>
                </c:pt>
                <c:pt idx="244">
                  <c:v>49.4</c:v>
                </c:pt>
                <c:pt idx="245">
                  <c:v>49.9</c:v>
                </c:pt>
                <c:pt idx="246">
                  <c:v>55.9</c:v>
                </c:pt>
                <c:pt idx="247">
                  <c:v>47.8</c:v>
                </c:pt>
                <c:pt idx="248">
                  <c:v>48.4</c:v>
                </c:pt>
                <c:pt idx="249">
                  <c:v>53.3</c:v>
                </c:pt>
                <c:pt idx="250">
                  <c:v>61</c:v>
                </c:pt>
                <c:pt idx="251">
                  <c:v>58.3</c:v>
                </c:pt>
                <c:pt idx="252">
                  <c:v>63.6</c:v>
                </c:pt>
                <c:pt idx="253">
                  <c:v>60.1</c:v>
                </c:pt>
                <c:pt idx="254">
                  <c:v>60.5</c:v>
                </c:pt>
                <c:pt idx="255">
                  <c:v>63.9</c:v>
                </c:pt>
                <c:pt idx="256">
                  <c:v>64.900000000000006</c:v>
                </c:pt>
                <c:pt idx="257">
                  <c:v>67</c:v>
                </c:pt>
                <c:pt idx="258">
                  <c:v>65.7</c:v>
                </c:pt>
                <c:pt idx="259">
                  <c:v>70.3</c:v>
                </c:pt>
                <c:pt idx="260">
                  <c:v>68.900000000000006</c:v>
                </c:pt>
                <c:pt idx="261">
                  <c:v>66.8</c:v>
                </c:pt>
                <c:pt idx="262">
                  <c:v>64.099999999999994</c:v>
                </c:pt>
                <c:pt idx="263">
                  <c:v>66.8</c:v>
                </c:pt>
                <c:pt idx="264">
                  <c:v>57.9</c:v>
                </c:pt>
                <c:pt idx="265">
                  <c:v>57.7</c:v>
                </c:pt>
                <c:pt idx="266">
                  <c:v>49.3</c:v>
                </c:pt>
                <c:pt idx="267">
                  <c:v>48.7</c:v>
                </c:pt>
                <c:pt idx="268">
                  <c:v>67.2</c:v>
                </c:pt>
                <c:pt idx="269">
                  <c:v>66.099999999999994</c:v>
                </c:pt>
                <c:pt idx="270">
                  <c:v>49.8</c:v>
                </c:pt>
                <c:pt idx="271">
                  <c:v>46.1</c:v>
                </c:pt>
                <c:pt idx="272">
                  <c:v>46.5</c:v>
                </c:pt>
                <c:pt idx="273">
                  <c:v>39</c:v>
                </c:pt>
                <c:pt idx="274">
                  <c:v>37.799999999999997</c:v>
                </c:pt>
                <c:pt idx="275">
                  <c:v>37.5</c:v>
                </c:pt>
                <c:pt idx="276">
                  <c:v>39.799999999999997</c:v>
                </c:pt>
                <c:pt idx="277">
                  <c:v>44.2</c:v>
                </c:pt>
                <c:pt idx="278">
                  <c:v>45</c:v>
                </c:pt>
                <c:pt idx="279">
                  <c:v>48.9</c:v>
                </c:pt>
                <c:pt idx="280">
                  <c:v>49.4</c:v>
                </c:pt>
                <c:pt idx="281">
                  <c:v>47.9</c:v>
                </c:pt>
                <c:pt idx="282">
                  <c:v>47.4</c:v>
                </c:pt>
                <c:pt idx="283">
                  <c:v>49.7</c:v>
                </c:pt>
                <c:pt idx="284">
                  <c:v>48.9</c:v>
                </c:pt>
                <c:pt idx="285">
                  <c:v>50.9</c:v>
                </c:pt>
                <c:pt idx="286">
                  <c:v>50.9</c:v>
                </c:pt>
                <c:pt idx="287">
                  <c:v>53.3</c:v>
                </c:pt>
                <c:pt idx="288">
                  <c:v>55.2</c:v>
                </c:pt>
                <c:pt idx="289">
                  <c:v>52.6</c:v>
                </c:pt>
                <c:pt idx="290">
                  <c:v>57.1</c:v>
                </c:pt>
                <c:pt idx="291">
                  <c:v>55</c:v>
                </c:pt>
                <c:pt idx="292">
                  <c:v>56.1</c:v>
                </c:pt>
                <c:pt idx="293">
                  <c:v>57.7</c:v>
                </c:pt>
                <c:pt idx="294">
                  <c:v>61.7</c:v>
                </c:pt>
                <c:pt idx="295">
                  <c:v>62.9</c:v>
                </c:pt>
                <c:pt idx="296">
                  <c:v>65.5</c:v>
                </c:pt>
                <c:pt idx="297">
                  <c:v>73</c:v>
                </c:pt>
                <c:pt idx="298">
                  <c:v>74.5</c:v>
                </c:pt>
                <c:pt idx="299">
                  <c:v>80.7</c:v>
                </c:pt>
                <c:pt idx="300">
                  <c:v>83.7</c:v>
                </c:pt>
                <c:pt idx="301">
                  <c:v>85.2</c:v>
                </c:pt>
                <c:pt idx="302">
                  <c:v>87.5</c:v>
                </c:pt>
                <c:pt idx="303">
                  <c:v>86.7</c:v>
                </c:pt>
                <c:pt idx="304">
                  <c:v>86.6</c:v>
                </c:pt>
                <c:pt idx="305">
                  <c:v>85.6</c:v>
                </c:pt>
                <c:pt idx="306">
                  <c:v>85.2</c:v>
                </c:pt>
                <c:pt idx="307">
                  <c:v>86.7</c:v>
                </c:pt>
                <c:pt idx="308">
                  <c:v>90.1</c:v>
                </c:pt>
                <c:pt idx="309">
                  <c:v>88.7</c:v>
                </c:pt>
                <c:pt idx="310">
                  <c:v>96.8</c:v>
                </c:pt>
                <c:pt idx="311">
                  <c:v>92.8</c:v>
                </c:pt>
                <c:pt idx="312">
                  <c:v>91.8</c:v>
                </c:pt>
                <c:pt idx="313">
                  <c:v>88.8</c:v>
                </c:pt>
                <c:pt idx="314">
                  <c:v>88.9</c:v>
                </c:pt>
                <c:pt idx="315">
                  <c:v>82.1</c:v>
                </c:pt>
                <c:pt idx="316">
                  <c:v>74.5</c:v>
                </c:pt>
                <c:pt idx="317">
                  <c:v>73.099999999999994</c:v>
                </c:pt>
                <c:pt idx="318">
                  <c:v>69.2</c:v>
                </c:pt>
                <c:pt idx="319">
                  <c:v>66.3</c:v>
                </c:pt>
                <c:pt idx="320">
                  <c:v>51.8</c:v>
                </c:pt>
                <c:pt idx="321">
                  <c:v>45.3</c:v>
                </c:pt>
                <c:pt idx="322">
                  <c:v>34</c:v>
                </c:pt>
                <c:pt idx="323">
                  <c:v>23.2</c:v>
                </c:pt>
                <c:pt idx="324">
                  <c:v>19.5</c:v>
                </c:pt>
                <c:pt idx="325">
                  <c:v>15.9</c:v>
                </c:pt>
                <c:pt idx="326">
                  <c:v>17.3</c:v>
                </c:pt>
                <c:pt idx="327">
                  <c:v>21.7</c:v>
                </c:pt>
                <c:pt idx="328">
                  <c:v>22.7</c:v>
                </c:pt>
                <c:pt idx="329">
                  <c:v>24.9</c:v>
                </c:pt>
                <c:pt idx="330">
                  <c:v>28.7</c:v>
                </c:pt>
                <c:pt idx="331">
                  <c:v>35.1</c:v>
                </c:pt>
                <c:pt idx="332">
                  <c:v>43.8</c:v>
                </c:pt>
                <c:pt idx="333">
                  <c:v>44.8</c:v>
                </c:pt>
                <c:pt idx="334">
                  <c:v>46.8</c:v>
                </c:pt>
                <c:pt idx="335">
                  <c:v>41.2</c:v>
                </c:pt>
                <c:pt idx="336">
                  <c:v>54</c:v>
                </c:pt>
                <c:pt idx="337">
                  <c:v>56.1</c:v>
                </c:pt>
                <c:pt idx="338">
                  <c:v>56.7</c:v>
                </c:pt>
                <c:pt idx="339">
                  <c:v>57.3</c:v>
                </c:pt>
                <c:pt idx="340">
                  <c:v>58.3</c:v>
                </c:pt>
                <c:pt idx="341">
                  <c:v>58.6</c:v>
                </c:pt>
                <c:pt idx="342">
                  <c:v>54</c:v>
                </c:pt>
                <c:pt idx="343">
                  <c:v>55.2</c:v>
                </c:pt>
                <c:pt idx="344">
                  <c:v>52.6</c:v>
                </c:pt>
                <c:pt idx="345">
                  <c:v>49</c:v>
                </c:pt>
                <c:pt idx="346">
                  <c:v>47.2</c:v>
                </c:pt>
                <c:pt idx="347">
                  <c:v>53.3</c:v>
                </c:pt>
                <c:pt idx="348">
                  <c:v>55.3</c:v>
                </c:pt>
                <c:pt idx="349">
                  <c:v>65.099999999999994</c:v>
                </c:pt>
                <c:pt idx="350">
                  <c:v>49.6</c:v>
                </c:pt>
                <c:pt idx="351">
                  <c:v>54.6</c:v>
                </c:pt>
                <c:pt idx="352">
                  <c:v>55.4</c:v>
                </c:pt>
                <c:pt idx="353">
                  <c:v>53.3</c:v>
                </c:pt>
                <c:pt idx="354">
                  <c:v>58.3</c:v>
                </c:pt>
                <c:pt idx="355">
                  <c:v>53.5</c:v>
                </c:pt>
                <c:pt idx="356">
                  <c:v>56.7</c:v>
                </c:pt>
                <c:pt idx="357">
                  <c:v>53.6</c:v>
                </c:pt>
                <c:pt idx="358">
                  <c:v>56.3</c:v>
                </c:pt>
                <c:pt idx="359">
                  <c:v>57.1</c:v>
                </c:pt>
                <c:pt idx="360">
                  <c:v>55.6</c:v>
                </c:pt>
                <c:pt idx="361">
                  <c:v>63.4</c:v>
                </c:pt>
                <c:pt idx="362">
                  <c:v>58.9</c:v>
                </c:pt>
                <c:pt idx="363">
                  <c:v>57.1</c:v>
                </c:pt>
                <c:pt idx="364">
                  <c:v>57.4</c:v>
                </c:pt>
                <c:pt idx="365">
                  <c:v>61.1</c:v>
                </c:pt>
                <c:pt idx="366">
                  <c:v>59.4</c:v>
                </c:pt>
                <c:pt idx="367">
                  <c:v>60.6</c:v>
                </c:pt>
                <c:pt idx="368">
                  <c:v>60</c:v>
                </c:pt>
                <c:pt idx="369">
                  <c:v>64.7</c:v>
                </c:pt>
                <c:pt idx="370">
                  <c:v>64.5</c:v>
                </c:pt>
                <c:pt idx="371">
                  <c:v>63.5</c:v>
                </c:pt>
                <c:pt idx="372">
                  <c:v>66.400000000000006</c:v>
                </c:pt>
                <c:pt idx="373">
                  <c:v>64</c:v>
                </c:pt>
                <c:pt idx="374">
                  <c:v>66.7</c:v>
                </c:pt>
                <c:pt idx="375">
                  <c:v>75.599999999999994</c:v>
                </c:pt>
                <c:pt idx="376">
                  <c:v>63.7</c:v>
                </c:pt>
                <c:pt idx="377">
                  <c:v>61.4</c:v>
                </c:pt>
                <c:pt idx="378">
                  <c:v>57.4</c:v>
                </c:pt>
                <c:pt idx="379">
                  <c:v>52.9</c:v>
                </c:pt>
                <c:pt idx="380">
                  <c:v>50.7</c:v>
                </c:pt>
                <c:pt idx="381">
                  <c:v>46.9</c:v>
                </c:pt>
                <c:pt idx="382">
                  <c:v>46.8</c:v>
                </c:pt>
                <c:pt idx="383">
                  <c:v>42.2</c:v>
                </c:pt>
                <c:pt idx="384">
                  <c:v>42.1</c:v>
                </c:pt>
                <c:pt idx="385">
                  <c:v>46</c:v>
                </c:pt>
                <c:pt idx="386">
                  <c:v>39.1</c:v>
                </c:pt>
                <c:pt idx="387">
                  <c:v>36.9</c:v>
                </c:pt>
                <c:pt idx="388">
                  <c:v>29.8</c:v>
                </c:pt>
                <c:pt idx="389">
                  <c:v>32.4</c:v>
                </c:pt>
                <c:pt idx="390">
                  <c:v>36.299999999999997</c:v>
                </c:pt>
                <c:pt idx="391">
                  <c:v>40.1</c:v>
                </c:pt>
                <c:pt idx="392">
                  <c:v>41.2</c:v>
                </c:pt>
                <c:pt idx="393">
                  <c:v>46.5</c:v>
                </c:pt>
                <c:pt idx="394">
                  <c:v>46.8</c:v>
                </c:pt>
                <c:pt idx="395">
                  <c:v>50.1</c:v>
                </c:pt>
                <c:pt idx="396">
                  <c:v>49.7</c:v>
                </c:pt>
                <c:pt idx="397">
                  <c:v>48.5</c:v>
                </c:pt>
                <c:pt idx="398">
                  <c:v>48.7</c:v>
                </c:pt>
                <c:pt idx="399">
                  <c:v>51.2</c:v>
                </c:pt>
                <c:pt idx="400">
                  <c:v>50.2</c:v>
                </c:pt>
                <c:pt idx="401">
                  <c:v>47.9</c:v>
                </c:pt>
                <c:pt idx="402">
                  <c:v>44.9</c:v>
                </c:pt>
                <c:pt idx="403">
                  <c:v>49.6</c:v>
                </c:pt>
                <c:pt idx="404">
                  <c:v>45.9</c:v>
                </c:pt>
                <c:pt idx="405">
                  <c:v>37.700000000000003</c:v>
                </c:pt>
                <c:pt idx="406">
                  <c:v>40.5</c:v>
                </c:pt>
                <c:pt idx="407">
                  <c:v>41.2</c:v>
                </c:pt>
                <c:pt idx="408">
                  <c:v>40.1</c:v>
                </c:pt>
                <c:pt idx="409">
                  <c:v>40.799999999999997</c:v>
                </c:pt>
                <c:pt idx="410">
                  <c:v>36.4</c:v>
                </c:pt>
                <c:pt idx="411">
                  <c:v>38.200000000000003</c:v>
                </c:pt>
                <c:pt idx="412">
                  <c:v>42.1</c:v>
                </c:pt>
                <c:pt idx="413">
                  <c:v>45.2</c:v>
                </c:pt>
                <c:pt idx="414">
                  <c:v>45.8</c:v>
                </c:pt>
                <c:pt idx="415">
                  <c:v>45.3</c:v>
                </c:pt>
                <c:pt idx="416">
                  <c:v>45.9</c:v>
                </c:pt>
                <c:pt idx="417">
                  <c:v>46.5</c:v>
                </c:pt>
                <c:pt idx="418">
                  <c:v>46.9</c:v>
                </c:pt>
                <c:pt idx="419">
                  <c:v>48.6</c:v>
                </c:pt>
                <c:pt idx="420">
                  <c:v>46.7</c:v>
                </c:pt>
                <c:pt idx="421">
                  <c:v>49.9</c:v>
                </c:pt>
                <c:pt idx="422">
                  <c:v>50.8</c:v>
                </c:pt>
                <c:pt idx="423">
                  <c:v>52.7</c:v>
                </c:pt>
                <c:pt idx="424">
                  <c:v>51.9</c:v>
                </c:pt>
                <c:pt idx="425">
                  <c:v>56.8</c:v>
                </c:pt>
                <c:pt idx="426">
                  <c:v>58.9</c:v>
                </c:pt>
                <c:pt idx="427">
                  <c:v>60.2</c:v>
                </c:pt>
                <c:pt idx="428">
                  <c:v>60.7</c:v>
                </c:pt>
                <c:pt idx="429">
                  <c:v>62.8</c:v>
                </c:pt>
                <c:pt idx="430">
                  <c:v>67.5</c:v>
                </c:pt>
                <c:pt idx="431">
                  <c:v>62.1</c:v>
                </c:pt>
                <c:pt idx="432">
                  <c:v>64.400000000000006</c:v>
                </c:pt>
                <c:pt idx="433">
                  <c:v>61.5</c:v>
                </c:pt>
                <c:pt idx="434">
                  <c:v>65.5</c:v>
                </c:pt>
                <c:pt idx="435">
                  <c:v>64.599999999999994</c:v>
                </c:pt>
                <c:pt idx="436">
                  <c:v>62.5</c:v>
                </c:pt>
                <c:pt idx="437">
                  <c:v>56.2</c:v>
                </c:pt>
                <c:pt idx="438">
                  <c:v>59.1</c:v>
                </c:pt>
                <c:pt idx="439">
                  <c:v>55.2</c:v>
                </c:pt>
                <c:pt idx="440">
                  <c:v>52.8</c:v>
                </c:pt>
                <c:pt idx="441">
                  <c:v>49.3</c:v>
                </c:pt>
                <c:pt idx="442">
                  <c:v>48.1</c:v>
                </c:pt>
                <c:pt idx="443">
                  <c:v>48.8</c:v>
                </c:pt>
                <c:pt idx="444">
                  <c:v>50.4</c:v>
                </c:pt>
                <c:pt idx="445">
                  <c:v>48.6</c:v>
                </c:pt>
                <c:pt idx="446">
                  <c:v>46.7</c:v>
                </c:pt>
                <c:pt idx="447">
                  <c:v>46.1</c:v>
                </c:pt>
                <c:pt idx="448">
                  <c:v>48</c:v>
                </c:pt>
                <c:pt idx="449">
                  <c:v>47.1</c:v>
                </c:pt>
                <c:pt idx="450">
                  <c:v>45.7</c:v>
                </c:pt>
                <c:pt idx="451">
                  <c:v>46.6</c:v>
                </c:pt>
                <c:pt idx="452">
                  <c:v>49.5</c:v>
                </c:pt>
                <c:pt idx="453">
                  <c:v>50</c:v>
                </c:pt>
                <c:pt idx="454">
                  <c:v>48.5</c:v>
                </c:pt>
                <c:pt idx="455">
                  <c:v>49.3</c:v>
                </c:pt>
                <c:pt idx="456">
                  <c:v>50.1</c:v>
                </c:pt>
                <c:pt idx="457">
                  <c:v>49.8</c:v>
                </c:pt>
                <c:pt idx="458">
                  <c:v>50.5</c:v>
                </c:pt>
                <c:pt idx="459">
                  <c:v>50.7</c:v>
                </c:pt>
                <c:pt idx="460">
                  <c:v>50.2</c:v>
                </c:pt>
                <c:pt idx="461">
                  <c:v>49.9</c:v>
                </c:pt>
                <c:pt idx="462">
                  <c:v>49.9</c:v>
                </c:pt>
                <c:pt idx="463">
                  <c:v>50.8</c:v>
                </c:pt>
                <c:pt idx="464">
                  <c:v>49.6</c:v>
                </c:pt>
                <c:pt idx="465">
                  <c:v>51.3</c:v>
                </c:pt>
                <c:pt idx="466">
                  <c:v>52</c:v>
                </c:pt>
                <c:pt idx="467">
                  <c:v>52.8</c:v>
                </c:pt>
                <c:pt idx="468">
                  <c:v>51.5</c:v>
                </c:pt>
                <c:pt idx="469">
                  <c:v>51.2</c:v>
                </c:pt>
                <c:pt idx="470">
                  <c:v>51.9</c:v>
                </c:pt>
                <c:pt idx="471">
                  <c:v>52.8</c:v>
                </c:pt>
                <c:pt idx="472">
                  <c:v>54</c:v>
                </c:pt>
                <c:pt idx="473">
                  <c:v>56.8</c:v>
                </c:pt>
                <c:pt idx="474">
                  <c:v>58.9</c:v>
                </c:pt>
                <c:pt idx="475">
                  <c:v>60.3</c:v>
                </c:pt>
                <c:pt idx="476">
                  <c:v>61.5</c:v>
                </c:pt>
                <c:pt idx="477">
                  <c:v>62.2</c:v>
                </c:pt>
                <c:pt idx="478">
                  <c:v>64.900000000000006</c:v>
                </c:pt>
                <c:pt idx="479">
                  <c:v>62.7</c:v>
                </c:pt>
                <c:pt idx="480">
                  <c:v>62</c:v>
                </c:pt>
                <c:pt idx="481">
                  <c:v>61.2</c:v>
                </c:pt>
                <c:pt idx="482">
                  <c:v>57.3</c:v>
                </c:pt>
                <c:pt idx="483">
                  <c:v>58.6</c:v>
                </c:pt>
                <c:pt idx="484">
                  <c:v>56.9</c:v>
                </c:pt>
                <c:pt idx="485">
                  <c:v>65.599999999999994</c:v>
                </c:pt>
                <c:pt idx="486">
                  <c:v>58.4</c:v>
                </c:pt>
                <c:pt idx="487">
                  <c:v>57.4</c:v>
                </c:pt>
                <c:pt idx="488">
                  <c:v>55.2</c:v>
                </c:pt>
                <c:pt idx="489">
                  <c:v>54.8</c:v>
                </c:pt>
                <c:pt idx="490">
                  <c:v>52.1</c:v>
                </c:pt>
                <c:pt idx="491">
                  <c:v>53</c:v>
                </c:pt>
                <c:pt idx="492">
                  <c:v>53.9</c:v>
                </c:pt>
                <c:pt idx="493">
                  <c:v>54</c:v>
                </c:pt>
                <c:pt idx="494">
                  <c:v>52.5</c:v>
                </c:pt>
                <c:pt idx="495">
                  <c:v>52.2</c:v>
                </c:pt>
                <c:pt idx="496">
                  <c:v>49.1</c:v>
                </c:pt>
                <c:pt idx="497">
                  <c:v>46.5</c:v>
                </c:pt>
                <c:pt idx="498">
                  <c:v>46.1</c:v>
                </c:pt>
                <c:pt idx="499">
                  <c:v>44</c:v>
                </c:pt>
                <c:pt idx="500">
                  <c:v>43.9</c:v>
                </c:pt>
                <c:pt idx="501">
                  <c:v>43.3</c:v>
                </c:pt>
                <c:pt idx="502">
                  <c:v>42.5</c:v>
                </c:pt>
                <c:pt idx="503">
                  <c:v>43.5</c:v>
                </c:pt>
                <c:pt idx="504">
                  <c:v>48.2</c:v>
                </c:pt>
                <c:pt idx="505">
                  <c:v>44.4</c:v>
                </c:pt>
                <c:pt idx="506">
                  <c:v>47.2</c:v>
                </c:pt>
                <c:pt idx="507">
                  <c:v>47.2</c:v>
                </c:pt>
                <c:pt idx="508">
                  <c:v>48.2</c:v>
                </c:pt>
                <c:pt idx="509">
                  <c:v>49.8</c:v>
                </c:pt>
                <c:pt idx="510">
                  <c:v>46.4</c:v>
                </c:pt>
                <c:pt idx="511">
                  <c:v>50.1</c:v>
                </c:pt>
                <c:pt idx="512">
                  <c:v>48.9</c:v>
                </c:pt>
                <c:pt idx="513">
                  <c:v>48.1</c:v>
                </c:pt>
                <c:pt idx="514">
                  <c:v>48.6</c:v>
                </c:pt>
                <c:pt idx="515">
                  <c:v>47.2</c:v>
                </c:pt>
                <c:pt idx="516">
                  <c:v>44.4</c:v>
                </c:pt>
                <c:pt idx="517">
                  <c:v>44.7</c:v>
                </c:pt>
                <c:pt idx="518">
                  <c:v>43.9</c:v>
                </c:pt>
                <c:pt idx="519">
                  <c:v>45</c:v>
                </c:pt>
                <c:pt idx="520">
                  <c:v>46</c:v>
                </c:pt>
                <c:pt idx="521">
                  <c:v>47.1</c:v>
                </c:pt>
                <c:pt idx="522">
                  <c:v>49.6</c:v>
                </c:pt>
                <c:pt idx="523">
                  <c:v>48.3</c:v>
                </c:pt>
                <c:pt idx="524">
                  <c:v>48.8</c:v>
                </c:pt>
                <c:pt idx="525">
                  <c:v>50.2</c:v>
                </c:pt>
                <c:pt idx="526">
                  <c:v>50.1</c:v>
                </c:pt>
                <c:pt idx="527">
                  <c:v>49.4</c:v>
                </c:pt>
                <c:pt idx="528">
                  <c:v>48.7</c:v>
                </c:pt>
                <c:pt idx="529">
                  <c:v>49.3</c:v>
                </c:pt>
                <c:pt idx="530">
                  <c:v>50.3</c:v>
                </c:pt>
                <c:pt idx="531">
                  <c:v>47.4</c:v>
                </c:pt>
                <c:pt idx="532">
                  <c:v>50</c:v>
                </c:pt>
                <c:pt idx="533">
                  <c:v>50.8</c:v>
                </c:pt>
                <c:pt idx="534">
                  <c:v>52.5</c:v>
                </c:pt>
                <c:pt idx="535">
                  <c:v>50.3</c:v>
                </c:pt>
                <c:pt idx="536">
                  <c:v>51.2</c:v>
                </c:pt>
                <c:pt idx="537">
                  <c:v>48.6</c:v>
                </c:pt>
                <c:pt idx="538">
                  <c:v>51.3</c:v>
                </c:pt>
                <c:pt idx="539">
                  <c:v>51.5</c:v>
                </c:pt>
                <c:pt idx="540">
                  <c:v>52.3</c:v>
                </c:pt>
                <c:pt idx="541">
                  <c:v>51.7</c:v>
                </c:pt>
                <c:pt idx="542">
                  <c:v>52.7</c:v>
                </c:pt>
                <c:pt idx="543">
                  <c:v>52.8</c:v>
                </c:pt>
                <c:pt idx="544">
                  <c:v>51.5</c:v>
                </c:pt>
                <c:pt idx="545">
                  <c:v>50.4</c:v>
                </c:pt>
                <c:pt idx="546">
                  <c:v>51</c:v>
                </c:pt>
                <c:pt idx="547">
                  <c:v>51.8</c:v>
                </c:pt>
                <c:pt idx="548">
                  <c:v>51.3</c:v>
                </c:pt>
                <c:pt idx="549">
                  <c:v>50.7</c:v>
                </c:pt>
                <c:pt idx="550">
                  <c:v>50.9</c:v>
                </c:pt>
                <c:pt idx="551">
                  <c:v>51.5</c:v>
                </c:pt>
                <c:pt idx="552">
                  <c:v>54.4</c:v>
                </c:pt>
                <c:pt idx="553">
                  <c:v>57</c:v>
                </c:pt>
                <c:pt idx="554">
                  <c:v>55.4</c:v>
                </c:pt>
                <c:pt idx="555">
                  <c:v>57.2</c:v>
                </c:pt>
                <c:pt idx="556">
                  <c:v>60.2</c:v>
                </c:pt>
                <c:pt idx="557">
                  <c:v>60.3</c:v>
                </c:pt>
                <c:pt idx="558">
                  <c:v>58.1</c:v>
                </c:pt>
                <c:pt idx="559">
                  <c:v>61.6</c:v>
                </c:pt>
                <c:pt idx="560">
                  <c:v>62.5</c:v>
                </c:pt>
                <c:pt idx="561">
                  <c:v>64.900000000000006</c:v>
                </c:pt>
                <c:pt idx="562">
                  <c:v>64.7</c:v>
                </c:pt>
                <c:pt idx="563">
                  <c:v>64.8</c:v>
                </c:pt>
                <c:pt idx="564">
                  <c:v>62.7</c:v>
                </c:pt>
                <c:pt idx="565">
                  <c:v>60.7</c:v>
                </c:pt>
                <c:pt idx="566">
                  <c:v>56.9</c:v>
                </c:pt>
                <c:pt idx="567">
                  <c:v>56.3</c:v>
                </c:pt>
                <c:pt idx="568">
                  <c:v>53.3</c:v>
                </c:pt>
                <c:pt idx="569">
                  <c:v>51.8</c:v>
                </c:pt>
                <c:pt idx="570">
                  <c:v>51.3</c:v>
                </c:pt>
                <c:pt idx="571">
                  <c:v>49.1</c:v>
                </c:pt>
                <c:pt idx="572">
                  <c:v>50</c:v>
                </c:pt>
                <c:pt idx="573">
                  <c:v>48.4</c:v>
                </c:pt>
                <c:pt idx="574">
                  <c:v>45.3</c:v>
                </c:pt>
                <c:pt idx="575">
                  <c:v>47.5</c:v>
                </c:pt>
                <c:pt idx="576">
                  <c:v>47.8</c:v>
                </c:pt>
                <c:pt idx="577">
                  <c:v>49.5</c:v>
                </c:pt>
                <c:pt idx="578">
                  <c:v>49.6</c:v>
                </c:pt>
                <c:pt idx="579">
                  <c:v>49.4</c:v>
                </c:pt>
                <c:pt idx="580">
                  <c:v>49.9</c:v>
                </c:pt>
                <c:pt idx="581">
                  <c:v>52.8</c:v>
                </c:pt>
                <c:pt idx="582">
                  <c:v>50.8</c:v>
                </c:pt>
                <c:pt idx="583">
                  <c:v>51.9</c:v>
                </c:pt>
                <c:pt idx="584">
                  <c:v>50</c:v>
                </c:pt>
                <c:pt idx="585">
                  <c:v>50.9</c:v>
                </c:pt>
                <c:pt idx="586">
                  <c:v>51.2</c:v>
                </c:pt>
                <c:pt idx="587">
                  <c:v>52</c:v>
                </c:pt>
                <c:pt idx="588">
                  <c:v>49.7</c:v>
                </c:pt>
                <c:pt idx="589">
                  <c:v>52.1</c:v>
                </c:pt>
                <c:pt idx="590">
                  <c:v>53.1</c:v>
                </c:pt>
                <c:pt idx="591">
                  <c:v>53.4</c:v>
                </c:pt>
                <c:pt idx="592">
                  <c:v>55</c:v>
                </c:pt>
                <c:pt idx="593">
                  <c:v>54.6</c:v>
                </c:pt>
                <c:pt idx="594">
                  <c:v>54.7</c:v>
                </c:pt>
                <c:pt idx="595">
                  <c:v>55.2</c:v>
                </c:pt>
                <c:pt idx="596">
                  <c:v>54.8</c:v>
                </c:pt>
                <c:pt idx="597">
                  <c:v>54.9</c:v>
                </c:pt>
                <c:pt idx="598">
                  <c:v>55.2</c:v>
                </c:pt>
                <c:pt idx="599">
                  <c:v>53.9</c:v>
                </c:pt>
                <c:pt idx="600">
                  <c:v>53</c:v>
                </c:pt>
                <c:pt idx="601">
                  <c:v>52.8</c:v>
                </c:pt>
                <c:pt idx="602">
                  <c:v>53</c:v>
                </c:pt>
                <c:pt idx="603">
                  <c:v>52.4</c:v>
                </c:pt>
                <c:pt idx="604">
                  <c:v>51.5</c:v>
                </c:pt>
                <c:pt idx="605">
                  <c:v>50.9</c:v>
                </c:pt>
                <c:pt idx="606">
                  <c:v>50.2</c:v>
                </c:pt>
                <c:pt idx="607">
                  <c:v>50.3</c:v>
                </c:pt>
                <c:pt idx="608">
                  <c:v>50.8</c:v>
                </c:pt>
                <c:pt idx="609">
                  <c:v>49.8</c:v>
                </c:pt>
                <c:pt idx="610">
                  <c:v>50.4</c:v>
                </c:pt>
                <c:pt idx="611">
                  <c:v>48.5</c:v>
                </c:pt>
                <c:pt idx="612">
                  <c:v>51</c:v>
                </c:pt>
                <c:pt idx="613">
                  <c:v>50.8</c:v>
                </c:pt>
                <c:pt idx="614">
                  <c:v>52.3</c:v>
                </c:pt>
                <c:pt idx="615">
                  <c:v>49.5</c:v>
                </c:pt>
                <c:pt idx="616">
                  <c:v>52.1</c:v>
                </c:pt>
                <c:pt idx="617">
                  <c:v>52.6</c:v>
                </c:pt>
                <c:pt idx="618">
                  <c:v>54</c:v>
                </c:pt>
                <c:pt idx="619">
                  <c:v>51.4</c:v>
                </c:pt>
                <c:pt idx="620">
                  <c:v>55.8</c:v>
                </c:pt>
                <c:pt idx="621">
                  <c:v>56.2</c:v>
                </c:pt>
                <c:pt idx="622">
                  <c:v>56.8</c:v>
                </c:pt>
                <c:pt idx="623">
                  <c:v>56.7</c:v>
                </c:pt>
                <c:pt idx="624">
                  <c:v>55</c:v>
                </c:pt>
                <c:pt idx="625">
                  <c:v>54.4</c:v>
                </c:pt>
                <c:pt idx="626">
                  <c:v>54.3</c:v>
                </c:pt>
                <c:pt idx="627">
                  <c:v>55.4</c:v>
                </c:pt>
                <c:pt idx="628">
                  <c:v>55.4</c:v>
                </c:pt>
                <c:pt idx="629">
                  <c:v>54.5</c:v>
                </c:pt>
                <c:pt idx="630">
                  <c:v>53.9</c:v>
                </c:pt>
                <c:pt idx="631">
                  <c:v>53.5</c:v>
                </c:pt>
                <c:pt idx="632">
                  <c:v>49.6</c:v>
                </c:pt>
                <c:pt idx="633">
                  <c:v>51.1</c:v>
                </c:pt>
                <c:pt idx="634">
                  <c:v>50.3</c:v>
                </c:pt>
                <c:pt idx="635">
                  <c:v>52.8</c:v>
                </c:pt>
                <c:pt idx="636">
                  <c:v>49.8</c:v>
                </c:pt>
                <c:pt idx="637">
                  <c:v>50.2</c:v>
                </c:pt>
                <c:pt idx="638">
                  <c:v>47.7</c:v>
                </c:pt>
                <c:pt idx="639">
                  <c:v>47.2</c:v>
                </c:pt>
                <c:pt idx="640">
                  <c:v>45.4</c:v>
                </c:pt>
                <c:pt idx="641">
                  <c:v>47.1</c:v>
                </c:pt>
                <c:pt idx="642">
                  <c:v>46.8</c:v>
                </c:pt>
                <c:pt idx="643">
                  <c:v>46.7</c:v>
                </c:pt>
                <c:pt idx="644">
                  <c:v>47.5</c:v>
                </c:pt>
                <c:pt idx="645">
                  <c:v>49.5</c:v>
                </c:pt>
                <c:pt idx="646">
                  <c:v>49.1</c:v>
                </c:pt>
                <c:pt idx="647">
                  <c:v>49.3</c:v>
                </c:pt>
                <c:pt idx="648">
                  <c:v>51.2</c:v>
                </c:pt>
                <c:pt idx="649">
                  <c:v>51.4</c:v>
                </c:pt>
                <c:pt idx="650">
                  <c:v>51.9</c:v>
                </c:pt>
                <c:pt idx="651">
                  <c:v>53.5</c:v>
                </c:pt>
                <c:pt idx="652">
                  <c:v>53.4</c:v>
                </c:pt>
                <c:pt idx="653">
                  <c:v>54.4</c:v>
                </c:pt>
                <c:pt idx="654">
                  <c:v>54.8</c:v>
                </c:pt>
                <c:pt idx="655">
                  <c:v>53.6</c:v>
                </c:pt>
                <c:pt idx="656">
                  <c:v>56.7</c:v>
                </c:pt>
                <c:pt idx="657">
                  <c:v>53.4</c:v>
                </c:pt>
                <c:pt idx="658">
                  <c:v>52.1</c:v>
                </c:pt>
                <c:pt idx="659">
                  <c:v>52.9</c:v>
                </c:pt>
                <c:pt idx="660">
                  <c:v>52.8</c:v>
                </c:pt>
                <c:pt idx="661">
                  <c:v>52.8</c:v>
                </c:pt>
                <c:pt idx="662">
                  <c:v>52.6</c:v>
                </c:pt>
                <c:pt idx="663">
                  <c:v>49.9</c:v>
                </c:pt>
                <c:pt idx="664">
                  <c:v>50.6</c:v>
                </c:pt>
                <c:pt idx="665">
                  <c:v>49.8</c:v>
                </c:pt>
                <c:pt idx="666">
                  <c:v>51.5</c:v>
                </c:pt>
                <c:pt idx="667">
                  <c:v>53</c:v>
                </c:pt>
                <c:pt idx="668">
                  <c:v>53.4</c:v>
                </c:pt>
                <c:pt idx="669">
                  <c:v>54.6</c:v>
                </c:pt>
                <c:pt idx="670">
                  <c:v>56.4</c:v>
                </c:pt>
                <c:pt idx="671">
                  <c:v>59.3</c:v>
                </c:pt>
                <c:pt idx="672">
                  <c:v>61.5</c:v>
                </c:pt>
                <c:pt idx="673">
                  <c:v>62.9</c:v>
                </c:pt>
                <c:pt idx="674">
                  <c:v>66.7</c:v>
                </c:pt>
                <c:pt idx="675">
                  <c:v>66.7</c:v>
                </c:pt>
                <c:pt idx="676">
                  <c:v>68.3</c:v>
                </c:pt>
                <c:pt idx="677">
                  <c:v>67.099999999999994</c:v>
                </c:pt>
                <c:pt idx="678">
                  <c:v>64.5</c:v>
                </c:pt>
                <c:pt idx="679">
                  <c:v>62.8</c:v>
                </c:pt>
                <c:pt idx="680">
                  <c:v>59.8</c:v>
                </c:pt>
                <c:pt idx="681">
                  <c:v>59.2</c:v>
                </c:pt>
                <c:pt idx="682">
                  <c:v>56.8</c:v>
                </c:pt>
                <c:pt idx="683">
                  <c:v>55.3</c:v>
                </c:pt>
                <c:pt idx="684">
                  <c:v>54.7</c:v>
                </c:pt>
                <c:pt idx="685">
                  <c:v>56.5</c:v>
                </c:pt>
                <c:pt idx="686">
                  <c:v>53.5</c:v>
                </c:pt>
                <c:pt idx="687">
                  <c:v>51.8</c:v>
                </c:pt>
                <c:pt idx="688">
                  <c:v>49.8</c:v>
                </c:pt>
                <c:pt idx="689">
                  <c:v>52</c:v>
                </c:pt>
                <c:pt idx="690">
                  <c:v>50.8</c:v>
                </c:pt>
                <c:pt idx="691">
                  <c:v>49.9</c:v>
                </c:pt>
                <c:pt idx="692">
                  <c:v>57.7</c:v>
                </c:pt>
                <c:pt idx="693">
                  <c:v>61.8</c:v>
                </c:pt>
                <c:pt idx="694">
                  <c:v>57</c:v>
                </c:pt>
                <c:pt idx="695">
                  <c:v>54.9</c:v>
                </c:pt>
                <c:pt idx="696">
                  <c:v>55.7</c:v>
                </c:pt>
                <c:pt idx="697">
                  <c:v>54.4</c:v>
                </c:pt>
                <c:pt idx="698">
                  <c:v>53.9</c:v>
                </c:pt>
                <c:pt idx="699">
                  <c:v>57.4</c:v>
                </c:pt>
                <c:pt idx="700">
                  <c:v>56.1</c:v>
                </c:pt>
                <c:pt idx="701">
                  <c:v>54</c:v>
                </c:pt>
                <c:pt idx="702">
                  <c:v>53.5</c:v>
                </c:pt>
                <c:pt idx="703">
                  <c:v>54.2</c:v>
                </c:pt>
                <c:pt idx="704">
                  <c:v>52.9</c:v>
                </c:pt>
                <c:pt idx="705">
                  <c:v>51.3</c:v>
                </c:pt>
                <c:pt idx="706">
                  <c:v>53.1</c:v>
                </c:pt>
                <c:pt idx="707">
                  <c:v>55.7</c:v>
                </c:pt>
                <c:pt idx="708">
                  <c:v>54.7</c:v>
                </c:pt>
                <c:pt idx="709">
                  <c:v>53.3</c:v>
                </c:pt>
                <c:pt idx="710">
                  <c:v>52.2</c:v>
                </c:pt>
                <c:pt idx="711">
                  <c:v>51.1</c:v>
                </c:pt>
                <c:pt idx="712">
                  <c:v>51</c:v>
                </c:pt>
                <c:pt idx="713">
                  <c:v>49.1</c:v>
                </c:pt>
                <c:pt idx="714">
                  <c:v>49.9</c:v>
                </c:pt>
                <c:pt idx="715">
                  <c:v>50.8</c:v>
                </c:pt>
                <c:pt idx="716">
                  <c:v>50.3</c:v>
                </c:pt>
                <c:pt idx="717">
                  <c:v>52.1</c:v>
                </c:pt>
                <c:pt idx="718">
                  <c:v>52.8</c:v>
                </c:pt>
                <c:pt idx="719">
                  <c:v>53.6</c:v>
                </c:pt>
                <c:pt idx="720">
                  <c:v>53.1</c:v>
                </c:pt>
                <c:pt idx="721">
                  <c:v>50.7</c:v>
                </c:pt>
                <c:pt idx="722">
                  <c:v>52.6</c:v>
                </c:pt>
                <c:pt idx="723">
                  <c:v>53.9</c:v>
                </c:pt>
                <c:pt idx="724">
                  <c:v>54.3</c:v>
                </c:pt>
                <c:pt idx="725">
                  <c:v>55.8</c:v>
                </c:pt>
                <c:pt idx="726">
                  <c:v>54.8</c:v>
                </c:pt>
                <c:pt idx="727">
                  <c:v>50.1</c:v>
                </c:pt>
                <c:pt idx="728">
                  <c:v>52</c:v>
                </c:pt>
                <c:pt idx="729">
                  <c:v>48.4</c:v>
                </c:pt>
                <c:pt idx="730">
                  <c:v>49.4</c:v>
                </c:pt>
                <c:pt idx="731">
                  <c:v>46.9</c:v>
                </c:pt>
                <c:pt idx="732">
                  <c:v>46.6</c:v>
                </c:pt>
                <c:pt idx="733">
                  <c:v>46.3</c:v>
                </c:pt>
                <c:pt idx="734">
                  <c:v>43.2</c:v>
                </c:pt>
                <c:pt idx="735">
                  <c:v>47</c:v>
                </c:pt>
                <c:pt idx="736">
                  <c:v>51.3</c:v>
                </c:pt>
                <c:pt idx="737">
                  <c:v>49.5</c:v>
                </c:pt>
                <c:pt idx="738">
                  <c:v>52</c:v>
                </c:pt>
                <c:pt idx="739">
                  <c:v>54.6</c:v>
                </c:pt>
                <c:pt idx="740">
                  <c:v>57.6</c:v>
                </c:pt>
                <c:pt idx="741">
                  <c:v>60.7</c:v>
                </c:pt>
                <c:pt idx="742">
                  <c:v>57.1</c:v>
                </c:pt>
                <c:pt idx="743">
                  <c:v>58.6</c:v>
                </c:pt>
                <c:pt idx="744">
                  <c:v>57.2</c:v>
                </c:pt>
                <c:pt idx="745">
                  <c:v>56.8</c:v>
                </c:pt>
                <c:pt idx="746">
                  <c:v>64</c:v>
                </c:pt>
                <c:pt idx="747">
                  <c:v>59.6</c:v>
                </c:pt>
                <c:pt idx="748">
                  <c:v>58.1</c:v>
                </c:pt>
                <c:pt idx="749">
                  <c:v>56.6</c:v>
                </c:pt>
                <c:pt idx="750">
                  <c:v>61</c:v>
                </c:pt>
                <c:pt idx="751">
                  <c:v>57.4</c:v>
                </c:pt>
                <c:pt idx="752">
                  <c:v>52.9</c:v>
                </c:pt>
                <c:pt idx="753">
                  <c:v>51.4</c:v>
                </c:pt>
                <c:pt idx="754">
                  <c:v>58.8</c:v>
                </c:pt>
                <c:pt idx="755">
                  <c:v>54.5</c:v>
                </c:pt>
                <c:pt idx="756">
                  <c:v>54.6</c:v>
                </c:pt>
                <c:pt idx="757">
                  <c:v>58.4</c:v>
                </c:pt>
                <c:pt idx="758">
                  <c:v>59.9</c:v>
                </c:pt>
                <c:pt idx="759">
                  <c:v>59.4</c:v>
                </c:pt>
                <c:pt idx="760">
                  <c:v>56.6</c:v>
                </c:pt>
                <c:pt idx="761">
                  <c:v>56</c:v>
                </c:pt>
                <c:pt idx="762">
                  <c:v>52.8</c:v>
                </c:pt>
                <c:pt idx="763">
                  <c:v>53.2</c:v>
                </c:pt>
                <c:pt idx="764">
                  <c:v>51.8</c:v>
                </c:pt>
                <c:pt idx="765">
                  <c:v>51.4</c:v>
                </c:pt>
                <c:pt idx="766">
                  <c:v>51.4</c:v>
                </c:pt>
                <c:pt idx="767">
                  <c:v>48.5</c:v>
                </c:pt>
                <c:pt idx="768">
                  <c:v>49.8</c:v>
                </c:pt>
                <c:pt idx="769">
                  <c:v>47.7</c:v>
                </c:pt>
                <c:pt idx="770">
                  <c:v>48.9</c:v>
                </c:pt>
                <c:pt idx="771">
                  <c:v>48.7</c:v>
                </c:pt>
                <c:pt idx="772">
                  <c:v>50.3</c:v>
                </c:pt>
                <c:pt idx="773">
                  <c:v>50.2</c:v>
                </c:pt>
                <c:pt idx="774">
                  <c:v>49.2</c:v>
                </c:pt>
                <c:pt idx="775">
                  <c:v>48.7</c:v>
                </c:pt>
                <c:pt idx="776">
                  <c:v>50.4</c:v>
                </c:pt>
                <c:pt idx="777">
                  <c:v>48.9</c:v>
                </c:pt>
                <c:pt idx="778">
                  <c:v>49.1</c:v>
                </c:pt>
                <c:pt idx="779">
                  <c:v>52.2</c:v>
                </c:pt>
                <c:pt idx="780">
                  <c:v>51.9</c:v>
                </c:pt>
                <c:pt idx="781">
                  <c:v>50.5</c:v>
                </c:pt>
                <c:pt idx="782">
                  <c:v>50.1</c:v>
                </c:pt>
                <c:pt idx="783">
                  <c:v>50.5</c:v>
                </c:pt>
                <c:pt idx="784">
                  <c:v>49.9</c:v>
                </c:pt>
                <c:pt idx="785">
                  <c:v>51.3</c:v>
                </c:pt>
                <c:pt idx="786">
                  <c:v>52.3</c:v>
                </c:pt>
                <c:pt idx="787">
                  <c:v>52</c:v>
                </c:pt>
                <c:pt idx="788">
                  <c:v>52.7</c:v>
                </c:pt>
                <c:pt idx="789">
                  <c:v>53.6</c:v>
                </c:pt>
                <c:pt idx="790">
                  <c:v>52.4</c:v>
                </c:pt>
                <c:pt idx="791">
                  <c:v>53</c:v>
                </c:pt>
                <c:pt idx="792">
                  <c:v>53.8</c:v>
                </c:pt>
                <c:pt idx="793">
                  <c:v>57.1</c:v>
                </c:pt>
                <c:pt idx="794">
                  <c:v>54.9</c:v>
                </c:pt>
                <c:pt idx="795">
                  <c:v>56.1</c:v>
                </c:pt>
                <c:pt idx="796">
                  <c:v>52.7</c:v>
                </c:pt>
                <c:pt idx="797">
                  <c:v>53</c:v>
                </c:pt>
                <c:pt idx="798">
                  <c:v>54.2</c:v>
                </c:pt>
                <c:pt idx="799">
                  <c:v>54</c:v>
                </c:pt>
                <c:pt idx="800">
                  <c:v>52.2</c:v>
                </c:pt>
                <c:pt idx="801">
                  <c:v>54.5</c:v>
                </c:pt>
                <c:pt idx="802">
                  <c:v>55.4</c:v>
                </c:pt>
                <c:pt idx="803">
                  <c:v>56.9</c:v>
                </c:pt>
                <c:pt idx="804">
                  <c:v>53.3</c:v>
                </c:pt>
                <c:pt idx="805">
                  <c:v>54.4</c:v>
                </c:pt>
                <c:pt idx="806">
                  <c:v>51</c:v>
                </c:pt>
                <c:pt idx="807">
                  <c:v>50.5</c:v>
                </c:pt>
                <c:pt idx="808">
                  <c:v>51.5</c:v>
                </c:pt>
                <c:pt idx="809">
                  <c:v>49.2</c:v>
                </c:pt>
                <c:pt idx="810">
                  <c:v>50.2</c:v>
                </c:pt>
                <c:pt idx="811">
                  <c:v>50.3</c:v>
                </c:pt>
                <c:pt idx="812">
                  <c:v>49.7</c:v>
                </c:pt>
                <c:pt idx="813">
                  <c:v>49.7</c:v>
                </c:pt>
                <c:pt idx="814">
                  <c:v>49.8</c:v>
                </c:pt>
                <c:pt idx="815">
                  <c:v>49.8</c:v>
                </c:pt>
                <c:pt idx="816">
                  <c:v>50</c:v>
                </c:pt>
                <c:pt idx="817">
                  <c:v>49.2</c:v>
                </c:pt>
                <c:pt idx="818">
                  <c:v>50.9</c:v>
                </c:pt>
                <c:pt idx="819">
                  <c:v>50.5</c:v>
                </c:pt>
                <c:pt idx="820">
                  <c:v>53.3</c:v>
                </c:pt>
                <c:pt idx="821">
                  <c:v>54</c:v>
                </c:pt>
                <c:pt idx="822">
                  <c:v>52.4</c:v>
                </c:pt>
                <c:pt idx="823">
                  <c:v>51.6</c:v>
                </c:pt>
                <c:pt idx="824">
                  <c:v>49.8</c:v>
                </c:pt>
                <c:pt idx="825">
                  <c:v>51.7</c:v>
                </c:pt>
                <c:pt idx="826">
                  <c:v>55.4</c:v>
                </c:pt>
                <c:pt idx="827">
                  <c:v>53.2</c:v>
                </c:pt>
                <c:pt idx="828">
                  <c:v>53.5</c:v>
                </c:pt>
                <c:pt idx="829">
                  <c:v>55.5</c:v>
                </c:pt>
                <c:pt idx="830">
                  <c:v>55.6</c:v>
                </c:pt>
                <c:pt idx="831">
                  <c:v>55.9</c:v>
                </c:pt>
                <c:pt idx="832">
                  <c:v>54.4</c:v>
                </c:pt>
                <c:pt idx="833">
                  <c:v>55.7</c:v>
                </c:pt>
                <c:pt idx="834">
                  <c:v>56</c:v>
                </c:pt>
                <c:pt idx="835">
                  <c:v>57.4</c:v>
                </c:pt>
                <c:pt idx="836">
                  <c:v>63.4</c:v>
                </c:pt>
                <c:pt idx="837">
                  <c:v>60.1</c:v>
                </c:pt>
                <c:pt idx="838">
                  <c:v>56.6</c:v>
                </c:pt>
                <c:pt idx="839">
                  <c:v>57.2</c:v>
                </c:pt>
                <c:pt idx="840">
                  <c:v>59.1</c:v>
                </c:pt>
                <c:pt idx="841">
                  <c:v>61.1</c:v>
                </c:pt>
                <c:pt idx="842">
                  <c:v>60.6</c:v>
                </c:pt>
                <c:pt idx="843">
                  <c:v>61.1</c:v>
                </c:pt>
                <c:pt idx="844">
                  <c:v>62</c:v>
                </c:pt>
                <c:pt idx="845">
                  <c:v>68.2</c:v>
                </c:pt>
                <c:pt idx="846">
                  <c:v>62.1</c:v>
                </c:pt>
                <c:pt idx="847">
                  <c:v>64.5</c:v>
                </c:pt>
                <c:pt idx="848">
                  <c:v>61.1</c:v>
                </c:pt>
                <c:pt idx="849">
                  <c:v>63.8</c:v>
                </c:pt>
                <c:pt idx="850">
                  <c:v>62.5</c:v>
                </c:pt>
                <c:pt idx="851">
                  <c:v>59</c:v>
                </c:pt>
                <c:pt idx="852">
                  <c:v>56.2</c:v>
                </c:pt>
                <c:pt idx="853">
                  <c:v>54.9</c:v>
                </c:pt>
                <c:pt idx="854">
                  <c:v>54.2</c:v>
                </c:pt>
                <c:pt idx="855">
                  <c:v>54.6</c:v>
                </c:pt>
                <c:pt idx="856">
                  <c:v>52</c:v>
                </c:pt>
                <c:pt idx="857">
                  <c:v>50.7</c:v>
                </c:pt>
                <c:pt idx="858">
                  <c:v>53.3</c:v>
                </c:pt>
                <c:pt idx="859">
                  <c:v>51.4</c:v>
                </c:pt>
                <c:pt idx="860">
                  <c:v>51.1</c:v>
                </c:pt>
                <c:pt idx="861">
                  <c:v>49.5</c:v>
                </c:pt>
                <c:pt idx="862">
                  <c:v>52</c:v>
                </c:pt>
                <c:pt idx="863">
                  <c:v>54.6</c:v>
                </c:pt>
                <c:pt idx="864">
                  <c:v>52.9</c:v>
                </c:pt>
                <c:pt idx="865">
                  <c:v>57.3</c:v>
                </c:pt>
                <c:pt idx="866">
                  <c:v>65</c:v>
                </c:pt>
                <c:pt idx="867">
                  <c:v>76</c:v>
                </c:pt>
                <c:pt idx="868">
                  <c:v>68</c:v>
                </c:pt>
                <c:pt idx="869">
                  <c:v>56.9</c:v>
                </c:pt>
                <c:pt idx="870">
                  <c:v>55.8</c:v>
                </c:pt>
                <c:pt idx="871">
                  <c:v>58.2</c:v>
                </c:pt>
                <c:pt idx="872">
                  <c:v>59</c:v>
                </c:pt>
                <c:pt idx="873">
                  <c:v>60.5</c:v>
                </c:pt>
                <c:pt idx="874">
                  <c:v>61.7</c:v>
                </c:pt>
                <c:pt idx="875">
                  <c:v>67.7</c:v>
                </c:pt>
                <c:pt idx="876">
                  <c:v>68.2</c:v>
                </c:pt>
                <c:pt idx="877">
                  <c:v>72</c:v>
                </c:pt>
                <c:pt idx="878">
                  <c:v>76.599999999999994</c:v>
                </c:pt>
                <c:pt idx="879">
                  <c:v>75</c:v>
                </c:pt>
                <c:pt idx="880">
                  <c:v>78.8</c:v>
                </c:pt>
                <c:pt idx="881">
                  <c:v>75.099999999999994</c:v>
                </c:pt>
                <c:pt idx="882">
                  <c:v>72.5</c:v>
                </c:pt>
                <c:pt idx="883">
                  <c:v>69.5</c:v>
                </c:pt>
                <c:pt idx="884">
                  <c:v>73.400000000000006</c:v>
                </c:pt>
                <c:pt idx="885">
                  <c:v>75.599999999999994</c:v>
                </c:pt>
                <c:pt idx="886">
                  <c:v>72.2</c:v>
                </c:pt>
                <c:pt idx="887">
                  <c:v>64.900000000000006</c:v>
                </c:pt>
              </c:numCache>
            </c:numRef>
          </c:val>
          <c:smooth val="0"/>
          <c:extLst>
            <c:ext xmlns:c16="http://schemas.microsoft.com/office/drawing/2014/chart" uri="{C3380CC4-5D6E-409C-BE32-E72D297353CC}">
              <c16:uniqueId val="{00000000-1890-474A-A369-0304B9A9F5CC}"/>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4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Details!$J$6:$J$893</c:f>
              <c:numCache>
                <c:formatCode>0.00</c:formatCode>
                <c:ptCount val="888"/>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numCache>
            </c:numRef>
          </c:val>
          <c:smooth val="0"/>
          <c:extLst>
            <c:ext xmlns:c16="http://schemas.microsoft.com/office/drawing/2014/chart" uri="{C3380CC4-5D6E-409C-BE32-E72D297353CC}">
              <c16:uniqueId val="{00000000-647B-F647-B6A6-0F647168B72B}"/>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8"/>
          <c:order val="0"/>
          <c:tx>
            <c:strRef>
              <c:f>Details!$J$5</c:f>
              <c:strCache>
                <c:ptCount val="1"/>
                <c:pt idx="0">
                  <c:v>Employment</c:v>
                </c:pt>
              </c:strCache>
            </c:strRef>
          </c:tx>
          <c:spPr>
            <a:ln w="28575" cap="rnd">
              <a:solidFill>
                <a:schemeClr val="accent3">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Details!$J$6:$J$893</c:f>
              <c:numCache>
                <c:formatCode>0.00</c:formatCode>
                <c:ptCount val="888"/>
                <c:pt idx="0">
                  <c:v>54.8</c:v>
                </c:pt>
                <c:pt idx="1">
                  <c:v>55.8</c:v>
                </c:pt>
                <c:pt idx="2">
                  <c:v>44</c:v>
                </c:pt>
                <c:pt idx="3">
                  <c:v>43.9</c:v>
                </c:pt>
                <c:pt idx="4">
                  <c:v>51.8</c:v>
                </c:pt>
                <c:pt idx="5">
                  <c:v>50.8</c:v>
                </c:pt>
                <c:pt idx="6">
                  <c:v>49.1</c:v>
                </c:pt>
                <c:pt idx="7">
                  <c:v>46.1</c:v>
                </c:pt>
                <c:pt idx="8">
                  <c:v>46.1</c:v>
                </c:pt>
                <c:pt idx="9">
                  <c:v>47.5</c:v>
                </c:pt>
                <c:pt idx="10">
                  <c:v>44</c:v>
                </c:pt>
                <c:pt idx="11">
                  <c:v>39</c:v>
                </c:pt>
                <c:pt idx="12">
                  <c:v>34.1</c:v>
                </c:pt>
                <c:pt idx="13">
                  <c:v>28.3</c:v>
                </c:pt>
                <c:pt idx="14">
                  <c:v>31.1</c:v>
                </c:pt>
                <c:pt idx="15">
                  <c:v>31.6</c:v>
                </c:pt>
                <c:pt idx="16">
                  <c:v>29</c:v>
                </c:pt>
                <c:pt idx="17">
                  <c:v>27.2</c:v>
                </c:pt>
                <c:pt idx="18">
                  <c:v>34.799999999999997</c:v>
                </c:pt>
                <c:pt idx="19">
                  <c:v>40</c:v>
                </c:pt>
                <c:pt idx="20">
                  <c:v>51.4</c:v>
                </c:pt>
                <c:pt idx="21">
                  <c:v>43.7</c:v>
                </c:pt>
                <c:pt idx="22">
                  <c:v>42.9</c:v>
                </c:pt>
                <c:pt idx="23">
                  <c:v>52.6</c:v>
                </c:pt>
                <c:pt idx="24">
                  <c:v>57.7</c:v>
                </c:pt>
                <c:pt idx="25">
                  <c:v>51.1</c:v>
                </c:pt>
                <c:pt idx="26">
                  <c:v>56.9</c:v>
                </c:pt>
                <c:pt idx="27">
                  <c:v>63.4</c:v>
                </c:pt>
                <c:pt idx="28">
                  <c:v>69.8</c:v>
                </c:pt>
                <c:pt idx="29">
                  <c:v>71.900000000000006</c:v>
                </c:pt>
                <c:pt idx="30">
                  <c:v>72.5</c:v>
                </c:pt>
                <c:pt idx="31">
                  <c:v>72.3</c:v>
                </c:pt>
                <c:pt idx="32">
                  <c:v>72.2</c:v>
                </c:pt>
                <c:pt idx="33">
                  <c:v>65.599999999999994</c:v>
                </c:pt>
                <c:pt idx="34">
                  <c:v>66.7</c:v>
                </c:pt>
                <c:pt idx="35">
                  <c:v>65.099999999999994</c:v>
                </c:pt>
                <c:pt idx="36">
                  <c:v>67.8</c:v>
                </c:pt>
                <c:pt idx="37">
                  <c:v>73.7</c:v>
                </c:pt>
                <c:pt idx="38">
                  <c:v>72</c:v>
                </c:pt>
                <c:pt idx="39">
                  <c:v>61.9</c:v>
                </c:pt>
                <c:pt idx="40">
                  <c:v>58.8</c:v>
                </c:pt>
                <c:pt idx="41">
                  <c:v>56.4</c:v>
                </c:pt>
                <c:pt idx="42">
                  <c:v>53.2</c:v>
                </c:pt>
                <c:pt idx="43">
                  <c:v>51.7</c:v>
                </c:pt>
                <c:pt idx="44">
                  <c:v>48.6</c:v>
                </c:pt>
                <c:pt idx="45">
                  <c:v>51.1</c:v>
                </c:pt>
                <c:pt idx="46">
                  <c:v>50.2</c:v>
                </c:pt>
                <c:pt idx="47">
                  <c:v>51.8</c:v>
                </c:pt>
                <c:pt idx="48">
                  <c:v>46.9</c:v>
                </c:pt>
                <c:pt idx="49">
                  <c:v>44.8</c:v>
                </c:pt>
                <c:pt idx="50">
                  <c:v>41.8</c:v>
                </c:pt>
                <c:pt idx="51">
                  <c:v>43.3</c:v>
                </c:pt>
                <c:pt idx="52">
                  <c:v>42.7</c:v>
                </c:pt>
                <c:pt idx="53">
                  <c:v>43.5</c:v>
                </c:pt>
                <c:pt idx="54">
                  <c:v>39.5</c:v>
                </c:pt>
                <c:pt idx="55">
                  <c:v>63.1</c:v>
                </c:pt>
                <c:pt idx="56">
                  <c:v>56.2</c:v>
                </c:pt>
                <c:pt idx="57">
                  <c:v>57.8</c:v>
                </c:pt>
                <c:pt idx="58">
                  <c:v>60.9</c:v>
                </c:pt>
                <c:pt idx="59">
                  <c:v>55.6</c:v>
                </c:pt>
                <c:pt idx="60">
                  <c:v>61.5</c:v>
                </c:pt>
                <c:pt idx="61">
                  <c:v>61.7</c:v>
                </c:pt>
                <c:pt idx="62">
                  <c:v>59.4</c:v>
                </c:pt>
                <c:pt idx="63">
                  <c:v>55</c:v>
                </c:pt>
                <c:pt idx="64">
                  <c:v>52.3</c:v>
                </c:pt>
                <c:pt idx="65">
                  <c:v>53.8</c:v>
                </c:pt>
                <c:pt idx="66">
                  <c:v>54.4</c:v>
                </c:pt>
                <c:pt idx="67">
                  <c:v>48.1</c:v>
                </c:pt>
                <c:pt idx="68">
                  <c:v>43.8</c:v>
                </c:pt>
                <c:pt idx="69">
                  <c:v>37.9</c:v>
                </c:pt>
                <c:pt idx="70">
                  <c:v>35.799999999999997</c:v>
                </c:pt>
                <c:pt idx="71">
                  <c:v>36.6</c:v>
                </c:pt>
                <c:pt idx="72">
                  <c:v>31.5</c:v>
                </c:pt>
                <c:pt idx="73">
                  <c:v>34.799999999999997</c:v>
                </c:pt>
                <c:pt idx="74">
                  <c:v>40.200000000000003</c:v>
                </c:pt>
                <c:pt idx="75">
                  <c:v>42.4</c:v>
                </c:pt>
                <c:pt idx="76">
                  <c:v>44.5</c:v>
                </c:pt>
                <c:pt idx="77">
                  <c:v>45.2</c:v>
                </c:pt>
                <c:pt idx="78">
                  <c:v>44.4</c:v>
                </c:pt>
                <c:pt idx="79">
                  <c:v>37.700000000000003</c:v>
                </c:pt>
                <c:pt idx="80">
                  <c:v>49.7</c:v>
                </c:pt>
                <c:pt idx="81">
                  <c:v>55.8</c:v>
                </c:pt>
                <c:pt idx="82">
                  <c:v>55.1</c:v>
                </c:pt>
                <c:pt idx="83">
                  <c:v>55.8</c:v>
                </c:pt>
                <c:pt idx="84">
                  <c:v>59</c:v>
                </c:pt>
                <c:pt idx="85">
                  <c:v>63.4</c:v>
                </c:pt>
                <c:pt idx="86">
                  <c:v>63</c:v>
                </c:pt>
                <c:pt idx="87">
                  <c:v>63.9</c:v>
                </c:pt>
                <c:pt idx="88">
                  <c:v>66.2</c:v>
                </c:pt>
                <c:pt idx="89">
                  <c:v>61.2</c:v>
                </c:pt>
                <c:pt idx="90">
                  <c:v>60.9</c:v>
                </c:pt>
                <c:pt idx="91">
                  <c:v>59.2</c:v>
                </c:pt>
                <c:pt idx="92">
                  <c:v>59.7</c:v>
                </c:pt>
                <c:pt idx="93">
                  <c:v>60.9</c:v>
                </c:pt>
                <c:pt idx="94">
                  <c:v>61.3</c:v>
                </c:pt>
                <c:pt idx="95">
                  <c:v>63.9</c:v>
                </c:pt>
                <c:pt idx="96">
                  <c:v>62.3</c:v>
                </c:pt>
                <c:pt idx="97">
                  <c:v>61</c:v>
                </c:pt>
                <c:pt idx="98">
                  <c:v>56.9</c:v>
                </c:pt>
                <c:pt idx="99">
                  <c:v>54.8</c:v>
                </c:pt>
                <c:pt idx="100">
                  <c:v>51.4</c:v>
                </c:pt>
                <c:pt idx="101">
                  <c:v>43.9</c:v>
                </c:pt>
                <c:pt idx="102">
                  <c:v>40.799999999999997</c:v>
                </c:pt>
                <c:pt idx="103">
                  <c:v>50.3</c:v>
                </c:pt>
                <c:pt idx="104">
                  <c:v>52.9</c:v>
                </c:pt>
                <c:pt idx="105">
                  <c:v>52.2</c:v>
                </c:pt>
                <c:pt idx="106">
                  <c:v>56</c:v>
                </c:pt>
                <c:pt idx="107">
                  <c:v>55.4</c:v>
                </c:pt>
                <c:pt idx="108">
                  <c:v>56.6</c:v>
                </c:pt>
                <c:pt idx="109">
                  <c:v>53.8</c:v>
                </c:pt>
                <c:pt idx="110">
                  <c:v>52.5</c:v>
                </c:pt>
                <c:pt idx="111">
                  <c:v>40.299999999999997</c:v>
                </c:pt>
                <c:pt idx="112">
                  <c:v>41.9</c:v>
                </c:pt>
                <c:pt idx="113">
                  <c:v>45.1</c:v>
                </c:pt>
                <c:pt idx="114">
                  <c:v>45.5</c:v>
                </c:pt>
                <c:pt idx="115">
                  <c:v>43.1</c:v>
                </c:pt>
                <c:pt idx="116">
                  <c:v>42.1</c:v>
                </c:pt>
                <c:pt idx="117">
                  <c:v>36.6</c:v>
                </c:pt>
                <c:pt idx="118">
                  <c:v>34.799999999999997</c:v>
                </c:pt>
                <c:pt idx="119">
                  <c:v>30.4</c:v>
                </c:pt>
                <c:pt idx="120">
                  <c:v>29.7</c:v>
                </c:pt>
                <c:pt idx="121">
                  <c:v>27.9</c:v>
                </c:pt>
                <c:pt idx="122">
                  <c:v>33.4</c:v>
                </c:pt>
                <c:pt idx="123">
                  <c:v>31.5</c:v>
                </c:pt>
                <c:pt idx="124">
                  <c:v>39.700000000000003</c:v>
                </c:pt>
                <c:pt idx="125">
                  <c:v>46.7</c:v>
                </c:pt>
                <c:pt idx="126">
                  <c:v>47.6</c:v>
                </c:pt>
                <c:pt idx="127">
                  <c:v>52.1</c:v>
                </c:pt>
                <c:pt idx="128">
                  <c:v>55.5</c:v>
                </c:pt>
                <c:pt idx="129">
                  <c:v>59.6</c:v>
                </c:pt>
                <c:pt idx="130">
                  <c:v>58</c:v>
                </c:pt>
                <c:pt idx="131">
                  <c:v>59</c:v>
                </c:pt>
                <c:pt idx="132">
                  <c:v>60.8</c:v>
                </c:pt>
                <c:pt idx="133">
                  <c:v>62.5</c:v>
                </c:pt>
                <c:pt idx="134">
                  <c:v>62.3</c:v>
                </c:pt>
                <c:pt idx="135">
                  <c:v>63.6</c:v>
                </c:pt>
                <c:pt idx="136">
                  <c:v>64.8</c:v>
                </c:pt>
                <c:pt idx="137">
                  <c:v>62.2</c:v>
                </c:pt>
                <c:pt idx="138">
                  <c:v>59</c:v>
                </c:pt>
                <c:pt idx="139">
                  <c:v>53.6</c:v>
                </c:pt>
                <c:pt idx="140">
                  <c:v>48</c:v>
                </c:pt>
                <c:pt idx="141">
                  <c:v>47.3</c:v>
                </c:pt>
                <c:pt idx="142">
                  <c:v>48.8</c:v>
                </c:pt>
                <c:pt idx="143">
                  <c:v>54.8</c:v>
                </c:pt>
                <c:pt idx="144">
                  <c:v>60.8</c:v>
                </c:pt>
                <c:pt idx="145">
                  <c:v>57.2</c:v>
                </c:pt>
                <c:pt idx="146">
                  <c:v>48</c:v>
                </c:pt>
                <c:pt idx="147">
                  <c:v>42</c:v>
                </c:pt>
                <c:pt idx="148">
                  <c:v>42.5</c:v>
                </c:pt>
                <c:pt idx="149">
                  <c:v>39.700000000000003</c:v>
                </c:pt>
                <c:pt idx="150">
                  <c:v>42.1</c:v>
                </c:pt>
                <c:pt idx="151">
                  <c:v>43.6</c:v>
                </c:pt>
                <c:pt idx="152">
                  <c:v>40.200000000000003</c:v>
                </c:pt>
                <c:pt idx="153">
                  <c:v>43.7</c:v>
                </c:pt>
                <c:pt idx="154">
                  <c:v>43</c:v>
                </c:pt>
                <c:pt idx="155">
                  <c:v>40.700000000000003</c:v>
                </c:pt>
                <c:pt idx="156">
                  <c:v>39.700000000000003</c:v>
                </c:pt>
                <c:pt idx="157">
                  <c:v>34.200000000000003</c:v>
                </c:pt>
                <c:pt idx="158">
                  <c:v>42.2</c:v>
                </c:pt>
                <c:pt idx="159">
                  <c:v>53.2</c:v>
                </c:pt>
                <c:pt idx="160">
                  <c:v>56.3</c:v>
                </c:pt>
                <c:pt idx="161">
                  <c:v>55.1</c:v>
                </c:pt>
                <c:pt idx="162">
                  <c:v>54.1</c:v>
                </c:pt>
                <c:pt idx="163">
                  <c:v>58.3</c:v>
                </c:pt>
                <c:pt idx="164">
                  <c:v>61.1</c:v>
                </c:pt>
                <c:pt idx="165">
                  <c:v>58.2</c:v>
                </c:pt>
                <c:pt idx="166">
                  <c:v>59</c:v>
                </c:pt>
                <c:pt idx="167">
                  <c:v>58.6</c:v>
                </c:pt>
                <c:pt idx="168">
                  <c:v>60.3</c:v>
                </c:pt>
                <c:pt idx="169">
                  <c:v>60.5</c:v>
                </c:pt>
                <c:pt idx="170">
                  <c:v>57.6</c:v>
                </c:pt>
                <c:pt idx="171">
                  <c:v>55.6</c:v>
                </c:pt>
                <c:pt idx="172">
                  <c:v>52.3</c:v>
                </c:pt>
                <c:pt idx="173">
                  <c:v>51.6</c:v>
                </c:pt>
                <c:pt idx="174">
                  <c:v>51.2</c:v>
                </c:pt>
                <c:pt idx="175">
                  <c:v>47</c:v>
                </c:pt>
                <c:pt idx="176">
                  <c:v>49.7</c:v>
                </c:pt>
                <c:pt idx="177">
                  <c:v>49.9</c:v>
                </c:pt>
                <c:pt idx="178">
                  <c:v>48.7</c:v>
                </c:pt>
                <c:pt idx="179">
                  <c:v>54.6</c:v>
                </c:pt>
                <c:pt idx="180">
                  <c:v>52.5</c:v>
                </c:pt>
                <c:pt idx="181">
                  <c:v>50.2</c:v>
                </c:pt>
                <c:pt idx="182">
                  <c:v>52.4</c:v>
                </c:pt>
                <c:pt idx="183">
                  <c:v>52.7</c:v>
                </c:pt>
                <c:pt idx="184">
                  <c:v>53.5</c:v>
                </c:pt>
                <c:pt idx="185">
                  <c:v>52.6</c:v>
                </c:pt>
                <c:pt idx="186">
                  <c:v>52</c:v>
                </c:pt>
                <c:pt idx="187">
                  <c:v>51.1</c:v>
                </c:pt>
                <c:pt idx="188">
                  <c:v>54.8</c:v>
                </c:pt>
                <c:pt idx="189">
                  <c:v>54.5</c:v>
                </c:pt>
                <c:pt idx="190">
                  <c:v>53.5</c:v>
                </c:pt>
                <c:pt idx="191">
                  <c:v>48.4</c:v>
                </c:pt>
                <c:pt idx="192">
                  <c:v>51.4</c:v>
                </c:pt>
                <c:pt idx="193">
                  <c:v>52.7</c:v>
                </c:pt>
                <c:pt idx="194">
                  <c:v>55.2</c:v>
                </c:pt>
                <c:pt idx="195">
                  <c:v>55.2</c:v>
                </c:pt>
                <c:pt idx="196">
                  <c:v>56</c:v>
                </c:pt>
                <c:pt idx="197">
                  <c:v>55.7</c:v>
                </c:pt>
                <c:pt idx="198">
                  <c:v>56.3</c:v>
                </c:pt>
                <c:pt idx="199">
                  <c:v>58</c:v>
                </c:pt>
                <c:pt idx="200">
                  <c:v>56.8</c:v>
                </c:pt>
                <c:pt idx="201">
                  <c:v>55</c:v>
                </c:pt>
                <c:pt idx="202">
                  <c:v>57.3</c:v>
                </c:pt>
                <c:pt idx="203">
                  <c:v>55.2</c:v>
                </c:pt>
                <c:pt idx="204">
                  <c:v>56.7</c:v>
                </c:pt>
                <c:pt idx="205">
                  <c:v>58.3</c:v>
                </c:pt>
                <c:pt idx="206">
                  <c:v>61.2</c:v>
                </c:pt>
                <c:pt idx="207">
                  <c:v>59.2</c:v>
                </c:pt>
                <c:pt idx="208">
                  <c:v>56.4</c:v>
                </c:pt>
                <c:pt idx="209">
                  <c:v>55.4</c:v>
                </c:pt>
                <c:pt idx="210">
                  <c:v>56.2</c:v>
                </c:pt>
                <c:pt idx="211">
                  <c:v>58</c:v>
                </c:pt>
                <c:pt idx="212">
                  <c:v>56.2</c:v>
                </c:pt>
                <c:pt idx="213">
                  <c:v>56.9</c:v>
                </c:pt>
                <c:pt idx="214">
                  <c:v>54.7</c:v>
                </c:pt>
                <c:pt idx="215">
                  <c:v>60.2</c:v>
                </c:pt>
                <c:pt idx="216">
                  <c:v>62.6</c:v>
                </c:pt>
                <c:pt idx="217">
                  <c:v>61.2</c:v>
                </c:pt>
                <c:pt idx="218">
                  <c:v>61.5</c:v>
                </c:pt>
                <c:pt idx="219">
                  <c:v>59.9</c:v>
                </c:pt>
                <c:pt idx="220">
                  <c:v>57</c:v>
                </c:pt>
                <c:pt idx="221">
                  <c:v>58.8</c:v>
                </c:pt>
                <c:pt idx="222">
                  <c:v>58.9</c:v>
                </c:pt>
                <c:pt idx="223">
                  <c:v>56.4</c:v>
                </c:pt>
                <c:pt idx="224">
                  <c:v>56.5</c:v>
                </c:pt>
                <c:pt idx="225">
                  <c:v>56.9</c:v>
                </c:pt>
                <c:pt idx="226">
                  <c:v>55.6</c:v>
                </c:pt>
                <c:pt idx="227">
                  <c:v>50.7</c:v>
                </c:pt>
                <c:pt idx="228">
                  <c:v>48.3</c:v>
                </c:pt>
                <c:pt idx="229">
                  <c:v>47.6</c:v>
                </c:pt>
                <c:pt idx="230">
                  <c:v>46.3</c:v>
                </c:pt>
                <c:pt idx="231">
                  <c:v>41.8</c:v>
                </c:pt>
                <c:pt idx="232">
                  <c:v>45.5</c:v>
                </c:pt>
                <c:pt idx="233">
                  <c:v>45.8</c:v>
                </c:pt>
                <c:pt idx="234">
                  <c:v>50.2</c:v>
                </c:pt>
                <c:pt idx="235">
                  <c:v>52.9</c:v>
                </c:pt>
                <c:pt idx="236">
                  <c:v>51.6</c:v>
                </c:pt>
                <c:pt idx="237">
                  <c:v>52.4</c:v>
                </c:pt>
                <c:pt idx="238">
                  <c:v>51.5</c:v>
                </c:pt>
                <c:pt idx="239">
                  <c:v>51.5</c:v>
                </c:pt>
                <c:pt idx="240">
                  <c:v>53.2</c:v>
                </c:pt>
                <c:pt idx="241">
                  <c:v>50.3</c:v>
                </c:pt>
                <c:pt idx="242">
                  <c:v>50.1</c:v>
                </c:pt>
                <c:pt idx="243">
                  <c:v>53.5</c:v>
                </c:pt>
                <c:pt idx="244">
                  <c:v>53.1</c:v>
                </c:pt>
                <c:pt idx="245">
                  <c:v>52.6</c:v>
                </c:pt>
                <c:pt idx="246">
                  <c:v>48.2</c:v>
                </c:pt>
                <c:pt idx="247">
                  <c:v>49.5</c:v>
                </c:pt>
                <c:pt idx="248">
                  <c:v>47.1</c:v>
                </c:pt>
                <c:pt idx="249">
                  <c:v>52.6</c:v>
                </c:pt>
                <c:pt idx="250">
                  <c:v>56.4</c:v>
                </c:pt>
                <c:pt idx="251">
                  <c:v>52.8</c:v>
                </c:pt>
                <c:pt idx="252">
                  <c:v>51.9</c:v>
                </c:pt>
                <c:pt idx="253">
                  <c:v>56.1</c:v>
                </c:pt>
                <c:pt idx="254">
                  <c:v>53.8</c:v>
                </c:pt>
                <c:pt idx="255">
                  <c:v>52.7</c:v>
                </c:pt>
                <c:pt idx="256">
                  <c:v>52.8</c:v>
                </c:pt>
                <c:pt idx="257">
                  <c:v>53.1</c:v>
                </c:pt>
                <c:pt idx="258">
                  <c:v>53</c:v>
                </c:pt>
                <c:pt idx="259">
                  <c:v>51.2</c:v>
                </c:pt>
                <c:pt idx="260">
                  <c:v>50.3</c:v>
                </c:pt>
                <c:pt idx="261">
                  <c:v>51.3</c:v>
                </c:pt>
                <c:pt idx="262">
                  <c:v>50.4</c:v>
                </c:pt>
                <c:pt idx="263">
                  <c:v>49.6</c:v>
                </c:pt>
                <c:pt idx="264">
                  <c:v>46.3</c:v>
                </c:pt>
                <c:pt idx="265">
                  <c:v>43.3</c:v>
                </c:pt>
                <c:pt idx="266">
                  <c:v>44.8</c:v>
                </c:pt>
                <c:pt idx="267">
                  <c:v>40.700000000000003</c:v>
                </c:pt>
                <c:pt idx="268">
                  <c:v>40.799999999999997</c:v>
                </c:pt>
                <c:pt idx="269">
                  <c:v>41.4</c:v>
                </c:pt>
                <c:pt idx="270">
                  <c:v>40.6</c:v>
                </c:pt>
                <c:pt idx="271">
                  <c:v>40.1</c:v>
                </c:pt>
                <c:pt idx="272">
                  <c:v>39.5</c:v>
                </c:pt>
                <c:pt idx="273">
                  <c:v>37.6</c:v>
                </c:pt>
                <c:pt idx="274">
                  <c:v>33.799999999999997</c:v>
                </c:pt>
                <c:pt idx="275">
                  <c:v>41.4</c:v>
                </c:pt>
                <c:pt idx="276">
                  <c:v>40</c:v>
                </c:pt>
                <c:pt idx="277">
                  <c:v>47.7</c:v>
                </c:pt>
                <c:pt idx="278">
                  <c:v>44.3</c:v>
                </c:pt>
                <c:pt idx="279">
                  <c:v>45.7</c:v>
                </c:pt>
                <c:pt idx="280">
                  <c:v>47.4</c:v>
                </c:pt>
                <c:pt idx="281">
                  <c:v>47.5</c:v>
                </c:pt>
                <c:pt idx="282">
                  <c:v>49.5</c:v>
                </c:pt>
                <c:pt idx="283">
                  <c:v>48.4</c:v>
                </c:pt>
                <c:pt idx="284">
                  <c:v>53</c:v>
                </c:pt>
                <c:pt idx="285">
                  <c:v>49.8</c:v>
                </c:pt>
                <c:pt idx="286">
                  <c:v>49.3</c:v>
                </c:pt>
                <c:pt idx="287">
                  <c:v>49</c:v>
                </c:pt>
                <c:pt idx="288">
                  <c:v>53.3</c:v>
                </c:pt>
                <c:pt idx="289">
                  <c:v>54.4</c:v>
                </c:pt>
                <c:pt idx="290">
                  <c:v>53.9</c:v>
                </c:pt>
                <c:pt idx="291">
                  <c:v>55.9</c:v>
                </c:pt>
                <c:pt idx="292">
                  <c:v>56</c:v>
                </c:pt>
                <c:pt idx="293">
                  <c:v>53.9</c:v>
                </c:pt>
                <c:pt idx="294">
                  <c:v>52.1</c:v>
                </c:pt>
                <c:pt idx="295">
                  <c:v>57.1</c:v>
                </c:pt>
                <c:pt idx="296">
                  <c:v>58.6</c:v>
                </c:pt>
                <c:pt idx="297">
                  <c:v>59</c:v>
                </c:pt>
                <c:pt idx="298">
                  <c:v>61.7</c:v>
                </c:pt>
                <c:pt idx="299">
                  <c:v>63.2</c:v>
                </c:pt>
                <c:pt idx="300">
                  <c:v>67.8</c:v>
                </c:pt>
                <c:pt idx="301">
                  <c:v>63.2</c:v>
                </c:pt>
                <c:pt idx="302">
                  <c:v>63.6</c:v>
                </c:pt>
                <c:pt idx="303">
                  <c:v>62.6</c:v>
                </c:pt>
                <c:pt idx="304">
                  <c:v>60.2</c:v>
                </c:pt>
                <c:pt idx="305">
                  <c:v>59.7</c:v>
                </c:pt>
                <c:pt idx="306">
                  <c:v>56.4</c:v>
                </c:pt>
                <c:pt idx="307">
                  <c:v>54.9</c:v>
                </c:pt>
                <c:pt idx="308">
                  <c:v>56.1</c:v>
                </c:pt>
                <c:pt idx="309">
                  <c:v>60.4</c:v>
                </c:pt>
                <c:pt idx="310">
                  <c:v>60.8</c:v>
                </c:pt>
                <c:pt idx="311">
                  <c:v>58</c:v>
                </c:pt>
                <c:pt idx="312">
                  <c:v>57.3</c:v>
                </c:pt>
                <c:pt idx="313">
                  <c:v>51</c:v>
                </c:pt>
                <c:pt idx="314">
                  <c:v>56.3</c:v>
                </c:pt>
                <c:pt idx="315">
                  <c:v>53.9</c:v>
                </c:pt>
                <c:pt idx="316">
                  <c:v>51.1</c:v>
                </c:pt>
                <c:pt idx="317">
                  <c:v>49.9</c:v>
                </c:pt>
                <c:pt idx="318">
                  <c:v>50.3</c:v>
                </c:pt>
                <c:pt idx="319">
                  <c:v>49.2</c:v>
                </c:pt>
                <c:pt idx="320">
                  <c:v>44.9</c:v>
                </c:pt>
                <c:pt idx="321">
                  <c:v>45.4</c:v>
                </c:pt>
                <c:pt idx="322">
                  <c:v>39.6</c:v>
                </c:pt>
                <c:pt idx="323">
                  <c:v>33.299999999999997</c:v>
                </c:pt>
                <c:pt idx="324">
                  <c:v>29.7</c:v>
                </c:pt>
                <c:pt idx="325">
                  <c:v>33.1</c:v>
                </c:pt>
                <c:pt idx="326">
                  <c:v>32.799999999999997</c:v>
                </c:pt>
                <c:pt idx="327">
                  <c:v>36.9</c:v>
                </c:pt>
                <c:pt idx="328">
                  <c:v>39.6</c:v>
                </c:pt>
                <c:pt idx="329">
                  <c:v>43.9</c:v>
                </c:pt>
                <c:pt idx="330">
                  <c:v>44.3</c:v>
                </c:pt>
                <c:pt idx="331">
                  <c:v>49.7</c:v>
                </c:pt>
                <c:pt idx="332">
                  <c:v>53.5</c:v>
                </c:pt>
                <c:pt idx="333">
                  <c:v>48.9</c:v>
                </c:pt>
                <c:pt idx="334">
                  <c:v>49.8</c:v>
                </c:pt>
                <c:pt idx="335">
                  <c:v>50.8</c:v>
                </c:pt>
                <c:pt idx="336">
                  <c:v>53.1</c:v>
                </c:pt>
                <c:pt idx="337">
                  <c:v>57.3</c:v>
                </c:pt>
                <c:pt idx="338">
                  <c:v>54.9</c:v>
                </c:pt>
                <c:pt idx="339">
                  <c:v>56.4</c:v>
                </c:pt>
                <c:pt idx="340">
                  <c:v>55.4</c:v>
                </c:pt>
                <c:pt idx="341">
                  <c:v>54.3</c:v>
                </c:pt>
                <c:pt idx="342">
                  <c:v>55.1</c:v>
                </c:pt>
                <c:pt idx="343">
                  <c:v>52.1</c:v>
                </c:pt>
                <c:pt idx="344">
                  <c:v>54.2</c:v>
                </c:pt>
                <c:pt idx="345">
                  <c:v>50.2</c:v>
                </c:pt>
                <c:pt idx="346">
                  <c:v>50.5</c:v>
                </c:pt>
                <c:pt idx="347">
                  <c:v>53.8</c:v>
                </c:pt>
                <c:pt idx="348">
                  <c:v>49.9</c:v>
                </c:pt>
                <c:pt idx="349">
                  <c:v>51.5</c:v>
                </c:pt>
                <c:pt idx="350">
                  <c:v>54.3</c:v>
                </c:pt>
                <c:pt idx="351">
                  <c:v>51.9</c:v>
                </c:pt>
                <c:pt idx="352">
                  <c:v>54.8</c:v>
                </c:pt>
                <c:pt idx="353">
                  <c:v>52.5</c:v>
                </c:pt>
                <c:pt idx="354">
                  <c:v>54.5</c:v>
                </c:pt>
                <c:pt idx="355">
                  <c:v>53.6</c:v>
                </c:pt>
                <c:pt idx="356">
                  <c:v>50.4</c:v>
                </c:pt>
                <c:pt idx="357">
                  <c:v>56</c:v>
                </c:pt>
                <c:pt idx="358">
                  <c:v>51.8</c:v>
                </c:pt>
                <c:pt idx="359">
                  <c:v>59.8</c:v>
                </c:pt>
                <c:pt idx="360">
                  <c:v>55.1</c:v>
                </c:pt>
                <c:pt idx="361">
                  <c:v>52.8</c:v>
                </c:pt>
                <c:pt idx="362">
                  <c:v>52.9</c:v>
                </c:pt>
                <c:pt idx="363">
                  <c:v>53.8</c:v>
                </c:pt>
                <c:pt idx="364">
                  <c:v>57</c:v>
                </c:pt>
                <c:pt idx="365">
                  <c:v>57.2</c:v>
                </c:pt>
                <c:pt idx="366">
                  <c:v>58.8</c:v>
                </c:pt>
                <c:pt idx="367">
                  <c:v>55.3</c:v>
                </c:pt>
                <c:pt idx="368">
                  <c:v>57.2</c:v>
                </c:pt>
                <c:pt idx="369">
                  <c:v>57.9</c:v>
                </c:pt>
                <c:pt idx="370">
                  <c:v>60.4</c:v>
                </c:pt>
                <c:pt idx="371">
                  <c:v>56.9</c:v>
                </c:pt>
                <c:pt idx="372">
                  <c:v>57.3</c:v>
                </c:pt>
                <c:pt idx="373">
                  <c:v>55.6</c:v>
                </c:pt>
                <c:pt idx="374">
                  <c:v>54.8</c:v>
                </c:pt>
                <c:pt idx="375">
                  <c:v>46.9</c:v>
                </c:pt>
                <c:pt idx="376">
                  <c:v>54.5</c:v>
                </c:pt>
                <c:pt idx="377">
                  <c:v>53.8</c:v>
                </c:pt>
                <c:pt idx="378">
                  <c:v>50.2</c:v>
                </c:pt>
                <c:pt idx="379">
                  <c:v>50.5</c:v>
                </c:pt>
                <c:pt idx="380">
                  <c:v>50.3</c:v>
                </c:pt>
                <c:pt idx="381">
                  <c:v>54.6</c:v>
                </c:pt>
                <c:pt idx="382">
                  <c:v>47.3</c:v>
                </c:pt>
                <c:pt idx="383">
                  <c:v>44.1</c:v>
                </c:pt>
                <c:pt idx="384">
                  <c:v>46.2</c:v>
                </c:pt>
                <c:pt idx="385">
                  <c:v>49.7</c:v>
                </c:pt>
                <c:pt idx="386">
                  <c:v>43.2</c:v>
                </c:pt>
                <c:pt idx="387">
                  <c:v>41.2</c:v>
                </c:pt>
                <c:pt idx="388">
                  <c:v>34.299999999999997</c:v>
                </c:pt>
                <c:pt idx="389">
                  <c:v>32.799999999999997</c:v>
                </c:pt>
                <c:pt idx="390">
                  <c:v>35</c:v>
                </c:pt>
                <c:pt idx="391">
                  <c:v>38.700000000000003</c:v>
                </c:pt>
                <c:pt idx="392">
                  <c:v>47</c:v>
                </c:pt>
                <c:pt idx="393">
                  <c:v>49.4</c:v>
                </c:pt>
                <c:pt idx="394">
                  <c:v>53.3</c:v>
                </c:pt>
                <c:pt idx="395">
                  <c:v>53.2</c:v>
                </c:pt>
                <c:pt idx="396">
                  <c:v>48.7</c:v>
                </c:pt>
                <c:pt idx="397">
                  <c:v>46.3</c:v>
                </c:pt>
                <c:pt idx="398">
                  <c:v>48.1</c:v>
                </c:pt>
                <c:pt idx="399">
                  <c:v>49.2</c:v>
                </c:pt>
                <c:pt idx="400">
                  <c:v>48.3</c:v>
                </c:pt>
                <c:pt idx="401">
                  <c:v>48.8</c:v>
                </c:pt>
                <c:pt idx="402">
                  <c:v>46.6</c:v>
                </c:pt>
                <c:pt idx="403">
                  <c:v>47.8</c:v>
                </c:pt>
                <c:pt idx="404">
                  <c:v>39.200000000000003</c:v>
                </c:pt>
                <c:pt idx="405">
                  <c:v>37.9</c:v>
                </c:pt>
                <c:pt idx="406">
                  <c:v>34.799999999999997</c:v>
                </c:pt>
                <c:pt idx="407">
                  <c:v>34</c:v>
                </c:pt>
                <c:pt idx="408">
                  <c:v>34.5</c:v>
                </c:pt>
                <c:pt idx="409">
                  <c:v>35.5</c:v>
                </c:pt>
                <c:pt idx="410">
                  <c:v>33.1</c:v>
                </c:pt>
                <c:pt idx="411">
                  <c:v>31.7</c:v>
                </c:pt>
                <c:pt idx="412">
                  <c:v>27.8</c:v>
                </c:pt>
                <c:pt idx="413">
                  <c:v>30.8</c:v>
                </c:pt>
                <c:pt idx="414">
                  <c:v>30.5</c:v>
                </c:pt>
                <c:pt idx="415">
                  <c:v>31.8</c:v>
                </c:pt>
                <c:pt idx="416">
                  <c:v>30.6</c:v>
                </c:pt>
                <c:pt idx="417">
                  <c:v>30.6</c:v>
                </c:pt>
                <c:pt idx="418">
                  <c:v>28.2</c:v>
                </c:pt>
                <c:pt idx="419">
                  <c:v>36.299999999999997</c:v>
                </c:pt>
                <c:pt idx="420">
                  <c:v>37.700000000000003</c:v>
                </c:pt>
                <c:pt idx="421">
                  <c:v>47.4</c:v>
                </c:pt>
                <c:pt idx="422">
                  <c:v>45.1</c:v>
                </c:pt>
                <c:pt idx="423">
                  <c:v>46.4</c:v>
                </c:pt>
                <c:pt idx="424">
                  <c:v>49.2</c:v>
                </c:pt>
                <c:pt idx="425">
                  <c:v>49.7</c:v>
                </c:pt>
                <c:pt idx="426">
                  <c:v>53.7</c:v>
                </c:pt>
                <c:pt idx="427">
                  <c:v>56</c:v>
                </c:pt>
                <c:pt idx="428">
                  <c:v>57.8</c:v>
                </c:pt>
                <c:pt idx="429">
                  <c:v>57.6</c:v>
                </c:pt>
                <c:pt idx="430">
                  <c:v>59.7</c:v>
                </c:pt>
                <c:pt idx="431">
                  <c:v>60.4</c:v>
                </c:pt>
                <c:pt idx="432">
                  <c:v>57.6</c:v>
                </c:pt>
                <c:pt idx="433">
                  <c:v>56.4</c:v>
                </c:pt>
                <c:pt idx="434">
                  <c:v>51.1</c:v>
                </c:pt>
                <c:pt idx="435">
                  <c:v>56.8</c:v>
                </c:pt>
                <c:pt idx="436">
                  <c:v>56.2</c:v>
                </c:pt>
                <c:pt idx="437">
                  <c:v>51.7</c:v>
                </c:pt>
                <c:pt idx="438">
                  <c:v>53.5</c:v>
                </c:pt>
                <c:pt idx="439">
                  <c:v>50.4</c:v>
                </c:pt>
                <c:pt idx="440">
                  <c:v>51.1</c:v>
                </c:pt>
                <c:pt idx="441">
                  <c:v>48.1</c:v>
                </c:pt>
                <c:pt idx="442">
                  <c:v>47.4</c:v>
                </c:pt>
                <c:pt idx="443">
                  <c:v>45.2</c:v>
                </c:pt>
                <c:pt idx="444">
                  <c:v>44.4</c:v>
                </c:pt>
                <c:pt idx="445">
                  <c:v>45.2</c:v>
                </c:pt>
                <c:pt idx="446">
                  <c:v>44.2</c:v>
                </c:pt>
                <c:pt idx="447">
                  <c:v>43.2</c:v>
                </c:pt>
                <c:pt idx="448">
                  <c:v>40.4</c:v>
                </c:pt>
                <c:pt idx="449">
                  <c:v>44.5</c:v>
                </c:pt>
                <c:pt idx="450">
                  <c:v>45.2</c:v>
                </c:pt>
                <c:pt idx="451">
                  <c:v>41.1</c:v>
                </c:pt>
                <c:pt idx="452">
                  <c:v>41.8</c:v>
                </c:pt>
                <c:pt idx="453">
                  <c:v>45.2</c:v>
                </c:pt>
                <c:pt idx="454">
                  <c:v>44.5</c:v>
                </c:pt>
                <c:pt idx="455">
                  <c:v>42.6</c:v>
                </c:pt>
                <c:pt idx="456">
                  <c:v>45.1</c:v>
                </c:pt>
                <c:pt idx="457">
                  <c:v>43</c:v>
                </c:pt>
                <c:pt idx="458">
                  <c:v>43.4</c:v>
                </c:pt>
                <c:pt idx="459">
                  <c:v>42.2</c:v>
                </c:pt>
                <c:pt idx="460">
                  <c:v>45.4</c:v>
                </c:pt>
                <c:pt idx="461">
                  <c:v>43.3</c:v>
                </c:pt>
                <c:pt idx="462">
                  <c:v>41.9</c:v>
                </c:pt>
                <c:pt idx="463">
                  <c:v>44.5</c:v>
                </c:pt>
                <c:pt idx="464">
                  <c:v>43.9</c:v>
                </c:pt>
                <c:pt idx="465">
                  <c:v>43.7</c:v>
                </c:pt>
                <c:pt idx="466">
                  <c:v>42.2</c:v>
                </c:pt>
                <c:pt idx="467">
                  <c:v>44.5</c:v>
                </c:pt>
                <c:pt idx="468">
                  <c:v>47.3</c:v>
                </c:pt>
                <c:pt idx="469">
                  <c:v>46.6</c:v>
                </c:pt>
                <c:pt idx="470">
                  <c:v>48.3</c:v>
                </c:pt>
                <c:pt idx="471">
                  <c:v>51.3</c:v>
                </c:pt>
                <c:pt idx="472">
                  <c:v>50.9</c:v>
                </c:pt>
                <c:pt idx="473">
                  <c:v>51.4</c:v>
                </c:pt>
                <c:pt idx="474">
                  <c:v>46.6</c:v>
                </c:pt>
                <c:pt idx="475">
                  <c:v>52.4</c:v>
                </c:pt>
                <c:pt idx="476">
                  <c:v>54.5</c:v>
                </c:pt>
                <c:pt idx="477">
                  <c:v>54.6</c:v>
                </c:pt>
                <c:pt idx="478">
                  <c:v>53.7</c:v>
                </c:pt>
                <c:pt idx="479">
                  <c:v>59.1</c:v>
                </c:pt>
                <c:pt idx="480">
                  <c:v>51.2</c:v>
                </c:pt>
                <c:pt idx="481">
                  <c:v>52.5</c:v>
                </c:pt>
                <c:pt idx="482">
                  <c:v>50.2</c:v>
                </c:pt>
                <c:pt idx="483">
                  <c:v>49.2</c:v>
                </c:pt>
                <c:pt idx="484">
                  <c:v>50.4</c:v>
                </c:pt>
                <c:pt idx="485">
                  <c:v>50.5</c:v>
                </c:pt>
                <c:pt idx="486">
                  <c:v>52.5</c:v>
                </c:pt>
                <c:pt idx="487">
                  <c:v>51.2</c:v>
                </c:pt>
                <c:pt idx="488">
                  <c:v>50.2</c:v>
                </c:pt>
                <c:pt idx="489">
                  <c:v>52.4</c:v>
                </c:pt>
                <c:pt idx="490">
                  <c:v>53.8</c:v>
                </c:pt>
                <c:pt idx="491">
                  <c:v>54.8</c:v>
                </c:pt>
                <c:pt idx="492">
                  <c:v>51.4</c:v>
                </c:pt>
                <c:pt idx="493">
                  <c:v>50</c:v>
                </c:pt>
                <c:pt idx="494">
                  <c:v>50.2</c:v>
                </c:pt>
                <c:pt idx="495">
                  <c:v>50</c:v>
                </c:pt>
                <c:pt idx="496">
                  <c:v>47.6</c:v>
                </c:pt>
                <c:pt idx="497">
                  <c:v>47.4</c:v>
                </c:pt>
                <c:pt idx="498">
                  <c:v>44.5</c:v>
                </c:pt>
                <c:pt idx="499">
                  <c:v>44.6</c:v>
                </c:pt>
                <c:pt idx="500">
                  <c:v>45.4</c:v>
                </c:pt>
                <c:pt idx="501">
                  <c:v>45</c:v>
                </c:pt>
                <c:pt idx="502">
                  <c:v>45.9</c:v>
                </c:pt>
                <c:pt idx="503">
                  <c:v>44.6</c:v>
                </c:pt>
                <c:pt idx="504">
                  <c:v>45.4</c:v>
                </c:pt>
                <c:pt idx="505">
                  <c:v>46.5</c:v>
                </c:pt>
                <c:pt idx="506">
                  <c:v>46.5</c:v>
                </c:pt>
                <c:pt idx="507">
                  <c:v>46.6</c:v>
                </c:pt>
                <c:pt idx="508">
                  <c:v>46.2</c:v>
                </c:pt>
                <c:pt idx="509">
                  <c:v>45.4</c:v>
                </c:pt>
                <c:pt idx="510">
                  <c:v>46.3</c:v>
                </c:pt>
                <c:pt idx="511">
                  <c:v>43.1</c:v>
                </c:pt>
                <c:pt idx="512">
                  <c:v>41.3</c:v>
                </c:pt>
                <c:pt idx="513">
                  <c:v>40.200000000000003</c:v>
                </c:pt>
                <c:pt idx="514">
                  <c:v>36.200000000000003</c:v>
                </c:pt>
                <c:pt idx="515">
                  <c:v>38.799999999999997</c:v>
                </c:pt>
                <c:pt idx="516">
                  <c:v>37.299999999999997</c:v>
                </c:pt>
                <c:pt idx="517">
                  <c:v>35.6</c:v>
                </c:pt>
                <c:pt idx="518">
                  <c:v>33.6</c:v>
                </c:pt>
                <c:pt idx="519">
                  <c:v>35.799999999999997</c:v>
                </c:pt>
                <c:pt idx="520">
                  <c:v>37.4</c:v>
                </c:pt>
                <c:pt idx="521">
                  <c:v>43</c:v>
                </c:pt>
                <c:pt idx="522">
                  <c:v>41.3</c:v>
                </c:pt>
                <c:pt idx="523">
                  <c:v>44</c:v>
                </c:pt>
                <c:pt idx="524">
                  <c:v>47.3</c:v>
                </c:pt>
                <c:pt idx="525">
                  <c:v>44.7</c:v>
                </c:pt>
                <c:pt idx="526">
                  <c:v>43</c:v>
                </c:pt>
                <c:pt idx="527">
                  <c:v>39.799999999999997</c:v>
                </c:pt>
                <c:pt idx="528">
                  <c:v>40.6</c:v>
                </c:pt>
                <c:pt idx="529">
                  <c:v>43.9</c:v>
                </c:pt>
                <c:pt idx="530">
                  <c:v>43.7</c:v>
                </c:pt>
                <c:pt idx="531">
                  <c:v>45</c:v>
                </c:pt>
                <c:pt idx="532">
                  <c:v>49.5</c:v>
                </c:pt>
                <c:pt idx="533">
                  <c:v>46.6</c:v>
                </c:pt>
                <c:pt idx="534">
                  <c:v>45.5</c:v>
                </c:pt>
                <c:pt idx="535">
                  <c:v>47.3</c:v>
                </c:pt>
                <c:pt idx="536">
                  <c:v>45.1</c:v>
                </c:pt>
                <c:pt idx="537">
                  <c:v>44.7</c:v>
                </c:pt>
                <c:pt idx="538">
                  <c:v>47.1</c:v>
                </c:pt>
                <c:pt idx="539">
                  <c:v>45.9</c:v>
                </c:pt>
                <c:pt idx="540">
                  <c:v>46.9</c:v>
                </c:pt>
                <c:pt idx="541">
                  <c:v>47</c:v>
                </c:pt>
                <c:pt idx="542">
                  <c:v>47.1</c:v>
                </c:pt>
                <c:pt idx="543">
                  <c:v>44.8</c:v>
                </c:pt>
                <c:pt idx="544">
                  <c:v>43.6</c:v>
                </c:pt>
                <c:pt idx="545">
                  <c:v>43.2</c:v>
                </c:pt>
                <c:pt idx="546">
                  <c:v>43.6</c:v>
                </c:pt>
                <c:pt idx="547">
                  <c:v>41.9</c:v>
                </c:pt>
                <c:pt idx="548">
                  <c:v>44.5</c:v>
                </c:pt>
                <c:pt idx="549">
                  <c:v>46</c:v>
                </c:pt>
                <c:pt idx="550">
                  <c:v>45.5</c:v>
                </c:pt>
                <c:pt idx="551">
                  <c:v>47.1</c:v>
                </c:pt>
                <c:pt idx="552">
                  <c:v>47.5</c:v>
                </c:pt>
                <c:pt idx="553">
                  <c:v>48.7</c:v>
                </c:pt>
                <c:pt idx="554">
                  <c:v>48.2</c:v>
                </c:pt>
                <c:pt idx="555">
                  <c:v>50.1</c:v>
                </c:pt>
                <c:pt idx="556">
                  <c:v>51.4</c:v>
                </c:pt>
                <c:pt idx="557">
                  <c:v>49.5</c:v>
                </c:pt>
                <c:pt idx="558">
                  <c:v>52.3</c:v>
                </c:pt>
                <c:pt idx="559">
                  <c:v>51.4</c:v>
                </c:pt>
                <c:pt idx="560">
                  <c:v>52.5</c:v>
                </c:pt>
                <c:pt idx="561">
                  <c:v>51.1</c:v>
                </c:pt>
                <c:pt idx="562">
                  <c:v>51.6</c:v>
                </c:pt>
                <c:pt idx="563">
                  <c:v>46.7</c:v>
                </c:pt>
                <c:pt idx="564">
                  <c:v>51.9</c:v>
                </c:pt>
                <c:pt idx="565">
                  <c:v>50</c:v>
                </c:pt>
                <c:pt idx="566">
                  <c:v>48.1</c:v>
                </c:pt>
                <c:pt idx="567">
                  <c:v>47.4</c:v>
                </c:pt>
                <c:pt idx="568">
                  <c:v>43.7</c:v>
                </c:pt>
                <c:pt idx="569">
                  <c:v>46.5</c:v>
                </c:pt>
                <c:pt idx="570">
                  <c:v>48.1</c:v>
                </c:pt>
                <c:pt idx="571">
                  <c:v>45</c:v>
                </c:pt>
                <c:pt idx="572">
                  <c:v>45.5</c:v>
                </c:pt>
                <c:pt idx="573">
                  <c:v>45.9</c:v>
                </c:pt>
                <c:pt idx="574">
                  <c:v>44.5</c:v>
                </c:pt>
                <c:pt idx="575">
                  <c:v>46.2</c:v>
                </c:pt>
                <c:pt idx="576">
                  <c:v>45.3</c:v>
                </c:pt>
                <c:pt idx="577">
                  <c:v>44.6</c:v>
                </c:pt>
                <c:pt idx="578">
                  <c:v>44.4</c:v>
                </c:pt>
                <c:pt idx="579">
                  <c:v>44.7</c:v>
                </c:pt>
                <c:pt idx="580">
                  <c:v>44.7</c:v>
                </c:pt>
                <c:pt idx="581">
                  <c:v>48.2</c:v>
                </c:pt>
                <c:pt idx="582">
                  <c:v>46.7</c:v>
                </c:pt>
                <c:pt idx="583">
                  <c:v>47.4</c:v>
                </c:pt>
                <c:pt idx="584">
                  <c:v>47.2</c:v>
                </c:pt>
                <c:pt idx="585">
                  <c:v>46</c:v>
                </c:pt>
                <c:pt idx="586">
                  <c:v>47.6</c:v>
                </c:pt>
                <c:pt idx="587">
                  <c:v>48.6</c:v>
                </c:pt>
                <c:pt idx="588">
                  <c:v>49.8</c:v>
                </c:pt>
                <c:pt idx="589">
                  <c:v>45.9</c:v>
                </c:pt>
                <c:pt idx="590">
                  <c:v>50.8</c:v>
                </c:pt>
                <c:pt idx="591">
                  <c:v>51.8</c:v>
                </c:pt>
                <c:pt idx="592">
                  <c:v>50.7</c:v>
                </c:pt>
                <c:pt idx="593">
                  <c:v>51.3</c:v>
                </c:pt>
                <c:pt idx="594">
                  <c:v>51.7</c:v>
                </c:pt>
                <c:pt idx="595">
                  <c:v>51.3</c:v>
                </c:pt>
                <c:pt idx="596">
                  <c:v>51.2</c:v>
                </c:pt>
                <c:pt idx="597">
                  <c:v>52.8</c:v>
                </c:pt>
                <c:pt idx="598">
                  <c:v>53.7</c:v>
                </c:pt>
                <c:pt idx="599">
                  <c:v>52.1</c:v>
                </c:pt>
                <c:pt idx="600">
                  <c:v>51.1</c:v>
                </c:pt>
                <c:pt idx="601">
                  <c:v>51.7</c:v>
                </c:pt>
                <c:pt idx="602">
                  <c:v>51.4</c:v>
                </c:pt>
                <c:pt idx="603">
                  <c:v>49</c:v>
                </c:pt>
                <c:pt idx="604">
                  <c:v>49.3</c:v>
                </c:pt>
                <c:pt idx="605">
                  <c:v>47</c:v>
                </c:pt>
                <c:pt idx="606">
                  <c:v>45.1</c:v>
                </c:pt>
                <c:pt idx="607">
                  <c:v>46.7</c:v>
                </c:pt>
                <c:pt idx="608">
                  <c:v>45.7</c:v>
                </c:pt>
                <c:pt idx="609">
                  <c:v>45.2</c:v>
                </c:pt>
                <c:pt idx="610">
                  <c:v>45.3</c:v>
                </c:pt>
                <c:pt idx="611">
                  <c:v>41.9</c:v>
                </c:pt>
                <c:pt idx="612">
                  <c:v>45.5</c:v>
                </c:pt>
                <c:pt idx="613">
                  <c:v>45.8</c:v>
                </c:pt>
                <c:pt idx="614">
                  <c:v>47.6</c:v>
                </c:pt>
                <c:pt idx="615">
                  <c:v>48.8</c:v>
                </c:pt>
                <c:pt idx="616">
                  <c:v>51.1</c:v>
                </c:pt>
                <c:pt idx="617">
                  <c:v>51.3</c:v>
                </c:pt>
                <c:pt idx="618">
                  <c:v>50.4</c:v>
                </c:pt>
                <c:pt idx="619">
                  <c:v>53.1</c:v>
                </c:pt>
                <c:pt idx="620">
                  <c:v>51.3</c:v>
                </c:pt>
                <c:pt idx="621">
                  <c:v>53</c:v>
                </c:pt>
                <c:pt idx="622">
                  <c:v>53.1</c:v>
                </c:pt>
                <c:pt idx="623">
                  <c:v>55.7</c:v>
                </c:pt>
                <c:pt idx="624">
                  <c:v>52.8</c:v>
                </c:pt>
                <c:pt idx="625">
                  <c:v>53.6</c:v>
                </c:pt>
                <c:pt idx="626">
                  <c:v>51.2</c:v>
                </c:pt>
                <c:pt idx="627">
                  <c:v>53.2</c:v>
                </c:pt>
                <c:pt idx="628">
                  <c:v>53</c:v>
                </c:pt>
                <c:pt idx="629">
                  <c:v>50.7</c:v>
                </c:pt>
                <c:pt idx="630">
                  <c:v>52.5</c:v>
                </c:pt>
                <c:pt idx="631">
                  <c:v>48.8</c:v>
                </c:pt>
                <c:pt idx="632">
                  <c:v>50.6</c:v>
                </c:pt>
                <c:pt idx="633">
                  <c:v>48.2</c:v>
                </c:pt>
                <c:pt idx="634">
                  <c:v>47.1</c:v>
                </c:pt>
                <c:pt idx="635">
                  <c:v>42.7</c:v>
                </c:pt>
                <c:pt idx="636">
                  <c:v>42.3</c:v>
                </c:pt>
                <c:pt idx="637">
                  <c:v>37.799999999999997</c:v>
                </c:pt>
                <c:pt idx="638">
                  <c:v>39.9</c:v>
                </c:pt>
                <c:pt idx="639">
                  <c:v>38.200000000000003</c:v>
                </c:pt>
                <c:pt idx="640">
                  <c:v>35.1</c:v>
                </c:pt>
                <c:pt idx="641">
                  <c:v>35.700000000000003</c:v>
                </c:pt>
                <c:pt idx="642">
                  <c:v>37.200000000000003</c:v>
                </c:pt>
                <c:pt idx="643">
                  <c:v>41.3</c:v>
                </c:pt>
                <c:pt idx="644">
                  <c:v>41.5</c:v>
                </c:pt>
                <c:pt idx="645">
                  <c:v>35.6</c:v>
                </c:pt>
                <c:pt idx="646">
                  <c:v>36.4</c:v>
                </c:pt>
                <c:pt idx="647">
                  <c:v>39.1</c:v>
                </c:pt>
                <c:pt idx="648">
                  <c:v>41</c:v>
                </c:pt>
                <c:pt idx="649">
                  <c:v>43.8</c:v>
                </c:pt>
                <c:pt idx="650">
                  <c:v>46.6</c:v>
                </c:pt>
                <c:pt idx="651">
                  <c:v>46.6</c:v>
                </c:pt>
                <c:pt idx="652">
                  <c:v>47.3</c:v>
                </c:pt>
                <c:pt idx="653">
                  <c:v>48.3</c:v>
                </c:pt>
                <c:pt idx="654">
                  <c:v>45</c:v>
                </c:pt>
                <c:pt idx="655">
                  <c:v>46.8</c:v>
                </c:pt>
                <c:pt idx="656">
                  <c:v>45.8</c:v>
                </c:pt>
                <c:pt idx="657">
                  <c:v>46.4</c:v>
                </c:pt>
                <c:pt idx="658">
                  <c:v>44.8</c:v>
                </c:pt>
                <c:pt idx="659">
                  <c:v>47.5</c:v>
                </c:pt>
                <c:pt idx="660">
                  <c:v>47.4</c:v>
                </c:pt>
                <c:pt idx="661">
                  <c:v>42.6</c:v>
                </c:pt>
                <c:pt idx="662">
                  <c:v>42.2</c:v>
                </c:pt>
                <c:pt idx="663">
                  <c:v>41.8</c:v>
                </c:pt>
                <c:pt idx="664">
                  <c:v>42.4</c:v>
                </c:pt>
                <c:pt idx="665">
                  <c:v>45.6</c:v>
                </c:pt>
                <c:pt idx="666">
                  <c:v>46.3</c:v>
                </c:pt>
                <c:pt idx="667">
                  <c:v>47.1</c:v>
                </c:pt>
                <c:pt idx="668">
                  <c:v>46.5</c:v>
                </c:pt>
                <c:pt idx="669">
                  <c:v>48.6</c:v>
                </c:pt>
                <c:pt idx="670">
                  <c:v>50.4</c:v>
                </c:pt>
                <c:pt idx="671">
                  <c:v>54.1</c:v>
                </c:pt>
                <c:pt idx="672">
                  <c:v>54.7</c:v>
                </c:pt>
                <c:pt idx="673">
                  <c:v>55.7</c:v>
                </c:pt>
                <c:pt idx="674">
                  <c:v>57</c:v>
                </c:pt>
                <c:pt idx="675">
                  <c:v>57.2</c:v>
                </c:pt>
                <c:pt idx="676">
                  <c:v>60.1</c:v>
                </c:pt>
                <c:pt idx="677">
                  <c:v>59.4</c:v>
                </c:pt>
                <c:pt idx="678">
                  <c:v>57.4</c:v>
                </c:pt>
                <c:pt idx="679">
                  <c:v>56.4</c:v>
                </c:pt>
                <c:pt idx="680">
                  <c:v>58</c:v>
                </c:pt>
                <c:pt idx="681">
                  <c:v>55.5</c:v>
                </c:pt>
                <c:pt idx="682">
                  <c:v>56.9</c:v>
                </c:pt>
                <c:pt idx="683">
                  <c:v>53.8</c:v>
                </c:pt>
                <c:pt idx="684">
                  <c:v>58.6</c:v>
                </c:pt>
                <c:pt idx="685">
                  <c:v>56</c:v>
                </c:pt>
                <c:pt idx="686">
                  <c:v>52.5</c:v>
                </c:pt>
                <c:pt idx="687">
                  <c:v>53</c:v>
                </c:pt>
                <c:pt idx="688">
                  <c:v>49.3</c:v>
                </c:pt>
                <c:pt idx="689">
                  <c:v>51.1</c:v>
                </c:pt>
                <c:pt idx="690">
                  <c:v>53.2</c:v>
                </c:pt>
                <c:pt idx="691">
                  <c:v>51.8</c:v>
                </c:pt>
                <c:pt idx="692">
                  <c:v>53.4</c:v>
                </c:pt>
                <c:pt idx="693">
                  <c:v>54.3</c:v>
                </c:pt>
                <c:pt idx="694">
                  <c:v>56</c:v>
                </c:pt>
                <c:pt idx="695">
                  <c:v>53.7</c:v>
                </c:pt>
                <c:pt idx="696">
                  <c:v>53.1</c:v>
                </c:pt>
                <c:pt idx="697">
                  <c:v>53.5</c:v>
                </c:pt>
                <c:pt idx="698">
                  <c:v>53.8</c:v>
                </c:pt>
                <c:pt idx="699">
                  <c:v>54.2</c:v>
                </c:pt>
                <c:pt idx="700">
                  <c:v>53.2</c:v>
                </c:pt>
                <c:pt idx="701">
                  <c:v>49.9</c:v>
                </c:pt>
                <c:pt idx="702">
                  <c:v>50.7</c:v>
                </c:pt>
                <c:pt idx="703">
                  <c:v>52.6</c:v>
                </c:pt>
                <c:pt idx="704">
                  <c:v>49.9</c:v>
                </c:pt>
                <c:pt idx="705">
                  <c:v>49.6</c:v>
                </c:pt>
                <c:pt idx="706">
                  <c:v>49.2</c:v>
                </c:pt>
                <c:pt idx="707">
                  <c:v>49.8</c:v>
                </c:pt>
                <c:pt idx="708">
                  <c:v>52.1</c:v>
                </c:pt>
                <c:pt idx="709">
                  <c:v>54.7</c:v>
                </c:pt>
                <c:pt idx="710">
                  <c:v>52.8</c:v>
                </c:pt>
                <c:pt idx="711">
                  <c:v>52.7</c:v>
                </c:pt>
                <c:pt idx="712">
                  <c:v>51.1</c:v>
                </c:pt>
                <c:pt idx="713">
                  <c:v>55.7</c:v>
                </c:pt>
                <c:pt idx="714">
                  <c:v>50.4</c:v>
                </c:pt>
                <c:pt idx="715">
                  <c:v>50.7</c:v>
                </c:pt>
                <c:pt idx="716">
                  <c:v>53.9</c:v>
                </c:pt>
                <c:pt idx="717">
                  <c:v>53.5</c:v>
                </c:pt>
                <c:pt idx="718">
                  <c:v>53.2</c:v>
                </c:pt>
                <c:pt idx="719">
                  <c:v>51.1</c:v>
                </c:pt>
                <c:pt idx="720">
                  <c:v>49.6</c:v>
                </c:pt>
                <c:pt idx="721">
                  <c:v>47.3</c:v>
                </c:pt>
                <c:pt idx="722">
                  <c:v>52.2</c:v>
                </c:pt>
                <c:pt idx="723">
                  <c:v>45.4</c:v>
                </c:pt>
                <c:pt idx="724">
                  <c:v>45</c:v>
                </c:pt>
                <c:pt idx="725">
                  <c:v>45</c:v>
                </c:pt>
                <c:pt idx="726">
                  <c:v>54.7</c:v>
                </c:pt>
                <c:pt idx="727">
                  <c:v>50.2</c:v>
                </c:pt>
                <c:pt idx="728">
                  <c:v>45.4</c:v>
                </c:pt>
                <c:pt idx="729">
                  <c:v>33</c:v>
                </c:pt>
                <c:pt idx="730">
                  <c:v>36.799999999999997</c:v>
                </c:pt>
                <c:pt idx="731">
                  <c:v>32.5</c:v>
                </c:pt>
                <c:pt idx="732">
                  <c:v>30.5</c:v>
                </c:pt>
                <c:pt idx="733">
                  <c:v>28</c:v>
                </c:pt>
                <c:pt idx="734">
                  <c:v>30.5</c:v>
                </c:pt>
                <c:pt idx="735">
                  <c:v>33.5</c:v>
                </c:pt>
                <c:pt idx="736">
                  <c:v>35.299999999999997</c:v>
                </c:pt>
                <c:pt idx="737">
                  <c:v>45</c:v>
                </c:pt>
                <c:pt idx="738">
                  <c:v>47.1</c:v>
                </c:pt>
                <c:pt idx="739">
                  <c:v>47.5</c:v>
                </c:pt>
                <c:pt idx="740">
                  <c:v>48.6</c:v>
                </c:pt>
                <c:pt idx="741">
                  <c:v>53.5</c:v>
                </c:pt>
                <c:pt idx="742">
                  <c:v>51.2</c:v>
                </c:pt>
                <c:pt idx="743">
                  <c:v>52.6</c:v>
                </c:pt>
                <c:pt idx="744">
                  <c:v>55.2</c:v>
                </c:pt>
                <c:pt idx="745">
                  <c:v>55.7</c:v>
                </c:pt>
                <c:pt idx="746">
                  <c:v>55.8</c:v>
                </c:pt>
                <c:pt idx="747">
                  <c:v>54.8</c:v>
                </c:pt>
                <c:pt idx="748">
                  <c:v>57.9</c:v>
                </c:pt>
                <c:pt idx="749">
                  <c:v>56.8</c:v>
                </c:pt>
                <c:pt idx="750">
                  <c:v>58.6</c:v>
                </c:pt>
                <c:pt idx="751">
                  <c:v>61.2</c:v>
                </c:pt>
                <c:pt idx="752">
                  <c:v>58</c:v>
                </c:pt>
                <c:pt idx="753">
                  <c:v>57.5</c:v>
                </c:pt>
                <c:pt idx="754">
                  <c:v>60.2</c:v>
                </c:pt>
                <c:pt idx="755">
                  <c:v>56.7</c:v>
                </c:pt>
                <c:pt idx="756">
                  <c:v>61.6</c:v>
                </c:pt>
                <c:pt idx="757">
                  <c:v>62.3</c:v>
                </c:pt>
                <c:pt idx="758">
                  <c:v>60.5</c:v>
                </c:pt>
                <c:pt idx="759">
                  <c:v>59.2</c:v>
                </c:pt>
                <c:pt idx="760">
                  <c:v>58.1</c:v>
                </c:pt>
                <c:pt idx="761">
                  <c:v>62.1</c:v>
                </c:pt>
                <c:pt idx="762">
                  <c:v>53.2</c:v>
                </c:pt>
                <c:pt idx="763">
                  <c:v>51.8</c:v>
                </c:pt>
                <c:pt idx="764">
                  <c:v>56.6</c:v>
                </c:pt>
                <c:pt idx="765">
                  <c:v>53</c:v>
                </c:pt>
                <c:pt idx="766">
                  <c:v>51.3</c:v>
                </c:pt>
                <c:pt idx="767">
                  <c:v>54.9</c:v>
                </c:pt>
                <c:pt idx="768">
                  <c:v>52.6</c:v>
                </c:pt>
                <c:pt idx="769">
                  <c:v>52.1</c:v>
                </c:pt>
                <c:pt idx="770">
                  <c:v>55.3</c:v>
                </c:pt>
                <c:pt idx="771">
                  <c:v>55.6</c:v>
                </c:pt>
                <c:pt idx="772">
                  <c:v>53.6</c:v>
                </c:pt>
                <c:pt idx="773">
                  <c:v>54.8</c:v>
                </c:pt>
                <c:pt idx="774">
                  <c:v>52.5</c:v>
                </c:pt>
                <c:pt idx="775">
                  <c:v>51.2</c:v>
                </c:pt>
                <c:pt idx="776">
                  <c:v>53</c:v>
                </c:pt>
                <c:pt idx="777">
                  <c:v>52.7</c:v>
                </c:pt>
                <c:pt idx="778">
                  <c:v>48.6</c:v>
                </c:pt>
                <c:pt idx="779">
                  <c:v>52.6</c:v>
                </c:pt>
                <c:pt idx="780">
                  <c:v>52.6</c:v>
                </c:pt>
                <c:pt idx="781">
                  <c:v>52.2</c:v>
                </c:pt>
                <c:pt idx="782">
                  <c:v>52.9</c:v>
                </c:pt>
                <c:pt idx="783">
                  <c:v>50.2</c:v>
                </c:pt>
                <c:pt idx="784">
                  <c:v>49.7</c:v>
                </c:pt>
                <c:pt idx="785">
                  <c:v>49.3</c:v>
                </c:pt>
                <c:pt idx="786">
                  <c:v>52.8</c:v>
                </c:pt>
                <c:pt idx="787">
                  <c:v>54.2</c:v>
                </c:pt>
                <c:pt idx="788">
                  <c:v>53.1</c:v>
                </c:pt>
                <c:pt idx="789">
                  <c:v>53.6</c:v>
                </c:pt>
                <c:pt idx="790">
                  <c:v>55.5</c:v>
                </c:pt>
                <c:pt idx="791">
                  <c:v>52.9</c:v>
                </c:pt>
                <c:pt idx="792">
                  <c:v>52.9</c:v>
                </c:pt>
                <c:pt idx="793">
                  <c:v>54.1</c:v>
                </c:pt>
                <c:pt idx="794">
                  <c:v>53.7</c:v>
                </c:pt>
                <c:pt idx="795">
                  <c:v>56.8</c:v>
                </c:pt>
                <c:pt idx="796">
                  <c:v>54.7</c:v>
                </c:pt>
                <c:pt idx="797">
                  <c:v>52.9</c:v>
                </c:pt>
                <c:pt idx="798">
                  <c:v>55.5</c:v>
                </c:pt>
                <c:pt idx="799">
                  <c:v>57.6</c:v>
                </c:pt>
                <c:pt idx="800">
                  <c:v>54.4</c:v>
                </c:pt>
                <c:pt idx="801">
                  <c:v>54.2</c:v>
                </c:pt>
                <c:pt idx="802">
                  <c:v>54.5</c:v>
                </c:pt>
                <c:pt idx="803">
                  <c:v>57.1</c:v>
                </c:pt>
                <c:pt idx="804">
                  <c:v>54.6</c:v>
                </c:pt>
                <c:pt idx="805">
                  <c:v>51.7</c:v>
                </c:pt>
                <c:pt idx="806">
                  <c:v>51</c:v>
                </c:pt>
                <c:pt idx="807">
                  <c:v>49.7</c:v>
                </c:pt>
                <c:pt idx="808">
                  <c:v>52.6</c:v>
                </c:pt>
                <c:pt idx="809">
                  <c:v>54.2</c:v>
                </c:pt>
                <c:pt idx="810">
                  <c:v>52</c:v>
                </c:pt>
                <c:pt idx="811">
                  <c:v>49</c:v>
                </c:pt>
                <c:pt idx="812">
                  <c:v>50</c:v>
                </c:pt>
                <c:pt idx="813">
                  <c:v>45.6</c:v>
                </c:pt>
                <c:pt idx="814">
                  <c:v>51.5</c:v>
                </c:pt>
                <c:pt idx="815">
                  <c:v>46.8</c:v>
                </c:pt>
                <c:pt idx="816">
                  <c:v>44.2</c:v>
                </c:pt>
                <c:pt idx="817">
                  <c:v>47.4</c:v>
                </c:pt>
                <c:pt idx="818">
                  <c:v>47.6</c:v>
                </c:pt>
                <c:pt idx="819">
                  <c:v>49.4</c:v>
                </c:pt>
                <c:pt idx="820">
                  <c:v>48.8</c:v>
                </c:pt>
                <c:pt idx="821">
                  <c:v>49.2</c:v>
                </c:pt>
                <c:pt idx="822">
                  <c:v>49.6</c:v>
                </c:pt>
                <c:pt idx="823">
                  <c:v>47.9</c:v>
                </c:pt>
                <c:pt idx="824">
                  <c:v>49.2</c:v>
                </c:pt>
                <c:pt idx="825">
                  <c:v>51.4</c:v>
                </c:pt>
                <c:pt idx="826">
                  <c:v>52</c:v>
                </c:pt>
                <c:pt idx="827">
                  <c:v>53.3</c:v>
                </c:pt>
                <c:pt idx="828">
                  <c:v>54.8</c:v>
                </c:pt>
                <c:pt idx="829">
                  <c:v>54.5</c:v>
                </c:pt>
                <c:pt idx="830">
                  <c:v>58.7</c:v>
                </c:pt>
                <c:pt idx="831">
                  <c:v>53</c:v>
                </c:pt>
                <c:pt idx="832">
                  <c:v>53.3</c:v>
                </c:pt>
                <c:pt idx="833">
                  <c:v>56.3</c:v>
                </c:pt>
                <c:pt idx="834">
                  <c:v>55.8</c:v>
                </c:pt>
                <c:pt idx="835">
                  <c:v>59.8</c:v>
                </c:pt>
                <c:pt idx="836">
                  <c:v>58.7</c:v>
                </c:pt>
                <c:pt idx="837">
                  <c:v>59.8</c:v>
                </c:pt>
                <c:pt idx="838">
                  <c:v>59.2</c:v>
                </c:pt>
                <c:pt idx="839">
                  <c:v>58.1</c:v>
                </c:pt>
                <c:pt idx="840">
                  <c:v>54.2</c:v>
                </c:pt>
                <c:pt idx="841">
                  <c:v>59.7</c:v>
                </c:pt>
                <c:pt idx="842">
                  <c:v>57.3</c:v>
                </c:pt>
                <c:pt idx="843">
                  <c:v>54.2</c:v>
                </c:pt>
                <c:pt idx="844">
                  <c:v>56.3</c:v>
                </c:pt>
                <c:pt idx="845">
                  <c:v>56</c:v>
                </c:pt>
                <c:pt idx="846">
                  <c:v>56.5</c:v>
                </c:pt>
                <c:pt idx="847">
                  <c:v>58.5</c:v>
                </c:pt>
                <c:pt idx="848">
                  <c:v>58.8</c:v>
                </c:pt>
                <c:pt idx="849">
                  <c:v>56.8</c:v>
                </c:pt>
                <c:pt idx="850">
                  <c:v>58.4</c:v>
                </c:pt>
                <c:pt idx="851">
                  <c:v>56</c:v>
                </c:pt>
                <c:pt idx="852">
                  <c:v>55.5</c:v>
                </c:pt>
                <c:pt idx="853">
                  <c:v>52.3</c:v>
                </c:pt>
                <c:pt idx="854">
                  <c:v>57.5</c:v>
                </c:pt>
                <c:pt idx="855">
                  <c:v>52.4</c:v>
                </c:pt>
                <c:pt idx="856">
                  <c:v>53.7</c:v>
                </c:pt>
                <c:pt idx="857">
                  <c:v>54.5</c:v>
                </c:pt>
                <c:pt idx="858">
                  <c:v>51.7</c:v>
                </c:pt>
                <c:pt idx="859">
                  <c:v>47.4</c:v>
                </c:pt>
                <c:pt idx="860">
                  <c:v>46.3</c:v>
                </c:pt>
                <c:pt idx="861">
                  <c:v>47.7</c:v>
                </c:pt>
                <c:pt idx="862">
                  <c:v>46.6</c:v>
                </c:pt>
                <c:pt idx="863">
                  <c:v>45.2</c:v>
                </c:pt>
                <c:pt idx="864">
                  <c:v>46.6</c:v>
                </c:pt>
                <c:pt idx="865">
                  <c:v>46.9</c:v>
                </c:pt>
                <c:pt idx="866">
                  <c:v>43.8</c:v>
                </c:pt>
                <c:pt idx="867">
                  <c:v>27.5</c:v>
                </c:pt>
                <c:pt idx="868">
                  <c:v>32.1</c:v>
                </c:pt>
                <c:pt idx="869">
                  <c:v>42.1</c:v>
                </c:pt>
                <c:pt idx="870">
                  <c:v>44.3</c:v>
                </c:pt>
                <c:pt idx="871">
                  <c:v>46.4</c:v>
                </c:pt>
                <c:pt idx="872">
                  <c:v>49.6</c:v>
                </c:pt>
                <c:pt idx="873">
                  <c:v>53.2</c:v>
                </c:pt>
                <c:pt idx="874">
                  <c:v>48.4</c:v>
                </c:pt>
                <c:pt idx="875">
                  <c:v>51.7</c:v>
                </c:pt>
                <c:pt idx="876">
                  <c:v>52.6</c:v>
                </c:pt>
                <c:pt idx="877">
                  <c:v>54.4</c:v>
                </c:pt>
                <c:pt idx="878">
                  <c:v>59.6</c:v>
                </c:pt>
                <c:pt idx="879">
                  <c:v>55.1</c:v>
                </c:pt>
                <c:pt idx="880">
                  <c:v>50.9</c:v>
                </c:pt>
                <c:pt idx="881">
                  <c:v>49.9</c:v>
                </c:pt>
                <c:pt idx="882">
                  <c:v>52.9</c:v>
                </c:pt>
                <c:pt idx="883">
                  <c:v>49</c:v>
                </c:pt>
                <c:pt idx="884">
                  <c:v>50.2</c:v>
                </c:pt>
                <c:pt idx="885">
                  <c:v>52</c:v>
                </c:pt>
                <c:pt idx="886">
                  <c:v>53.3</c:v>
                </c:pt>
                <c:pt idx="887">
                  <c:v>54.2</c:v>
                </c:pt>
              </c:numCache>
            </c:numRef>
          </c:val>
          <c:smooth val="0"/>
          <c:extLst>
            <c:ext xmlns:c16="http://schemas.microsoft.com/office/drawing/2014/chart" uri="{C3380CC4-5D6E-409C-BE32-E72D297353CC}">
              <c16:uniqueId val="{00000000-13C6-0E42-B88A-E9945BE211C9}"/>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0"/>
          <c:min val="25"/>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Details!$K$6:$K$893</c:f>
              <c:numCache>
                <c:formatCode>General</c:formatCode>
                <c:ptCount val="888"/>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numCache>
            </c:numRef>
          </c:val>
          <c:smooth val="0"/>
          <c:extLst>
            <c:ext xmlns:c16="http://schemas.microsoft.com/office/drawing/2014/chart" uri="{C3380CC4-5D6E-409C-BE32-E72D297353CC}">
              <c16:uniqueId val="{00000000-75A8-7345-B349-F5E7AC5FCB3B}"/>
            </c:ext>
          </c:extLst>
        </c:ser>
        <c:dLbls>
          <c:showLegendKey val="0"/>
          <c:showVal val="0"/>
          <c:showCatName val="0"/>
          <c:showSerName val="0"/>
          <c:showPercent val="0"/>
          <c:showBubbleSize val="0"/>
        </c:dLbls>
        <c:smooth val="0"/>
        <c:axId val="1090040152"/>
        <c:axId val="1090041136"/>
      </c:lineChart>
      <c:dateAx>
        <c:axId val="1090040152"/>
        <c:scaling>
          <c:orientation val="minMax"/>
          <c:min val="36526"/>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70"/>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t>None</a:t>
            </a:r>
          </a:p>
        </c:rich>
      </c:tx>
      <c:overlay val="0"/>
      <c:spPr>
        <a:noFill/>
        <a:ln>
          <a:noFill/>
          <a:prstDash val="solid"/>
        </a:ln>
      </c:spPr>
    </c:title>
    <c:autoTitleDeleted val="0"/>
    <c:plotArea>
      <c:layout/>
      <c:lineChart>
        <c:grouping val="standard"/>
        <c:varyColors val="0"/>
        <c:ser>
          <c:idx val="9"/>
          <c:order val="0"/>
          <c:tx>
            <c:strRef>
              <c:f>Details!$K$5</c:f>
              <c:strCache>
                <c:ptCount val="1"/>
                <c:pt idx="0">
                  <c:v>Exports</c:v>
                </c:pt>
              </c:strCache>
            </c:strRef>
          </c:tx>
          <c:spPr>
            <a:ln w="28575" cap="rnd">
              <a:solidFill>
                <a:schemeClr val="accent4">
                  <a:lumMod val="60000"/>
                </a:schemeClr>
              </a:solidFill>
              <a:prstDash val="solid"/>
              <a:round/>
            </a:ln>
          </c:spPr>
          <c:marker>
            <c:symbol val="none"/>
          </c:marker>
          <c:cat>
            <c:numRef>
              <c:f>Details!$A$6:$A$893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Details!$K$6:$K$893</c:f>
              <c:numCache>
                <c:formatCode>General</c:formatCode>
                <c:ptCount val="888"/>
                <c:pt idx="480" formatCode="0.00">
                  <c:v>66</c:v>
                </c:pt>
                <c:pt idx="481" formatCode="0.00">
                  <c:v>65.7</c:v>
                </c:pt>
                <c:pt idx="482" formatCode="0.00">
                  <c:v>64.5</c:v>
                </c:pt>
                <c:pt idx="483" formatCode="0.00">
                  <c:v>64</c:v>
                </c:pt>
                <c:pt idx="484" formatCode="0.00">
                  <c:v>65.5</c:v>
                </c:pt>
                <c:pt idx="485" formatCode="0.00">
                  <c:v>66</c:v>
                </c:pt>
                <c:pt idx="486" formatCode="0.00">
                  <c:v>67.5</c:v>
                </c:pt>
                <c:pt idx="487" formatCode="0.00">
                  <c:v>59.9</c:v>
                </c:pt>
                <c:pt idx="488" formatCode="0.00">
                  <c:v>61.7</c:v>
                </c:pt>
                <c:pt idx="489" formatCode="0.00">
                  <c:v>60.8</c:v>
                </c:pt>
                <c:pt idx="490" formatCode="0.00">
                  <c:v>58.1</c:v>
                </c:pt>
                <c:pt idx="491" formatCode="0.00">
                  <c:v>64.3</c:v>
                </c:pt>
                <c:pt idx="492" formatCode="0.00">
                  <c:v>60.1</c:v>
                </c:pt>
                <c:pt idx="493" formatCode="0.00">
                  <c:v>60</c:v>
                </c:pt>
                <c:pt idx="494" formatCode="0.00">
                  <c:v>52.8</c:v>
                </c:pt>
                <c:pt idx="495" formatCode="0.00">
                  <c:v>58.4</c:v>
                </c:pt>
                <c:pt idx="496" formatCode="0.00">
                  <c:v>60.9</c:v>
                </c:pt>
                <c:pt idx="497" formatCode="0.00">
                  <c:v>53.3</c:v>
                </c:pt>
                <c:pt idx="498" formatCode="0.00">
                  <c:v>56.1</c:v>
                </c:pt>
                <c:pt idx="499" formatCode="0.00">
                  <c:v>57.8</c:v>
                </c:pt>
                <c:pt idx="500" formatCode="0.00">
                  <c:v>61.7</c:v>
                </c:pt>
                <c:pt idx="501" formatCode="0.00">
                  <c:v>57.2</c:v>
                </c:pt>
                <c:pt idx="502" formatCode="0.00">
                  <c:v>56.6</c:v>
                </c:pt>
                <c:pt idx="503" formatCode="0.00">
                  <c:v>54.9</c:v>
                </c:pt>
                <c:pt idx="504" formatCode="0.00">
                  <c:v>54.3</c:v>
                </c:pt>
                <c:pt idx="505" formatCode="0.00">
                  <c:v>54.7</c:v>
                </c:pt>
                <c:pt idx="506" formatCode="0.00">
                  <c:v>56.3</c:v>
                </c:pt>
                <c:pt idx="507" formatCode="0.00">
                  <c:v>57.5</c:v>
                </c:pt>
                <c:pt idx="508" formatCode="0.00">
                  <c:v>54.3</c:v>
                </c:pt>
                <c:pt idx="509" formatCode="0.00">
                  <c:v>56</c:v>
                </c:pt>
                <c:pt idx="510" formatCode="0.00">
                  <c:v>57.2</c:v>
                </c:pt>
                <c:pt idx="511" formatCode="0.00">
                  <c:v>54.6</c:v>
                </c:pt>
                <c:pt idx="512" formatCode="0.00">
                  <c:v>54.7</c:v>
                </c:pt>
                <c:pt idx="513" formatCode="0.00">
                  <c:v>51.5</c:v>
                </c:pt>
                <c:pt idx="514" formatCode="0.00">
                  <c:v>55.5</c:v>
                </c:pt>
                <c:pt idx="515" formatCode="0.00">
                  <c:v>56.5</c:v>
                </c:pt>
                <c:pt idx="516" formatCode="0.00">
                  <c:v>55.9</c:v>
                </c:pt>
                <c:pt idx="517" formatCode="0.00">
                  <c:v>53.3</c:v>
                </c:pt>
                <c:pt idx="518" formatCode="0.00">
                  <c:v>55.9</c:v>
                </c:pt>
                <c:pt idx="519" formatCode="0.00">
                  <c:v>53.9</c:v>
                </c:pt>
                <c:pt idx="520" formatCode="0.00">
                  <c:v>53.2</c:v>
                </c:pt>
                <c:pt idx="521" formatCode="0.00">
                  <c:v>54.8</c:v>
                </c:pt>
                <c:pt idx="522" formatCode="0.00">
                  <c:v>52.8</c:v>
                </c:pt>
                <c:pt idx="523" formatCode="0.00">
                  <c:v>56.5</c:v>
                </c:pt>
                <c:pt idx="524" formatCode="0.00">
                  <c:v>53.8</c:v>
                </c:pt>
                <c:pt idx="525" formatCode="0.00">
                  <c:v>55.7</c:v>
                </c:pt>
                <c:pt idx="526" formatCode="0.00">
                  <c:v>55.2</c:v>
                </c:pt>
                <c:pt idx="527" formatCode="0.00">
                  <c:v>53.6</c:v>
                </c:pt>
                <c:pt idx="528" formatCode="0.00">
                  <c:v>51.9</c:v>
                </c:pt>
                <c:pt idx="529" formatCode="0.00">
                  <c:v>54.7</c:v>
                </c:pt>
                <c:pt idx="530" formatCode="0.00">
                  <c:v>54.7</c:v>
                </c:pt>
                <c:pt idx="531" formatCode="0.00">
                  <c:v>53.4</c:v>
                </c:pt>
                <c:pt idx="532" formatCode="0.00">
                  <c:v>56.2</c:v>
                </c:pt>
                <c:pt idx="533" formatCode="0.00">
                  <c:v>53.1</c:v>
                </c:pt>
                <c:pt idx="534" formatCode="0.00">
                  <c:v>55.2</c:v>
                </c:pt>
                <c:pt idx="535" formatCode="0.00">
                  <c:v>53.3</c:v>
                </c:pt>
                <c:pt idx="536" formatCode="0.00">
                  <c:v>55.8</c:v>
                </c:pt>
                <c:pt idx="537" formatCode="0.00">
                  <c:v>53.8</c:v>
                </c:pt>
                <c:pt idx="538" formatCode="0.00">
                  <c:v>52.9</c:v>
                </c:pt>
                <c:pt idx="539" formatCode="0.00">
                  <c:v>53.1</c:v>
                </c:pt>
                <c:pt idx="540" formatCode="0.00">
                  <c:v>53.4</c:v>
                </c:pt>
                <c:pt idx="541" formatCode="0.00">
                  <c:v>53.2</c:v>
                </c:pt>
                <c:pt idx="542" formatCode="0.00">
                  <c:v>52.3</c:v>
                </c:pt>
                <c:pt idx="543" formatCode="0.00">
                  <c:v>53.5</c:v>
                </c:pt>
                <c:pt idx="544" formatCode="0.00">
                  <c:v>54.2</c:v>
                </c:pt>
                <c:pt idx="545" formatCode="0.00">
                  <c:v>52.4</c:v>
                </c:pt>
                <c:pt idx="546" formatCode="0.00">
                  <c:v>50.1</c:v>
                </c:pt>
                <c:pt idx="547" formatCode="0.00">
                  <c:v>52.6</c:v>
                </c:pt>
                <c:pt idx="548" formatCode="0.00">
                  <c:v>51.7</c:v>
                </c:pt>
                <c:pt idx="549" formatCode="0.00">
                  <c:v>54.1</c:v>
                </c:pt>
                <c:pt idx="550" formatCode="0.00">
                  <c:v>55</c:v>
                </c:pt>
                <c:pt idx="551" formatCode="0.00">
                  <c:v>53.8</c:v>
                </c:pt>
                <c:pt idx="552" formatCode="0.00">
                  <c:v>55.3</c:v>
                </c:pt>
                <c:pt idx="553" formatCode="0.00">
                  <c:v>58.3</c:v>
                </c:pt>
                <c:pt idx="554" formatCode="0.00">
                  <c:v>55.2</c:v>
                </c:pt>
                <c:pt idx="555" formatCode="0.00">
                  <c:v>56.9</c:v>
                </c:pt>
                <c:pt idx="556" formatCode="0.00">
                  <c:v>54.9</c:v>
                </c:pt>
                <c:pt idx="557" formatCode="0.00">
                  <c:v>57.8</c:v>
                </c:pt>
                <c:pt idx="558" formatCode="0.00">
                  <c:v>56.7</c:v>
                </c:pt>
                <c:pt idx="559" formatCode="0.00">
                  <c:v>57.7</c:v>
                </c:pt>
                <c:pt idx="560" formatCode="0.00">
                  <c:v>60</c:v>
                </c:pt>
                <c:pt idx="561" formatCode="0.00">
                  <c:v>58.5</c:v>
                </c:pt>
                <c:pt idx="562" formatCode="0.00">
                  <c:v>56.1</c:v>
                </c:pt>
                <c:pt idx="563" formatCode="0.00">
                  <c:v>58.4</c:v>
                </c:pt>
                <c:pt idx="564" formatCode="0.00">
                  <c:v>59.1</c:v>
                </c:pt>
                <c:pt idx="565" formatCode="0.00">
                  <c:v>58.7</c:v>
                </c:pt>
                <c:pt idx="566" formatCode="0.00">
                  <c:v>56.9</c:v>
                </c:pt>
                <c:pt idx="567" formatCode="0.00">
                  <c:v>55.6</c:v>
                </c:pt>
                <c:pt idx="568" formatCode="0.00">
                  <c:v>56.3</c:v>
                </c:pt>
                <c:pt idx="569" formatCode="0.00">
                  <c:v>56.1</c:v>
                </c:pt>
                <c:pt idx="570" formatCode="0.00">
                  <c:v>56.4</c:v>
                </c:pt>
                <c:pt idx="571" formatCode="0.00">
                  <c:v>53.7</c:v>
                </c:pt>
                <c:pt idx="572" formatCode="0.00">
                  <c:v>52.6</c:v>
                </c:pt>
                <c:pt idx="573" formatCode="0.00">
                  <c:v>52.2</c:v>
                </c:pt>
                <c:pt idx="574" formatCode="0.00">
                  <c:v>54.7</c:v>
                </c:pt>
                <c:pt idx="575" formatCode="0.00">
                  <c:v>56.5</c:v>
                </c:pt>
                <c:pt idx="576" formatCode="0.00">
                  <c:v>50</c:v>
                </c:pt>
                <c:pt idx="577" formatCode="0.00">
                  <c:v>51.3</c:v>
                </c:pt>
                <c:pt idx="578" formatCode="0.00">
                  <c:v>50.8</c:v>
                </c:pt>
                <c:pt idx="579" formatCode="0.00">
                  <c:v>51.4</c:v>
                </c:pt>
                <c:pt idx="580" formatCode="0.00">
                  <c:v>57.2</c:v>
                </c:pt>
                <c:pt idx="581" formatCode="0.00">
                  <c:v>53.1</c:v>
                </c:pt>
                <c:pt idx="582" formatCode="0.00">
                  <c:v>53.2</c:v>
                </c:pt>
                <c:pt idx="583" formatCode="0.00">
                  <c:v>55.3</c:v>
                </c:pt>
                <c:pt idx="584" formatCode="0.00">
                  <c:v>55.1</c:v>
                </c:pt>
                <c:pt idx="585" formatCode="0.00">
                  <c:v>57</c:v>
                </c:pt>
                <c:pt idx="586" formatCode="0.00">
                  <c:v>55.5</c:v>
                </c:pt>
                <c:pt idx="587" formatCode="0.00">
                  <c:v>56.5</c:v>
                </c:pt>
                <c:pt idx="588" formatCode="0.00">
                  <c:v>56.2</c:v>
                </c:pt>
                <c:pt idx="589" formatCode="0.00">
                  <c:v>54.6</c:v>
                </c:pt>
                <c:pt idx="590" formatCode="0.00">
                  <c:v>55.7</c:v>
                </c:pt>
                <c:pt idx="591" formatCode="0.00">
                  <c:v>54.7</c:v>
                </c:pt>
                <c:pt idx="592" formatCode="0.00">
                  <c:v>53.6</c:v>
                </c:pt>
                <c:pt idx="593" formatCode="0.00">
                  <c:v>53.5</c:v>
                </c:pt>
                <c:pt idx="594" formatCode="0.00">
                  <c:v>56.2</c:v>
                </c:pt>
                <c:pt idx="595" formatCode="0.00">
                  <c:v>54.9</c:v>
                </c:pt>
                <c:pt idx="596" formatCode="0.00">
                  <c:v>49.4</c:v>
                </c:pt>
                <c:pt idx="597" formatCode="0.00">
                  <c:v>54.9</c:v>
                </c:pt>
                <c:pt idx="598" formatCode="0.00">
                  <c:v>53.6</c:v>
                </c:pt>
                <c:pt idx="599" formatCode="0.00">
                  <c:v>51.4</c:v>
                </c:pt>
                <c:pt idx="600" formatCode="0.00">
                  <c:v>46.2</c:v>
                </c:pt>
                <c:pt idx="601" formatCode="0.00">
                  <c:v>48.3</c:v>
                </c:pt>
                <c:pt idx="602" formatCode="0.00">
                  <c:v>46.7</c:v>
                </c:pt>
                <c:pt idx="603" formatCode="0.00">
                  <c:v>48.5</c:v>
                </c:pt>
                <c:pt idx="604" formatCode="0.00">
                  <c:v>46.1</c:v>
                </c:pt>
                <c:pt idx="605" formatCode="0.00">
                  <c:v>46.3</c:v>
                </c:pt>
                <c:pt idx="606" formatCode="0.00">
                  <c:v>45.6</c:v>
                </c:pt>
                <c:pt idx="607" formatCode="0.00">
                  <c:v>44</c:v>
                </c:pt>
                <c:pt idx="608" formatCode="0.00">
                  <c:v>44.2</c:v>
                </c:pt>
                <c:pt idx="609" formatCode="0.00">
                  <c:v>44.4</c:v>
                </c:pt>
                <c:pt idx="610" formatCode="0.00">
                  <c:v>43.7</c:v>
                </c:pt>
                <c:pt idx="611" formatCode="0.00">
                  <c:v>46.2</c:v>
                </c:pt>
                <c:pt idx="612" formatCode="0.00">
                  <c:v>50</c:v>
                </c:pt>
                <c:pt idx="613" formatCode="0.00">
                  <c:v>53.3</c:v>
                </c:pt>
                <c:pt idx="614" formatCode="0.00">
                  <c:v>50.1</c:v>
                </c:pt>
                <c:pt idx="615" formatCode="0.00">
                  <c:v>51.1</c:v>
                </c:pt>
                <c:pt idx="616" formatCode="0.00">
                  <c:v>50.9</c:v>
                </c:pt>
                <c:pt idx="617" formatCode="0.00">
                  <c:v>52.4</c:v>
                </c:pt>
                <c:pt idx="618" formatCode="0.00">
                  <c:v>51.1</c:v>
                </c:pt>
                <c:pt idx="619" formatCode="0.00">
                  <c:v>54.4</c:v>
                </c:pt>
                <c:pt idx="620" formatCode="0.00">
                  <c:v>55.8</c:v>
                </c:pt>
                <c:pt idx="621" formatCode="0.00">
                  <c:v>54.9</c:v>
                </c:pt>
                <c:pt idx="622" formatCode="0.00">
                  <c:v>55.8</c:v>
                </c:pt>
                <c:pt idx="623" formatCode="0.00">
                  <c:v>55</c:v>
                </c:pt>
                <c:pt idx="624" formatCode="0.00">
                  <c:v>53.4</c:v>
                </c:pt>
                <c:pt idx="625" formatCode="0.00">
                  <c:v>54.2</c:v>
                </c:pt>
                <c:pt idx="626" formatCode="0.00">
                  <c:v>54.8</c:v>
                </c:pt>
                <c:pt idx="627" formatCode="0.00">
                  <c:v>51.5</c:v>
                </c:pt>
                <c:pt idx="628" formatCode="0.00">
                  <c:v>56.4</c:v>
                </c:pt>
                <c:pt idx="629" formatCode="0.00">
                  <c:v>52.8</c:v>
                </c:pt>
                <c:pt idx="630" formatCode="0.00">
                  <c:v>51.7</c:v>
                </c:pt>
                <c:pt idx="631" formatCode="0.00">
                  <c:v>50.8</c:v>
                </c:pt>
                <c:pt idx="632" formatCode="0.00">
                  <c:v>50.7</c:v>
                </c:pt>
                <c:pt idx="633" formatCode="0.00">
                  <c:v>48.7</c:v>
                </c:pt>
                <c:pt idx="634" formatCode="0.00">
                  <c:v>48.6</c:v>
                </c:pt>
                <c:pt idx="635" formatCode="0.00">
                  <c:v>49.5</c:v>
                </c:pt>
                <c:pt idx="636" formatCode="0.00">
                  <c:v>46.7</c:v>
                </c:pt>
                <c:pt idx="637" formatCode="0.00">
                  <c:v>46.8</c:v>
                </c:pt>
                <c:pt idx="638" formatCode="0.00">
                  <c:v>50.3</c:v>
                </c:pt>
                <c:pt idx="639" formatCode="0.00">
                  <c:v>47.5</c:v>
                </c:pt>
                <c:pt idx="640" formatCode="0.00">
                  <c:v>45.3</c:v>
                </c:pt>
                <c:pt idx="641" formatCode="0.00">
                  <c:v>45.2</c:v>
                </c:pt>
                <c:pt idx="642" formatCode="0.00">
                  <c:v>48.4</c:v>
                </c:pt>
                <c:pt idx="643" formatCode="0.00">
                  <c:v>52</c:v>
                </c:pt>
                <c:pt idx="644" formatCode="0.00">
                  <c:v>46.9</c:v>
                </c:pt>
                <c:pt idx="645" formatCode="0.00">
                  <c:v>44.3</c:v>
                </c:pt>
                <c:pt idx="646" formatCode="0.00">
                  <c:v>50</c:v>
                </c:pt>
                <c:pt idx="647" formatCode="0.00">
                  <c:v>47.6</c:v>
                </c:pt>
                <c:pt idx="648" formatCode="0.00">
                  <c:v>50.1</c:v>
                </c:pt>
                <c:pt idx="649" formatCode="0.00">
                  <c:v>50.7</c:v>
                </c:pt>
                <c:pt idx="650" formatCode="0.00">
                  <c:v>50.6</c:v>
                </c:pt>
                <c:pt idx="651" formatCode="0.00">
                  <c:v>51.9</c:v>
                </c:pt>
                <c:pt idx="652" formatCode="0.00">
                  <c:v>53.3</c:v>
                </c:pt>
                <c:pt idx="653" formatCode="0.00">
                  <c:v>54.1</c:v>
                </c:pt>
                <c:pt idx="654" formatCode="0.00">
                  <c:v>52.2</c:v>
                </c:pt>
                <c:pt idx="655" formatCode="0.00">
                  <c:v>53.4</c:v>
                </c:pt>
                <c:pt idx="656" formatCode="0.00">
                  <c:v>53.8</c:v>
                </c:pt>
                <c:pt idx="657" formatCode="0.00">
                  <c:v>53</c:v>
                </c:pt>
                <c:pt idx="658" formatCode="0.00">
                  <c:v>50</c:v>
                </c:pt>
                <c:pt idx="659" formatCode="0.00">
                  <c:v>52</c:v>
                </c:pt>
                <c:pt idx="660" formatCode="0.00">
                  <c:v>54.4</c:v>
                </c:pt>
                <c:pt idx="661" formatCode="0.00">
                  <c:v>55.2</c:v>
                </c:pt>
                <c:pt idx="662" formatCode="0.00">
                  <c:v>51.3</c:v>
                </c:pt>
                <c:pt idx="663" formatCode="0.00">
                  <c:v>50.8</c:v>
                </c:pt>
                <c:pt idx="664" formatCode="0.00">
                  <c:v>51.7</c:v>
                </c:pt>
                <c:pt idx="665" formatCode="0.00">
                  <c:v>54.6</c:v>
                </c:pt>
                <c:pt idx="666" formatCode="0.00">
                  <c:v>54.4</c:v>
                </c:pt>
                <c:pt idx="667" formatCode="0.00">
                  <c:v>56.4</c:v>
                </c:pt>
                <c:pt idx="668" formatCode="0.00">
                  <c:v>54.5</c:v>
                </c:pt>
                <c:pt idx="669" formatCode="0.00">
                  <c:v>59.5</c:v>
                </c:pt>
                <c:pt idx="670" formatCode="0.00">
                  <c:v>57.1</c:v>
                </c:pt>
                <c:pt idx="671" formatCode="0.00">
                  <c:v>59.3</c:v>
                </c:pt>
                <c:pt idx="672" formatCode="0.00">
                  <c:v>57.2</c:v>
                </c:pt>
                <c:pt idx="673" formatCode="0.00">
                  <c:v>55.1</c:v>
                </c:pt>
                <c:pt idx="674" formatCode="0.00">
                  <c:v>60.2</c:v>
                </c:pt>
                <c:pt idx="675" formatCode="0.00">
                  <c:v>59.9</c:v>
                </c:pt>
                <c:pt idx="676" formatCode="0.00">
                  <c:v>60</c:v>
                </c:pt>
                <c:pt idx="677" formatCode="0.00">
                  <c:v>57.3</c:v>
                </c:pt>
                <c:pt idx="678" formatCode="0.00">
                  <c:v>56.7</c:v>
                </c:pt>
                <c:pt idx="679" formatCode="0.00">
                  <c:v>55.8</c:v>
                </c:pt>
                <c:pt idx="680" formatCode="0.00">
                  <c:v>53.5</c:v>
                </c:pt>
                <c:pt idx="681" formatCode="0.00">
                  <c:v>56.7</c:v>
                </c:pt>
                <c:pt idx="682" formatCode="0.00">
                  <c:v>54.5</c:v>
                </c:pt>
                <c:pt idx="683" formatCode="0.00">
                  <c:v>59.1</c:v>
                </c:pt>
                <c:pt idx="684" formatCode="0.00">
                  <c:v>56.5</c:v>
                </c:pt>
                <c:pt idx="685" formatCode="0.00">
                  <c:v>56.5</c:v>
                </c:pt>
                <c:pt idx="686" formatCode="0.00">
                  <c:v>55.1</c:v>
                </c:pt>
                <c:pt idx="687" formatCode="0.00">
                  <c:v>57</c:v>
                </c:pt>
                <c:pt idx="688" formatCode="0.00">
                  <c:v>55.3</c:v>
                </c:pt>
                <c:pt idx="689" formatCode="0.00">
                  <c:v>51.2</c:v>
                </c:pt>
                <c:pt idx="690" formatCode="0.00">
                  <c:v>55.8</c:v>
                </c:pt>
                <c:pt idx="691" formatCode="0.00">
                  <c:v>54.5</c:v>
                </c:pt>
                <c:pt idx="692" formatCode="0.00">
                  <c:v>57.3</c:v>
                </c:pt>
                <c:pt idx="693" formatCode="0.00">
                  <c:v>55.2</c:v>
                </c:pt>
                <c:pt idx="694" formatCode="0.00">
                  <c:v>57.9</c:v>
                </c:pt>
                <c:pt idx="695" formatCode="0.00">
                  <c:v>54.3</c:v>
                </c:pt>
                <c:pt idx="696" formatCode="0.00">
                  <c:v>58.5</c:v>
                </c:pt>
                <c:pt idx="697" formatCode="0.00">
                  <c:v>57</c:v>
                </c:pt>
                <c:pt idx="698" formatCode="0.00">
                  <c:v>57.3</c:v>
                </c:pt>
                <c:pt idx="699" formatCode="0.00">
                  <c:v>53.4</c:v>
                </c:pt>
                <c:pt idx="700" formatCode="0.00">
                  <c:v>55.7</c:v>
                </c:pt>
                <c:pt idx="701" formatCode="0.00">
                  <c:v>55.4</c:v>
                </c:pt>
                <c:pt idx="702" formatCode="0.00">
                  <c:v>51.9</c:v>
                </c:pt>
                <c:pt idx="703" formatCode="0.00">
                  <c:v>55.7</c:v>
                </c:pt>
                <c:pt idx="704" formatCode="0.00">
                  <c:v>55.3</c:v>
                </c:pt>
                <c:pt idx="705" formatCode="0.00">
                  <c:v>57.8</c:v>
                </c:pt>
                <c:pt idx="706" formatCode="0.00">
                  <c:v>56.9</c:v>
                </c:pt>
                <c:pt idx="707" formatCode="0.00">
                  <c:v>54.3</c:v>
                </c:pt>
                <c:pt idx="708" formatCode="0.00">
                  <c:v>53.4</c:v>
                </c:pt>
                <c:pt idx="709" formatCode="0.00">
                  <c:v>53.4</c:v>
                </c:pt>
                <c:pt idx="710" formatCode="0.00">
                  <c:v>56.7</c:v>
                </c:pt>
                <c:pt idx="711" formatCode="0.00">
                  <c:v>56.7</c:v>
                </c:pt>
                <c:pt idx="712" formatCode="0.00">
                  <c:v>60.2</c:v>
                </c:pt>
                <c:pt idx="713" formatCode="0.00">
                  <c:v>54.4</c:v>
                </c:pt>
                <c:pt idx="714" formatCode="0.00">
                  <c:v>58.1</c:v>
                </c:pt>
                <c:pt idx="715" formatCode="0.00">
                  <c:v>56.1</c:v>
                </c:pt>
                <c:pt idx="716" formatCode="0.00">
                  <c:v>55.6</c:v>
                </c:pt>
                <c:pt idx="717" formatCode="0.00">
                  <c:v>58.9</c:v>
                </c:pt>
                <c:pt idx="718" formatCode="0.00">
                  <c:v>59.6</c:v>
                </c:pt>
                <c:pt idx="719" formatCode="0.00">
                  <c:v>53.9</c:v>
                </c:pt>
                <c:pt idx="720" formatCode="0.00">
                  <c:v>56.9</c:v>
                </c:pt>
                <c:pt idx="721" formatCode="0.00">
                  <c:v>57.1</c:v>
                </c:pt>
                <c:pt idx="722" formatCode="0.00">
                  <c:v>57.2</c:v>
                </c:pt>
                <c:pt idx="723" formatCode="0.00">
                  <c:v>58.4</c:v>
                </c:pt>
                <c:pt idx="724" formatCode="0.00">
                  <c:v>60.6</c:v>
                </c:pt>
                <c:pt idx="725" formatCode="0.00">
                  <c:v>60.2</c:v>
                </c:pt>
                <c:pt idx="726" formatCode="0.00">
                  <c:v>55.4</c:v>
                </c:pt>
                <c:pt idx="727" formatCode="0.00">
                  <c:v>56.8</c:v>
                </c:pt>
                <c:pt idx="728" formatCode="0.00">
                  <c:v>53.6</c:v>
                </c:pt>
                <c:pt idx="729" formatCode="0.00">
                  <c:v>40.700000000000003</c:v>
                </c:pt>
                <c:pt idx="730" formatCode="0.00">
                  <c:v>40.4</c:v>
                </c:pt>
                <c:pt idx="731" formatCode="0.00">
                  <c:v>34.700000000000003</c:v>
                </c:pt>
                <c:pt idx="732" formatCode="0.00">
                  <c:v>38.5</c:v>
                </c:pt>
                <c:pt idx="733" formatCode="0.00">
                  <c:v>38.799999999999997</c:v>
                </c:pt>
                <c:pt idx="734" formatCode="0.00">
                  <c:v>39.4</c:v>
                </c:pt>
                <c:pt idx="735" formatCode="0.00">
                  <c:v>42.9</c:v>
                </c:pt>
                <c:pt idx="736" formatCode="0.00">
                  <c:v>46.4</c:v>
                </c:pt>
                <c:pt idx="737" formatCode="0.00">
                  <c:v>49.1</c:v>
                </c:pt>
                <c:pt idx="738" formatCode="0.00">
                  <c:v>48.3</c:v>
                </c:pt>
                <c:pt idx="739" formatCode="0.00">
                  <c:v>55.1</c:v>
                </c:pt>
                <c:pt idx="740" formatCode="0.00">
                  <c:v>55.6</c:v>
                </c:pt>
                <c:pt idx="741" formatCode="0.00">
                  <c:v>57.2</c:v>
                </c:pt>
                <c:pt idx="742" formatCode="0.00">
                  <c:v>53.9</c:v>
                </c:pt>
                <c:pt idx="743" formatCode="0.00">
                  <c:v>54.1</c:v>
                </c:pt>
                <c:pt idx="744" formatCode="0.00">
                  <c:v>57</c:v>
                </c:pt>
                <c:pt idx="745" formatCode="0.00">
                  <c:v>56.3</c:v>
                </c:pt>
                <c:pt idx="746" formatCode="0.00">
                  <c:v>59.8</c:v>
                </c:pt>
                <c:pt idx="747" formatCode="0.00">
                  <c:v>61.9</c:v>
                </c:pt>
                <c:pt idx="748" formatCode="0.00">
                  <c:v>58.5</c:v>
                </c:pt>
                <c:pt idx="749" formatCode="0.00">
                  <c:v>58.2</c:v>
                </c:pt>
                <c:pt idx="750" formatCode="0.00">
                  <c:v>53.8</c:v>
                </c:pt>
                <c:pt idx="751" formatCode="0.00">
                  <c:v>56</c:v>
                </c:pt>
                <c:pt idx="752" formatCode="0.00">
                  <c:v>54.2</c:v>
                </c:pt>
                <c:pt idx="753" formatCode="0.00">
                  <c:v>58.1</c:v>
                </c:pt>
                <c:pt idx="754" formatCode="0.00">
                  <c:v>55.7</c:v>
                </c:pt>
                <c:pt idx="755" formatCode="0.00">
                  <c:v>51.8</c:v>
                </c:pt>
                <c:pt idx="756" formatCode="0.00">
                  <c:v>62.1</c:v>
                </c:pt>
                <c:pt idx="757" formatCode="0.00">
                  <c:v>63</c:v>
                </c:pt>
                <c:pt idx="758" formatCode="0.00">
                  <c:v>56.4</c:v>
                </c:pt>
                <c:pt idx="759" formatCode="0.00">
                  <c:v>63.8</c:v>
                </c:pt>
                <c:pt idx="760" formatCode="0.00">
                  <c:v>56.4</c:v>
                </c:pt>
                <c:pt idx="761" formatCode="0.00">
                  <c:v>53.8</c:v>
                </c:pt>
                <c:pt idx="762" formatCode="0.00">
                  <c:v>54.4</c:v>
                </c:pt>
                <c:pt idx="763" formatCode="0.00">
                  <c:v>52.4</c:v>
                </c:pt>
                <c:pt idx="764" formatCode="0.00">
                  <c:v>55</c:v>
                </c:pt>
                <c:pt idx="765" formatCode="0.00">
                  <c:v>50.4</c:v>
                </c:pt>
                <c:pt idx="766" formatCode="0.00">
                  <c:v>51.6</c:v>
                </c:pt>
                <c:pt idx="767" formatCode="0.00">
                  <c:v>51.8</c:v>
                </c:pt>
                <c:pt idx="768" formatCode="0.00">
                  <c:v>54.7</c:v>
                </c:pt>
                <c:pt idx="769" formatCode="0.00">
                  <c:v>58</c:v>
                </c:pt>
                <c:pt idx="770" formatCode="0.00">
                  <c:v>53.6</c:v>
                </c:pt>
                <c:pt idx="771" formatCode="0.00">
                  <c:v>58.2</c:v>
                </c:pt>
                <c:pt idx="772" formatCode="0.00">
                  <c:v>52.5</c:v>
                </c:pt>
                <c:pt idx="773" formatCode="0.00">
                  <c:v>47.7</c:v>
                </c:pt>
                <c:pt idx="774" formatCode="0.00">
                  <c:v>47.9</c:v>
                </c:pt>
                <c:pt idx="775" formatCode="0.00">
                  <c:v>46.3</c:v>
                </c:pt>
                <c:pt idx="776" formatCode="0.00">
                  <c:v>49.5</c:v>
                </c:pt>
                <c:pt idx="777" formatCode="0.00">
                  <c:v>50.5</c:v>
                </c:pt>
                <c:pt idx="778" formatCode="0.00">
                  <c:v>49.4</c:v>
                </c:pt>
                <c:pt idx="779" formatCode="0.00">
                  <c:v>52.8</c:v>
                </c:pt>
                <c:pt idx="780" formatCode="0.00">
                  <c:v>49.1</c:v>
                </c:pt>
                <c:pt idx="781" formatCode="0.00">
                  <c:v>52.5</c:v>
                </c:pt>
                <c:pt idx="782" formatCode="0.00">
                  <c:v>55.6</c:v>
                </c:pt>
                <c:pt idx="783" formatCode="0.00">
                  <c:v>52.8</c:v>
                </c:pt>
                <c:pt idx="784" formatCode="0.00">
                  <c:v>50.7</c:v>
                </c:pt>
                <c:pt idx="785" formatCode="0.00">
                  <c:v>52.9</c:v>
                </c:pt>
                <c:pt idx="786" formatCode="0.00">
                  <c:v>54.3</c:v>
                </c:pt>
                <c:pt idx="787" formatCode="0.00">
                  <c:v>55.3</c:v>
                </c:pt>
                <c:pt idx="788" formatCode="0.00">
                  <c:v>51.9</c:v>
                </c:pt>
                <c:pt idx="789" formatCode="0.00">
                  <c:v>56.3</c:v>
                </c:pt>
                <c:pt idx="790" formatCode="0.00">
                  <c:v>58.4</c:v>
                </c:pt>
                <c:pt idx="791" formatCode="0.00">
                  <c:v>55.2</c:v>
                </c:pt>
                <c:pt idx="792" formatCode="0.00">
                  <c:v>55.3</c:v>
                </c:pt>
                <c:pt idx="793" formatCode="0.00">
                  <c:v>52.7</c:v>
                </c:pt>
                <c:pt idx="794" formatCode="0.00">
                  <c:v>55.1</c:v>
                </c:pt>
                <c:pt idx="795" formatCode="0.00">
                  <c:v>57.5</c:v>
                </c:pt>
                <c:pt idx="796" formatCode="0.00">
                  <c:v>57.3</c:v>
                </c:pt>
                <c:pt idx="797" formatCode="0.00">
                  <c:v>54.5</c:v>
                </c:pt>
                <c:pt idx="798" formatCode="0.00">
                  <c:v>52.3</c:v>
                </c:pt>
                <c:pt idx="799" formatCode="0.00">
                  <c:v>56.3</c:v>
                </c:pt>
                <c:pt idx="800" formatCode="0.00">
                  <c:v>53.5</c:v>
                </c:pt>
                <c:pt idx="801" formatCode="0.00">
                  <c:v>52</c:v>
                </c:pt>
                <c:pt idx="802" formatCode="0.00">
                  <c:v>54.5</c:v>
                </c:pt>
                <c:pt idx="803" formatCode="0.00">
                  <c:v>51.9</c:v>
                </c:pt>
                <c:pt idx="804" formatCode="0.00">
                  <c:v>50.3</c:v>
                </c:pt>
                <c:pt idx="805" formatCode="0.00">
                  <c:v>48.9</c:v>
                </c:pt>
                <c:pt idx="806" formatCode="0.00">
                  <c:v>47.3</c:v>
                </c:pt>
                <c:pt idx="807" formatCode="0.00">
                  <c:v>51</c:v>
                </c:pt>
                <c:pt idx="808" formatCode="0.00">
                  <c:v>50.1</c:v>
                </c:pt>
                <c:pt idx="809" formatCode="0.00">
                  <c:v>48.8</c:v>
                </c:pt>
                <c:pt idx="810" formatCode="0.00">
                  <c:v>48.2</c:v>
                </c:pt>
                <c:pt idx="811" formatCode="0.00">
                  <c:v>47.2</c:v>
                </c:pt>
                <c:pt idx="812" formatCode="0.00">
                  <c:v>45.7</c:v>
                </c:pt>
                <c:pt idx="813" formatCode="0.00">
                  <c:v>49.1</c:v>
                </c:pt>
                <c:pt idx="814" formatCode="0.00">
                  <c:v>46.9</c:v>
                </c:pt>
                <c:pt idx="815" formatCode="0.00">
                  <c:v>51.2</c:v>
                </c:pt>
                <c:pt idx="816" formatCode="0.00">
                  <c:v>46.7</c:v>
                </c:pt>
                <c:pt idx="817" formatCode="0.00">
                  <c:v>46.4</c:v>
                </c:pt>
                <c:pt idx="818" formatCode="0.00">
                  <c:v>51.8</c:v>
                </c:pt>
                <c:pt idx="819" formatCode="0.00">
                  <c:v>53.7</c:v>
                </c:pt>
                <c:pt idx="820" formatCode="0.00">
                  <c:v>52.2</c:v>
                </c:pt>
                <c:pt idx="821" formatCode="0.00">
                  <c:v>54.4</c:v>
                </c:pt>
                <c:pt idx="822" formatCode="0.00">
                  <c:v>52.8</c:v>
                </c:pt>
                <c:pt idx="823" formatCode="0.00">
                  <c:v>51.9</c:v>
                </c:pt>
                <c:pt idx="824" formatCode="0.00">
                  <c:v>52.1</c:v>
                </c:pt>
                <c:pt idx="825" formatCode="0.00">
                  <c:v>51.5</c:v>
                </c:pt>
                <c:pt idx="826" formatCode="0.00">
                  <c:v>51.8</c:v>
                </c:pt>
                <c:pt idx="827" formatCode="0.00">
                  <c:v>56.2</c:v>
                </c:pt>
                <c:pt idx="828" formatCode="0.00">
                  <c:v>55.2</c:v>
                </c:pt>
                <c:pt idx="829" formatCode="0.00">
                  <c:v>55</c:v>
                </c:pt>
                <c:pt idx="830" formatCode="0.00">
                  <c:v>59.4</c:v>
                </c:pt>
                <c:pt idx="831" formatCode="0.00">
                  <c:v>58.9</c:v>
                </c:pt>
                <c:pt idx="832" formatCode="0.00">
                  <c:v>57.8</c:v>
                </c:pt>
                <c:pt idx="833" formatCode="0.00">
                  <c:v>58.2</c:v>
                </c:pt>
                <c:pt idx="834" formatCode="0.00">
                  <c:v>57.2</c:v>
                </c:pt>
                <c:pt idx="835" formatCode="0.00">
                  <c:v>56.1</c:v>
                </c:pt>
                <c:pt idx="836" formatCode="0.00">
                  <c:v>56.2</c:v>
                </c:pt>
                <c:pt idx="837" formatCode="0.00">
                  <c:v>55.1</c:v>
                </c:pt>
                <c:pt idx="838" formatCode="0.00">
                  <c:v>56.3</c:v>
                </c:pt>
                <c:pt idx="839" formatCode="0.00">
                  <c:v>57.6</c:v>
                </c:pt>
                <c:pt idx="840" formatCode="0.00">
                  <c:v>59.8</c:v>
                </c:pt>
                <c:pt idx="841" formatCode="0.00">
                  <c:v>62.8</c:v>
                </c:pt>
                <c:pt idx="842" formatCode="0.00">
                  <c:v>58.7</c:v>
                </c:pt>
                <c:pt idx="843" formatCode="0.00">
                  <c:v>57.7</c:v>
                </c:pt>
                <c:pt idx="844" formatCode="0.00">
                  <c:v>55.6</c:v>
                </c:pt>
                <c:pt idx="845" formatCode="0.00">
                  <c:v>56.3</c:v>
                </c:pt>
                <c:pt idx="846" formatCode="0.00">
                  <c:v>55.3</c:v>
                </c:pt>
                <c:pt idx="847" formatCode="0.00">
                  <c:v>55.2</c:v>
                </c:pt>
                <c:pt idx="848" formatCode="0.00">
                  <c:v>56</c:v>
                </c:pt>
                <c:pt idx="849" formatCode="0.00">
                  <c:v>52.2</c:v>
                </c:pt>
                <c:pt idx="850" formatCode="0.00">
                  <c:v>52.2</c:v>
                </c:pt>
                <c:pt idx="851" formatCode="0.00">
                  <c:v>52.8</c:v>
                </c:pt>
                <c:pt idx="852" formatCode="0.00">
                  <c:v>51.8</c:v>
                </c:pt>
                <c:pt idx="853" formatCode="0.00">
                  <c:v>52.8</c:v>
                </c:pt>
                <c:pt idx="854" formatCode="0.00">
                  <c:v>51.7</c:v>
                </c:pt>
                <c:pt idx="855" formatCode="0.00">
                  <c:v>49.5</c:v>
                </c:pt>
                <c:pt idx="856" formatCode="0.00">
                  <c:v>51</c:v>
                </c:pt>
                <c:pt idx="857" formatCode="0.00">
                  <c:v>50.5</c:v>
                </c:pt>
                <c:pt idx="858" formatCode="0.00">
                  <c:v>48.1</c:v>
                </c:pt>
                <c:pt idx="859" formatCode="0.00">
                  <c:v>43.3</c:v>
                </c:pt>
                <c:pt idx="860" formatCode="0.00">
                  <c:v>41</c:v>
                </c:pt>
                <c:pt idx="861" formatCode="0.00">
                  <c:v>50.4</c:v>
                </c:pt>
                <c:pt idx="862" formatCode="0.00">
                  <c:v>47.9</c:v>
                </c:pt>
                <c:pt idx="863" formatCode="0.00">
                  <c:v>47.3</c:v>
                </c:pt>
                <c:pt idx="864" formatCode="0.00">
                  <c:v>53.3</c:v>
                </c:pt>
                <c:pt idx="865" formatCode="0.00">
                  <c:v>51.2</c:v>
                </c:pt>
                <c:pt idx="866" formatCode="0.00">
                  <c:v>46.6</c:v>
                </c:pt>
                <c:pt idx="867" formatCode="0.00">
                  <c:v>35.299999999999997</c:v>
                </c:pt>
                <c:pt idx="868" formatCode="0.00">
                  <c:v>39.5</c:v>
                </c:pt>
                <c:pt idx="869" formatCode="0.00">
                  <c:v>47.6</c:v>
                </c:pt>
                <c:pt idx="870" formatCode="0.00">
                  <c:v>50.4</c:v>
                </c:pt>
                <c:pt idx="871" formatCode="0.00">
                  <c:v>53.3</c:v>
                </c:pt>
                <c:pt idx="872" formatCode="0.00">
                  <c:v>54.3</c:v>
                </c:pt>
                <c:pt idx="873" formatCode="0.00">
                  <c:v>55.7</c:v>
                </c:pt>
                <c:pt idx="874" formatCode="0.00">
                  <c:v>57.8</c:v>
                </c:pt>
                <c:pt idx="875" formatCode="0.00">
                  <c:v>57.5</c:v>
                </c:pt>
                <c:pt idx="876" formatCode="0.00">
                  <c:v>54.9</c:v>
                </c:pt>
                <c:pt idx="877" formatCode="0.00">
                  <c:v>57.2</c:v>
                </c:pt>
                <c:pt idx="878" formatCode="0.00">
                  <c:v>54.5</c:v>
                </c:pt>
                <c:pt idx="879" formatCode="0.00">
                  <c:v>54.9</c:v>
                </c:pt>
                <c:pt idx="880" formatCode="0.00">
                  <c:v>55.4</c:v>
                </c:pt>
                <c:pt idx="881" formatCode="0.00">
                  <c:v>56.2</c:v>
                </c:pt>
                <c:pt idx="882" formatCode="0.00">
                  <c:v>55.7</c:v>
                </c:pt>
                <c:pt idx="883" formatCode="0.00">
                  <c:v>56.6</c:v>
                </c:pt>
                <c:pt idx="884" formatCode="0.00">
                  <c:v>53.4</c:v>
                </c:pt>
                <c:pt idx="885" formatCode="0.00">
                  <c:v>54.6</c:v>
                </c:pt>
                <c:pt idx="886" formatCode="0.00">
                  <c:v>54</c:v>
                </c:pt>
                <c:pt idx="887" formatCode="0.00">
                  <c:v>53.6</c:v>
                </c:pt>
              </c:numCache>
            </c:numRef>
          </c:val>
          <c:smooth val="0"/>
          <c:extLst>
            <c:ext xmlns:c16="http://schemas.microsoft.com/office/drawing/2014/chart" uri="{C3380CC4-5D6E-409C-BE32-E72D297353CC}">
              <c16:uniqueId val="{00000000-76E3-2846-B498-AA71915ADA9A}"/>
            </c:ext>
          </c:extLst>
        </c:ser>
        <c:dLbls>
          <c:showLegendKey val="0"/>
          <c:showVal val="0"/>
          <c:showCatName val="0"/>
          <c:showSerName val="0"/>
          <c:showPercent val="0"/>
          <c:showBubbleSize val="0"/>
        </c:dLbls>
        <c:smooth val="0"/>
        <c:axId val="1090040152"/>
        <c:axId val="1090041136"/>
      </c:lineChart>
      <c:dateAx>
        <c:axId val="1090040152"/>
        <c:scaling>
          <c:orientation val="minMax"/>
          <c:min val="42005"/>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1136"/>
        <c:crosses val="autoZero"/>
        <c:auto val="0"/>
        <c:lblOffset val="100"/>
        <c:baseTimeUnit val="months"/>
      </c:dateAx>
      <c:valAx>
        <c:axId val="1090041136"/>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40152"/>
        <c:crosses val="autoZero"/>
        <c:crossBetween val="between"/>
      </c:valAx>
    </c:plotArea>
    <c:plotVisOnly val="1"/>
    <c:dispBlanksAs val="gap"/>
    <c:showDLblsOverMax val="0"/>
  </c:chart>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ISM manuf vs GDP growth qoq</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GDP'!$D$5</c:f>
              <c:strCache>
                <c:ptCount val="1"/>
                <c:pt idx="0">
                  <c:v>GDP growth qoq %</c:v>
                </c:pt>
              </c:strCache>
            </c:strRef>
          </c:tx>
          <c:spPr>
            <a:solidFill>
              <a:schemeClr val="accent2"/>
            </a:solidFill>
            <a:ln>
              <a:noFill/>
              <a:prstDash val="solid"/>
            </a:ln>
          </c:spPr>
          <c:invertIfNegative val="0"/>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GDP'!$D$6:$D$893</c:f>
              <c:numCache>
                <c:formatCode>0.00%</c:formatCode>
                <c:ptCount val="888"/>
                <c:pt idx="0">
                  <c:v>1.5042003240444579E-2</c:v>
                </c:pt>
                <c:pt idx="1">
                  <c:v>1.5042003240444579E-2</c:v>
                </c:pt>
                <c:pt idx="2">
                  <c:v>1.5042003240444579E-2</c:v>
                </c:pt>
                <c:pt idx="3">
                  <c:v>1.6506805937602041E-2</c:v>
                </c:pt>
                <c:pt idx="4">
                  <c:v>1.6506805937602041E-2</c:v>
                </c:pt>
                <c:pt idx="5">
                  <c:v>1.6506805937602041E-2</c:v>
                </c:pt>
                <c:pt idx="6">
                  <c:v>5.7293019130506004E-3</c:v>
                </c:pt>
                <c:pt idx="7">
                  <c:v>5.7293019130506004E-3</c:v>
                </c:pt>
                <c:pt idx="8">
                  <c:v>5.7293019130506004E-3</c:v>
                </c:pt>
                <c:pt idx="9">
                  <c:v>1.117121575066453E-3</c:v>
                </c:pt>
                <c:pt idx="10">
                  <c:v>1.117121575066453E-3</c:v>
                </c:pt>
                <c:pt idx="11">
                  <c:v>1.117121575066453E-3</c:v>
                </c:pt>
                <c:pt idx="12">
                  <c:v>-1.377946490423314E-2</c:v>
                </c:pt>
                <c:pt idx="13">
                  <c:v>-1.377946490423314E-2</c:v>
                </c:pt>
                <c:pt idx="14">
                  <c:v>-1.377946490423314E-2</c:v>
                </c:pt>
                <c:pt idx="15">
                  <c:v>-3.4110092971006431E-3</c:v>
                </c:pt>
                <c:pt idx="16">
                  <c:v>-3.4110092971006431E-3</c:v>
                </c:pt>
                <c:pt idx="17">
                  <c:v>-3.4110092971006431E-3</c:v>
                </c:pt>
                <c:pt idx="18">
                  <c:v>1.0324247766707E-2</c:v>
                </c:pt>
                <c:pt idx="19">
                  <c:v>1.0324247766707E-2</c:v>
                </c:pt>
                <c:pt idx="20">
                  <c:v>1.0324247766707E-2</c:v>
                </c:pt>
                <c:pt idx="21">
                  <c:v>-8.3926744042991594E-3</c:v>
                </c:pt>
                <c:pt idx="22">
                  <c:v>-8.3926744042991594E-3</c:v>
                </c:pt>
                <c:pt idx="23">
                  <c:v>-8.3926744042991594E-3</c:v>
                </c:pt>
                <c:pt idx="24">
                  <c:v>3.9300979993230782E-2</c:v>
                </c:pt>
                <c:pt idx="25">
                  <c:v>3.9300979993230782E-2</c:v>
                </c:pt>
                <c:pt idx="26">
                  <c:v>3.9300979993230782E-2</c:v>
                </c:pt>
                <c:pt idx="27">
                  <c:v>3.0498109876438879E-2</c:v>
                </c:pt>
                <c:pt idx="28">
                  <c:v>3.0498109876438879E-2</c:v>
                </c:pt>
                <c:pt idx="29">
                  <c:v>3.0498109876438879E-2</c:v>
                </c:pt>
                <c:pt idx="30">
                  <c:v>3.864414603347914E-2</c:v>
                </c:pt>
                <c:pt idx="31">
                  <c:v>3.864414603347914E-2</c:v>
                </c:pt>
                <c:pt idx="32">
                  <c:v>3.864414603347914E-2</c:v>
                </c:pt>
                <c:pt idx="33">
                  <c:v>1.9147801472750019E-2</c:v>
                </c:pt>
                <c:pt idx="34">
                  <c:v>1.9147801472750019E-2</c:v>
                </c:pt>
                <c:pt idx="35">
                  <c:v>1.9147801472750019E-2</c:v>
                </c:pt>
                <c:pt idx="36">
                  <c:v>1.3581587642352811E-2</c:v>
                </c:pt>
                <c:pt idx="37">
                  <c:v>1.3581587642352811E-2</c:v>
                </c:pt>
                <c:pt idx="38">
                  <c:v>1.3581587642352811E-2</c:v>
                </c:pt>
                <c:pt idx="39">
                  <c:v>1.7327104373413171E-2</c:v>
                </c:pt>
                <c:pt idx="40">
                  <c:v>1.7327104373413171E-2</c:v>
                </c:pt>
                <c:pt idx="41">
                  <c:v>1.7327104373413171E-2</c:v>
                </c:pt>
                <c:pt idx="42">
                  <c:v>2.0609987979811371E-2</c:v>
                </c:pt>
                <c:pt idx="43">
                  <c:v>2.0609987979811371E-2</c:v>
                </c:pt>
                <c:pt idx="44">
                  <c:v>2.0609987979811371E-2</c:v>
                </c:pt>
                <c:pt idx="45">
                  <c:v>2.202495736847894E-3</c:v>
                </c:pt>
                <c:pt idx="46">
                  <c:v>2.202495736847894E-3</c:v>
                </c:pt>
                <c:pt idx="47">
                  <c:v>2.202495736847894E-3</c:v>
                </c:pt>
                <c:pt idx="48">
                  <c:v>1.0685344087321091E-2</c:v>
                </c:pt>
                <c:pt idx="49">
                  <c:v>1.0685344087321091E-2</c:v>
                </c:pt>
                <c:pt idx="50">
                  <c:v>1.0685344087321091E-2</c:v>
                </c:pt>
                <c:pt idx="51">
                  <c:v>2.153966941563661E-3</c:v>
                </c:pt>
                <c:pt idx="52">
                  <c:v>2.153966941563661E-3</c:v>
                </c:pt>
                <c:pt idx="53">
                  <c:v>2.153966941563661E-3</c:v>
                </c:pt>
                <c:pt idx="54">
                  <c:v>7.2184921511505469E-3</c:v>
                </c:pt>
                <c:pt idx="55">
                  <c:v>7.2184921511505469E-3</c:v>
                </c:pt>
                <c:pt idx="56">
                  <c:v>7.2184921511505469E-3</c:v>
                </c:pt>
                <c:pt idx="57">
                  <c:v>3.2842157112222173E-2</c:v>
                </c:pt>
                <c:pt idx="58">
                  <c:v>3.2842157112222173E-2</c:v>
                </c:pt>
                <c:pt idx="59">
                  <c:v>3.2842157112222173E-2</c:v>
                </c:pt>
                <c:pt idx="60">
                  <c:v>1.8588674823075951E-2</c:v>
                </c:pt>
                <c:pt idx="61">
                  <c:v>1.8588674823075951E-2</c:v>
                </c:pt>
                <c:pt idx="62">
                  <c:v>1.8588674823075951E-2</c:v>
                </c:pt>
                <c:pt idx="63">
                  <c:v>7.7293802012741919E-3</c:v>
                </c:pt>
                <c:pt idx="64">
                  <c:v>7.7293802012741919E-3</c:v>
                </c:pt>
                <c:pt idx="65">
                  <c:v>7.7293802012741919E-3</c:v>
                </c:pt>
                <c:pt idx="66">
                  <c:v>-5.6267703117660051E-3</c:v>
                </c:pt>
                <c:pt idx="67">
                  <c:v>-5.6267703117660051E-3</c:v>
                </c:pt>
                <c:pt idx="68">
                  <c:v>-5.6267703117660051E-3</c:v>
                </c:pt>
                <c:pt idx="69">
                  <c:v>-1.5139406296922391E-2</c:v>
                </c:pt>
                <c:pt idx="70">
                  <c:v>-1.5139406296922391E-2</c:v>
                </c:pt>
                <c:pt idx="71">
                  <c:v>-1.5139406296922391E-2</c:v>
                </c:pt>
                <c:pt idx="72">
                  <c:v>-4.780238876824148E-3</c:v>
                </c:pt>
                <c:pt idx="73">
                  <c:v>-4.780238876824148E-3</c:v>
                </c:pt>
                <c:pt idx="74">
                  <c:v>-4.780238876824148E-3</c:v>
                </c:pt>
                <c:pt idx="75">
                  <c:v>1.0899219555539361E-3</c:v>
                </c:pt>
                <c:pt idx="76">
                  <c:v>1.0899219555539361E-3</c:v>
                </c:pt>
                <c:pt idx="77">
                  <c:v>1.0899219555539361E-3</c:v>
                </c:pt>
                <c:pt idx="78">
                  <c:v>1.129346276600556E-2</c:v>
                </c:pt>
                <c:pt idx="79">
                  <c:v>1.129346276600556E-2</c:v>
                </c:pt>
                <c:pt idx="80">
                  <c:v>1.129346276600556E-2</c:v>
                </c:pt>
                <c:pt idx="81">
                  <c:v>1.9566880765181729E-2</c:v>
                </c:pt>
                <c:pt idx="82">
                  <c:v>1.9566880765181729E-2</c:v>
                </c:pt>
                <c:pt idx="83">
                  <c:v>1.9566880765181729E-2</c:v>
                </c:pt>
                <c:pt idx="84">
                  <c:v>2.85623465450719E-2</c:v>
                </c:pt>
                <c:pt idx="85">
                  <c:v>2.85623465450719E-2</c:v>
                </c:pt>
                <c:pt idx="86">
                  <c:v>2.85623465450719E-2</c:v>
                </c:pt>
                <c:pt idx="87">
                  <c:v>1.6272049572063001E-2</c:v>
                </c:pt>
                <c:pt idx="88">
                  <c:v>1.6272049572063001E-2</c:v>
                </c:pt>
                <c:pt idx="89">
                  <c:v>1.6272049572063001E-2</c:v>
                </c:pt>
                <c:pt idx="90">
                  <c:v>1.350464287636728E-2</c:v>
                </c:pt>
                <c:pt idx="91">
                  <c:v>1.350464287636728E-2</c:v>
                </c:pt>
                <c:pt idx="92">
                  <c:v>1.350464287636728E-2</c:v>
                </c:pt>
                <c:pt idx="93">
                  <c:v>6.0032873749215074E-3</c:v>
                </c:pt>
                <c:pt idx="94">
                  <c:v>6.0032873749215074E-3</c:v>
                </c:pt>
                <c:pt idx="95">
                  <c:v>6.0032873749215074E-3</c:v>
                </c:pt>
                <c:pt idx="96">
                  <c:v>-3.8838046818890659E-3</c:v>
                </c:pt>
                <c:pt idx="97">
                  <c:v>-3.8838046818890659E-3</c:v>
                </c:pt>
                <c:pt idx="98">
                  <c:v>-3.8838046818890659E-3</c:v>
                </c:pt>
                <c:pt idx="99">
                  <c:v>8.2631942666303998E-3</c:v>
                </c:pt>
                <c:pt idx="100">
                  <c:v>8.2631942666303998E-3</c:v>
                </c:pt>
                <c:pt idx="101">
                  <c:v>8.2631942666303998E-3</c:v>
                </c:pt>
                <c:pt idx="102">
                  <c:v>-8.9839592636159265E-4</c:v>
                </c:pt>
                <c:pt idx="103">
                  <c:v>-8.9839592636159265E-4</c:v>
                </c:pt>
                <c:pt idx="104">
                  <c:v>-8.9839592636159265E-4</c:v>
                </c:pt>
                <c:pt idx="105">
                  <c:v>1.6458640384771659E-2</c:v>
                </c:pt>
                <c:pt idx="106">
                  <c:v>1.6458640384771659E-2</c:v>
                </c:pt>
                <c:pt idx="107">
                  <c:v>1.6458640384771659E-2</c:v>
                </c:pt>
                <c:pt idx="108">
                  <c:v>6.4029115265516424E-3</c:v>
                </c:pt>
                <c:pt idx="109">
                  <c:v>6.4029115265516424E-3</c:v>
                </c:pt>
                <c:pt idx="110">
                  <c:v>6.4029115265516424E-3</c:v>
                </c:pt>
                <c:pt idx="111">
                  <c:v>-2.1908592409674459E-3</c:v>
                </c:pt>
                <c:pt idx="112">
                  <c:v>-2.1908592409674459E-3</c:v>
                </c:pt>
                <c:pt idx="113">
                  <c:v>-2.1908592409674459E-3</c:v>
                </c:pt>
                <c:pt idx="114">
                  <c:v>9.8001840212149031E-3</c:v>
                </c:pt>
                <c:pt idx="115">
                  <c:v>9.8001840212149031E-3</c:v>
                </c:pt>
                <c:pt idx="116">
                  <c:v>9.8001840212149031E-3</c:v>
                </c:pt>
                <c:pt idx="117">
                  <c:v>-1.0342796552445251E-2</c:v>
                </c:pt>
                <c:pt idx="118">
                  <c:v>-1.0342796552445251E-2</c:v>
                </c:pt>
                <c:pt idx="119">
                  <c:v>-1.0342796552445251E-2</c:v>
                </c:pt>
                <c:pt idx="120">
                  <c:v>-2.595440044879475E-2</c:v>
                </c:pt>
                <c:pt idx="121">
                  <c:v>-2.595440044879475E-2</c:v>
                </c:pt>
                <c:pt idx="122">
                  <c:v>-2.595440044879475E-2</c:v>
                </c:pt>
                <c:pt idx="123">
                  <c:v>6.5722672602819441E-3</c:v>
                </c:pt>
                <c:pt idx="124">
                  <c:v>6.5722672602819441E-3</c:v>
                </c:pt>
                <c:pt idx="125">
                  <c:v>6.5722672602819441E-3</c:v>
                </c:pt>
                <c:pt idx="126">
                  <c:v>2.3132170410894361E-2</c:v>
                </c:pt>
                <c:pt idx="127">
                  <c:v>2.3132170410894361E-2</c:v>
                </c:pt>
                <c:pt idx="128">
                  <c:v>2.3132170410894361E-2</c:v>
                </c:pt>
                <c:pt idx="129">
                  <c:v>2.338109559842837E-2</c:v>
                </c:pt>
                <c:pt idx="130">
                  <c:v>2.338109559842837E-2</c:v>
                </c:pt>
                <c:pt idx="131">
                  <c:v>2.338109559842837E-2</c:v>
                </c:pt>
                <c:pt idx="132">
                  <c:v>1.91955280360675E-2</c:v>
                </c:pt>
                <c:pt idx="133">
                  <c:v>1.91955280360675E-2</c:v>
                </c:pt>
                <c:pt idx="134">
                  <c:v>1.91955280360675E-2</c:v>
                </c:pt>
                <c:pt idx="135">
                  <c:v>2.2551695306433021E-2</c:v>
                </c:pt>
                <c:pt idx="136">
                  <c:v>2.2551695306433021E-2</c:v>
                </c:pt>
                <c:pt idx="137">
                  <c:v>2.2551695306433021E-2</c:v>
                </c:pt>
                <c:pt idx="138">
                  <c:v>7.0560341143907266E-4</c:v>
                </c:pt>
                <c:pt idx="139">
                  <c:v>7.0560341143907266E-4</c:v>
                </c:pt>
                <c:pt idx="140">
                  <c:v>7.0560341143907266E-4</c:v>
                </c:pt>
                <c:pt idx="141">
                  <c:v>2.8488905531139528E-3</c:v>
                </c:pt>
                <c:pt idx="142">
                  <c:v>2.8488905531139528E-3</c:v>
                </c:pt>
                <c:pt idx="143">
                  <c:v>2.8488905531139528E-3</c:v>
                </c:pt>
                <c:pt idx="144">
                  <c:v>2.2477142919530051E-2</c:v>
                </c:pt>
                <c:pt idx="145">
                  <c:v>2.2477142919530051E-2</c:v>
                </c:pt>
                <c:pt idx="146">
                  <c:v>2.2477142919530051E-2</c:v>
                </c:pt>
                <c:pt idx="147">
                  <c:v>-5.3907336126427109E-3</c:v>
                </c:pt>
                <c:pt idx="148">
                  <c:v>-5.3907336126427109E-3</c:v>
                </c:pt>
                <c:pt idx="149">
                  <c:v>-5.3907336126427109E-3</c:v>
                </c:pt>
                <c:pt idx="150">
                  <c:v>4.8942127988755441E-3</c:v>
                </c:pt>
                <c:pt idx="151">
                  <c:v>4.8942127988755441E-3</c:v>
                </c:pt>
                <c:pt idx="152">
                  <c:v>4.8942127988755441E-3</c:v>
                </c:pt>
                <c:pt idx="153">
                  <c:v>-1.283403329474103E-2</c:v>
                </c:pt>
                <c:pt idx="154">
                  <c:v>-1.283403329474103E-2</c:v>
                </c:pt>
                <c:pt idx="155">
                  <c:v>-1.283403329474103E-2</c:v>
                </c:pt>
                <c:pt idx="156">
                  <c:v>6.7490454029221309E-3</c:v>
                </c:pt>
                <c:pt idx="157">
                  <c:v>6.7490454029221309E-3</c:v>
                </c:pt>
                <c:pt idx="158">
                  <c:v>6.7490454029221309E-3</c:v>
                </c:pt>
                <c:pt idx="159">
                  <c:v>1.697434268841248E-2</c:v>
                </c:pt>
                <c:pt idx="160">
                  <c:v>1.697434268841248E-2</c:v>
                </c:pt>
                <c:pt idx="161">
                  <c:v>1.697434268841248E-2</c:v>
                </c:pt>
                <c:pt idx="162">
                  <c:v>1.9195869993213949E-2</c:v>
                </c:pt>
                <c:pt idx="163">
                  <c:v>1.9195869993213949E-2</c:v>
                </c:pt>
                <c:pt idx="164">
                  <c:v>1.9195869993213949E-2</c:v>
                </c:pt>
                <c:pt idx="165">
                  <c:v>1.9610980632000841E-2</c:v>
                </c:pt>
                <c:pt idx="166">
                  <c:v>1.9610980632000841E-2</c:v>
                </c:pt>
                <c:pt idx="167">
                  <c:v>1.9610980632000841E-2</c:v>
                </c:pt>
                <c:pt idx="168">
                  <c:v>1.783648810610167E-2</c:v>
                </c:pt>
                <c:pt idx="169">
                  <c:v>1.783648810610167E-2</c:v>
                </c:pt>
                <c:pt idx="170">
                  <c:v>1.783648810610167E-2</c:v>
                </c:pt>
                <c:pt idx="171">
                  <c:v>9.0366382300993073E-3</c:v>
                </c:pt>
                <c:pt idx="172">
                  <c:v>9.0366382300993073E-3</c:v>
                </c:pt>
                <c:pt idx="173">
                  <c:v>9.0366382300993073E-3</c:v>
                </c:pt>
                <c:pt idx="174">
                  <c:v>1.228513047875363E-2</c:v>
                </c:pt>
                <c:pt idx="175">
                  <c:v>1.228513047875363E-2</c:v>
                </c:pt>
                <c:pt idx="176">
                  <c:v>1.228513047875363E-2</c:v>
                </c:pt>
                <c:pt idx="177">
                  <c:v>3.2890157607756991E-3</c:v>
                </c:pt>
                <c:pt idx="178">
                  <c:v>3.2890157607756991E-3</c:v>
                </c:pt>
                <c:pt idx="179">
                  <c:v>3.2890157607756991E-3</c:v>
                </c:pt>
                <c:pt idx="180">
                  <c:v>1.0915743322612029E-2</c:v>
                </c:pt>
                <c:pt idx="181">
                  <c:v>1.0915743322612029E-2</c:v>
                </c:pt>
                <c:pt idx="182">
                  <c:v>1.0915743322612029E-2</c:v>
                </c:pt>
                <c:pt idx="183">
                  <c:v>1.122121452821232E-2</c:v>
                </c:pt>
                <c:pt idx="184">
                  <c:v>1.122121452821232E-2</c:v>
                </c:pt>
                <c:pt idx="185">
                  <c:v>1.122121452821232E-2</c:v>
                </c:pt>
                <c:pt idx="186">
                  <c:v>2.1984344593379179E-2</c:v>
                </c:pt>
                <c:pt idx="187">
                  <c:v>2.1984344593379179E-2</c:v>
                </c:pt>
                <c:pt idx="188">
                  <c:v>2.1984344593379179E-2</c:v>
                </c:pt>
                <c:pt idx="189">
                  <c:v>6.5560243658060744E-3</c:v>
                </c:pt>
                <c:pt idx="190">
                  <c:v>6.5560243658060744E-3</c:v>
                </c:pt>
                <c:pt idx="191">
                  <c:v>6.5560243658060744E-3</c:v>
                </c:pt>
                <c:pt idx="192">
                  <c:v>2.10825209895227E-2</c:v>
                </c:pt>
                <c:pt idx="193">
                  <c:v>2.10825209895227E-2</c:v>
                </c:pt>
                <c:pt idx="194">
                  <c:v>2.10825209895227E-2</c:v>
                </c:pt>
                <c:pt idx="195">
                  <c:v>1.0887336899478069E-2</c:v>
                </c:pt>
                <c:pt idx="196">
                  <c:v>1.0887336899478069E-2</c:v>
                </c:pt>
                <c:pt idx="197">
                  <c:v>1.0887336899478069E-2</c:v>
                </c:pt>
                <c:pt idx="198">
                  <c:v>1.5623006663855091E-2</c:v>
                </c:pt>
                <c:pt idx="199">
                  <c:v>1.5623006663855091E-2</c:v>
                </c:pt>
                <c:pt idx="200">
                  <c:v>1.5623006663855091E-2</c:v>
                </c:pt>
                <c:pt idx="201">
                  <c:v>3.0887185823790142E-3</c:v>
                </c:pt>
                <c:pt idx="202">
                  <c:v>3.0887185823790142E-3</c:v>
                </c:pt>
                <c:pt idx="203">
                  <c:v>3.0887185823790142E-3</c:v>
                </c:pt>
                <c:pt idx="204">
                  <c:v>2.419751879498433E-2</c:v>
                </c:pt>
                <c:pt idx="205">
                  <c:v>2.419751879498433E-2</c:v>
                </c:pt>
                <c:pt idx="206">
                  <c:v>2.419751879498433E-2</c:v>
                </c:pt>
                <c:pt idx="207">
                  <c:v>1.2632982485488589E-2</c:v>
                </c:pt>
                <c:pt idx="208">
                  <c:v>1.2632982485488589E-2</c:v>
                </c:pt>
                <c:pt idx="209">
                  <c:v>1.2632982485488589E-2</c:v>
                </c:pt>
                <c:pt idx="210">
                  <c:v>2.2232522817397491E-2</c:v>
                </c:pt>
                <c:pt idx="211">
                  <c:v>2.2232522817397491E-2</c:v>
                </c:pt>
                <c:pt idx="212">
                  <c:v>2.2232522817397491E-2</c:v>
                </c:pt>
                <c:pt idx="213">
                  <c:v>2.3040404659747011E-2</c:v>
                </c:pt>
                <c:pt idx="214">
                  <c:v>2.3040404659747011E-2</c:v>
                </c:pt>
                <c:pt idx="215">
                  <c:v>2.3040404659747011E-2</c:v>
                </c:pt>
                <c:pt idx="216">
                  <c:v>2.4342287590095699E-2</c:v>
                </c:pt>
                <c:pt idx="217">
                  <c:v>2.4342287590095699E-2</c:v>
                </c:pt>
                <c:pt idx="218">
                  <c:v>2.4342287590095699E-2</c:v>
                </c:pt>
                <c:pt idx="219">
                  <c:v>3.4160196193779228E-3</c:v>
                </c:pt>
                <c:pt idx="220">
                  <c:v>3.4160196193779228E-3</c:v>
                </c:pt>
                <c:pt idx="221">
                  <c:v>3.4160196193779228E-3</c:v>
                </c:pt>
                <c:pt idx="222">
                  <c:v>8.4690505157436948E-3</c:v>
                </c:pt>
                <c:pt idx="223">
                  <c:v>8.4690505157436948E-3</c:v>
                </c:pt>
                <c:pt idx="224">
                  <c:v>8.4690505157436948E-3</c:v>
                </c:pt>
                <c:pt idx="225">
                  <c:v>8.2040710856639242E-3</c:v>
                </c:pt>
                <c:pt idx="226">
                  <c:v>8.2040710856639242E-3</c:v>
                </c:pt>
                <c:pt idx="227">
                  <c:v>8.2040710856639242E-3</c:v>
                </c:pt>
                <c:pt idx="228">
                  <c:v>8.8555258677027685E-3</c:v>
                </c:pt>
                <c:pt idx="229">
                  <c:v>8.8555258677027685E-3</c:v>
                </c:pt>
                <c:pt idx="230">
                  <c:v>8.8555258677027685E-3</c:v>
                </c:pt>
                <c:pt idx="231">
                  <c:v>6.1297812624356185E-4</c:v>
                </c:pt>
                <c:pt idx="232">
                  <c:v>6.1297812624356185E-4</c:v>
                </c:pt>
                <c:pt idx="233">
                  <c:v>6.1297812624356185E-4</c:v>
                </c:pt>
                <c:pt idx="234">
                  <c:v>9.4612091745059444E-3</c:v>
                </c:pt>
                <c:pt idx="235">
                  <c:v>9.4612091745059444E-3</c:v>
                </c:pt>
                <c:pt idx="236">
                  <c:v>9.4612091745059444E-3</c:v>
                </c:pt>
                <c:pt idx="237">
                  <c:v>7.5401712735310893E-3</c:v>
                </c:pt>
                <c:pt idx="238">
                  <c:v>7.5401712735310893E-3</c:v>
                </c:pt>
                <c:pt idx="239">
                  <c:v>7.5401712735310893E-3</c:v>
                </c:pt>
                <c:pt idx="240">
                  <c:v>2.0395071286729152E-2</c:v>
                </c:pt>
                <c:pt idx="241">
                  <c:v>2.0395071286729152E-2</c:v>
                </c:pt>
                <c:pt idx="242">
                  <c:v>2.0395071286729152E-2</c:v>
                </c:pt>
                <c:pt idx="243">
                  <c:v>1.6707995500967191E-2</c:v>
                </c:pt>
                <c:pt idx="244">
                  <c:v>1.6707995500967191E-2</c:v>
                </c:pt>
                <c:pt idx="245">
                  <c:v>1.6707995500967191E-2</c:v>
                </c:pt>
                <c:pt idx="246">
                  <c:v>7.7495566345378913E-3</c:v>
                </c:pt>
                <c:pt idx="247">
                  <c:v>7.7495566345378913E-3</c:v>
                </c:pt>
                <c:pt idx="248">
                  <c:v>7.7495566345378913E-3</c:v>
                </c:pt>
                <c:pt idx="249">
                  <c:v>3.9332004111917174E-3</c:v>
                </c:pt>
                <c:pt idx="250">
                  <c:v>3.9332004111917174E-3</c:v>
                </c:pt>
                <c:pt idx="251">
                  <c:v>3.9332004111917174E-3</c:v>
                </c:pt>
                <c:pt idx="252">
                  <c:v>1.565115509134396E-2</c:v>
                </c:pt>
                <c:pt idx="253">
                  <c:v>1.565115509134396E-2</c:v>
                </c:pt>
                <c:pt idx="254">
                  <c:v>1.565115509134396E-2</c:v>
                </c:pt>
                <c:pt idx="255">
                  <c:v>3.039953206492568E-3</c:v>
                </c:pt>
                <c:pt idx="256">
                  <c:v>3.039953206492568E-3</c:v>
                </c:pt>
                <c:pt idx="257">
                  <c:v>3.039953206492568E-3</c:v>
                </c:pt>
                <c:pt idx="258">
                  <c:v>6.6051420527715021E-3</c:v>
                </c:pt>
                <c:pt idx="259">
                  <c:v>6.6051420527715021E-3</c:v>
                </c:pt>
                <c:pt idx="260">
                  <c:v>6.6051420527715021E-3</c:v>
                </c:pt>
                <c:pt idx="261">
                  <c:v>-4.8769458752543609E-3</c:v>
                </c:pt>
                <c:pt idx="262">
                  <c:v>-4.8769458752543609E-3</c:v>
                </c:pt>
                <c:pt idx="263">
                  <c:v>-4.8769458752543609E-3</c:v>
                </c:pt>
                <c:pt idx="264">
                  <c:v>-1.4847070124259069E-3</c:v>
                </c:pt>
                <c:pt idx="265">
                  <c:v>-1.4847070124259069E-3</c:v>
                </c:pt>
                <c:pt idx="266">
                  <c:v>-1.4847070124259069E-3</c:v>
                </c:pt>
                <c:pt idx="267">
                  <c:v>1.419300010385208E-3</c:v>
                </c:pt>
                <c:pt idx="268">
                  <c:v>1.419300010385208E-3</c:v>
                </c:pt>
                <c:pt idx="269">
                  <c:v>1.419300010385208E-3</c:v>
                </c:pt>
                <c:pt idx="270">
                  <c:v>9.2155083013763586E-3</c:v>
                </c:pt>
                <c:pt idx="271">
                  <c:v>9.2155083013763586E-3</c:v>
                </c:pt>
                <c:pt idx="272">
                  <c:v>9.2155083013763586E-3</c:v>
                </c:pt>
                <c:pt idx="273">
                  <c:v>-1.071638106008845E-2</c:v>
                </c:pt>
                <c:pt idx="274">
                  <c:v>-1.071638106008845E-2</c:v>
                </c:pt>
                <c:pt idx="275">
                  <c:v>-1.071638106008845E-2</c:v>
                </c:pt>
                <c:pt idx="276">
                  <c:v>2.7159927894247621E-2</c:v>
                </c:pt>
                <c:pt idx="277">
                  <c:v>2.7159927894247621E-2</c:v>
                </c:pt>
                <c:pt idx="278">
                  <c:v>2.7159927894247621E-2</c:v>
                </c:pt>
                <c:pt idx="279">
                  <c:v>5.4112007973197733E-3</c:v>
                </c:pt>
                <c:pt idx="280">
                  <c:v>5.4112007973197733E-3</c:v>
                </c:pt>
                <c:pt idx="281">
                  <c:v>5.4112007973197733E-3</c:v>
                </c:pt>
                <c:pt idx="282">
                  <c:v>8.2296708504175139E-3</c:v>
                </c:pt>
                <c:pt idx="283">
                  <c:v>8.2296708504175139E-3</c:v>
                </c:pt>
                <c:pt idx="284">
                  <c:v>8.2296708504175139E-3</c:v>
                </c:pt>
                <c:pt idx="285">
                  <c:v>2.357838388214737E-3</c:v>
                </c:pt>
                <c:pt idx="286">
                  <c:v>2.357838388214737E-3</c:v>
                </c:pt>
                <c:pt idx="287">
                  <c:v>2.357838388214737E-3</c:v>
                </c:pt>
                <c:pt idx="288">
                  <c:v>1.8389588842627851E-2</c:v>
                </c:pt>
                <c:pt idx="289">
                  <c:v>1.8389588842627851E-2</c:v>
                </c:pt>
                <c:pt idx="290">
                  <c:v>1.8389588842627851E-2</c:v>
                </c:pt>
                <c:pt idx="291">
                  <c:v>2.2697723541087039E-2</c:v>
                </c:pt>
                <c:pt idx="292">
                  <c:v>2.2697723541087039E-2</c:v>
                </c:pt>
                <c:pt idx="293">
                  <c:v>2.2697723541087039E-2</c:v>
                </c:pt>
                <c:pt idx="294">
                  <c:v>9.4438188800006935E-3</c:v>
                </c:pt>
                <c:pt idx="295">
                  <c:v>9.4438188800006935E-3</c:v>
                </c:pt>
                <c:pt idx="296">
                  <c:v>9.4438188800006935E-3</c:v>
                </c:pt>
                <c:pt idx="297">
                  <c:v>1.6744587376992581E-2</c:v>
                </c:pt>
                <c:pt idx="298">
                  <c:v>1.6744587376992581E-2</c:v>
                </c:pt>
                <c:pt idx="299">
                  <c:v>1.6744587376992581E-2</c:v>
                </c:pt>
                <c:pt idx="300">
                  <c:v>2.474806376709953E-2</c:v>
                </c:pt>
                <c:pt idx="301">
                  <c:v>2.474806376709953E-2</c:v>
                </c:pt>
                <c:pt idx="302">
                  <c:v>2.474806376709953E-2</c:v>
                </c:pt>
                <c:pt idx="303">
                  <c:v>1.0886625296699469E-2</c:v>
                </c:pt>
                <c:pt idx="304">
                  <c:v>1.0886625296699469E-2</c:v>
                </c:pt>
                <c:pt idx="305">
                  <c:v>1.0886625296699469E-2</c:v>
                </c:pt>
                <c:pt idx="306">
                  <c:v>-5.2589853628965894E-3</c:v>
                </c:pt>
                <c:pt idx="307">
                  <c:v>-5.2589853628965894E-3</c:v>
                </c:pt>
                <c:pt idx="308">
                  <c:v>-5.2589853628965894E-3</c:v>
                </c:pt>
                <c:pt idx="309">
                  <c:v>9.4921604343136869E-3</c:v>
                </c:pt>
                <c:pt idx="310">
                  <c:v>9.4921604343136869E-3</c:v>
                </c:pt>
                <c:pt idx="311">
                  <c:v>9.4921604343136869E-3</c:v>
                </c:pt>
                <c:pt idx="312">
                  <c:v>-8.5977257437322464E-3</c:v>
                </c:pt>
                <c:pt idx="313">
                  <c:v>-8.5977257437322464E-3</c:v>
                </c:pt>
                <c:pt idx="314">
                  <c:v>-8.5977257437322464E-3</c:v>
                </c:pt>
                <c:pt idx="315">
                  <c:v>2.3768322735318119E-3</c:v>
                </c:pt>
                <c:pt idx="316">
                  <c:v>2.3768322735318119E-3</c:v>
                </c:pt>
                <c:pt idx="317">
                  <c:v>2.3768322735318119E-3</c:v>
                </c:pt>
                <c:pt idx="318">
                  <c:v>-9.4514277828859072E-3</c:v>
                </c:pt>
                <c:pt idx="319">
                  <c:v>-9.4514277828859072E-3</c:v>
                </c:pt>
                <c:pt idx="320">
                  <c:v>-9.4514277828859072E-3</c:v>
                </c:pt>
                <c:pt idx="321">
                  <c:v>-3.881407827863123E-3</c:v>
                </c:pt>
                <c:pt idx="322">
                  <c:v>-3.881407827863123E-3</c:v>
                </c:pt>
                <c:pt idx="323">
                  <c:v>-3.881407827863123E-3</c:v>
                </c:pt>
                <c:pt idx="324">
                  <c:v>-1.217285875797099E-2</c:v>
                </c:pt>
                <c:pt idx="325">
                  <c:v>-1.217285875797099E-2</c:v>
                </c:pt>
                <c:pt idx="326">
                  <c:v>-1.217285875797099E-2</c:v>
                </c:pt>
                <c:pt idx="327">
                  <c:v>7.1453621611923873E-3</c:v>
                </c:pt>
                <c:pt idx="328">
                  <c:v>7.1453621611923873E-3</c:v>
                </c:pt>
                <c:pt idx="329">
                  <c:v>7.1453621611923873E-3</c:v>
                </c:pt>
                <c:pt idx="330">
                  <c:v>1.7116519672596298E-2</c:v>
                </c:pt>
                <c:pt idx="331">
                  <c:v>1.7116519672596298E-2</c:v>
                </c:pt>
                <c:pt idx="332">
                  <c:v>1.7116519672596298E-2</c:v>
                </c:pt>
                <c:pt idx="333">
                  <c:v>1.3465241519955561E-2</c:v>
                </c:pt>
                <c:pt idx="334">
                  <c:v>1.3465241519955561E-2</c:v>
                </c:pt>
                <c:pt idx="335">
                  <c:v>1.3465241519955561E-2</c:v>
                </c:pt>
                <c:pt idx="336">
                  <c:v>2.2487601205135949E-2</c:v>
                </c:pt>
                <c:pt idx="337">
                  <c:v>2.2487601205135949E-2</c:v>
                </c:pt>
                <c:pt idx="338">
                  <c:v>2.2487601205135949E-2</c:v>
                </c:pt>
                <c:pt idx="339">
                  <c:v>7.3370057672507601E-3</c:v>
                </c:pt>
                <c:pt idx="340">
                  <c:v>7.3370057672507601E-3</c:v>
                </c:pt>
                <c:pt idx="341">
                  <c:v>7.3370057672507601E-3</c:v>
                </c:pt>
                <c:pt idx="342">
                  <c:v>5.4870576424046113E-3</c:v>
                </c:pt>
                <c:pt idx="343">
                  <c:v>5.4870576424046113E-3</c:v>
                </c:pt>
                <c:pt idx="344">
                  <c:v>5.4870576424046113E-3</c:v>
                </c:pt>
                <c:pt idx="345">
                  <c:v>7.2485097809732481E-3</c:v>
                </c:pt>
                <c:pt idx="346">
                  <c:v>7.2485097809732481E-3</c:v>
                </c:pt>
                <c:pt idx="347">
                  <c:v>7.2485097809732481E-3</c:v>
                </c:pt>
                <c:pt idx="348">
                  <c:v>1.1814835981102891E-2</c:v>
                </c:pt>
                <c:pt idx="349">
                  <c:v>1.1814835981102891E-2</c:v>
                </c:pt>
                <c:pt idx="350">
                  <c:v>1.1814835981102891E-2</c:v>
                </c:pt>
                <c:pt idx="351">
                  <c:v>1.9441130777226059E-2</c:v>
                </c:pt>
                <c:pt idx="352">
                  <c:v>1.9441130777226059E-2</c:v>
                </c:pt>
                <c:pt idx="353">
                  <c:v>1.9441130777226059E-2</c:v>
                </c:pt>
                <c:pt idx="354">
                  <c:v>1.8043558989618839E-2</c:v>
                </c:pt>
                <c:pt idx="355">
                  <c:v>1.8043558989618839E-2</c:v>
                </c:pt>
                <c:pt idx="356">
                  <c:v>1.8043558989618839E-2</c:v>
                </c:pt>
                <c:pt idx="357">
                  <c:v>2.185771923568307E-5</c:v>
                </c:pt>
                <c:pt idx="358">
                  <c:v>2.185771923568307E-5</c:v>
                </c:pt>
                <c:pt idx="359">
                  <c:v>2.185771923568307E-5</c:v>
                </c:pt>
                <c:pt idx="360">
                  <c:v>3.191632414415807E-3</c:v>
                </c:pt>
                <c:pt idx="361">
                  <c:v>3.191632414415807E-3</c:v>
                </c:pt>
                <c:pt idx="362">
                  <c:v>3.191632414415807E-3</c:v>
                </c:pt>
                <c:pt idx="363">
                  <c:v>3.8642701877278973E-2</c:v>
                </c:pt>
                <c:pt idx="364">
                  <c:v>3.8642701877278973E-2</c:v>
                </c:pt>
                <c:pt idx="365">
                  <c:v>3.8642701877278973E-2</c:v>
                </c:pt>
                <c:pt idx="366">
                  <c:v>1.0055171271113E-2</c:v>
                </c:pt>
                <c:pt idx="367">
                  <c:v>1.0055171271113E-2</c:v>
                </c:pt>
                <c:pt idx="368">
                  <c:v>1.0055171271113E-2</c:v>
                </c:pt>
                <c:pt idx="369">
                  <c:v>1.344143063836532E-2</c:v>
                </c:pt>
                <c:pt idx="370">
                  <c:v>1.344143063836532E-2</c:v>
                </c:pt>
                <c:pt idx="371">
                  <c:v>1.344143063836532E-2</c:v>
                </c:pt>
                <c:pt idx="372">
                  <c:v>1.797872875968448E-3</c:v>
                </c:pt>
                <c:pt idx="373">
                  <c:v>1.797872875968448E-3</c:v>
                </c:pt>
                <c:pt idx="374">
                  <c:v>1.797872875968448E-3</c:v>
                </c:pt>
                <c:pt idx="375">
                  <c:v>1.069198313236971E-3</c:v>
                </c:pt>
                <c:pt idx="376">
                  <c:v>1.069198313236971E-3</c:v>
                </c:pt>
                <c:pt idx="377">
                  <c:v>1.069198313236971E-3</c:v>
                </c:pt>
                <c:pt idx="378">
                  <c:v>7.4287146794002048E-3</c:v>
                </c:pt>
                <c:pt idx="379">
                  <c:v>7.4287146794002048E-3</c:v>
                </c:pt>
                <c:pt idx="380">
                  <c:v>7.4287146794002048E-3</c:v>
                </c:pt>
                <c:pt idx="381">
                  <c:v>2.500750342688359E-3</c:v>
                </c:pt>
                <c:pt idx="382">
                  <c:v>2.500750342688359E-3</c:v>
                </c:pt>
                <c:pt idx="383">
                  <c:v>2.500750342688359E-3</c:v>
                </c:pt>
                <c:pt idx="384">
                  <c:v>3.1451907552622021E-3</c:v>
                </c:pt>
                <c:pt idx="385">
                  <c:v>3.1451907552622021E-3</c:v>
                </c:pt>
                <c:pt idx="386">
                  <c:v>3.1451907552622021E-3</c:v>
                </c:pt>
                <c:pt idx="387">
                  <c:v>-2.0604721643770911E-2</c:v>
                </c:pt>
                <c:pt idx="388">
                  <c:v>-2.0604721643770911E-2</c:v>
                </c:pt>
                <c:pt idx="389">
                  <c:v>-2.0604721643770911E-2</c:v>
                </c:pt>
                <c:pt idx="390">
                  <c:v>-1.188471173007907E-3</c:v>
                </c:pt>
                <c:pt idx="391">
                  <c:v>-1.188471173007907E-3</c:v>
                </c:pt>
                <c:pt idx="392">
                  <c:v>-1.188471173007907E-3</c:v>
                </c:pt>
                <c:pt idx="393">
                  <c:v>1.8649256052742209E-2</c:v>
                </c:pt>
                <c:pt idx="394">
                  <c:v>1.8649256052742209E-2</c:v>
                </c:pt>
                <c:pt idx="395">
                  <c:v>1.8649256052742209E-2</c:v>
                </c:pt>
                <c:pt idx="396">
                  <c:v>1.959429460935417E-2</c:v>
                </c:pt>
                <c:pt idx="397">
                  <c:v>1.959429460935417E-2</c:v>
                </c:pt>
                <c:pt idx="398">
                  <c:v>1.959429460935417E-2</c:v>
                </c:pt>
                <c:pt idx="399">
                  <c:v>-7.4106361293506404E-3</c:v>
                </c:pt>
                <c:pt idx="400">
                  <c:v>-7.4106361293506404E-3</c:v>
                </c:pt>
                <c:pt idx="401">
                  <c:v>-7.4106361293506404E-3</c:v>
                </c:pt>
                <c:pt idx="402">
                  <c:v>1.1975252102180129E-2</c:v>
                </c:pt>
                <c:pt idx="403">
                  <c:v>1.1975252102180129E-2</c:v>
                </c:pt>
                <c:pt idx="404">
                  <c:v>1.1975252102180129E-2</c:v>
                </c:pt>
                <c:pt idx="405">
                  <c:v>-1.0895640870053E-2</c:v>
                </c:pt>
                <c:pt idx="406">
                  <c:v>-1.0895640870053E-2</c:v>
                </c:pt>
                <c:pt idx="407">
                  <c:v>-1.0895640870053E-2</c:v>
                </c:pt>
                <c:pt idx="408">
                  <c:v>-1.5535444794338851E-2</c:v>
                </c:pt>
                <c:pt idx="409">
                  <c:v>-1.5535444794338851E-2</c:v>
                </c:pt>
                <c:pt idx="410">
                  <c:v>-1.5535444794338851E-2</c:v>
                </c:pt>
                <c:pt idx="411">
                  <c:v>4.5619851533253864E-3</c:v>
                </c:pt>
                <c:pt idx="412">
                  <c:v>4.5619851533253864E-3</c:v>
                </c:pt>
                <c:pt idx="413">
                  <c:v>4.5619851533253864E-3</c:v>
                </c:pt>
                <c:pt idx="414">
                  <c:v>-3.82299274214082E-3</c:v>
                </c:pt>
                <c:pt idx="415">
                  <c:v>-3.82299274214082E-3</c:v>
                </c:pt>
                <c:pt idx="416">
                  <c:v>-3.82299274214082E-3</c:v>
                </c:pt>
                <c:pt idx="417">
                  <c:v>3.9946273878294482E-4</c:v>
                </c:pt>
                <c:pt idx="418">
                  <c:v>3.9946273878294482E-4</c:v>
                </c:pt>
                <c:pt idx="419">
                  <c:v>3.9946273878294482E-4</c:v>
                </c:pt>
                <c:pt idx="420">
                  <c:v>1.317847576348375E-2</c:v>
                </c:pt>
                <c:pt idx="421">
                  <c:v>1.317847576348375E-2</c:v>
                </c:pt>
                <c:pt idx="422">
                  <c:v>1.317847576348375E-2</c:v>
                </c:pt>
                <c:pt idx="423">
                  <c:v>2.275612439301274E-2</c:v>
                </c:pt>
                <c:pt idx="424">
                  <c:v>2.275612439301274E-2</c:v>
                </c:pt>
                <c:pt idx="425">
                  <c:v>2.275612439301274E-2</c:v>
                </c:pt>
                <c:pt idx="426">
                  <c:v>1.9990642943219668E-2</c:v>
                </c:pt>
                <c:pt idx="427">
                  <c:v>1.9990642943219668E-2</c:v>
                </c:pt>
                <c:pt idx="428">
                  <c:v>1.9990642943219668E-2</c:v>
                </c:pt>
                <c:pt idx="429">
                  <c:v>2.0862174793425631E-2</c:v>
                </c:pt>
                <c:pt idx="430">
                  <c:v>2.0862174793425631E-2</c:v>
                </c:pt>
                <c:pt idx="431">
                  <c:v>2.0862174793425631E-2</c:v>
                </c:pt>
                <c:pt idx="432">
                  <c:v>1.9547702889620849E-2</c:v>
                </c:pt>
                <c:pt idx="433">
                  <c:v>1.9547702889620849E-2</c:v>
                </c:pt>
                <c:pt idx="434">
                  <c:v>1.9547702889620849E-2</c:v>
                </c:pt>
                <c:pt idx="435">
                  <c:v>1.7277926627437559E-2</c:v>
                </c:pt>
                <c:pt idx="436">
                  <c:v>1.7277926627437559E-2</c:v>
                </c:pt>
                <c:pt idx="437">
                  <c:v>1.7277926627437559E-2</c:v>
                </c:pt>
                <c:pt idx="438">
                  <c:v>9.64063628357004E-3</c:v>
                </c:pt>
                <c:pt idx="439">
                  <c:v>9.64063628357004E-3</c:v>
                </c:pt>
                <c:pt idx="440">
                  <c:v>9.64063628357004E-3</c:v>
                </c:pt>
                <c:pt idx="441">
                  <c:v>8.208571463863279E-3</c:v>
                </c:pt>
                <c:pt idx="442">
                  <c:v>8.208571463863279E-3</c:v>
                </c:pt>
                <c:pt idx="443">
                  <c:v>8.208571463863279E-3</c:v>
                </c:pt>
                <c:pt idx="444">
                  <c:v>9.6907230055981904E-3</c:v>
                </c:pt>
                <c:pt idx="445">
                  <c:v>9.6907230055981904E-3</c:v>
                </c:pt>
                <c:pt idx="446">
                  <c:v>9.6907230055981904E-3</c:v>
                </c:pt>
                <c:pt idx="447">
                  <c:v>8.8046635314193416E-3</c:v>
                </c:pt>
                <c:pt idx="448">
                  <c:v>8.8046635314193416E-3</c:v>
                </c:pt>
                <c:pt idx="449">
                  <c:v>8.8046635314193416E-3</c:v>
                </c:pt>
                <c:pt idx="450">
                  <c:v>1.527121263417938E-2</c:v>
                </c:pt>
                <c:pt idx="451">
                  <c:v>1.527121263417938E-2</c:v>
                </c:pt>
                <c:pt idx="452">
                  <c:v>1.527121263417938E-2</c:v>
                </c:pt>
                <c:pt idx="453">
                  <c:v>7.4332734449716617E-3</c:v>
                </c:pt>
                <c:pt idx="454">
                  <c:v>7.4332734449716617E-3</c:v>
                </c:pt>
                <c:pt idx="455">
                  <c:v>7.4332734449716617E-3</c:v>
                </c:pt>
                <c:pt idx="456">
                  <c:v>9.3352470750759607E-3</c:v>
                </c:pt>
                <c:pt idx="457">
                  <c:v>9.3352470750759607E-3</c:v>
                </c:pt>
                <c:pt idx="458">
                  <c:v>9.3352470750759607E-3</c:v>
                </c:pt>
                <c:pt idx="459">
                  <c:v>4.5037736258633776E-3</c:v>
                </c:pt>
                <c:pt idx="460">
                  <c:v>4.5037736258633776E-3</c:v>
                </c:pt>
                <c:pt idx="461">
                  <c:v>4.5037736258633776E-3</c:v>
                </c:pt>
                <c:pt idx="462">
                  <c:v>9.5699288643793252E-3</c:v>
                </c:pt>
                <c:pt idx="463">
                  <c:v>9.5699288643793252E-3</c:v>
                </c:pt>
                <c:pt idx="464">
                  <c:v>9.5699288643793252E-3</c:v>
                </c:pt>
                <c:pt idx="465">
                  <c:v>5.3698571823336677E-3</c:v>
                </c:pt>
                <c:pt idx="466">
                  <c:v>5.3698571823336677E-3</c:v>
                </c:pt>
                <c:pt idx="467">
                  <c:v>5.3698571823336677E-3</c:v>
                </c:pt>
                <c:pt idx="468">
                  <c:v>7.4501962990076546E-3</c:v>
                </c:pt>
                <c:pt idx="469">
                  <c:v>7.4501962990076546E-3</c:v>
                </c:pt>
                <c:pt idx="470">
                  <c:v>7.4501962990076546E-3</c:v>
                </c:pt>
                <c:pt idx="471">
                  <c:v>1.078842316084223E-2</c:v>
                </c:pt>
                <c:pt idx="472">
                  <c:v>1.078842316084223E-2</c:v>
                </c:pt>
                <c:pt idx="473">
                  <c:v>1.078842316084223E-2</c:v>
                </c:pt>
                <c:pt idx="474">
                  <c:v>8.6756685562682911E-3</c:v>
                </c:pt>
                <c:pt idx="475">
                  <c:v>8.6756685562682911E-3</c:v>
                </c:pt>
                <c:pt idx="476">
                  <c:v>8.6756685562682911E-3</c:v>
                </c:pt>
                <c:pt idx="477">
                  <c:v>1.7170360958300369E-2</c:v>
                </c:pt>
                <c:pt idx="478">
                  <c:v>1.7170360958300369E-2</c:v>
                </c:pt>
                <c:pt idx="479">
                  <c:v>1.7170360958300369E-2</c:v>
                </c:pt>
                <c:pt idx="480">
                  <c:v>5.1665416718571942E-3</c:v>
                </c:pt>
                <c:pt idx="481">
                  <c:v>5.1665416718571942E-3</c:v>
                </c:pt>
                <c:pt idx="482">
                  <c:v>5.1665416718571942E-3</c:v>
                </c:pt>
                <c:pt idx="483">
                  <c:v>1.3139006174740861E-2</c:v>
                </c:pt>
                <c:pt idx="484">
                  <c:v>1.3139006174740861E-2</c:v>
                </c:pt>
                <c:pt idx="485">
                  <c:v>1.3139006174740861E-2</c:v>
                </c:pt>
                <c:pt idx="486">
                  <c:v>5.859283143099971E-3</c:v>
                </c:pt>
                <c:pt idx="487">
                  <c:v>5.859283143099971E-3</c:v>
                </c:pt>
                <c:pt idx="488">
                  <c:v>5.859283143099971E-3</c:v>
                </c:pt>
                <c:pt idx="489">
                  <c:v>1.3325005532697319E-2</c:v>
                </c:pt>
                <c:pt idx="490">
                  <c:v>1.3325005532697319E-2</c:v>
                </c:pt>
                <c:pt idx="491">
                  <c:v>1.3325005532697319E-2</c:v>
                </c:pt>
                <c:pt idx="492">
                  <c:v>1.0165976737590321E-2</c:v>
                </c:pt>
                <c:pt idx="493">
                  <c:v>1.0165976737590321E-2</c:v>
                </c:pt>
                <c:pt idx="494">
                  <c:v>1.0165976737590321E-2</c:v>
                </c:pt>
                <c:pt idx="495">
                  <c:v>7.6326565659204249E-3</c:v>
                </c:pt>
                <c:pt idx="496">
                  <c:v>7.6326565659204249E-3</c:v>
                </c:pt>
                <c:pt idx="497">
                  <c:v>7.6326565659204249E-3</c:v>
                </c:pt>
                <c:pt idx="498">
                  <c:v>7.4087699375831543E-3</c:v>
                </c:pt>
                <c:pt idx="499">
                  <c:v>7.4087699375831543E-3</c:v>
                </c:pt>
                <c:pt idx="500">
                  <c:v>7.4087699375831543E-3</c:v>
                </c:pt>
                <c:pt idx="501">
                  <c:v>1.9705097429736549E-3</c:v>
                </c:pt>
                <c:pt idx="502">
                  <c:v>1.9705097429736549E-3</c:v>
                </c:pt>
                <c:pt idx="503">
                  <c:v>1.9705097429736549E-3</c:v>
                </c:pt>
                <c:pt idx="504">
                  <c:v>1.092795415929108E-2</c:v>
                </c:pt>
                <c:pt idx="505">
                  <c:v>1.092795415929108E-2</c:v>
                </c:pt>
                <c:pt idx="506">
                  <c:v>1.092795415929108E-2</c:v>
                </c:pt>
                <c:pt idx="507">
                  <c:v>3.6291179045774341E-3</c:v>
                </c:pt>
                <c:pt idx="508">
                  <c:v>3.6291179045774341E-3</c:v>
                </c:pt>
                <c:pt idx="509">
                  <c:v>3.6291179045774341E-3</c:v>
                </c:pt>
                <c:pt idx="510">
                  <c:v>6.6512432164184338E-4</c:v>
                </c:pt>
                <c:pt idx="511">
                  <c:v>6.6512432164184338E-4</c:v>
                </c:pt>
                <c:pt idx="512">
                  <c:v>6.6512432164184338E-4</c:v>
                </c:pt>
                <c:pt idx="513">
                  <c:v>-9.1039454116298435E-3</c:v>
                </c:pt>
                <c:pt idx="514">
                  <c:v>-9.1039454116298435E-3</c:v>
                </c:pt>
                <c:pt idx="515">
                  <c:v>-9.1039454116298435E-3</c:v>
                </c:pt>
                <c:pt idx="516">
                  <c:v>-4.6786758403052431E-3</c:v>
                </c:pt>
                <c:pt idx="517">
                  <c:v>-4.6786758403052431E-3</c:v>
                </c:pt>
                <c:pt idx="518">
                  <c:v>-4.6786758403052431E-3</c:v>
                </c:pt>
                <c:pt idx="519">
                  <c:v>7.7971803750098564E-3</c:v>
                </c:pt>
                <c:pt idx="520">
                  <c:v>7.7971803750098564E-3</c:v>
                </c:pt>
                <c:pt idx="521">
                  <c:v>7.7971803750098564E-3</c:v>
                </c:pt>
                <c:pt idx="522">
                  <c:v>5.0533843082881079E-3</c:v>
                </c:pt>
                <c:pt idx="523">
                  <c:v>5.0533843082881079E-3</c:v>
                </c:pt>
                <c:pt idx="524">
                  <c:v>5.0533843082881079E-3</c:v>
                </c:pt>
                <c:pt idx="525">
                  <c:v>3.4856390224669632E-3</c:v>
                </c:pt>
                <c:pt idx="526">
                  <c:v>3.4856390224669632E-3</c:v>
                </c:pt>
                <c:pt idx="527">
                  <c:v>3.4856390224669632E-3</c:v>
                </c:pt>
                <c:pt idx="528">
                  <c:v>1.19715757414335E-2</c:v>
                </c:pt>
                <c:pt idx="529">
                  <c:v>1.19715757414335E-2</c:v>
                </c:pt>
                <c:pt idx="530">
                  <c:v>1.19715757414335E-2</c:v>
                </c:pt>
                <c:pt idx="531">
                  <c:v>1.0843206039467399E-2</c:v>
                </c:pt>
                <c:pt idx="532">
                  <c:v>1.0843206039467399E-2</c:v>
                </c:pt>
                <c:pt idx="533">
                  <c:v>1.0843206039467399E-2</c:v>
                </c:pt>
                <c:pt idx="534">
                  <c:v>9.8810718866332772E-3</c:v>
                </c:pt>
                <c:pt idx="535">
                  <c:v>9.8810718866332772E-3</c:v>
                </c:pt>
                <c:pt idx="536">
                  <c:v>9.8810718866332772E-3</c:v>
                </c:pt>
                <c:pt idx="537">
                  <c:v>1.042879871365018E-2</c:v>
                </c:pt>
                <c:pt idx="538">
                  <c:v>1.042879871365018E-2</c:v>
                </c:pt>
                <c:pt idx="539">
                  <c:v>1.042879871365018E-2</c:v>
                </c:pt>
                <c:pt idx="540">
                  <c:v>1.6697909194549321E-3</c:v>
                </c:pt>
                <c:pt idx="541">
                  <c:v>1.6697909194549321E-3</c:v>
                </c:pt>
                <c:pt idx="542">
                  <c:v>1.6697909194549321E-3</c:v>
                </c:pt>
                <c:pt idx="543">
                  <c:v>5.8211345328307244E-3</c:v>
                </c:pt>
                <c:pt idx="544">
                  <c:v>5.8211345328307244E-3</c:v>
                </c:pt>
                <c:pt idx="545">
                  <c:v>5.8211345328307244E-3</c:v>
                </c:pt>
                <c:pt idx="546">
                  <c:v>4.771565873036193E-3</c:v>
                </c:pt>
                <c:pt idx="547">
                  <c:v>4.771565873036193E-3</c:v>
                </c:pt>
                <c:pt idx="548">
                  <c:v>4.771565873036193E-3</c:v>
                </c:pt>
                <c:pt idx="549">
                  <c:v>1.360075560087943E-2</c:v>
                </c:pt>
                <c:pt idx="550">
                  <c:v>1.360075560087943E-2</c:v>
                </c:pt>
                <c:pt idx="551">
                  <c:v>1.360075560087943E-2</c:v>
                </c:pt>
                <c:pt idx="552">
                  <c:v>9.7031284012597131E-3</c:v>
                </c:pt>
                <c:pt idx="553">
                  <c:v>9.7031284012597131E-3</c:v>
                </c:pt>
                <c:pt idx="554">
                  <c:v>9.7031284012597131E-3</c:v>
                </c:pt>
                <c:pt idx="555">
                  <c:v>1.3550997524554961E-2</c:v>
                </c:pt>
                <c:pt idx="556">
                  <c:v>1.3550997524554961E-2</c:v>
                </c:pt>
                <c:pt idx="557">
                  <c:v>1.3550997524554961E-2</c:v>
                </c:pt>
                <c:pt idx="558">
                  <c:v>5.8453601613005493E-3</c:v>
                </c:pt>
                <c:pt idx="559">
                  <c:v>5.8453601613005493E-3</c:v>
                </c:pt>
                <c:pt idx="560">
                  <c:v>5.8453601613005493E-3</c:v>
                </c:pt>
                <c:pt idx="561">
                  <c:v>1.1455182646587479E-2</c:v>
                </c:pt>
                <c:pt idx="562">
                  <c:v>1.1455182646587479E-2</c:v>
                </c:pt>
                <c:pt idx="563">
                  <c:v>1.1455182646587479E-2</c:v>
                </c:pt>
                <c:pt idx="564">
                  <c:v>3.5469547022048279E-3</c:v>
                </c:pt>
                <c:pt idx="565">
                  <c:v>3.5469547022048279E-3</c:v>
                </c:pt>
                <c:pt idx="566">
                  <c:v>3.5469547022048279E-3</c:v>
                </c:pt>
                <c:pt idx="567">
                  <c:v>2.983056990776784E-3</c:v>
                </c:pt>
                <c:pt idx="568">
                  <c:v>2.983056990776784E-3</c:v>
                </c:pt>
                <c:pt idx="569">
                  <c:v>2.983056990776784E-3</c:v>
                </c:pt>
                <c:pt idx="570">
                  <c:v>8.5066486809378221E-3</c:v>
                </c:pt>
                <c:pt idx="571">
                  <c:v>8.5066486809378221E-3</c:v>
                </c:pt>
                <c:pt idx="572">
                  <c:v>8.5066486809378221E-3</c:v>
                </c:pt>
                <c:pt idx="573">
                  <c:v>6.7903653556712273E-3</c:v>
                </c:pt>
                <c:pt idx="574">
                  <c:v>6.7903653556712273E-3</c:v>
                </c:pt>
                <c:pt idx="575">
                  <c:v>6.7903653556712273E-3</c:v>
                </c:pt>
                <c:pt idx="576">
                  <c:v>7.4897132900412786E-3</c:v>
                </c:pt>
                <c:pt idx="577">
                  <c:v>7.4897132900412786E-3</c:v>
                </c:pt>
                <c:pt idx="578">
                  <c:v>7.4897132900412786E-3</c:v>
                </c:pt>
                <c:pt idx="579">
                  <c:v>1.6678839473595199E-2</c:v>
                </c:pt>
                <c:pt idx="580">
                  <c:v>1.6678839473595199E-2</c:v>
                </c:pt>
                <c:pt idx="581">
                  <c:v>1.6678839473595199E-2</c:v>
                </c:pt>
                <c:pt idx="582">
                  <c:v>8.970109358134323E-3</c:v>
                </c:pt>
                <c:pt idx="583">
                  <c:v>8.970109358134323E-3</c:v>
                </c:pt>
                <c:pt idx="584">
                  <c:v>8.970109358134323E-3</c:v>
                </c:pt>
                <c:pt idx="585">
                  <c:v>1.0383976491216839E-2</c:v>
                </c:pt>
                <c:pt idx="586">
                  <c:v>1.0383976491216839E-2</c:v>
                </c:pt>
                <c:pt idx="587">
                  <c:v>1.0383976491216839E-2</c:v>
                </c:pt>
                <c:pt idx="588">
                  <c:v>6.4556077694404466E-3</c:v>
                </c:pt>
                <c:pt idx="589">
                  <c:v>6.4556077694404466E-3</c:v>
                </c:pt>
                <c:pt idx="590">
                  <c:v>6.4556077694404466E-3</c:v>
                </c:pt>
                <c:pt idx="591">
                  <c:v>1.6619781050890112E-2</c:v>
                </c:pt>
                <c:pt idx="592">
                  <c:v>1.6619781050890112E-2</c:v>
                </c:pt>
                <c:pt idx="593">
                  <c:v>1.6619781050890112E-2</c:v>
                </c:pt>
                <c:pt idx="594">
                  <c:v>1.2507785733139491E-2</c:v>
                </c:pt>
                <c:pt idx="595">
                  <c:v>1.2507785733139491E-2</c:v>
                </c:pt>
                <c:pt idx="596">
                  <c:v>1.2507785733139491E-2</c:v>
                </c:pt>
                <c:pt idx="597">
                  <c:v>8.5874356260664548E-3</c:v>
                </c:pt>
                <c:pt idx="598">
                  <c:v>8.5874356260664548E-3</c:v>
                </c:pt>
                <c:pt idx="599">
                  <c:v>8.5874356260664548E-3</c:v>
                </c:pt>
                <c:pt idx="600">
                  <c:v>9.9937540103740806E-3</c:v>
                </c:pt>
                <c:pt idx="601">
                  <c:v>9.9937540103740806E-3</c:v>
                </c:pt>
                <c:pt idx="602">
                  <c:v>9.9937540103740806E-3</c:v>
                </c:pt>
                <c:pt idx="603">
                  <c:v>9.2582050690395729E-3</c:v>
                </c:pt>
                <c:pt idx="604">
                  <c:v>9.2582050690395729E-3</c:v>
                </c:pt>
                <c:pt idx="605">
                  <c:v>9.2582050690395729E-3</c:v>
                </c:pt>
                <c:pt idx="606">
                  <c:v>1.252764552668854E-2</c:v>
                </c:pt>
                <c:pt idx="607">
                  <c:v>1.252764552668854E-2</c:v>
                </c:pt>
                <c:pt idx="608">
                  <c:v>1.252764552668854E-2</c:v>
                </c:pt>
                <c:pt idx="609">
                  <c:v>1.6161907023370281E-2</c:v>
                </c:pt>
                <c:pt idx="610">
                  <c:v>1.6161907023370281E-2</c:v>
                </c:pt>
                <c:pt idx="611">
                  <c:v>1.6161907023370281E-2</c:v>
                </c:pt>
                <c:pt idx="612">
                  <c:v>9.438266145912767E-3</c:v>
                </c:pt>
                <c:pt idx="613">
                  <c:v>9.438266145912767E-3</c:v>
                </c:pt>
                <c:pt idx="614">
                  <c:v>9.438266145912767E-3</c:v>
                </c:pt>
                <c:pt idx="615">
                  <c:v>8.3500002981279006E-3</c:v>
                </c:pt>
                <c:pt idx="616">
                  <c:v>8.3500002981279006E-3</c:v>
                </c:pt>
                <c:pt idx="617">
                  <c:v>8.3500002981279006E-3</c:v>
                </c:pt>
                <c:pt idx="618">
                  <c:v>1.3230270261286141E-2</c:v>
                </c:pt>
                <c:pt idx="619">
                  <c:v>1.3230270261286141E-2</c:v>
                </c:pt>
                <c:pt idx="620">
                  <c:v>1.3230270261286141E-2</c:v>
                </c:pt>
                <c:pt idx="621">
                  <c:v>1.6427790050407821E-2</c:v>
                </c:pt>
                <c:pt idx="622">
                  <c:v>1.6427790050407821E-2</c:v>
                </c:pt>
                <c:pt idx="623">
                  <c:v>1.6427790050407821E-2</c:v>
                </c:pt>
                <c:pt idx="624">
                  <c:v>3.6444736113372721E-3</c:v>
                </c:pt>
                <c:pt idx="625">
                  <c:v>3.6444736113372721E-3</c:v>
                </c:pt>
                <c:pt idx="626">
                  <c:v>3.6444736113372721E-3</c:v>
                </c:pt>
                <c:pt idx="627">
                  <c:v>1.820583008355766E-2</c:v>
                </c:pt>
                <c:pt idx="628">
                  <c:v>1.820583008355766E-2</c:v>
                </c:pt>
                <c:pt idx="629">
                  <c:v>1.820583008355766E-2</c:v>
                </c:pt>
                <c:pt idx="630">
                  <c:v>9.9774128259521319E-4</c:v>
                </c:pt>
                <c:pt idx="631">
                  <c:v>9.9774128259521319E-4</c:v>
                </c:pt>
                <c:pt idx="632">
                  <c:v>9.9774128259521319E-4</c:v>
                </c:pt>
                <c:pt idx="633">
                  <c:v>5.9436175514207554E-3</c:v>
                </c:pt>
                <c:pt idx="634">
                  <c:v>5.9436175514207554E-3</c:v>
                </c:pt>
                <c:pt idx="635">
                  <c:v>5.9436175514207554E-3</c:v>
                </c:pt>
                <c:pt idx="636">
                  <c:v>-3.2422100322343338E-3</c:v>
                </c:pt>
                <c:pt idx="637">
                  <c:v>-3.2422100322343338E-3</c:v>
                </c:pt>
                <c:pt idx="638">
                  <c:v>-3.2422100322343338E-3</c:v>
                </c:pt>
                <c:pt idx="639">
                  <c:v>6.2138921486550201E-3</c:v>
                </c:pt>
                <c:pt idx="640">
                  <c:v>6.2138921486550201E-3</c:v>
                </c:pt>
                <c:pt idx="641">
                  <c:v>6.2138921486550201E-3</c:v>
                </c:pt>
                <c:pt idx="642">
                  <c:v>-4.0034901605050122E-3</c:v>
                </c:pt>
                <c:pt idx="643">
                  <c:v>-4.0034901605050122E-3</c:v>
                </c:pt>
                <c:pt idx="644">
                  <c:v>-4.0034901605050122E-3</c:v>
                </c:pt>
                <c:pt idx="645">
                  <c:v>2.7731435849645621E-3</c:v>
                </c:pt>
                <c:pt idx="646">
                  <c:v>2.7731435849645621E-3</c:v>
                </c:pt>
                <c:pt idx="647">
                  <c:v>2.7731435849645621E-3</c:v>
                </c:pt>
                <c:pt idx="648">
                  <c:v>8.2822721558439595E-3</c:v>
                </c:pt>
                <c:pt idx="649">
                  <c:v>8.2822721558439595E-3</c:v>
                </c:pt>
                <c:pt idx="650">
                  <c:v>8.2822721558439595E-3</c:v>
                </c:pt>
                <c:pt idx="651">
                  <c:v>6.1550245578357683E-3</c:v>
                </c:pt>
                <c:pt idx="652">
                  <c:v>6.1550245578357683E-3</c:v>
                </c:pt>
                <c:pt idx="653">
                  <c:v>6.1550245578357683E-3</c:v>
                </c:pt>
                <c:pt idx="654">
                  <c:v>4.0352870399802624E-3</c:v>
                </c:pt>
                <c:pt idx="655">
                  <c:v>4.0352870399802624E-3</c:v>
                </c:pt>
                <c:pt idx="656">
                  <c:v>4.0352870399802624E-3</c:v>
                </c:pt>
                <c:pt idx="657">
                  <c:v>1.306557670590968E-3</c:v>
                </c:pt>
                <c:pt idx="658">
                  <c:v>1.306557670590968E-3</c:v>
                </c:pt>
                <c:pt idx="659">
                  <c:v>1.306557670590968E-3</c:v>
                </c:pt>
                <c:pt idx="660">
                  <c:v>5.1672318691698346E-3</c:v>
                </c:pt>
                <c:pt idx="661">
                  <c:v>5.1672318691698346E-3</c:v>
                </c:pt>
                <c:pt idx="662">
                  <c:v>5.1672318691698346E-3</c:v>
                </c:pt>
                <c:pt idx="663">
                  <c:v>8.9337780116266717E-3</c:v>
                </c:pt>
                <c:pt idx="664">
                  <c:v>8.9337780116266717E-3</c:v>
                </c:pt>
                <c:pt idx="665">
                  <c:v>8.9337780116266717E-3</c:v>
                </c:pt>
                <c:pt idx="666">
                  <c:v>1.666896269711016E-2</c:v>
                </c:pt>
                <c:pt idx="667">
                  <c:v>1.666896269711016E-2</c:v>
                </c:pt>
                <c:pt idx="668">
                  <c:v>1.666896269711016E-2</c:v>
                </c:pt>
                <c:pt idx="669">
                  <c:v>1.154045727617818E-2</c:v>
                </c:pt>
                <c:pt idx="670">
                  <c:v>1.154045727617818E-2</c:v>
                </c:pt>
                <c:pt idx="671">
                  <c:v>1.154045727617818E-2</c:v>
                </c:pt>
                <c:pt idx="672">
                  <c:v>5.7291648606975533E-3</c:v>
                </c:pt>
                <c:pt idx="673">
                  <c:v>5.7291648606975533E-3</c:v>
                </c:pt>
                <c:pt idx="674">
                  <c:v>5.7291648606975533E-3</c:v>
                </c:pt>
                <c:pt idx="675">
                  <c:v>7.7873875800888301E-3</c:v>
                </c:pt>
                <c:pt idx="676">
                  <c:v>7.7873875800888301E-3</c:v>
                </c:pt>
                <c:pt idx="677">
                  <c:v>7.7873875800888301E-3</c:v>
                </c:pt>
                <c:pt idx="678">
                  <c:v>9.4124722465944513E-3</c:v>
                </c:pt>
                <c:pt idx="679">
                  <c:v>9.4124722465944513E-3</c:v>
                </c:pt>
                <c:pt idx="680">
                  <c:v>9.4124722465944513E-3</c:v>
                </c:pt>
                <c:pt idx="681">
                  <c:v>1.0220273689720489E-2</c:v>
                </c:pt>
                <c:pt idx="682">
                  <c:v>1.0220273689720489E-2</c:v>
                </c:pt>
                <c:pt idx="683">
                  <c:v>1.0220273689720489E-2</c:v>
                </c:pt>
                <c:pt idx="684">
                  <c:v>1.110882507696538E-2</c:v>
                </c:pt>
                <c:pt idx="685">
                  <c:v>1.110882507696538E-2</c:v>
                </c:pt>
                <c:pt idx="686">
                  <c:v>1.110882507696538E-2</c:v>
                </c:pt>
                <c:pt idx="687">
                  <c:v>4.8660447840531912E-3</c:v>
                </c:pt>
                <c:pt idx="688">
                  <c:v>4.8660447840531912E-3</c:v>
                </c:pt>
                <c:pt idx="689">
                  <c:v>4.8660447840531912E-3</c:v>
                </c:pt>
                <c:pt idx="690">
                  <c:v>7.8562198027224469E-3</c:v>
                </c:pt>
                <c:pt idx="691">
                  <c:v>7.8562198027224469E-3</c:v>
                </c:pt>
                <c:pt idx="692">
                  <c:v>7.8562198027224469E-3</c:v>
                </c:pt>
                <c:pt idx="693">
                  <c:v>5.6792823835803089E-3</c:v>
                </c:pt>
                <c:pt idx="694">
                  <c:v>5.6792823835803089E-3</c:v>
                </c:pt>
                <c:pt idx="695">
                  <c:v>5.6792823835803089E-3</c:v>
                </c:pt>
                <c:pt idx="696">
                  <c:v>1.3486661199029431E-2</c:v>
                </c:pt>
                <c:pt idx="697">
                  <c:v>1.3486661199029431E-2</c:v>
                </c:pt>
                <c:pt idx="698">
                  <c:v>1.3486661199029431E-2</c:v>
                </c:pt>
                <c:pt idx="699">
                  <c:v>2.4558373055836402E-3</c:v>
                </c:pt>
                <c:pt idx="700">
                  <c:v>2.4558373055836402E-3</c:v>
                </c:pt>
                <c:pt idx="701">
                  <c:v>2.4558373055836402E-3</c:v>
                </c:pt>
                <c:pt idx="702">
                  <c:v>1.5045618810949951E-3</c:v>
                </c:pt>
                <c:pt idx="703">
                  <c:v>1.5045618810949951E-3</c:v>
                </c:pt>
                <c:pt idx="704">
                  <c:v>1.5045618810949951E-3</c:v>
                </c:pt>
                <c:pt idx="705">
                  <c:v>8.4371169635735783E-3</c:v>
                </c:pt>
                <c:pt idx="706">
                  <c:v>8.4371169635735783E-3</c:v>
                </c:pt>
                <c:pt idx="707">
                  <c:v>8.4371169635735783E-3</c:v>
                </c:pt>
                <c:pt idx="708">
                  <c:v>2.9359886061897439E-3</c:v>
                </c:pt>
                <c:pt idx="709">
                  <c:v>2.9359886061897439E-3</c:v>
                </c:pt>
                <c:pt idx="710">
                  <c:v>2.9359886061897439E-3</c:v>
                </c:pt>
                <c:pt idx="711">
                  <c:v>6.3843453008071297E-3</c:v>
                </c:pt>
                <c:pt idx="712">
                  <c:v>6.3843453008071297E-3</c:v>
                </c:pt>
                <c:pt idx="713">
                  <c:v>6.3843453008071297E-3</c:v>
                </c:pt>
                <c:pt idx="714">
                  <c:v>6.0230665745096982E-3</c:v>
                </c:pt>
                <c:pt idx="715">
                  <c:v>6.0230665745096982E-3</c:v>
                </c:pt>
                <c:pt idx="716">
                  <c:v>6.0230665745096982E-3</c:v>
                </c:pt>
                <c:pt idx="717">
                  <c:v>6.0964400264045121E-3</c:v>
                </c:pt>
                <c:pt idx="718">
                  <c:v>6.0964400264045121E-3</c:v>
                </c:pt>
                <c:pt idx="719">
                  <c:v>6.0964400264045121E-3</c:v>
                </c:pt>
                <c:pt idx="720">
                  <c:v>-4.0742947392000926E-3</c:v>
                </c:pt>
                <c:pt idx="721">
                  <c:v>-4.0742947392000926E-3</c:v>
                </c:pt>
                <c:pt idx="722">
                  <c:v>-4.0742947392000926E-3</c:v>
                </c:pt>
                <c:pt idx="723">
                  <c:v>5.7229534456869546E-3</c:v>
                </c:pt>
                <c:pt idx="724">
                  <c:v>5.7229534456869546E-3</c:v>
                </c:pt>
                <c:pt idx="725">
                  <c:v>5.7229534456869546E-3</c:v>
                </c:pt>
                <c:pt idx="726">
                  <c:v>-5.2689290221545849E-3</c:v>
                </c:pt>
                <c:pt idx="727">
                  <c:v>-5.2689290221545849E-3</c:v>
                </c:pt>
                <c:pt idx="728">
                  <c:v>-5.2689290221545849E-3</c:v>
                </c:pt>
                <c:pt idx="729">
                  <c:v>-2.1830971480936261E-2</c:v>
                </c:pt>
                <c:pt idx="730">
                  <c:v>-2.1830971480936261E-2</c:v>
                </c:pt>
                <c:pt idx="731">
                  <c:v>-2.1830971480936261E-2</c:v>
                </c:pt>
                <c:pt idx="732">
                  <c:v>-1.165722530679672E-2</c:v>
                </c:pt>
                <c:pt idx="733">
                  <c:v>-1.165722530679672E-2</c:v>
                </c:pt>
                <c:pt idx="734">
                  <c:v>-1.165722530679672E-2</c:v>
                </c:pt>
                <c:pt idx="735">
                  <c:v>-1.692381386635996E-3</c:v>
                </c:pt>
                <c:pt idx="736">
                  <c:v>-1.692381386635996E-3</c:v>
                </c:pt>
                <c:pt idx="737">
                  <c:v>-1.692381386635996E-3</c:v>
                </c:pt>
                <c:pt idx="738">
                  <c:v>3.6192999076888901E-3</c:v>
                </c:pt>
                <c:pt idx="739">
                  <c:v>3.6192999076888901E-3</c:v>
                </c:pt>
                <c:pt idx="740">
                  <c:v>3.6192999076888901E-3</c:v>
                </c:pt>
                <c:pt idx="741">
                  <c:v>1.0679619498303389E-2</c:v>
                </c:pt>
                <c:pt idx="742">
                  <c:v>1.0679619498303389E-2</c:v>
                </c:pt>
                <c:pt idx="743">
                  <c:v>1.0679619498303389E-2</c:v>
                </c:pt>
                <c:pt idx="744">
                  <c:v>5.0005348148190604E-3</c:v>
                </c:pt>
                <c:pt idx="745">
                  <c:v>5.0005348148190604E-3</c:v>
                </c:pt>
                <c:pt idx="746">
                  <c:v>5.0005348148190604E-3</c:v>
                </c:pt>
                <c:pt idx="747">
                  <c:v>9.6770463932624312E-3</c:v>
                </c:pt>
                <c:pt idx="748">
                  <c:v>9.6770463932624312E-3</c:v>
                </c:pt>
                <c:pt idx="749">
                  <c:v>9.6770463932624312E-3</c:v>
                </c:pt>
                <c:pt idx="750">
                  <c:v>7.7314415030268974E-3</c:v>
                </c:pt>
                <c:pt idx="751">
                  <c:v>7.7314415030268974E-3</c:v>
                </c:pt>
                <c:pt idx="752">
                  <c:v>7.7314415030268974E-3</c:v>
                </c:pt>
                <c:pt idx="753">
                  <c:v>5.1959515923726638E-3</c:v>
                </c:pt>
                <c:pt idx="754">
                  <c:v>5.1959515923726638E-3</c:v>
                </c:pt>
                <c:pt idx="755">
                  <c:v>5.1959515923726638E-3</c:v>
                </c:pt>
                <c:pt idx="756">
                  <c:v>-2.409160681035181E-3</c:v>
                </c:pt>
                <c:pt idx="757">
                  <c:v>-2.409160681035181E-3</c:v>
                </c:pt>
                <c:pt idx="758">
                  <c:v>-2.409160681035181E-3</c:v>
                </c:pt>
                <c:pt idx="759">
                  <c:v>6.7805075120588752E-3</c:v>
                </c:pt>
                <c:pt idx="760">
                  <c:v>6.7805075120588752E-3</c:v>
                </c:pt>
                <c:pt idx="761">
                  <c:v>6.7805075120588752E-3</c:v>
                </c:pt>
                <c:pt idx="762">
                  <c:v>-3.8767162657507928E-4</c:v>
                </c:pt>
                <c:pt idx="763">
                  <c:v>-3.8767162657507928E-4</c:v>
                </c:pt>
                <c:pt idx="764">
                  <c:v>-3.8767162657507928E-4</c:v>
                </c:pt>
                <c:pt idx="765">
                  <c:v>1.121678183498582E-2</c:v>
                </c:pt>
                <c:pt idx="766">
                  <c:v>1.121678183498582E-2</c:v>
                </c:pt>
                <c:pt idx="767">
                  <c:v>1.121678183498582E-2</c:v>
                </c:pt>
                <c:pt idx="768">
                  <c:v>8.1792284509988062E-3</c:v>
                </c:pt>
                <c:pt idx="769">
                  <c:v>8.1792284509988062E-3</c:v>
                </c:pt>
                <c:pt idx="770">
                  <c:v>8.1792284509988062E-3</c:v>
                </c:pt>
                <c:pt idx="771">
                  <c:v>4.5585998686771077E-3</c:v>
                </c:pt>
                <c:pt idx="772">
                  <c:v>4.5585998686771077E-3</c:v>
                </c:pt>
                <c:pt idx="773">
                  <c:v>4.5585998686771077E-3</c:v>
                </c:pt>
                <c:pt idx="774">
                  <c:v>1.748829776015621E-3</c:v>
                </c:pt>
                <c:pt idx="775">
                  <c:v>1.748829776015621E-3</c:v>
                </c:pt>
                <c:pt idx="776">
                  <c:v>1.748829776015621E-3</c:v>
                </c:pt>
                <c:pt idx="777">
                  <c:v>1.0983806746418219E-3</c:v>
                </c:pt>
                <c:pt idx="778">
                  <c:v>1.0983806746418219E-3</c:v>
                </c:pt>
                <c:pt idx="779">
                  <c:v>1.0983806746418219E-3</c:v>
                </c:pt>
                <c:pt idx="780">
                  <c:v>8.6778954769115967E-3</c:v>
                </c:pt>
                <c:pt idx="781">
                  <c:v>8.6778954769115967E-3</c:v>
                </c:pt>
                <c:pt idx="782">
                  <c:v>8.6778954769115967E-3</c:v>
                </c:pt>
                <c:pt idx="783">
                  <c:v>1.393852197657185E-3</c:v>
                </c:pt>
                <c:pt idx="784">
                  <c:v>1.393852197657185E-3</c:v>
                </c:pt>
                <c:pt idx="785">
                  <c:v>1.393852197657185E-3</c:v>
                </c:pt>
                <c:pt idx="786">
                  <c:v>7.9165341079500094E-3</c:v>
                </c:pt>
                <c:pt idx="787">
                  <c:v>7.9165341079500094E-3</c:v>
                </c:pt>
                <c:pt idx="788">
                  <c:v>7.9165341079500094E-3</c:v>
                </c:pt>
                <c:pt idx="789">
                  <c:v>7.1117100156356649E-3</c:v>
                </c:pt>
                <c:pt idx="790">
                  <c:v>7.1117100156356649E-3</c:v>
                </c:pt>
                <c:pt idx="791">
                  <c:v>7.1117100156356649E-3</c:v>
                </c:pt>
                <c:pt idx="792">
                  <c:v>-3.5010973651269459E-3</c:v>
                </c:pt>
                <c:pt idx="793">
                  <c:v>-3.5010973651269459E-3</c:v>
                </c:pt>
                <c:pt idx="794">
                  <c:v>-3.5010973651269459E-3</c:v>
                </c:pt>
                <c:pt idx="795">
                  <c:v>1.2841289071790579E-2</c:v>
                </c:pt>
                <c:pt idx="796">
                  <c:v>1.2841289071790579E-2</c:v>
                </c:pt>
                <c:pt idx="797">
                  <c:v>1.2841289071790579E-2</c:v>
                </c:pt>
                <c:pt idx="798">
                  <c:v>1.1649616444854689E-2</c:v>
                </c:pt>
                <c:pt idx="799">
                  <c:v>1.1649616444854689E-2</c:v>
                </c:pt>
                <c:pt idx="800">
                  <c:v>1.1649616444854689E-2</c:v>
                </c:pt>
                <c:pt idx="801">
                  <c:v>4.4899340248851054E-3</c:v>
                </c:pt>
                <c:pt idx="802">
                  <c:v>4.4899340248851054E-3</c:v>
                </c:pt>
                <c:pt idx="803">
                  <c:v>4.4899340248851054E-3</c:v>
                </c:pt>
                <c:pt idx="804">
                  <c:v>8.1331362646857273E-3</c:v>
                </c:pt>
                <c:pt idx="805">
                  <c:v>8.1331362646857273E-3</c:v>
                </c:pt>
                <c:pt idx="806">
                  <c:v>8.1331362646857273E-3</c:v>
                </c:pt>
                <c:pt idx="807">
                  <c:v>5.800014316593537E-3</c:v>
                </c:pt>
                <c:pt idx="808">
                  <c:v>5.800014316593537E-3</c:v>
                </c:pt>
                <c:pt idx="809">
                  <c:v>5.800014316593537E-3</c:v>
                </c:pt>
                <c:pt idx="810">
                  <c:v>3.233726725495796E-3</c:v>
                </c:pt>
                <c:pt idx="811">
                  <c:v>3.233726725495796E-3</c:v>
                </c:pt>
                <c:pt idx="812">
                  <c:v>3.233726725495796E-3</c:v>
                </c:pt>
                <c:pt idx="813">
                  <c:v>1.462343465763751E-3</c:v>
                </c:pt>
                <c:pt idx="814">
                  <c:v>1.462343465763751E-3</c:v>
                </c:pt>
                <c:pt idx="815">
                  <c:v>1.462343465763751E-3</c:v>
                </c:pt>
                <c:pt idx="816">
                  <c:v>5.8917986856350706E-3</c:v>
                </c:pt>
                <c:pt idx="817">
                  <c:v>5.8917986856350706E-3</c:v>
                </c:pt>
                <c:pt idx="818">
                  <c:v>5.8917986856350706E-3</c:v>
                </c:pt>
                <c:pt idx="819">
                  <c:v>3.0238880667262818E-3</c:v>
                </c:pt>
                <c:pt idx="820">
                  <c:v>3.0238880667262818E-3</c:v>
                </c:pt>
                <c:pt idx="821">
                  <c:v>3.0238880667262818E-3</c:v>
                </c:pt>
                <c:pt idx="822">
                  <c:v>6.0111537926921072E-3</c:v>
                </c:pt>
                <c:pt idx="823">
                  <c:v>6.0111537926921072E-3</c:v>
                </c:pt>
                <c:pt idx="824">
                  <c:v>6.0111537926921072E-3</c:v>
                </c:pt>
                <c:pt idx="825">
                  <c:v>4.9688879606063626E-3</c:v>
                </c:pt>
                <c:pt idx="826">
                  <c:v>4.9688879606063626E-3</c:v>
                </c:pt>
                <c:pt idx="827">
                  <c:v>4.9688879606063626E-3</c:v>
                </c:pt>
                <c:pt idx="828">
                  <c:v>4.719310419164807E-3</c:v>
                </c:pt>
                <c:pt idx="829">
                  <c:v>4.719310419164807E-3</c:v>
                </c:pt>
                <c:pt idx="830">
                  <c:v>4.719310419164807E-3</c:v>
                </c:pt>
                <c:pt idx="831">
                  <c:v>5.5976482267073562E-3</c:v>
                </c:pt>
                <c:pt idx="832">
                  <c:v>5.5976482267073562E-3</c:v>
                </c:pt>
                <c:pt idx="833">
                  <c:v>5.5976482267073562E-3</c:v>
                </c:pt>
                <c:pt idx="834">
                  <c:v>7.1914999120398764E-3</c:v>
                </c:pt>
                <c:pt idx="835">
                  <c:v>7.1914999120398764E-3</c:v>
                </c:pt>
                <c:pt idx="836">
                  <c:v>7.1914999120398764E-3</c:v>
                </c:pt>
                <c:pt idx="837">
                  <c:v>9.403998383337081E-3</c:v>
                </c:pt>
                <c:pt idx="838">
                  <c:v>9.403998383337081E-3</c:v>
                </c:pt>
                <c:pt idx="839">
                  <c:v>9.403998383337081E-3</c:v>
                </c:pt>
                <c:pt idx="840">
                  <c:v>7.6285403612729556E-3</c:v>
                </c:pt>
                <c:pt idx="841">
                  <c:v>7.6285403612729556E-3</c:v>
                </c:pt>
                <c:pt idx="842">
                  <c:v>7.6285403612729556E-3</c:v>
                </c:pt>
                <c:pt idx="843">
                  <c:v>8.339109088382559E-3</c:v>
                </c:pt>
                <c:pt idx="844">
                  <c:v>8.339109088382559E-3</c:v>
                </c:pt>
                <c:pt idx="845">
                  <c:v>8.339109088382559E-3</c:v>
                </c:pt>
                <c:pt idx="846">
                  <c:v>4.819525590204151E-3</c:v>
                </c:pt>
                <c:pt idx="847">
                  <c:v>4.819525590204151E-3</c:v>
                </c:pt>
                <c:pt idx="848">
                  <c:v>4.819525590204151E-3</c:v>
                </c:pt>
                <c:pt idx="849">
                  <c:v>2.2314183511113221E-3</c:v>
                </c:pt>
                <c:pt idx="850">
                  <c:v>2.2314183511113221E-3</c:v>
                </c:pt>
                <c:pt idx="851">
                  <c:v>2.2314183511113221E-3</c:v>
                </c:pt>
                <c:pt idx="852">
                  <c:v>5.9779029009820791E-3</c:v>
                </c:pt>
                <c:pt idx="853">
                  <c:v>5.9779029009820791E-3</c:v>
                </c:pt>
                <c:pt idx="854">
                  <c:v>5.9779029009820791E-3</c:v>
                </c:pt>
                <c:pt idx="855">
                  <c:v>7.9292440820582337E-3</c:v>
                </c:pt>
                <c:pt idx="856">
                  <c:v>7.9292440820582337E-3</c:v>
                </c:pt>
                <c:pt idx="857">
                  <c:v>7.9292440820582337E-3</c:v>
                </c:pt>
                <c:pt idx="858">
                  <c:v>6.8549879130956641E-3</c:v>
                </c:pt>
                <c:pt idx="859">
                  <c:v>6.8549879130956641E-3</c:v>
                </c:pt>
                <c:pt idx="860">
                  <c:v>6.8549879130956641E-3</c:v>
                </c:pt>
                <c:pt idx="861">
                  <c:v>4.690976182113644E-3</c:v>
                </c:pt>
                <c:pt idx="862">
                  <c:v>4.690976182113644E-3</c:v>
                </c:pt>
                <c:pt idx="863">
                  <c:v>4.690976182113644E-3</c:v>
                </c:pt>
                <c:pt idx="864">
                  <c:v>-1.303582746034216E-2</c:v>
                </c:pt>
                <c:pt idx="865">
                  <c:v>-1.303582746034216E-2</c:v>
                </c:pt>
                <c:pt idx="866">
                  <c:v>-1.303582746034216E-2</c:v>
                </c:pt>
                <c:pt idx="867">
                  <c:v>-8.9372505011610218E-2</c:v>
                </c:pt>
                <c:pt idx="868">
                  <c:v>-8.9372505011610218E-2</c:v>
                </c:pt>
                <c:pt idx="869">
                  <c:v>-8.9372505011610218E-2</c:v>
                </c:pt>
                <c:pt idx="870">
                  <c:v>7.547534636423657E-2</c:v>
                </c:pt>
                <c:pt idx="871">
                  <c:v>7.547534636423657E-2</c:v>
                </c:pt>
                <c:pt idx="872">
                  <c:v>7.547534636423657E-2</c:v>
                </c:pt>
                <c:pt idx="873">
                  <c:v>1.115276765936578E-2</c:v>
                </c:pt>
                <c:pt idx="874">
                  <c:v>1.115276765936578E-2</c:v>
                </c:pt>
                <c:pt idx="875">
                  <c:v>1.115276765936578E-2</c:v>
                </c:pt>
                <c:pt idx="876">
                  <c:v>1.533889627211066E-2</c:v>
                </c:pt>
                <c:pt idx="877">
                  <c:v>1.533889627211066E-2</c:v>
                </c:pt>
                <c:pt idx="878">
                  <c:v>1.533889627211066E-2</c:v>
                </c:pt>
                <c:pt idx="879">
                  <c:v>1.6002861092940641E-2</c:v>
                </c:pt>
                <c:pt idx="880">
                  <c:v>1.6002861092940641E-2</c:v>
                </c:pt>
                <c:pt idx="881">
                  <c:v>1.6002861092940641E-2</c:v>
                </c:pt>
              </c:numCache>
            </c:numRef>
          </c:val>
          <c:extLst>
            <c:ext xmlns:c16="http://schemas.microsoft.com/office/drawing/2014/chart" uri="{C3380CC4-5D6E-409C-BE32-E72D297353CC}">
              <c16:uniqueId val="{00000000-9831-D044-8B00-D79635FBF70C}"/>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GDP'!$B$6:$B$893</c:f>
              <c:numCache>
                <c:formatCode>0.0</c:formatCode>
                <c:ptCount val="888"/>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numCache>
            </c:numRef>
          </c:val>
          <c:smooth val="0"/>
          <c:extLst>
            <c:ext xmlns:c16="http://schemas.microsoft.com/office/drawing/2014/chart" uri="{C3380CC4-5D6E-409C-BE32-E72D297353CC}">
              <c16:uniqueId val="{00000001-9831-D044-8B00-D79635FBF70C}"/>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2.5000000000000001E-2"/>
          <c:min val="-2.5000000000000001E-2"/>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a:t>ISM manuf vs GDP growth qoq annualized</a:t>
            </a:r>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090027360"/>
        <c:axId val="1090056552"/>
      </c:barChart>
      <c:barChart>
        <c:barDir val="col"/>
        <c:grouping val="clustered"/>
        <c:varyColors val="0"/>
        <c:ser>
          <c:idx val="0"/>
          <c:order val="0"/>
          <c:tx>
            <c:strRef>
              <c:f>'ISM Manufacturing vs GDP'!$E$5</c:f>
              <c:strCache>
                <c:ptCount val="1"/>
                <c:pt idx="0">
                  <c:v>GDP growth q/q % (annualised)</c:v>
                </c:pt>
              </c:strCache>
            </c:strRef>
          </c:tx>
          <c:spPr>
            <a:solidFill>
              <a:schemeClr val="accent2"/>
            </a:solidFill>
            <a:ln>
              <a:noFill/>
              <a:prstDash val="solid"/>
            </a:ln>
          </c:spPr>
          <c:invertIfNegative val="0"/>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GDP'!$E$6:$E$893</c:f>
              <c:numCache>
                <c:formatCode>0.00%</c:formatCode>
                <c:ptCount val="888"/>
                <c:pt idx="0">
                  <c:v>6.1539249051735911E-2</c:v>
                </c:pt>
                <c:pt idx="1">
                  <c:v>6.1539249051735911E-2</c:v>
                </c:pt>
                <c:pt idx="2">
                  <c:v>6.1539249051735911E-2</c:v>
                </c:pt>
                <c:pt idx="3">
                  <c:v>6.7680136590580142E-2</c:v>
                </c:pt>
                <c:pt idx="4">
                  <c:v>6.7680136590580142E-2</c:v>
                </c:pt>
                <c:pt idx="5">
                  <c:v>6.7680136590580142E-2</c:v>
                </c:pt>
                <c:pt idx="6">
                  <c:v>2.3114910387201041E-2</c:v>
                </c:pt>
                <c:pt idx="7">
                  <c:v>2.3114910387201041E-2</c:v>
                </c:pt>
                <c:pt idx="8">
                  <c:v>2.3114910387201041E-2</c:v>
                </c:pt>
                <c:pt idx="9">
                  <c:v>4.4759796419993059E-3</c:v>
                </c:pt>
                <c:pt idx="10">
                  <c:v>4.4759796419993059E-3</c:v>
                </c:pt>
                <c:pt idx="11">
                  <c:v>4.4759796419993059E-3</c:v>
                </c:pt>
                <c:pt idx="12">
                  <c:v>-5.398904707599983E-2</c:v>
                </c:pt>
                <c:pt idx="13">
                  <c:v>-5.398904707599983E-2</c:v>
                </c:pt>
                <c:pt idx="14">
                  <c:v>-5.398904707599983E-2</c:v>
                </c:pt>
                <c:pt idx="15">
                  <c:v>-1.357438589464066E-2</c:v>
                </c:pt>
                <c:pt idx="16">
                  <c:v>-1.357438589464066E-2</c:v>
                </c:pt>
                <c:pt idx="17">
                  <c:v>-1.357438589464066E-2</c:v>
                </c:pt>
                <c:pt idx="18">
                  <c:v>4.1940944830040523E-2</c:v>
                </c:pt>
                <c:pt idx="19">
                  <c:v>4.1940944830040523E-2</c:v>
                </c:pt>
                <c:pt idx="20">
                  <c:v>4.1940944830040523E-2</c:v>
                </c:pt>
                <c:pt idx="21">
                  <c:v>-3.3150435372567788E-2</c:v>
                </c:pt>
                <c:pt idx="22">
                  <c:v>-3.3150435372567788E-2</c:v>
                </c:pt>
                <c:pt idx="23">
                  <c:v>-3.3150435372567788E-2</c:v>
                </c:pt>
                <c:pt idx="24">
                  <c:v>0.16671651982232791</c:v>
                </c:pt>
                <c:pt idx="25">
                  <c:v>0.16671651982232791</c:v>
                </c:pt>
                <c:pt idx="26">
                  <c:v>0.16671651982232791</c:v>
                </c:pt>
                <c:pt idx="27">
                  <c:v>0.1276875822943975</c:v>
                </c:pt>
                <c:pt idx="28">
                  <c:v>0.1276875822943975</c:v>
                </c:pt>
                <c:pt idx="29">
                  <c:v>0.1276875822943975</c:v>
                </c:pt>
                <c:pt idx="30">
                  <c:v>0.1637698744608331</c:v>
                </c:pt>
                <c:pt idx="31">
                  <c:v>0.1637698744608331</c:v>
                </c:pt>
                <c:pt idx="32">
                  <c:v>0.1637698744608331</c:v>
                </c:pt>
                <c:pt idx="33">
                  <c:v>7.8819251391700984E-2</c:v>
                </c:pt>
                <c:pt idx="34">
                  <c:v>7.8819251391700984E-2</c:v>
                </c:pt>
                <c:pt idx="35">
                  <c:v>7.8819251391700984E-2</c:v>
                </c:pt>
                <c:pt idx="36">
                  <c:v>5.5443162744754471E-2</c:v>
                </c:pt>
                <c:pt idx="37">
                  <c:v>5.5443162744754471E-2</c:v>
                </c:pt>
                <c:pt idx="38">
                  <c:v>5.5443162744754471E-2</c:v>
                </c:pt>
                <c:pt idx="39">
                  <c:v>7.1130687272042747E-2</c:v>
                </c:pt>
                <c:pt idx="40">
                  <c:v>7.1130687272042747E-2</c:v>
                </c:pt>
                <c:pt idx="41">
                  <c:v>7.1130687272042747E-2</c:v>
                </c:pt>
                <c:pt idx="42">
                  <c:v>8.5023780127983395E-2</c:v>
                </c:pt>
                <c:pt idx="43">
                  <c:v>8.5023780127983395E-2</c:v>
                </c:pt>
                <c:pt idx="44">
                  <c:v>8.5023780127983395E-2</c:v>
                </c:pt>
                <c:pt idx="45">
                  <c:v>8.8391316328653158E-3</c:v>
                </c:pt>
                <c:pt idx="46">
                  <c:v>8.8391316328653158E-3</c:v>
                </c:pt>
                <c:pt idx="47">
                  <c:v>8.8391316328653158E-3</c:v>
                </c:pt>
                <c:pt idx="48">
                  <c:v>4.3431328919264052E-2</c:v>
                </c:pt>
                <c:pt idx="49">
                  <c:v>4.3431328919264052E-2</c:v>
                </c:pt>
                <c:pt idx="50">
                  <c:v>4.3431328919264052E-2</c:v>
                </c:pt>
                <c:pt idx="51">
                  <c:v>8.6437452032444018E-3</c:v>
                </c:pt>
                <c:pt idx="52">
                  <c:v>8.6437452032444018E-3</c:v>
                </c:pt>
                <c:pt idx="53">
                  <c:v>8.6437452032444018E-3</c:v>
                </c:pt>
                <c:pt idx="54">
                  <c:v>2.9188115618488109E-2</c:v>
                </c:pt>
                <c:pt idx="55">
                  <c:v>2.9188115618488109E-2</c:v>
                </c:pt>
                <c:pt idx="56">
                  <c:v>2.9188115618488109E-2</c:v>
                </c:pt>
                <c:pt idx="57">
                  <c:v>0.13798313070477011</c:v>
                </c:pt>
                <c:pt idx="58">
                  <c:v>0.13798313070477011</c:v>
                </c:pt>
                <c:pt idx="59">
                  <c:v>0.13798313070477011</c:v>
                </c:pt>
                <c:pt idx="60">
                  <c:v>7.6453744115379196E-2</c:v>
                </c:pt>
                <c:pt idx="61">
                  <c:v>7.6453744115379196E-2</c:v>
                </c:pt>
                <c:pt idx="62">
                  <c:v>7.6453744115379196E-2</c:v>
                </c:pt>
                <c:pt idx="63">
                  <c:v>3.1277831399421967E-2</c:v>
                </c:pt>
                <c:pt idx="64">
                  <c:v>3.1277831399421967E-2</c:v>
                </c:pt>
                <c:pt idx="65">
                  <c:v>3.1277831399421967E-2</c:v>
                </c:pt>
                <c:pt idx="66">
                  <c:v>-2.2317829566265272E-2</c:v>
                </c:pt>
                <c:pt idx="67">
                  <c:v>-2.2317829566265272E-2</c:v>
                </c:pt>
                <c:pt idx="68">
                  <c:v>-2.2317829566265272E-2</c:v>
                </c:pt>
                <c:pt idx="69">
                  <c:v>-5.9196242822145077E-2</c:v>
                </c:pt>
                <c:pt idx="70">
                  <c:v>-5.9196242822145077E-2</c:v>
                </c:pt>
                <c:pt idx="71">
                  <c:v>-5.9196242822145077E-2</c:v>
                </c:pt>
                <c:pt idx="72">
                  <c:v>-1.898428780973227E-2</c:v>
                </c:pt>
                <c:pt idx="73">
                  <c:v>-1.898428780973227E-2</c:v>
                </c:pt>
                <c:pt idx="74">
                  <c:v>-1.898428780973227E-2</c:v>
                </c:pt>
                <c:pt idx="75">
                  <c:v>4.3668205818456762E-3</c:v>
                </c:pt>
                <c:pt idx="76">
                  <c:v>4.3668205818456762E-3</c:v>
                </c:pt>
                <c:pt idx="77">
                  <c:v>4.3668205818456762E-3</c:v>
                </c:pt>
                <c:pt idx="78">
                  <c:v>4.5944882715464708E-2</c:v>
                </c:pt>
                <c:pt idx="79">
                  <c:v>4.5944882715464708E-2</c:v>
                </c:pt>
                <c:pt idx="80">
                  <c:v>4.5944882715464708E-2</c:v>
                </c:pt>
                <c:pt idx="81">
                  <c:v>8.0594812306759467E-2</c:v>
                </c:pt>
                <c:pt idx="82">
                  <c:v>8.0594812306759467E-2</c:v>
                </c:pt>
                <c:pt idx="83">
                  <c:v>8.0594812306759467E-2</c:v>
                </c:pt>
                <c:pt idx="84">
                  <c:v>0.1192381030854877</c:v>
                </c:pt>
                <c:pt idx="85">
                  <c:v>0.1192381030854877</c:v>
                </c:pt>
                <c:pt idx="86">
                  <c:v>0.1192381030854877</c:v>
                </c:pt>
                <c:pt idx="87">
                  <c:v>6.669418000707128E-2</c:v>
                </c:pt>
                <c:pt idx="88">
                  <c:v>6.669418000707128E-2</c:v>
                </c:pt>
                <c:pt idx="89">
                  <c:v>6.669418000707128E-2</c:v>
                </c:pt>
                <c:pt idx="90">
                  <c:v>5.5122708699020251E-2</c:v>
                </c:pt>
                <c:pt idx="91">
                  <c:v>5.5122708699020251E-2</c:v>
                </c:pt>
                <c:pt idx="92">
                  <c:v>5.5122708699020251E-2</c:v>
                </c:pt>
                <c:pt idx="93">
                  <c:v>2.4230252975287799E-2</c:v>
                </c:pt>
                <c:pt idx="94">
                  <c:v>2.4230252975287799E-2</c:v>
                </c:pt>
                <c:pt idx="95">
                  <c:v>2.4230252975287799E-2</c:v>
                </c:pt>
                <c:pt idx="96">
                  <c:v>-1.5444949199477359E-2</c:v>
                </c:pt>
                <c:pt idx="97">
                  <c:v>-1.5444949199477359E-2</c:v>
                </c:pt>
                <c:pt idx="98">
                  <c:v>-1.5444949199477359E-2</c:v>
                </c:pt>
                <c:pt idx="99">
                  <c:v>3.3464720861821728E-2</c:v>
                </c:pt>
                <c:pt idx="100">
                  <c:v>3.3464720861821728E-2</c:v>
                </c:pt>
                <c:pt idx="101">
                  <c:v>3.3464720861821728E-2</c:v>
                </c:pt>
                <c:pt idx="102">
                  <c:v>-3.588743913787829E-3</c:v>
                </c:pt>
                <c:pt idx="103">
                  <c:v>-3.588743913787829E-3</c:v>
                </c:pt>
                <c:pt idx="104">
                  <c:v>-3.588743913787829E-3</c:v>
                </c:pt>
                <c:pt idx="105">
                  <c:v>6.7477789695216561E-2</c:v>
                </c:pt>
                <c:pt idx="106">
                  <c:v>6.7477789695216561E-2</c:v>
                </c:pt>
                <c:pt idx="107">
                  <c:v>6.7477789695216561E-2</c:v>
                </c:pt>
                <c:pt idx="108">
                  <c:v>2.5858681450808829E-2</c:v>
                </c:pt>
                <c:pt idx="109">
                  <c:v>2.5858681450808829E-2</c:v>
                </c:pt>
                <c:pt idx="110">
                  <c:v>2.5858681450808829E-2</c:v>
                </c:pt>
                <c:pt idx="111">
                  <c:v>-8.734679818855895E-3</c:v>
                </c:pt>
                <c:pt idx="112">
                  <c:v>-8.734679818855895E-3</c:v>
                </c:pt>
                <c:pt idx="113">
                  <c:v>-8.734679818855895E-3</c:v>
                </c:pt>
                <c:pt idx="114">
                  <c:v>3.9780771930417291E-2</c:v>
                </c:pt>
                <c:pt idx="115">
                  <c:v>3.9780771930417291E-2</c:v>
                </c:pt>
                <c:pt idx="116">
                  <c:v>3.9780771930417291E-2</c:v>
                </c:pt>
                <c:pt idx="117">
                  <c:v>-4.0733759741440112E-2</c:v>
                </c:pt>
                <c:pt idx="118">
                  <c:v>-4.0733759741440112E-2</c:v>
                </c:pt>
                <c:pt idx="119">
                  <c:v>-4.0733759741440112E-2</c:v>
                </c:pt>
                <c:pt idx="120">
                  <c:v>-9.9845297345456441E-2</c:v>
                </c:pt>
                <c:pt idx="121">
                  <c:v>-9.9845297345456441E-2</c:v>
                </c:pt>
                <c:pt idx="122">
                  <c:v>-9.9845297345456441E-2</c:v>
                </c:pt>
                <c:pt idx="123">
                  <c:v>2.6549374636923199E-2</c:v>
                </c:pt>
                <c:pt idx="124">
                  <c:v>2.6549374636923199E-2</c:v>
                </c:pt>
                <c:pt idx="125">
                  <c:v>2.6549374636923199E-2</c:v>
                </c:pt>
                <c:pt idx="126">
                  <c:v>9.5789063668671126E-2</c:v>
                </c:pt>
                <c:pt idx="127">
                  <c:v>9.5789063668671126E-2</c:v>
                </c:pt>
                <c:pt idx="128">
                  <c:v>9.5789063668671126E-2</c:v>
                </c:pt>
                <c:pt idx="129">
                  <c:v>9.6855862537051252E-2</c:v>
                </c:pt>
                <c:pt idx="130">
                  <c:v>9.6855862537051252E-2</c:v>
                </c:pt>
                <c:pt idx="131">
                  <c:v>9.6855862537051252E-2</c:v>
                </c:pt>
                <c:pt idx="132">
                  <c:v>7.9021349466726676E-2</c:v>
                </c:pt>
                <c:pt idx="133">
                  <c:v>7.9021349466726676E-2</c:v>
                </c:pt>
                <c:pt idx="134">
                  <c:v>7.9021349466726676E-2</c:v>
                </c:pt>
                <c:pt idx="135">
                  <c:v>9.3304390916545854E-2</c:v>
                </c:pt>
                <c:pt idx="136">
                  <c:v>9.3304390916545854E-2</c:v>
                </c:pt>
                <c:pt idx="137">
                  <c:v>9.3304390916545854E-2</c:v>
                </c:pt>
                <c:pt idx="138">
                  <c:v>2.8254023082618929E-3</c:v>
                </c:pt>
                <c:pt idx="139">
                  <c:v>2.8254023082618929E-3</c:v>
                </c:pt>
                <c:pt idx="140">
                  <c:v>2.8254023082618929E-3</c:v>
                </c:pt>
                <c:pt idx="141">
                  <c:v>1.1444351831034091E-2</c:v>
                </c:pt>
                <c:pt idx="142">
                  <c:v>1.1444351831034091E-2</c:v>
                </c:pt>
                <c:pt idx="143">
                  <c:v>1.1444351831034091E-2</c:v>
                </c:pt>
                <c:pt idx="144">
                  <c:v>9.2985582434541802E-2</c:v>
                </c:pt>
                <c:pt idx="145">
                  <c:v>9.2985582434541802E-2</c:v>
                </c:pt>
                <c:pt idx="146">
                  <c:v>9.2985582434541802E-2</c:v>
                </c:pt>
                <c:pt idx="147">
                  <c:v>-2.138920017185875E-2</c:v>
                </c:pt>
                <c:pt idx="148">
                  <c:v>-2.138920017185875E-2</c:v>
                </c:pt>
                <c:pt idx="149">
                  <c:v>-2.138920017185875E-2</c:v>
                </c:pt>
                <c:pt idx="150">
                  <c:v>1.9721040613347899E-2</c:v>
                </c:pt>
                <c:pt idx="151">
                  <c:v>1.9721040613347899E-2</c:v>
                </c:pt>
                <c:pt idx="152">
                  <c:v>1.9721040613347899E-2</c:v>
                </c:pt>
                <c:pt idx="153">
                  <c:v>-5.0356287283370271E-2</c:v>
                </c:pt>
                <c:pt idx="154">
                  <c:v>-5.0356287283370271E-2</c:v>
                </c:pt>
                <c:pt idx="155">
                  <c:v>-5.0356287283370271E-2</c:v>
                </c:pt>
                <c:pt idx="156">
                  <c:v>2.7270711035208169E-2</c:v>
                </c:pt>
                <c:pt idx="157">
                  <c:v>2.7270711035208169E-2</c:v>
                </c:pt>
                <c:pt idx="158">
                  <c:v>2.7270711035208169E-2</c:v>
                </c:pt>
                <c:pt idx="159">
                  <c:v>6.9645786784463537E-2</c:v>
                </c:pt>
                <c:pt idx="160">
                  <c:v>6.9645786784463537E-2</c:v>
                </c:pt>
                <c:pt idx="161">
                  <c:v>6.9645786784463537E-2</c:v>
                </c:pt>
                <c:pt idx="162">
                  <c:v>7.9022797586295823E-2</c:v>
                </c:pt>
                <c:pt idx="163">
                  <c:v>7.9022797586295823E-2</c:v>
                </c:pt>
                <c:pt idx="164">
                  <c:v>7.9022797586295823E-2</c:v>
                </c:pt>
                <c:pt idx="165">
                  <c:v>8.0781782598194907E-2</c:v>
                </c:pt>
                <c:pt idx="166">
                  <c:v>8.0781782598194907E-2</c:v>
                </c:pt>
                <c:pt idx="167">
                  <c:v>8.0781782598194907E-2</c:v>
                </c:pt>
                <c:pt idx="168">
                  <c:v>7.3277593508692895E-2</c:v>
                </c:pt>
                <c:pt idx="169">
                  <c:v>7.3277593508692895E-2</c:v>
                </c:pt>
                <c:pt idx="170">
                  <c:v>7.3277593508692895E-2</c:v>
                </c:pt>
                <c:pt idx="171">
                  <c:v>3.6639476329429543E-2</c:v>
                </c:pt>
                <c:pt idx="172">
                  <c:v>3.6639476329429543E-2</c:v>
                </c:pt>
                <c:pt idx="173">
                  <c:v>3.6639476329429543E-2</c:v>
                </c:pt>
                <c:pt idx="174">
                  <c:v>5.0053507783781592E-2</c:v>
                </c:pt>
                <c:pt idx="175">
                  <c:v>5.0053507783781592E-2</c:v>
                </c:pt>
                <c:pt idx="176">
                  <c:v>5.0053507783781592E-2</c:v>
                </c:pt>
                <c:pt idx="177">
                  <c:v>1.3221111225523829E-2</c:v>
                </c:pt>
                <c:pt idx="178">
                  <c:v>1.3221111225523829E-2</c:v>
                </c:pt>
                <c:pt idx="179">
                  <c:v>1.3221111225523829E-2</c:v>
                </c:pt>
                <c:pt idx="180">
                  <c:v>4.4383110795709113E-2</c:v>
                </c:pt>
                <c:pt idx="181">
                  <c:v>4.4383110795709113E-2</c:v>
                </c:pt>
                <c:pt idx="182">
                  <c:v>4.4383110795709113E-2</c:v>
                </c:pt>
                <c:pt idx="183">
                  <c:v>4.5646019606861099E-2</c:v>
                </c:pt>
                <c:pt idx="184">
                  <c:v>4.5646019606861099E-2</c:v>
                </c:pt>
                <c:pt idx="185">
                  <c:v>4.5646019606861099E-2</c:v>
                </c:pt>
                <c:pt idx="186">
                  <c:v>9.0879981544722988E-2</c:v>
                </c:pt>
                <c:pt idx="187">
                  <c:v>9.0879981544722988E-2</c:v>
                </c:pt>
                <c:pt idx="188">
                  <c:v>9.0879981544722988E-2</c:v>
                </c:pt>
                <c:pt idx="189">
                  <c:v>2.6483115193417509E-2</c:v>
                </c:pt>
                <c:pt idx="190">
                  <c:v>2.6483115193417509E-2</c:v>
                </c:pt>
                <c:pt idx="191">
                  <c:v>2.6483115193417509E-2</c:v>
                </c:pt>
                <c:pt idx="192">
                  <c:v>8.7034600081077995E-2</c:v>
                </c:pt>
                <c:pt idx="193">
                  <c:v>8.7034600081077995E-2</c:v>
                </c:pt>
                <c:pt idx="194">
                  <c:v>8.7034600081077995E-2</c:v>
                </c:pt>
                <c:pt idx="195">
                  <c:v>4.426572835975362E-2</c:v>
                </c:pt>
                <c:pt idx="196">
                  <c:v>4.426572835975362E-2</c:v>
                </c:pt>
                <c:pt idx="197">
                  <c:v>4.426572835975362E-2</c:v>
                </c:pt>
                <c:pt idx="198">
                  <c:v>6.3971809202924002E-2</c:v>
                </c:pt>
                <c:pt idx="199">
                  <c:v>6.3971809202924002E-2</c:v>
                </c:pt>
                <c:pt idx="200">
                  <c:v>6.3971809202924002E-2</c:v>
                </c:pt>
                <c:pt idx="201">
                  <c:v>1.2412233383173101E-2</c:v>
                </c:pt>
                <c:pt idx="202">
                  <c:v>1.2412233383173101E-2</c:v>
                </c:pt>
                <c:pt idx="203">
                  <c:v>1.2412233383173101E-2</c:v>
                </c:pt>
                <c:pt idx="204">
                  <c:v>0.10036021002518369</c:v>
                </c:pt>
                <c:pt idx="205">
                  <c:v>0.10036021002518369</c:v>
                </c:pt>
                <c:pt idx="206">
                  <c:v>0.10036021002518369</c:v>
                </c:pt>
                <c:pt idx="207">
                  <c:v>5.1497573394729601E-2</c:v>
                </c:pt>
                <c:pt idx="208">
                  <c:v>5.1497573394729601E-2</c:v>
                </c:pt>
                <c:pt idx="209">
                  <c:v>5.1497573394729601E-2</c:v>
                </c:pt>
                <c:pt idx="210">
                  <c:v>9.1940002828739154E-2</c:v>
                </c:pt>
                <c:pt idx="211">
                  <c:v>9.1940002828739154E-2</c:v>
                </c:pt>
                <c:pt idx="212">
                  <c:v>9.1940002828739154E-2</c:v>
                </c:pt>
                <c:pt idx="213">
                  <c:v>9.5395986872523153E-2</c:v>
                </c:pt>
                <c:pt idx="214">
                  <c:v>9.5395986872523153E-2</c:v>
                </c:pt>
                <c:pt idx="215">
                  <c:v>9.5395986872523153E-2</c:v>
                </c:pt>
                <c:pt idx="216">
                  <c:v>0.100982479057544</c:v>
                </c:pt>
                <c:pt idx="217">
                  <c:v>0.100982479057544</c:v>
                </c:pt>
                <c:pt idx="218">
                  <c:v>0.100982479057544</c:v>
                </c:pt>
                <c:pt idx="219">
                  <c:v>1.373425320265032E-2</c:v>
                </c:pt>
                <c:pt idx="220">
                  <c:v>1.373425320265032E-2</c:v>
                </c:pt>
                <c:pt idx="221">
                  <c:v>1.373425320265032E-2</c:v>
                </c:pt>
                <c:pt idx="222">
                  <c:v>3.4308985871634563E-2</c:v>
                </c:pt>
                <c:pt idx="223">
                  <c:v>3.4308985871634563E-2</c:v>
                </c:pt>
                <c:pt idx="224">
                  <c:v>3.4308985871634563E-2</c:v>
                </c:pt>
                <c:pt idx="225">
                  <c:v>3.3222338325639138E-2</c:v>
                </c:pt>
                <c:pt idx="226">
                  <c:v>3.3222338325639138E-2</c:v>
                </c:pt>
                <c:pt idx="227">
                  <c:v>3.3222338325639138E-2</c:v>
                </c:pt>
                <c:pt idx="228">
                  <c:v>3.5895409464262507E-2</c:v>
                </c:pt>
                <c:pt idx="229">
                  <c:v>3.5895409464262507E-2</c:v>
                </c:pt>
                <c:pt idx="230">
                  <c:v>3.5895409464262507E-2</c:v>
                </c:pt>
                <c:pt idx="231">
                  <c:v>2.4541678795018118E-3</c:v>
                </c:pt>
                <c:pt idx="232">
                  <c:v>2.4541678795018118E-3</c:v>
                </c:pt>
                <c:pt idx="233">
                  <c:v>2.4541678795018118E-3</c:v>
                </c:pt>
                <c:pt idx="234">
                  <c:v>3.8385319245969551E-2</c:v>
                </c:pt>
                <c:pt idx="235">
                  <c:v>3.8385319245969551E-2</c:v>
                </c:pt>
                <c:pt idx="236">
                  <c:v>3.8385319245969551E-2</c:v>
                </c:pt>
                <c:pt idx="237">
                  <c:v>3.050352818463176E-2</c:v>
                </c:pt>
                <c:pt idx="238">
                  <c:v>3.050352818463176E-2</c:v>
                </c:pt>
                <c:pt idx="239">
                  <c:v>3.050352818463176E-2</c:v>
                </c:pt>
                <c:pt idx="240">
                  <c:v>8.4110145813841353E-2</c:v>
                </c:pt>
                <c:pt idx="241">
                  <c:v>8.4110145813841353E-2</c:v>
                </c:pt>
                <c:pt idx="242">
                  <c:v>8.4110145813841353E-2</c:v>
                </c:pt>
                <c:pt idx="243">
                  <c:v>6.8525659237721692E-2</c:v>
                </c:pt>
                <c:pt idx="244">
                  <c:v>6.8525659237721692E-2</c:v>
                </c:pt>
                <c:pt idx="245">
                  <c:v>6.8525659237721692E-2</c:v>
                </c:pt>
                <c:pt idx="246">
                  <c:v>3.1360425530983838E-2</c:v>
                </c:pt>
                <c:pt idx="247">
                  <c:v>3.1360425530983838E-2</c:v>
                </c:pt>
                <c:pt idx="248">
                  <c:v>3.1360425530983838E-2</c:v>
                </c:pt>
                <c:pt idx="249">
                  <c:v>1.5825865664408582E-2</c:v>
                </c:pt>
                <c:pt idx="250">
                  <c:v>1.5825865664408582E-2</c:v>
                </c:pt>
                <c:pt idx="251">
                  <c:v>1.5825865664408582E-2</c:v>
                </c:pt>
                <c:pt idx="252">
                  <c:v>6.4089767847923307E-2</c:v>
                </c:pt>
                <c:pt idx="253">
                  <c:v>6.4089767847923307E-2</c:v>
                </c:pt>
                <c:pt idx="254">
                  <c:v>6.4089767847923307E-2</c:v>
                </c:pt>
                <c:pt idx="255">
                  <c:v>1.221537317702537E-2</c:v>
                </c:pt>
                <c:pt idx="256">
                  <c:v>1.221537317702537E-2</c:v>
                </c:pt>
                <c:pt idx="257">
                  <c:v>1.221537317702537E-2</c:v>
                </c:pt>
                <c:pt idx="258">
                  <c:v>2.6683490197652041E-2</c:v>
                </c:pt>
                <c:pt idx="259">
                  <c:v>2.6683490197652041E-2</c:v>
                </c:pt>
                <c:pt idx="260">
                  <c:v>2.6683490197652041E-2</c:v>
                </c:pt>
                <c:pt idx="261">
                  <c:v>-1.936553931373752E-2</c:v>
                </c:pt>
                <c:pt idx="262">
                  <c:v>-1.936553931373752E-2</c:v>
                </c:pt>
                <c:pt idx="263">
                  <c:v>-1.936553931373752E-2</c:v>
                </c:pt>
                <c:pt idx="264">
                  <c:v>-5.9256150066526736E-3</c:v>
                </c:pt>
                <c:pt idx="265">
                  <c:v>-5.9256150066526736E-3</c:v>
                </c:pt>
                <c:pt idx="266">
                  <c:v>-5.9256150066526736E-3</c:v>
                </c:pt>
                <c:pt idx="267">
                  <c:v>5.6892979569385096E-3</c:v>
                </c:pt>
                <c:pt idx="268">
                  <c:v>5.6892979569385096E-3</c:v>
                </c:pt>
                <c:pt idx="269">
                  <c:v>5.6892979569385096E-3</c:v>
                </c:pt>
                <c:pt idx="270">
                  <c:v>3.7374724507416301E-2</c:v>
                </c:pt>
                <c:pt idx="271">
                  <c:v>3.7374724507416301E-2</c:v>
                </c:pt>
                <c:pt idx="272">
                  <c:v>3.7374724507416301E-2</c:v>
                </c:pt>
                <c:pt idx="273">
                  <c:v>-4.2181388825872079E-2</c:v>
                </c:pt>
                <c:pt idx="274">
                  <c:v>-4.2181388825872079E-2</c:v>
                </c:pt>
                <c:pt idx="275">
                  <c:v>-4.2181388825872079E-2</c:v>
                </c:pt>
                <c:pt idx="276">
                  <c:v>0.11314636517358</c:v>
                </c:pt>
                <c:pt idx="277">
                  <c:v>0.11314636517358</c:v>
                </c:pt>
                <c:pt idx="278">
                  <c:v>0.11314636517358</c:v>
                </c:pt>
                <c:pt idx="279">
                  <c:v>2.1821124394593161E-2</c:v>
                </c:pt>
                <c:pt idx="280">
                  <c:v>2.1821124394593161E-2</c:v>
                </c:pt>
                <c:pt idx="281">
                  <c:v>2.1821124394593161E-2</c:v>
                </c:pt>
                <c:pt idx="282">
                  <c:v>3.3327282382066732E-2</c:v>
                </c:pt>
                <c:pt idx="283">
                  <c:v>3.3327282382066732E-2</c:v>
                </c:pt>
                <c:pt idx="284">
                  <c:v>3.3327282382066732E-2</c:v>
                </c:pt>
                <c:pt idx="285">
                  <c:v>9.4647624276400499E-3</c:v>
                </c:pt>
                <c:pt idx="286">
                  <c:v>9.4647624276400499E-3</c:v>
                </c:pt>
                <c:pt idx="287">
                  <c:v>9.4647624276400499E-3</c:v>
                </c:pt>
                <c:pt idx="288">
                  <c:v>7.5612407343295773E-2</c:v>
                </c:pt>
                <c:pt idx="289">
                  <c:v>7.5612407343295773E-2</c:v>
                </c:pt>
                <c:pt idx="290">
                  <c:v>7.5612407343295773E-2</c:v>
                </c:pt>
                <c:pt idx="291">
                  <c:v>9.3929053762295656E-2</c:v>
                </c:pt>
                <c:pt idx="292">
                  <c:v>9.3929053762295656E-2</c:v>
                </c:pt>
                <c:pt idx="293">
                  <c:v>9.3929053762295656E-2</c:v>
                </c:pt>
                <c:pt idx="294">
                  <c:v>3.8313766779282547E-2</c:v>
                </c:pt>
                <c:pt idx="295">
                  <c:v>3.8313766779282547E-2</c:v>
                </c:pt>
                <c:pt idx="296">
                  <c:v>3.8313766779282547E-2</c:v>
                </c:pt>
                <c:pt idx="297">
                  <c:v>6.8679494830585774E-2</c:v>
                </c:pt>
                <c:pt idx="298">
                  <c:v>6.8679494830585774E-2</c:v>
                </c:pt>
                <c:pt idx="299">
                  <c:v>6.8679494830585774E-2</c:v>
                </c:pt>
                <c:pt idx="300">
                  <c:v>0.1027280596009805</c:v>
                </c:pt>
                <c:pt idx="301">
                  <c:v>0.1027280596009805</c:v>
                </c:pt>
                <c:pt idx="302">
                  <c:v>0.1027280596009805</c:v>
                </c:pt>
                <c:pt idx="303">
                  <c:v>4.4262787966369732E-2</c:v>
                </c:pt>
                <c:pt idx="304">
                  <c:v>4.4262787966369732E-2</c:v>
                </c:pt>
                <c:pt idx="305">
                  <c:v>4.4262787966369732E-2</c:v>
                </c:pt>
                <c:pt idx="306">
                  <c:v>-2.087058091389582E-2</c:v>
                </c:pt>
                <c:pt idx="307">
                  <c:v>-2.087058091389582E-2</c:v>
                </c:pt>
                <c:pt idx="308">
                  <c:v>-2.087058091389582E-2</c:v>
                </c:pt>
                <c:pt idx="309">
                  <c:v>3.8512677530483819E-2</c:v>
                </c:pt>
                <c:pt idx="310">
                  <c:v>3.8512677530483819E-2</c:v>
                </c:pt>
                <c:pt idx="311">
                  <c:v>3.8512677530483819E-2</c:v>
                </c:pt>
                <c:pt idx="312">
                  <c:v>-3.3949914388930691E-2</c:v>
                </c:pt>
                <c:pt idx="313">
                  <c:v>-3.3949914388930691E-2</c:v>
                </c:pt>
                <c:pt idx="314">
                  <c:v>-3.3949914388930691E-2</c:v>
                </c:pt>
                <c:pt idx="315">
                  <c:v>9.5412788260362813E-3</c:v>
                </c:pt>
                <c:pt idx="316">
                  <c:v>9.5412788260362813E-3</c:v>
                </c:pt>
                <c:pt idx="317">
                  <c:v>9.5412788260362813E-3</c:v>
                </c:pt>
                <c:pt idx="318">
                  <c:v>-3.7273103393761657E-2</c:v>
                </c:pt>
                <c:pt idx="319">
                  <c:v>-3.7273103393761657E-2</c:v>
                </c:pt>
                <c:pt idx="320">
                  <c:v>-3.7273103393761657E-2</c:v>
                </c:pt>
                <c:pt idx="321">
                  <c:v>-1.543547302283965E-2</c:v>
                </c:pt>
                <c:pt idx="322">
                  <c:v>-1.543547302283965E-2</c:v>
                </c:pt>
                <c:pt idx="323">
                  <c:v>-1.543547302283965E-2</c:v>
                </c:pt>
                <c:pt idx="324">
                  <c:v>-4.7809557156305527E-2</c:v>
                </c:pt>
                <c:pt idx="325">
                  <c:v>-4.7809557156305527E-2</c:v>
                </c:pt>
                <c:pt idx="326">
                  <c:v>-4.7809557156305527E-2</c:v>
                </c:pt>
                <c:pt idx="327">
                  <c:v>2.888924771416268E-2</c:v>
                </c:pt>
                <c:pt idx="328">
                  <c:v>2.888924771416268E-2</c:v>
                </c:pt>
                <c:pt idx="329">
                  <c:v>2.888924771416268E-2</c:v>
                </c:pt>
                <c:pt idx="330">
                  <c:v>7.0244074865320139E-2</c:v>
                </c:pt>
                <c:pt idx="331">
                  <c:v>7.0244074865320139E-2</c:v>
                </c:pt>
                <c:pt idx="332">
                  <c:v>7.0244074865320139E-2</c:v>
                </c:pt>
                <c:pt idx="333">
                  <c:v>5.4958641008029607E-2</c:v>
                </c:pt>
                <c:pt idx="334">
                  <c:v>5.4958641008029607E-2</c:v>
                </c:pt>
                <c:pt idx="335">
                  <c:v>5.4958641008029607E-2</c:v>
                </c:pt>
                <c:pt idx="336">
                  <c:v>9.3030301011741257E-2</c:v>
                </c:pt>
                <c:pt idx="337">
                  <c:v>9.3030301011741257E-2</c:v>
                </c:pt>
                <c:pt idx="338">
                  <c:v>9.3030301011741257E-2</c:v>
                </c:pt>
                <c:pt idx="339">
                  <c:v>2.9672595741234931E-2</c:v>
                </c:pt>
                <c:pt idx="340">
                  <c:v>2.9672595741234931E-2</c:v>
                </c:pt>
                <c:pt idx="341">
                  <c:v>2.9672595741234931E-2</c:v>
                </c:pt>
                <c:pt idx="342">
                  <c:v>2.2129539098495469E-2</c:v>
                </c:pt>
                <c:pt idx="343">
                  <c:v>2.2129539098495469E-2</c:v>
                </c:pt>
                <c:pt idx="344">
                  <c:v>2.2129539098495469E-2</c:v>
                </c:pt>
                <c:pt idx="345">
                  <c:v>2.931081062144569E-2</c:v>
                </c:pt>
                <c:pt idx="346">
                  <c:v>2.931081062144569E-2</c:v>
                </c:pt>
                <c:pt idx="347">
                  <c:v>2.931081062144569E-2</c:v>
                </c:pt>
                <c:pt idx="348">
                  <c:v>4.8103502453764158E-2</c:v>
                </c:pt>
                <c:pt idx="349">
                  <c:v>4.8103502453764158E-2</c:v>
                </c:pt>
                <c:pt idx="350">
                  <c:v>4.8103502453764158E-2</c:v>
                </c:pt>
                <c:pt idx="351">
                  <c:v>8.0061803046076463E-2</c:v>
                </c:pt>
                <c:pt idx="352">
                  <c:v>8.0061803046076463E-2</c:v>
                </c:pt>
                <c:pt idx="353">
                  <c:v>8.0061803046076463E-2</c:v>
                </c:pt>
                <c:pt idx="354">
                  <c:v>7.4151259847902606E-2</c:v>
                </c:pt>
                <c:pt idx="355">
                  <c:v>7.4151259847902606E-2</c:v>
                </c:pt>
                <c:pt idx="356">
                  <c:v>7.4151259847902606E-2</c:v>
                </c:pt>
                <c:pt idx="357">
                  <c:v>8.7433743543696707E-5</c:v>
                </c:pt>
                <c:pt idx="358">
                  <c:v>8.7433743543696707E-5</c:v>
                </c:pt>
                <c:pt idx="359">
                  <c:v>8.7433743543696707E-5</c:v>
                </c:pt>
                <c:pt idx="360">
                  <c:v>1.282777891271847E-2</c:v>
                </c:pt>
                <c:pt idx="361">
                  <c:v>1.282777891271847E-2</c:v>
                </c:pt>
                <c:pt idx="362">
                  <c:v>1.282777891271847E-2</c:v>
                </c:pt>
                <c:pt idx="363">
                  <c:v>0.16376340193805031</c:v>
                </c:pt>
                <c:pt idx="364">
                  <c:v>0.16376340193805031</c:v>
                </c:pt>
                <c:pt idx="365">
                  <c:v>0.16376340193805031</c:v>
                </c:pt>
                <c:pt idx="366">
                  <c:v>4.083140069418012E-2</c:v>
                </c:pt>
                <c:pt idx="367">
                  <c:v>4.083140069418012E-2</c:v>
                </c:pt>
                <c:pt idx="368">
                  <c:v>4.083140069418012E-2</c:v>
                </c:pt>
                <c:pt idx="369">
                  <c:v>5.4859501505211787E-2</c:v>
                </c:pt>
                <c:pt idx="370">
                  <c:v>5.4859501505211787E-2</c:v>
                </c:pt>
                <c:pt idx="371">
                  <c:v>5.4859501505211787E-2</c:v>
                </c:pt>
                <c:pt idx="372">
                  <c:v>7.2109088409857414E-3</c:v>
                </c:pt>
                <c:pt idx="373">
                  <c:v>7.2109088409857414E-3</c:v>
                </c:pt>
                <c:pt idx="374">
                  <c:v>7.2109088409857414E-3</c:v>
                </c:pt>
                <c:pt idx="375">
                  <c:v>4.2836572536188999E-3</c:v>
                </c:pt>
                <c:pt idx="376">
                  <c:v>4.2836572536188999E-3</c:v>
                </c:pt>
                <c:pt idx="377">
                  <c:v>4.2836572536188999E-3</c:v>
                </c:pt>
                <c:pt idx="378">
                  <c:v>3.0047616412103961E-2</c:v>
                </c:pt>
                <c:pt idx="379">
                  <c:v>3.0047616412103961E-2</c:v>
                </c:pt>
                <c:pt idx="380">
                  <c:v>3.0047616412103961E-2</c:v>
                </c:pt>
                <c:pt idx="381">
                  <c:v>1.0040586479814319E-2</c:v>
                </c:pt>
                <c:pt idx="382">
                  <c:v>1.0040586479814319E-2</c:v>
                </c:pt>
                <c:pt idx="383">
                  <c:v>1.0040586479814319E-2</c:v>
                </c:pt>
                <c:pt idx="384">
                  <c:v>1.264024091996396E-2</c:v>
                </c:pt>
                <c:pt idx="385">
                  <c:v>1.264024091996396E-2</c:v>
                </c:pt>
                <c:pt idx="386">
                  <c:v>1.264024091996396E-2</c:v>
                </c:pt>
                <c:pt idx="387">
                  <c:v>-7.9906370318043152E-2</c:v>
                </c:pt>
                <c:pt idx="388">
                  <c:v>-7.9906370318043152E-2</c:v>
                </c:pt>
                <c:pt idx="389">
                  <c:v>-7.9906370318043152E-2</c:v>
                </c:pt>
                <c:pt idx="390">
                  <c:v>-4.745416622351839E-3</c:v>
                </c:pt>
                <c:pt idx="391">
                  <c:v>-4.745416622351839E-3</c:v>
                </c:pt>
                <c:pt idx="392">
                  <c:v>-4.745416622351839E-3</c:v>
                </c:pt>
                <c:pt idx="393">
                  <c:v>7.6709858133567455E-2</c:v>
                </c:pt>
                <c:pt idx="394">
                  <c:v>7.6709858133567455E-2</c:v>
                </c:pt>
                <c:pt idx="395">
                  <c:v>7.6709858133567455E-2</c:v>
                </c:pt>
                <c:pt idx="396">
                  <c:v>8.0711035982251156E-2</c:v>
                </c:pt>
                <c:pt idx="397">
                  <c:v>8.0711035982251156E-2</c:v>
                </c:pt>
                <c:pt idx="398">
                  <c:v>8.0711035982251156E-2</c:v>
                </c:pt>
                <c:pt idx="399">
                  <c:v>-2.9314664229681871E-2</c:v>
                </c:pt>
                <c:pt idx="400">
                  <c:v>-2.9314664229681871E-2</c:v>
                </c:pt>
                <c:pt idx="401">
                  <c:v>-2.9314664229681871E-2</c:v>
                </c:pt>
                <c:pt idx="402">
                  <c:v>4.8768338275421819E-2</c:v>
                </c:pt>
                <c:pt idx="403">
                  <c:v>4.8768338275421819E-2</c:v>
                </c:pt>
                <c:pt idx="404">
                  <c:v>4.8768338275421819E-2</c:v>
                </c:pt>
                <c:pt idx="405">
                  <c:v>-4.2875433350734522E-2</c:v>
                </c:pt>
                <c:pt idx="406">
                  <c:v>-4.2875433350734522E-2</c:v>
                </c:pt>
                <c:pt idx="407">
                  <c:v>-4.2875433350734522E-2</c:v>
                </c:pt>
                <c:pt idx="408">
                  <c:v>-6.0708618578961808E-2</c:v>
                </c:pt>
                <c:pt idx="409">
                  <c:v>-6.0708618578961808E-2</c:v>
                </c:pt>
                <c:pt idx="410">
                  <c:v>-6.0708618578961808E-2</c:v>
                </c:pt>
                <c:pt idx="411">
                  <c:v>1.8373191068485228E-2</c:v>
                </c:pt>
                <c:pt idx="412">
                  <c:v>1.8373191068485228E-2</c:v>
                </c:pt>
                <c:pt idx="413">
                  <c:v>1.8373191068485228E-2</c:v>
                </c:pt>
                <c:pt idx="414">
                  <c:v>-1.5204502610256521E-2</c:v>
                </c:pt>
                <c:pt idx="415">
                  <c:v>-1.5204502610256521E-2</c:v>
                </c:pt>
                <c:pt idx="416">
                  <c:v>-1.5204502610256521E-2</c:v>
                </c:pt>
                <c:pt idx="417">
                  <c:v>1.5988086330049891E-3</c:v>
                </c:pt>
                <c:pt idx="418">
                  <c:v>1.5988086330049891E-3</c:v>
                </c:pt>
                <c:pt idx="419">
                  <c:v>1.5988086330049891E-3</c:v>
                </c:pt>
                <c:pt idx="420">
                  <c:v>5.3765121497418862E-2</c:v>
                </c:pt>
                <c:pt idx="421">
                  <c:v>5.3765121497418862E-2</c:v>
                </c:pt>
                <c:pt idx="422">
                  <c:v>5.3765121497418862E-2</c:v>
                </c:pt>
                <c:pt idx="423">
                  <c:v>9.4178949150713009E-2</c:v>
                </c:pt>
                <c:pt idx="424">
                  <c:v>9.4178949150713009E-2</c:v>
                </c:pt>
                <c:pt idx="425">
                  <c:v>9.4178949150713009E-2</c:v>
                </c:pt>
                <c:pt idx="426">
                  <c:v>8.239244141250035E-2</c:v>
                </c:pt>
                <c:pt idx="427">
                  <c:v>8.239244141250035E-2</c:v>
                </c:pt>
                <c:pt idx="428">
                  <c:v>8.239244141250035E-2</c:v>
                </c:pt>
                <c:pt idx="429">
                  <c:v>8.609659002729031E-2</c:v>
                </c:pt>
                <c:pt idx="430">
                  <c:v>8.609659002729031E-2</c:v>
                </c:pt>
                <c:pt idx="431">
                  <c:v>8.609659002729031E-2</c:v>
                </c:pt>
                <c:pt idx="432">
                  <c:v>8.0513511399357363E-2</c:v>
                </c:pt>
                <c:pt idx="433">
                  <c:v>8.0513511399357363E-2</c:v>
                </c:pt>
                <c:pt idx="434">
                  <c:v>8.0513511399357363E-2</c:v>
                </c:pt>
                <c:pt idx="435">
                  <c:v>7.0923587812259603E-2</c:v>
                </c:pt>
                <c:pt idx="436">
                  <c:v>7.0923587812259603E-2</c:v>
                </c:pt>
                <c:pt idx="437">
                  <c:v>7.0923587812259603E-2</c:v>
                </c:pt>
                <c:pt idx="438">
                  <c:v>3.9123789055161673E-2</c:v>
                </c:pt>
                <c:pt idx="439">
                  <c:v>3.9123789055161673E-2</c:v>
                </c:pt>
                <c:pt idx="440">
                  <c:v>3.9123789055161673E-2</c:v>
                </c:pt>
                <c:pt idx="441">
                  <c:v>3.3240786663843558E-2</c:v>
                </c:pt>
                <c:pt idx="442">
                  <c:v>3.3240786663843558E-2</c:v>
                </c:pt>
                <c:pt idx="443">
                  <c:v>3.3240786663843558E-2</c:v>
                </c:pt>
                <c:pt idx="444">
                  <c:v>3.9330001743275167E-2</c:v>
                </c:pt>
                <c:pt idx="445">
                  <c:v>3.9330001743275167E-2</c:v>
                </c:pt>
                <c:pt idx="446">
                  <c:v>3.9330001743275167E-2</c:v>
                </c:pt>
                <c:pt idx="447">
                  <c:v>3.5686522958785938E-2</c:v>
                </c:pt>
                <c:pt idx="448">
                  <c:v>3.5686522958785938E-2</c:v>
                </c:pt>
                <c:pt idx="449">
                  <c:v>3.5686522958785938E-2</c:v>
                </c:pt>
                <c:pt idx="450">
                  <c:v>6.2498410129544268E-2</c:v>
                </c:pt>
                <c:pt idx="451">
                  <c:v>6.2498410129544268E-2</c:v>
                </c:pt>
                <c:pt idx="452">
                  <c:v>6.2498410129544268E-2</c:v>
                </c:pt>
                <c:pt idx="453">
                  <c:v>3.0066261016593598E-2</c:v>
                </c:pt>
                <c:pt idx="454">
                  <c:v>3.0066261016593598E-2</c:v>
                </c:pt>
                <c:pt idx="455">
                  <c:v>3.0066261016593598E-2</c:v>
                </c:pt>
                <c:pt idx="456">
                  <c:v>3.7867131071648068E-2</c:v>
                </c:pt>
                <c:pt idx="457">
                  <c:v>3.7867131071648068E-2</c:v>
                </c:pt>
                <c:pt idx="458">
                  <c:v>3.7867131071648068E-2</c:v>
                </c:pt>
                <c:pt idx="459">
                  <c:v>1.813716419389122E-2</c:v>
                </c:pt>
                <c:pt idx="460">
                  <c:v>1.813716419389122E-2</c:v>
                </c:pt>
                <c:pt idx="461">
                  <c:v>1.813716419389122E-2</c:v>
                </c:pt>
                <c:pt idx="462">
                  <c:v>3.8832730867671028E-2</c:v>
                </c:pt>
                <c:pt idx="463">
                  <c:v>3.8832730867671028E-2</c:v>
                </c:pt>
                <c:pt idx="464">
                  <c:v>3.8832730867671028E-2</c:v>
                </c:pt>
                <c:pt idx="465">
                  <c:v>2.1653061124957459E-2</c:v>
                </c:pt>
                <c:pt idx="466">
                  <c:v>2.1653061124957459E-2</c:v>
                </c:pt>
                <c:pt idx="467">
                  <c:v>2.1653061124957459E-2</c:v>
                </c:pt>
                <c:pt idx="468">
                  <c:v>3.0135474931490162E-2</c:v>
                </c:pt>
                <c:pt idx="469">
                  <c:v>3.0135474931490162E-2</c:v>
                </c:pt>
                <c:pt idx="470">
                  <c:v>3.0135474931490162E-2</c:v>
                </c:pt>
                <c:pt idx="471">
                  <c:v>4.385706929729527E-2</c:v>
                </c:pt>
                <c:pt idx="472">
                  <c:v>4.385706929729527E-2</c:v>
                </c:pt>
                <c:pt idx="473">
                  <c:v>4.385706929729527E-2</c:v>
                </c:pt>
                <c:pt idx="474">
                  <c:v>3.5156895213603427E-2</c:v>
                </c:pt>
                <c:pt idx="475">
                  <c:v>3.5156895213603427E-2</c:v>
                </c:pt>
                <c:pt idx="476">
                  <c:v>3.5156895213603427E-2</c:v>
                </c:pt>
                <c:pt idx="477">
                  <c:v>7.0470707277670686E-2</c:v>
                </c:pt>
                <c:pt idx="478">
                  <c:v>7.0470707277670686E-2</c:v>
                </c:pt>
                <c:pt idx="479">
                  <c:v>7.0470707277670686E-2</c:v>
                </c:pt>
                <c:pt idx="480">
                  <c:v>2.0826877962181189E-2</c:v>
                </c:pt>
                <c:pt idx="481">
                  <c:v>2.0826877962181189E-2</c:v>
                </c:pt>
                <c:pt idx="482">
                  <c:v>2.0826877962181189E-2</c:v>
                </c:pt>
                <c:pt idx="483">
                  <c:v>5.3600928330452817E-2</c:v>
                </c:pt>
                <c:pt idx="484">
                  <c:v>5.3600928330452817E-2</c:v>
                </c:pt>
                <c:pt idx="485">
                  <c:v>5.3600928330452817E-2</c:v>
                </c:pt>
                <c:pt idx="486">
                  <c:v>2.364392556959816E-2</c:v>
                </c:pt>
                <c:pt idx="487">
                  <c:v>2.364392556959816E-2</c:v>
                </c:pt>
                <c:pt idx="488">
                  <c:v>2.364392556959816E-2</c:v>
                </c:pt>
                <c:pt idx="489">
                  <c:v>5.4374852018120423E-2</c:v>
                </c:pt>
                <c:pt idx="490">
                  <c:v>5.4374852018120423E-2</c:v>
                </c:pt>
                <c:pt idx="491">
                  <c:v>5.4374852018120423E-2</c:v>
                </c:pt>
                <c:pt idx="492">
                  <c:v>4.1288202625324073E-2</c:v>
                </c:pt>
                <c:pt idx="493">
                  <c:v>4.1288202625324073E-2</c:v>
                </c:pt>
                <c:pt idx="494">
                  <c:v>4.1288202625324073E-2</c:v>
                </c:pt>
                <c:pt idx="495">
                  <c:v>3.0881952971449911E-2</c:v>
                </c:pt>
                <c:pt idx="496">
                  <c:v>3.0881952971449911E-2</c:v>
                </c:pt>
                <c:pt idx="497">
                  <c:v>3.0881952971449911E-2</c:v>
                </c:pt>
                <c:pt idx="498">
                  <c:v>2.9966048660892589E-2</c:v>
                </c:pt>
                <c:pt idx="499">
                  <c:v>2.9966048660892589E-2</c:v>
                </c:pt>
                <c:pt idx="500">
                  <c:v>2.9966048660892589E-2</c:v>
                </c:pt>
                <c:pt idx="501">
                  <c:v>7.9053670440916157E-3</c:v>
                </c:pt>
                <c:pt idx="502">
                  <c:v>7.9053670440916157E-3</c:v>
                </c:pt>
                <c:pt idx="503">
                  <c:v>7.9053670440916157E-3</c:v>
                </c:pt>
                <c:pt idx="504">
                  <c:v>4.4433572064092493E-2</c:v>
                </c:pt>
                <c:pt idx="505">
                  <c:v>4.4433572064092493E-2</c:v>
                </c:pt>
                <c:pt idx="506">
                  <c:v>4.4433572064092493E-2</c:v>
                </c:pt>
                <c:pt idx="507">
                  <c:v>1.459568596150684E-2</c:v>
                </c:pt>
                <c:pt idx="508">
                  <c:v>1.459568596150684E-2</c:v>
                </c:pt>
                <c:pt idx="509">
                  <c:v>1.459568596150684E-2</c:v>
                </c:pt>
                <c:pt idx="510">
                  <c:v>2.6631528059206659E-3</c:v>
                </c:pt>
                <c:pt idx="511">
                  <c:v>2.6631528059206659E-3</c:v>
                </c:pt>
                <c:pt idx="512">
                  <c:v>2.6631528059206659E-3</c:v>
                </c:pt>
                <c:pt idx="513">
                  <c:v>-3.5921502051109777E-2</c:v>
                </c:pt>
                <c:pt idx="514">
                  <c:v>-3.5921502051109777E-2</c:v>
                </c:pt>
                <c:pt idx="515">
                  <c:v>-3.5921502051109777E-2</c:v>
                </c:pt>
                <c:pt idx="516">
                  <c:v>-1.858377250133569E-2</c:v>
                </c:pt>
                <c:pt idx="517">
                  <c:v>-1.858377250133569E-2</c:v>
                </c:pt>
                <c:pt idx="518">
                  <c:v>-1.858377250133569E-2</c:v>
                </c:pt>
                <c:pt idx="519">
                  <c:v>3.1555397477190487E-2</c:v>
                </c:pt>
                <c:pt idx="520">
                  <c:v>3.1555397477190487E-2</c:v>
                </c:pt>
                <c:pt idx="521">
                  <c:v>3.1555397477190487E-2</c:v>
                </c:pt>
                <c:pt idx="522">
                  <c:v>2.036727422997275E-2</c:v>
                </c:pt>
                <c:pt idx="523">
                  <c:v>2.036727422997275E-2</c:v>
                </c:pt>
                <c:pt idx="524">
                  <c:v>2.036727422997275E-2</c:v>
                </c:pt>
                <c:pt idx="525">
                  <c:v>1.4015623711438611E-2</c:v>
                </c:pt>
                <c:pt idx="526">
                  <c:v>1.4015623711438611E-2</c:v>
                </c:pt>
                <c:pt idx="527">
                  <c:v>1.4015623711438611E-2</c:v>
                </c:pt>
                <c:pt idx="528">
                  <c:v>4.8753098259492589E-2</c:v>
                </c:pt>
                <c:pt idx="529">
                  <c:v>4.8753098259492589E-2</c:v>
                </c:pt>
                <c:pt idx="530">
                  <c:v>4.8753098259492589E-2</c:v>
                </c:pt>
                <c:pt idx="531">
                  <c:v>4.4083388249948507E-2</c:v>
                </c:pt>
                <c:pt idx="532">
                  <c:v>4.4083388249948507E-2</c:v>
                </c:pt>
                <c:pt idx="533">
                  <c:v>4.4083388249948507E-2</c:v>
                </c:pt>
                <c:pt idx="534">
                  <c:v>4.0113969545816357E-2</c:v>
                </c:pt>
                <c:pt idx="535">
                  <c:v>4.0113969545816357E-2</c:v>
                </c:pt>
                <c:pt idx="536">
                  <c:v>4.0113969545816357E-2</c:v>
                </c:pt>
                <c:pt idx="537">
                  <c:v>4.2372302676990208E-2</c:v>
                </c:pt>
                <c:pt idx="538">
                  <c:v>4.2372302676990208E-2</c:v>
                </c:pt>
                <c:pt idx="539">
                  <c:v>4.2372302676990208E-2</c:v>
                </c:pt>
                <c:pt idx="540">
                  <c:v>6.6959115187374962E-3</c:v>
                </c:pt>
                <c:pt idx="541">
                  <c:v>6.6959115187374962E-3</c:v>
                </c:pt>
                <c:pt idx="542">
                  <c:v>6.6959115187374962E-3</c:v>
                </c:pt>
                <c:pt idx="543">
                  <c:v>2.348864193376721E-2</c:v>
                </c:pt>
                <c:pt idx="544">
                  <c:v>2.348864193376721E-2</c:v>
                </c:pt>
                <c:pt idx="545">
                  <c:v>2.348864193376721E-2</c:v>
                </c:pt>
                <c:pt idx="546">
                  <c:v>1.922330560881402E-2</c:v>
                </c:pt>
                <c:pt idx="547">
                  <c:v>1.922330560881402E-2</c:v>
                </c:pt>
                <c:pt idx="548">
                  <c:v>1.922330560881402E-2</c:v>
                </c:pt>
                <c:pt idx="549">
                  <c:v>5.5523003439976293E-2</c:v>
                </c:pt>
                <c:pt idx="550">
                  <c:v>5.5523003439976293E-2</c:v>
                </c:pt>
                <c:pt idx="551">
                  <c:v>5.5523003439976293E-2</c:v>
                </c:pt>
                <c:pt idx="552">
                  <c:v>3.9381080899375531E-2</c:v>
                </c:pt>
                <c:pt idx="553">
                  <c:v>3.9381080899375531E-2</c:v>
                </c:pt>
                <c:pt idx="554">
                  <c:v>3.9381080899375531E-2</c:v>
                </c:pt>
                <c:pt idx="555">
                  <c:v>5.5315754474926322E-2</c:v>
                </c:pt>
                <c:pt idx="556">
                  <c:v>5.5315754474926322E-2</c:v>
                </c:pt>
                <c:pt idx="557">
                  <c:v>5.5315754474926322E-2</c:v>
                </c:pt>
                <c:pt idx="558">
                  <c:v>2.3587250127730108E-2</c:v>
                </c:pt>
                <c:pt idx="559">
                  <c:v>2.3587250127730108E-2</c:v>
                </c:pt>
                <c:pt idx="560">
                  <c:v>2.3587250127730108E-2</c:v>
                </c:pt>
                <c:pt idx="561">
                  <c:v>4.6614087713841679E-2</c:v>
                </c:pt>
                <c:pt idx="562">
                  <c:v>4.6614087713841679E-2</c:v>
                </c:pt>
                <c:pt idx="563">
                  <c:v>4.6614087713841679E-2</c:v>
                </c:pt>
                <c:pt idx="564">
                  <c:v>1.4263482788409609E-2</c:v>
                </c:pt>
                <c:pt idx="565">
                  <c:v>1.4263482788409609E-2</c:v>
                </c:pt>
                <c:pt idx="566">
                  <c:v>1.4263482788409609E-2</c:v>
                </c:pt>
                <c:pt idx="567">
                  <c:v>1.19857259968239E-2</c:v>
                </c:pt>
                <c:pt idx="568">
                  <c:v>1.19857259968239E-2</c:v>
                </c:pt>
                <c:pt idx="569">
                  <c:v>1.19857259968239E-2</c:v>
                </c:pt>
                <c:pt idx="570">
                  <c:v>3.4463240659767143E-2</c:v>
                </c:pt>
                <c:pt idx="571">
                  <c:v>3.4463240659767143E-2</c:v>
                </c:pt>
                <c:pt idx="572">
                  <c:v>3.4463240659767143E-2</c:v>
                </c:pt>
                <c:pt idx="573">
                  <c:v>2.7439370308210531E-2</c:v>
                </c:pt>
                <c:pt idx="574">
                  <c:v>2.7439370308210531E-2</c:v>
                </c:pt>
                <c:pt idx="575">
                  <c:v>2.7439370308210531E-2</c:v>
                </c:pt>
                <c:pt idx="576">
                  <c:v>3.0297111703896599E-2</c:v>
                </c:pt>
                <c:pt idx="577">
                  <c:v>3.0297111703896599E-2</c:v>
                </c:pt>
                <c:pt idx="578">
                  <c:v>3.0297111703896599E-2</c:v>
                </c:pt>
                <c:pt idx="579">
                  <c:v>6.8403096521844509E-2</c:v>
                </c:pt>
                <c:pt idx="580">
                  <c:v>6.8403096521844509E-2</c:v>
                </c:pt>
                <c:pt idx="581">
                  <c:v>6.8403096521844509E-2</c:v>
                </c:pt>
                <c:pt idx="582">
                  <c:v>3.6366108120872383E-2</c:v>
                </c:pt>
                <c:pt idx="583">
                  <c:v>3.6366108120872383E-2</c:v>
                </c:pt>
                <c:pt idx="584">
                  <c:v>3.6366108120872383E-2</c:v>
                </c:pt>
                <c:pt idx="585">
                  <c:v>4.2187358088936699E-2</c:v>
                </c:pt>
                <c:pt idx="586">
                  <c:v>4.2187358088936699E-2</c:v>
                </c:pt>
                <c:pt idx="587">
                  <c:v>4.2187358088936699E-2</c:v>
                </c:pt>
                <c:pt idx="588">
                  <c:v>2.6073558191095358E-2</c:v>
                </c:pt>
                <c:pt idx="589">
                  <c:v>2.6073558191095358E-2</c:v>
                </c:pt>
                <c:pt idx="590">
                  <c:v>2.6073558191095358E-2</c:v>
                </c:pt>
                <c:pt idx="591">
                  <c:v>6.8154865904908712E-2</c:v>
                </c:pt>
                <c:pt idx="592">
                  <c:v>6.8154865904908712E-2</c:v>
                </c:pt>
                <c:pt idx="593">
                  <c:v>6.8154865904908712E-2</c:v>
                </c:pt>
                <c:pt idx="594">
                  <c:v>5.0977662738524332E-2</c:v>
                </c:pt>
                <c:pt idx="595">
                  <c:v>5.0977662738524332E-2</c:v>
                </c:pt>
                <c:pt idx="596">
                  <c:v>5.0977662738524332E-2</c:v>
                </c:pt>
                <c:pt idx="597">
                  <c:v>3.4794745335392063E-2</c:v>
                </c:pt>
                <c:pt idx="598">
                  <c:v>3.4794745335392063E-2</c:v>
                </c:pt>
                <c:pt idx="599">
                  <c:v>3.4794745335392063E-2</c:v>
                </c:pt>
                <c:pt idx="600">
                  <c:v>4.0578269241347657E-2</c:v>
                </c:pt>
                <c:pt idx="601">
                  <c:v>4.0578269241347657E-2</c:v>
                </c:pt>
                <c:pt idx="602">
                  <c:v>4.0578269241347657E-2</c:v>
                </c:pt>
                <c:pt idx="603">
                  <c:v>3.7550288034241763E-2</c:v>
                </c:pt>
                <c:pt idx="604">
                  <c:v>3.7550288034241763E-2</c:v>
                </c:pt>
                <c:pt idx="605">
                  <c:v>3.7550288034241763E-2</c:v>
                </c:pt>
                <c:pt idx="606">
                  <c:v>5.1060122602257119E-2</c:v>
                </c:pt>
                <c:pt idx="607">
                  <c:v>5.1060122602257119E-2</c:v>
                </c:pt>
                <c:pt idx="608">
                  <c:v>5.1060122602257119E-2</c:v>
                </c:pt>
                <c:pt idx="609">
                  <c:v>6.6231826182913567E-2</c:v>
                </c:pt>
                <c:pt idx="610">
                  <c:v>6.6231826182913567E-2</c:v>
                </c:pt>
                <c:pt idx="611">
                  <c:v>6.6231826182913567E-2</c:v>
                </c:pt>
                <c:pt idx="612">
                  <c:v>3.8290920801855137E-2</c:v>
                </c:pt>
                <c:pt idx="613">
                  <c:v>3.8290920801855137E-2</c:v>
                </c:pt>
                <c:pt idx="614">
                  <c:v>3.8290920801855137E-2</c:v>
                </c:pt>
                <c:pt idx="615">
                  <c:v>3.3820669815361137E-2</c:v>
                </c:pt>
                <c:pt idx="616">
                  <c:v>3.3820669815361137E-2</c:v>
                </c:pt>
                <c:pt idx="617">
                  <c:v>3.3820669815361137E-2</c:v>
                </c:pt>
                <c:pt idx="618">
                  <c:v>5.3980615300018853E-2</c:v>
                </c:pt>
                <c:pt idx="619">
                  <c:v>5.3980615300018853E-2</c:v>
                </c:pt>
                <c:pt idx="620">
                  <c:v>5.3980615300018853E-2</c:v>
                </c:pt>
                <c:pt idx="621">
                  <c:v>6.734820036933864E-2</c:v>
                </c:pt>
                <c:pt idx="622">
                  <c:v>6.734820036933864E-2</c:v>
                </c:pt>
                <c:pt idx="623">
                  <c:v>6.734820036933864E-2</c:v>
                </c:pt>
                <c:pt idx="624">
                  <c:v>1.46577813755211E-2</c:v>
                </c:pt>
                <c:pt idx="625">
                  <c:v>1.46577813755211E-2</c:v>
                </c:pt>
                <c:pt idx="626">
                  <c:v>1.46577813755211E-2</c:v>
                </c:pt>
                <c:pt idx="627">
                  <c:v>7.4836281142319105E-2</c:v>
                </c:pt>
                <c:pt idx="628">
                  <c:v>7.4836281142319105E-2</c:v>
                </c:pt>
                <c:pt idx="629">
                  <c:v>7.4836281142319105E-2</c:v>
                </c:pt>
                <c:pt idx="630">
                  <c:v>3.9969420303302972E-3</c:v>
                </c:pt>
                <c:pt idx="631">
                  <c:v>3.9969420303302972E-3</c:v>
                </c:pt>
                <c:pt idx="632">
                  <c:v>3.9969420303302972E-3</c:v>
                </c:pt>
                <c:pt idx="633">
                  <c:v>2.3987270862187989E-2</c:v>
                </c:pt>
                <c:pt idx="634">
                  <c:v>2.3987270862187989E-2</c:v>
                </c:pt>
                <c:pt idx="635">
                  <c:v>2.3987270862187989E-2</c:v>
                </c:pt>
                <c:pt idx="636">
                  <c:v>-1.290590479056453E-2</c:v>
                </c:pt>
                <c:pt idx="637">
                  <c:v>-1.290590479056453E-2</c:v>
                </c:pt>
                <c:pt idx="638">
                  <c:v>-1.290590479056453E-2</c:v>
                </c:pt>
                <c:pt idx="639">
                  <c:v>2.5088204553891821E-2</c:v>
                </c:pt>
                <c:pt idx="640">
                  <c:v>2.5088204553891821E-2</c:v>
                </c:pt>
                <c:pt idx="641">
                  <c:v>2.5088204553891821E-2</c:v>
                </c:pt>
                <c:pt idx="642">
                  <c:v>-1.5918049455029729E-2</c:v>
                </c:pt>
                <c:pt idx="643">
                  <c:v>-1.5918049455029729E-2</c:v>
                </c:pt>
                <c:pt idx="644">
                  <c:v>-1.5918049455029729E-2</c:v>
                </c:pt>
                <c:pt idx="645">
                  <c:v>1.113880165656145E-2</c:v>
                </c:pt>
                <c:pt idx="646">
                  <c:v>1.113880165656145E-2</c:v>
                </c:pt>
                <c:pt idx="647">
                  <c:v>1.113880165656145E-2</c:v>
                </c:pt>
                <c:pt idx="648">
                  <c:v>3.354294204519781E-2</c:v>
                </c:pt>
                <c:pt idx="649">
                  <c:v>3.354294204519781E-2</c:v>
                </c:pt>
                <c:pt idx="650">
                  <c:v>3.354294204519781E-2</c:v>
                </c:pt>
                <c:pt idx="651">
                  <c:v>2.4848338346270319E-2</c:v>
                </c:pt>
                <c:pt idx="652">
                  <c:v>2.4848338346270319E-2</c:v>
                </c:pt>
                <c:pt idx="653">
                  <c:v>2.4848338346270319E-2</c:v>
                </c:pt>
                <c:pt idx="654">
                  <c:v>1.6239112509100598E-2</c:v>
                </c:pt>
                <c:pt idx="655">
                  <c:v>1.6239112509100598E-2</c:v>
                </c:pt>
                <c:pt idx="656">
                  <c:v>1.6239112509100598E-2</c:v>
                </c:pt>
                <c:pt idx="657">
                  <c:v>5.2364821646193596E-3</c:v>
                </c:pt>
                <c:pt idx="658">
                  <c:v>5.2364821646193596E-3</c:v>
                </c:pt>
                <c:pt idx="659">
                  <c:v>5.2364821646193596E-3</c:v>
                </c:pt>
                <c:pt idx="660">
                  <c:v>2.0829681766981079E-2</c:v>
                </c:pt>
                <c:pt idx="661">
                  <c:v>2.0829681766981079E-2</c:v>
                </c:pt>
                <c:pt idx="662">
                  <c:v>2.0829681766981079E-2</c:v>
                </c:pt>
                <c:pt idx="663">
                  <c:v>3.621684485857446E-2</c:v>
                </c:pt>
                <c:pt idx="664">
                  <c:v>3.621684485857446E-2</c:v>
                </c:pt>
                <c:pt idx="665">
                  <c:v>3.621684485857446E-2</c:v>
                </c:pt>
                <c:pt idx="666">
                  <c:v>6.8361580068855732E-2</c:v>
                </c:pt>
                <c:pt idx="667">
                  <c:v>6.8361580068855732E-2</c:v>
                </c:pt>
                <c:pt idx="668">
                  <c:v>6.8361580068855732E-2</c:v>
                </c:pt>
                <c:pt idx="669">
                  <c:v>4.6967087698897902E-2</c:v>
                </c:pt>
                <c:pt idx="670">
                  <c:v>4.6967087698897902E-2</c:v>
                </c:pt>
                <c:pt idx="671">
                  <c:v>4.6967087698897902E-2</c:v>
                </c:pt>
                <c:pt idx="672">
                  <c:v>2.3114352701243401E-2</c:v>
                </c:pt>
                <c:pt idx="673">
                  <c:v>2.3114352701243401E-2</c:v>
                </c:pt>
                <c:pt idx="674">
                  <c:v>2.3114352701243401E-2</c:v>
                </c:pt>
                <c:pt idx="675">
                  <c:v>3.1515303444719089E-2</c:v>
                </c:pt>
                <c:pt idx="676">
                  <c:v>3.1515303444719089E-2</c:v>
                </c:pt>
                <c:pt idx="677">
                  <c:v>3.1515303444719089E-2</c:v>
                </c:pt>
                <c:pt idx="678">
                  <c:v>3.8184800216271693E-2</c:v>
                </c:pt>
                <c:pt idx="679">
                  <c:v>3.8184800216271693E-2</c:v>
                </c:pt>
                <c:pt idx="680">
                  <c:v>3.8184800216271693E-2</c:v>
                </c:pt>
                <c:pt idx="681">
                  <c:v>4.1512099828914462E-2</c:v>
                </c:pt>
                <c:pt idx="682">
                  <c:v>4.1512099828914462E-2</c:v>
                </c:pt>
                <c:pt idx="683">
                  <c:v>4.1512099828914462E-2</c:v>
                </c:pt>
                <c:pt idx="684">
                  <c:v>4.5181235086874112E-2</c:v>
                </c:pt>
                <c:pt idx="685">
                  <c:v>4.5181235086874112E-2</c:v>
                </c:pt>
                <c:pt idx="686">
                  <c:v>4.5181235086874112E-2</c:v>
                </c:pt>
                <c:pt idx="687">
                  <c:v>1.9606710928381729E-2</c:v>
                </c:pt>
                <c:pt idx="688">
                  <c:v>1.9606710928381729E-2</c:v>
                </c:pt>
                <c:pt idx="689">
                  <c:v>1.9606710928381729E-2</c:v>
                </c:pt>
                <c:pt idx="690">
                  <c:v>3.1797143707307018E-2</c:v>
                </c:pt>
                <c:pt idx="691">
                  <c:v>3.1797143707307018E-2</c:v>
                </c:pt>
                <c:pt idx="692">
                  <c:v>3.1797143707307018E-2</c:v>
                </c:pt>
                <c:pt idx="693">
                  <c:v>2.2911388788950941E-2</c:v>
                </c:pt>
                <c:pt idx="694">
                  <c:v>2.2911388788950941E-2</c:v>
                </c:pt>
                <c:pt idx="695">
                  <c:v>2.2911388788950941E-2</c:v>
                </c:pt>
                <c:pt idx="696">
                  <c:v>5.5047830418741617E-2</c:v>
                </c:pt>
                <c:pt idx="697">
                  <c:v>5.5047830418741617E-2</c:v>
                </c:pt>
                <c:pt idx="698">
                  <c:v>5.5047830418741617E-2</c:v>
                </c:pt>
                <c:pt idx="699">
                  <c:v>9.8595953259017488E-3</c:v>
                </c:pt>
                <c:pt idx="700">
                  <c:v>9.8595953259017488E-3</c:v>
                </c:pt>
                <c:pt idx="701">
                  <c:v>9.8595953259017488E-3</c:v>
                </c:pt>
                <c:pt idx="702">
                  <c:v>6.0318433917740943E-3</c:v>
                </c:pt>
                <c:pt idx="703">
                  <c:v>6.0318433917740943E-3</c:v>
                </c:pt>
                <c:pt idx="704">
                  <c:v>6.0318433917740943E-3</c:v>
                </c:pt>
                <c:pt idx="705">
                  <c:v>3.417798496028146E-2</c:v>
                </c:pt>
                <c:pt idx="706">
                  <c:v>3.417798496028146E-2</c:v>
                </c:pt>
                <c:pt idx="707">
                  <c:v>3.417798496028146E-2</c:v>
                </c:pt>
                <c:pt idx="708">
                  <c:v>1.1795775906866529E-2</c:v>
                </c:pt>
                <c:pt idx="709">
                  <c:v>1.1795775906866529E-2</c:v>
                </c:pt>
                <c:pt idx="710">
                  <c:v>1.1795775906866529E-2</c:v>
                </c:pt>
                <c:pt idx="711">
                  <c:v>2.5782982954323241E-2</c:v>
                </c:pt>
                <c:pt idx="712">
                  <c:v>2.5782982954323241E-2</c:v>
                </c:pt>
                <c:pt idx="713">
                  <c:v>2.5782982954323241E-2</c:v>
                </c:pt>
                <c:pt idx="714">
                  <c:v>2.4310805602967941E-2</c:v>
                </c:pt>
                <c:pt idx="715">
                  <c:v>2.4310805602967941E-2</c:v>
                </c:pt>
                <c:pt idx="716">
                  <c:v>2.4310805602967941E-2</c:v>
                </c:pt>
                <c:pt idx="717">
                  <c:v>2.4609667308274071E-2</c:v>
                </c:pt>
                <c:pt idx="718">
                  <c:v>2.4609667308274071E-2</c:v>
                </c:pt>
                <c:pt idx="719">
                  <c:v>2.4609667308274071E-2</c:v>
                </c:pt>
                <c:pt idx="720">
                  <c:v>-1.6197849946689269E-2</c:v>
                </c:pt>
                <c:pt idx="721">
                  <c:v>-1.6197849946689269E-2</c:v>
                </c:pt>
                <c:pt idx="722">
                  <c:v>-1.6197849946689269E-2</c:v>
                </c:pt>
                <c:pt idx="723">
                  <c:v>2.308907778947766E-2</c:v>
                </c:pt>
                <c:pt idx="724">
                  <c:v>2.308907778947766E-2</c:v>
                </c:pt>
                <c:pt idx="725">
                  <c:v>2.308907778947766E-2</c:v>
                </c:pt>
                <c:pt idx="726">
                  <c:v>-2.0909730735542701E-2</c:v>
                </c:pt>
                <c:pt idx="727">
                  <c:v>-2.0909730735542701E-2</c:v>
                </c:pt>
                <c:pt idx="728">
                  <c:v>-2.0909730735542701E-2</c:v>
                </c:pt>
                <c:pt idx="729">
                  <c:v>-8.4505728695347337E-2</c:v>
                </c:pt>
                <c:pt idx="730">
                  <c:v>-8.4505728695347337E-2</c:v>
                </c:pt>
                <c:pt idx="731">
                  <c:v>-8.4505728695347337E-2</c:v>
                </c:pt>
                <c:pt idx="732">
                  <c:v>-4.5819873793169319E-2</c:v>
                </c:pt>
                <c:pt idx="733">
                  <c:v>-4.5819873793169319E-2</c:v>
                </c:pt>
                <c:pt idx="734">
                  <c:v>-4.5819873793169319E-2</c:v>
                </c:pt>
                <c:pt idx="735">
                  <c:v>-6.7523599987623362E-3</c:v>
                </c:pt>
                <c:pt idx="736">
                  <c:v>-6.7523599987623362E-3</c:v>
                </c:pt>
                <c:pt idx="737">
                  <c:v>-6.7523599987623362E-3</c:v>
                </c:pt>
                <c:pt idx="738">
                  <c:v>1.455598543492065E-2</c:v>
                </c:pt>
                <c:pt idx="739">
                  <c:v>1.455598543492065E-2</c:v>
                </c:pt>
                <c:pt idx="740">
                  <c:v>1.455598543492065E-2</c:v>
                </c:pt>
                <c:pt idx="741">
                  <c:v>4.34076888622974E-2</c:v>
                </c:pt>
                <c:pt idx="742">
                  <c:v>4.34076888622974E-2</c:v>
                </c:pt>
                <c:pt idx="743">
                  <c:v>4.34076888622974E-2</c:v>
                </c:pt>
                <c:pt idx="744">
                  <c:v>2.015267213561045E-2</c:v>
                </c:pt>
                <c:pt idx="745">
                  <c:v>2.015267213561045E-2</c:v>
                </c:pt>
                <c:pt idx="746">
                  <c:v>2.015267213561045E-2</c:v>
                </c:pt>
                <c:pt idx="747">
                  <c:v>3.9273690540683408E-2</c:v>
                </c:pt>
                <c:pt idx="748">
                  <c:v>3.9273690540683408E-2</c:v>
                </c:pt>
                <c:pt idx="749">
                  <c:v>3.9273690540683408E-2</c:v>
                </c:pt>
                <c:pt idx="750">
                  <c:v>3.128626930493783E-2</c:v>
                </c:pt>
                <c:pt idx="751">
                  <c:v>3.128626930493783E-2</c:v>
                </c:pt>
                <c:pt idx="752">
                  <c:v>3.128626930493783E-2</c:v>
                </c:pt>
                <c:pt idx="753">
                  <c:v>2.0946355695475209E-2</c:v>
                </c:pt>
                <c:pt idx="754">
                  <c:v>2.0946355695475209E-2</c:v>
                </c:pt>
                <c:pt idx="755">
                  <c:v>2.0946355695475209E-2</c:v>
                </c:pt>
                <c:pt idx="756">
                  <c:v>-9.6018742909375066E-3</c:v>
                </c:pt>
                <c:pt idx="757">
                  <c:v>-9.6018742909375066E-3</c:v>
                </c:pt>
                <c:pt idx="758">
                  <c:v>-9.6018742909375066E-3</c:v>
                </c:pt>
                <c:pt idx="759">
                  <c:v>2.7399130797671759E-2</c:v>
                </c:pt>
                <c:pt idx="760">
                  <c:v>2.7399130797671759E-2</c:v>
                </c:pt>
                <c:pt idx="761">
                  <c:v>2.7399130797671759E-2</c:v>
                </c:pt>
                <c:pt idx="762">
                  <c:v>-1.5497850035889329E-3</c:v>
                </c:pt>
                <c:pt idx="763">
                  <c:v>-1.5497850035889329E-3</c:v>
                </c:pt>
                <c:pt idx="764">
                  <c:v>-1.5497850035889329E-3</c:v>
                </c:pt>
                <c:pt idx="765">
                  <c:v>4.5627685349290507E-2</c:v>
                </c:pt>
                <c:pt idx="766">
                  <c:v>4.5627685349290507E-2</c:v>
                </c:pt>
                <c:pt idx="767">
                  <c:v>4.5627685349290507E-2</c:v>
                </c:pt>
                <c:pt idx="768">
                  <c:v>3.3120505702168852E-2</c:v>
                </c:pt>
                <c:pt idx="769">
                  <c:v>3.3120505702168852E-2</c:v>
                </c:pt>
                <c:pt idx="770">
                  <c:v>3.3120505702168852E-2</c:v>
                </c:pt>
                <c:pt idx="771">
                  <c:v>1.835946382913356E-2</c:v>
                </c:pt>
                <c:pt idx="772">
                  <c:v>1.835946382913356E-2</c:v>
                </c:pt>
                <c:pt idx="773">
                  <c:v>1.835946382913356E-2</c:v>
                </c:pt>
                <c:pt idx="774">
                  <c:v>7.0136909414517667E-3</c:v>
                </c:pt>
                <c:pt idx="775">
                  <c:v>7.0136909414517667E-3</c:v>
                </c:pt>
                <c:pt idx="776">
                  <c:v>7.0136909414517667E-3</c:v>
                </c:pt>
                <c:pt idx="777">
                  <c:v>4.4007666411836066E-3</c:v>
                </c:pt>
                <c:pt idx="778">
                  <c:v>4.4007666411836066E-3</c:v>
                </c:pt>
                <c:pt idx="779">
                  <c:v>4.4007666411836066E-3</c:v>
                </c:pt>
                <c:pt idx="780">
                  <c:v>3.5166036783940813E-2</c:v>
                </c:pt>
                <c:pt idx="781">
                  <c:v>3.5166036783940813E-2</c:v>
                </c:pt>
                <c:pt idx="782">
                  <c:v>3.5166036783940813E-2</c:v>
                </c:pt>
                <c:pt idx="783">
                  <c:v>5.5870765701340197E-3</c:v>
                </c:pt>
                <c:pt idx="784">
                  <c:v>5.5870765701340197E-3</c:v>
                </c:pt>
                <c:pt idx="785">
                  <c:v>5.5870765701340197E-3</c:v>
                </c:pt>
                <c:pt idx="786">
                  <c:v>3.2044153997870202E-2</c:v>
                </c:pt>
                <c:pt idx="787">
                  <c:v>3.2044153997870202E-2</c:v>
                </c:pt>
                <c:pt idx="788">
                  <c:v>3.2044153997870202E-2</c:v>
                </c:pt>
                <c:pt idx="789">
                  <c:v>2.8751739875908289E-2</c:v>
                </c:pt>
                <c:pt idx="790">
                  <c:v>2.8751739875908289E-2</c:v>
                </c:pt>
                <c:pt idx="791">
                  <c:v>2.8751739875908289E-2</c:v>
                </c:pt>
                <c:pt idx="792">
                  <c:v>-1.3931014875059541E-2</c:v>
                </c:pt>
                <c:pt idx="793">
                  <c:v>-1.3931014875059541E-2</c:v>
                </c:pt>
                <c:pt idx="794">
                  <c:v>-1.3931014875059541E-2</c:v>
                </c:pt>
                <c:pt idx="795">
                  <c:v>5.2363045756652397E-2</c:v>
                </c:pt>
                <c:pt idx="796">
                  <c:v>5.2363045756652397E-2</c:v>
                </c:pt>
                <c:pt idx="797">
                  <c:v>5.2363045756652397E-2</c:v>
                </c:pt>
                <c:pt idx="798">
                  <c:v>4.7419089621299371E-2</c:v>
                </c:pt>
                <c:pt idx="799">
                  <c:v>4.7419089621299371E-2</c:v>
                </c:pt>
                <c:pt idx="800">
                  <c:v>4.7419089621299371E-2</c:v>
                </c:pt>
                <c:pt idx="801">
                  <c:v>1.808105561066875E-2</c:v>
                </c:pt>
                <c:pt idx="802">
                  <c:v>1.808105561066875E-2</c:v>
                </c:pt>
                <c:pt idx="803">
                  <c:v>1.808105561066875E-2</c:v>
                </c:pt>
                <c:pt idx="804">
                  <c:v>3.2931588827004088E-2</c:v>
                </c:pt>
                <c:pt idx="805">
                  <c:v>3.2931588827004088E-2</c:v>
                </c:pt>
                <c:pt idx="806">
                  <c:v>3.2931588827004088E-2</c:v>
                </c:pt>
                <c:pt idx="807">
                  <c:v>2.3402679848250289E-2</c:v>
                </c:pt>
                <c:pt idx="808">
                  <c:v>2.3402679848250289E-2</c:v>
                </c:pt>
                <c:pt idx="809">
                  <c:v>2.3402679848250289E-2</c:v>
                </c:pt>
                <c:pt idx="810">
                  <c:v>1.2997784202716019E-2</c:v>
                </c:pt>
                <c:pt idx="811">
                  <c:v>1.2997784202716019E-2</c:v>
                </c:pt>
                <c:pt idx="812">
                  <c:v>1.2997784202716019E-2</c:v>
                </c:pt>
                <c:pt idx="813">
                  <c:v>5.8622170666831064E-3</c:v>
                </c:pt>
                <c:pt idx="814">
                  <c:v>5.8622170666831064E-3</c:v>
                </c:pt>
                <c:pt idx="815">
                  <c:v>5.8622170666831064E-3</c:v>
                </c:pt>
                <c:pt idx="816">
                  <c:v>2.377629379297197E-2</c:v>
                </c:pt>
                <c:pt idx="817">
                  <c:v>2.377629379297197E-2</c:v>
                </c:pt>
                <c:pt idx="818">
                  <c:v>2.377629379297197E-2</c:v>
                </c:pt>
                <c:pt idx="819">
                  <c:v>1.215052634526592E-2</c:v>
                </c:pt>
                <c:pt idx="820">
                  <c:v>1.215052634526592E-2</c:v>
                </c:pt>
                <c:pt idx="821">
                  <c:v>1.215052634526592E-2</c:v>
                </c:pt>
                <c:pt idx="822">
                  <c:v>2.4262289123349708E-2</c:v>
                </c:pt>
                <c:pt idx="823">
                  <c:v>2.4262289123349708E-2</c:v>
                </c:pt>
                <c:pt idx="824">
                  <c:v>2.4262289123349708E-2</c:v>
                </c:pt>
                <c:pt idx="825">
                  <c:v>2.0024182261750179E-2</c:v>
                </c:pt>
                <c:pt idx="826">
                  <c:v>2.0024182261750179E-2</c:v>
                </c:pt>
                <c:pt idx="827">
                  <c:v>2.0024182261750179E-2</c:v>
                </c:pt>
                <c:pt idx="828">
                  <c:v>1.9011293949556581E-2</c:v>
                </c:pt>
                <c:pt idx="829">
                  <c:v>1.9011293949556581E-2</c:v>
                </c:pt>
                <c:pt idx="830">
                  <c:v>1.9011293949556581E-2</c:v>
                </c:pt>
                <c:pt idx="831">
                  <c:v>2.25792974619996E-2</c:v>
                </c:pt>
                <c:pt idx="832">
                  <c:v>2.25792974619996E-2</c:v>
                </c:pt>
                <c:pt idx="833">
                  <c:v>2.25792974619996E-2</c:v>
                </c:pt>
                <c:pt idx="834">
                  <c:v>2.9077796059291838E-2</c:v>
                </c:pt>
                <c:pt idx="835">
                  <c:v>2.9077796059291838E-2</c:v>
                </c:pt>
                <c:pt idx="836">
                  <c:v>2.9077796059291838E-2</c:v>
                </c:pt>
                <c:pt idx="837">
                  <c:v>3.814993904506303E-2</c:v>
                </c:pt>
                <c:pt idx="838">
                  <c:v>3.814993904506303E-2</c:v>
                </c:pt>
                <c:pt idx="839">
                  <c:v>3.814993904506303E-2</c:v>
                </c:pt>
                <c:pt idx="840">
                  <c:v>3.0865108360243591E-2</c:v>
                </c:pt>
                <c:pt idx="841">
                  <c:v>3.0865108360243591E-2</c:v>
                </c:pt>
                <c:pt idx="842">
                  <c:v>3.0865108360243591E-2</c:v>
                </c:pt>
                <c:pt idx="843">
                  <c:v>3.3776005263053348E-2</c:v>
                </c:pt>
                <c:pt idx="844">
                  <c:v>3.3776005263053348E-2</c:v>
                </c:pt>
                <c:pt idx="845">
                  <c:v>3.3776005263053348E-2</c:v>
                </c:pt>
                <c:pt idx="846">
                  <c:v>1.9417917650261129E-2</c:v>
                </c:pt>
                <c:pt idx="847">
                  <c:v>1.9417917650261129E-2</c:v>
                </c:pt>
                <c:pt idx="848">
                  <c:v>1.9417917650261129E-2</c:v>
                </c:pt>
                <c:pt idx="849">
                  <c:v>8.9555932393459159E-3</c:v>
                </c:pt>
                <c:pt idx="850">
                  <c:v>8.9555932393459159E-3</c:v>
                </c:pt>
                <c:pt idx="851">
                  <c:v>8.9555932393459159E-3</c:v>
                </c:pt>
                <c:pt idx="852">
                  <c:v>2.4126879308669521E-2</c:v>
                </c:pt>
                <c:pt idx="853">
                  <c:v>2.4126879308669521E-2</c:v>
                </c:pt>
                <c:pt idx="854">
                  <c:v>2.4126879308669521E-2</c:v>
                </c:pt>
                <c:pt idx="855">
                  <c:v>3.2096211890165538E-2</c:v>
                </c:pt>
                <c:pt idx="856">
                  <c:v>3.2096211890165538E-2</c:v>
                </c:pt>
                <c:pt idx="857">
                  <c:v>3.2096211890165538E-2</c:v>
                </c:pt>
                <c:pt idx="858">
                  <c:v>2.7703187503345331E-2</c:v>
                </c:pt>
                <c:pt idx="859">
                  <c:v>2.7703187503345331E-2</c:v>
                </c:pt>
                <c:pt idx="860">
                  <c:v>2.7703187503345331E-2</c:v>
                </c:pt>
                <c:pt idx="861">
                  <c:v>1.8896349662489209E-2</c:v>
                </c:pt>
                <c:pt idx="862">
                  <c:v>1.8896349662489209E-2</c:v>
                </c:pt>
                <c:pt idx="863">
                  <c:v>1.8896349662489209E-2</c:v>
                </c:pt>
                <c:pt idx="864">
                  <c:v>-5.1132545037274268E-2</c:v>
                </c:pt>
                <c:pt idx="865">
                  <c:v>-5.1132545037274268E-2</c:v>
                </c:pt>
                <c:pt idx="866">
                  <c:v>-5.1132545037274268E-2</c:v>
                </c:pt>
                <c:pt idx="867">
                  <c:v>-0.31235698461085082</c:v>
                </c:pt>
                <c:pt idx="868">
                  <c:v>-0.31235698461085082</c:v>
                </c:pt>
                <c:pt idx="869">
                  <c:v>-0.31235698461085082</c:v>
                </c:pt>
                <c:pt idx="870">
                  <c:v>0.33783279300793229</c:v>
                </c:pt>
                <c:pt idx="871">
                  <c:v>0.33783279300793229</c:v>
                </c:pt>
                <c:pt idx="872">
                  <c:v>0.33783279300793229</c:v>
                </c:pt>
                <c:pt idx="873">
                  <c:v>4.536294038119415E-2</c:v>
                </c:pt>
                <c:pt idx="874">
                  <c:v>4.536294038119415E-2</c:v>
                </c:pt>
                <c:pt idx="875">
                  <c:v>4.536294038119415E-2</c:v>
                </c:pt>
                <c:pt idx="876">
                  <c:v>6.2781766727765698E-2</c:v>
                </c:pt>
                <c:pt idx="877">
                  <c:v>6.2781766727765698E-2</c:v>
                </c:pt>
                <c:pt idx="878">
                  <c:v>6.2781766727765698E-2</c:v>
                </c:pt>
                <c:pt idx="879">
                  <c:v>6.5564452124460049E-2</c:v>
                </c:pt>
                <c:pt idx="880">
                  <c:v>6.5564452124460049E-2</c:v>
                </c:pt>
                <c:pt idx="881">
                  <c:v>6.5564452124460049E-2</c:v>
                </c:pt>
              </c:numCache>
            </c:numRef>
          </c:val>
          <c:extLst>
            <c:ext xmlns:c16="http://schemas.microsoft.com/office/drawing/2014/chart" uri="{C3380CC4-5D6E-409C-BE32-E72D297353CC}">
              <c16:uniqueId val="{00000000-5DE3-7C4C-BC65-E2E3F09B5692}"/>
            </c:ext>
          </c:extLst>
        </c:ser>
        <c:dLbls>
          <c:showLegendKey val="0"/>
          <c:showVal val="0"/>
          <c:showCatName val="0"/>
          <c:showSerName val="0"/>
          <c:showPercent val="0"/>
          <c:showBubbleSize val="0"/>
        </c:dLbls>
        <c:gapWidth val="219"/>
        <c:axId val="1090055896"/>
        <c:axId val="1090057536"/>
      </c:barChart>
      <c:lineChart>
        <c:grouping val="standard"/>
        <c:varyColors val="0"/>
        <c:ser>
          <c:idx val="1"/>
          <c:order val="1"/>
          <c:tx>
            <c:strRef>
              <c:f>'ISM Manufacturing vs GDP'!$B$5</c:f>
              <c:strCache>
                <c:ptCount val="1"/>
                <c:pt idx="0">
                  <c:v>PMI</c:v>
                </c:pt>
              </c:strCache>
            </c:strRef>
          </c:tx>
          <c:spPr>
            <a:ln w="28575" cap="rnd">
              <a:solidFill>
                <a:schemeClr val="accent1"/>
              </a:solidFill>
              <a:prstDash val="solid"/>
              <a:round/>
            </a:ln>
          </c:spPr>
          <c:marker>
            <c:symbol val="none"/>
          </c:marker>
          <c:cat>
            <c:numRef>
              <c:f>'ISM Manufacturing vs GDP'!$A$6:$A$893</c:f>
              <c:numCache>
                <c:formatCode>m/d/yy</c:formatCode>
                <c:ptCount val="888"/>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numCache>
            </c:numRef>
          </c:cat>
          <c:val>
            <c:numRef>
              <c:f>'ISM Manufacturing vs GDP'!$B$6:$B$893</c:f>
              <c:numCache>
                <c:formatCode>0.0</c:formatCode>
                <c:ptCount val="888"/>
                <c:pt idx="0">
                  <c:v>51.7</c:v>
                </c:pt>
                <c:pt idx="1">
                  <c:v>50.2</c:v>
                </c:pt>
                <c:pt idx="2">
                  <c:v>43.3</c:v>
                </c:pt>
                <c:pt idx="3">
                  <c:v>45.4</c:v>
                </c:pt>
                <c:pt idx="4">
                  <c:v>49.5</c:v>
                </c:pt>
                <c:pt idx="5">
                  <c:v>53</c:v>
                </c:pt>
                <c:pt idx="6">
                  <c:v>48.4</c:v>
                </c:pt>
                <c:pt idx="7">
                  <c:v>45.1</c:v>
                </c:pt>
                <c:pt idx="8">
                  <c:v>42.1</c:v>
                </c:pt>
                <c:pt idx="9">
                  <c:v>47.2</c:v>
                </c:pt>
                <c:pt idx="10">
                  <c:v>42.4</c:v>
                </c:pt>
                <c:pt idx="11">
                  <c:v>35</c:v>
                </c:pt>
                <c:pt idx="12">
                  <c:v>32.9</c:v>
                </c:pt>
                <c:pt idx="13">
                  <c:v>31.3</c:v>
                </c:pt>
                <c:pt idx="14">
                  <c:v>34.5</c:v>
                </c:pt>
                <c:pt idx="15">
                  <c:v>35.5</c:v>
                </c:pt>
                <c:pt idx="16">
                  <c:v>32.6</c:v>
                </c:pt>
                <c:pt idx="17">
                  <c:v>31.6</c:v>
                </c:pt>
                <c:pt idx="18">
                  <c:v>39</c:v>
                </c:pt>
                <c:pt idx="19">
                  <c:v>47</c:v>
                </c:pt>
                <c:pt idx="20">
                  <c:v>52.3</c:v>
                </c:pt>
                <c:pt idx="21">
                  <c:v>51</c:v>
                </c:pt>
                <c:pt idx="22">
                  <c:v>51</c:v>
                </c:pt>
                <c:pt idx="23">
                  <c:v>57.3</c:v>
                </c:pt>
                <c:pt idx="24">
                  <c:v>59.1</c:v>
                </c:pt>
                <c:pt idx="25">
                  <c:v>60.5</c:v>
                </c:pt>
                <c:pt idx="26">
                  <c:v>62.1</c:v>
                </c:pt>
                <c:pt idx="27">
                  <c:v>68.099999999999994</c:v>
                </c:pt>
                <c:pt idx="28">
                  <c:v>74.7</c:v>
                </c:pt>
                <c:pt idx="29">
                  <c:v>76.599999999999994</c:v>
                </c:pt>
                <c:pt idx="30">
                  <c:v>77.5</c:v>
                </c:pt>
                <c:pt idx="31">
                  <c:v>75.8</c:v>
                </c:pt>
                <c:pt idx="32">
                  <c:v>68.099999999999994</c:v>
                </c:pt>
                <c:pt idx="33">
                  <c:v>59.2</c:v>
                </c:pt>
                <c:pt idx="34">
                  <c:v>63.1</c:v>
                </c:pt>
                <c:pt idx="35">
                  <c:v>67.099999999999994</c:v>
                </c:pt>
                <c:pt idx="36">
                  <c:v>67.8</c:v>
                </c:pt>
                <c:pt idx="37">
                  <c:v>69.3</c:v>
                </c:pt>
                <c:pt idx="38">
                  <c:v>65.5</c:v>
                </c:pt>
                <c:pt idx="39">
                  <c:v>53.5</c:v>
                </c:pt>
                <c:pt idx="40">
                  <c:v>50.7</c:v>
                </c:pt>
                <c:pt idx="41">
                  <c:v>45.5</c:v>
                </c:pt>
                <c:pt idx="42">
                  <c:v>42.1</c:v>
                </c:pt>
                <c:pt idx="43">
                  <c:v>43.6</c:v>
                </c:pt>
                <c:pt idx="44">
                  <c:v>48.1</c:v>
                </c:pt>
                <c:pt idx="45">
                  <c:v>49.6</c:v>
                </c:pt>
                <c:pt idx="46">
                  <c:v>47.2</c:v>
                </c:pt>
                <c:pt idx="47">
                  <c:v>46.5</c:v>
                </c:pt>
                <c:pt idx="48">
                  <c:v>44.7</c:v>
                </c:pt>
                <c:pt idx="49">
                  <c:v>41.8</c:v>
                </c:pt>
                <c:pt idx="50">
                  <c:v>40</c:v>
                </c:pt>
                <c:pt idx="51">
                  <c:v>36.700000000000003</c:v>
                </c:pt>
                <c:pt idx="52">
                  <c:v>39.5</c:v>
                </c:pt>
                <c:pt idx="53">
                  <c:v>43.3</c:v>
                </c:pt>
                <c:pt idx="54">
                  <c:v>48.3</c:v>
                </c:pt>
                <c:pt idx="55">
                  <c:v>60.4</c:v>
                </c:pt>
                <c:pt idx="56">
                  <c:v>56.1</c:v>
                </c:pt>
                <c:pt idx="57">
                  <c:v>56.2</c:v>
                </c:pt>
                <c:pt idx="58">
                  <c:v>56.8</c:v>
                </c:pt>
                <c:pt idx="59">
                  <c:v>55.8</c:v>
                </c:pt>
                <c:pt idx="60">
                  <c:v>59.4</c:v>
                </c:pt>
                <c:pt idx="61">
                  <c:v>55.4</c:v>
                </c:pt>
                <c:pt idx="62">
                  <c:v>50.5</c:v>
                </c:pt>
                <c:pt idx="63">
                  <c:v>51.1</c:v>
                </c:pt>
                <c:pt idx="64">
                  <c:v>48.9</c:v>
                </c:pt>
                <c:pt idx="65">
                  <c:v>48.5</c:v>
                </c:pt>
                <c:pt idx="66">
                  <c:v>46.3</c:v>
                </c:pt>
                <c:pt idx="67">
                  <c:v>43.5</c:v>
                </c:pt>
                <c:pt idx="68">
                  <c:v>40.200000000000003</c:v>
                </c:pt>
                <c:pt idx="69">
                  <c:v>37.4</c:v>
                </c:pt>
                <c:pt idx="70">
                  <c:v>36.9</c:v>
                </c:pt>
                <c:pt idx="71">
                  <c:v>35.6</c:v>
                </c:pt>
                <c:pt idx="72">
                  <c:v>37.4</c:v>
                </c:pt>
                <c:pt idx="73">
                  <c:v>40.700000000000003</c:v>
                </c:pt>
                <c:pt idx="74">
                  <c:v>44.7</c:v>
                </c:pt>
                <c:pt idx="75">
                  <c:v>47.7</c:v>
                </c:pt>
                <c:pt idx="76">
                  <c:v>50.1</c:v>
                </c:pt>
                <c:pt idx="77">
                  <c:v>52.1</c:v>
                </c:pt>
                <c:pt idx="78">
                  <c:v>51.7</c:v>
                </c:pt>
                <c:pt idx="79">
                  <c:v>54.4</c:v>
                </c:pt>
                <c:pt idx="80">
                  <c:v>53.5</c:v>
                </c:pt>
                <c:pt idx="81">
                  <c:v>58.2</c:v>
                </c:pt>
                <c:pt idx="82">
                  <c:v>58.8</c:v>
                </c:pt>
                <c:pt idx="83">
                  <c:v>63.8</c:v>
                </c:pt>
                <c:pt idx="84">
                  <c:v>63</c:v>
                </c:pt>
                <c:pt idx="85">
                  <c:v>67.8</c:v>
                </c:pt>
                <c:pt idx="86">
                  <c:v>67.5</c:v>
                </c:pt>
                <c:pt idx="87">
                  <c:v>68.7</c:v>
                </c:pt>
                <c:pt idx="88">
                  <c:v>69.5</c:v>
                </c:pt>
                <c:pt idx="89">
                  <c:v>63.3</c:v>
                </c:pt>
                <c:pt idx="90">
                  <c:v>66.2</c:v>
                </c:pt>
                <c:pt idx="91">
                  <c:v>64.8</c:v>
                </c:pt>
                <c:pt idx="92">
                  <c:v>62.4</c:v>
                </c:pt>
                <c:pt idx="93">
                  <c:v>63.7</c:v>
                </c:pt>
                <c:pt idx="94">
                  <c:v>62</c:v>
                </c:pt>
                <c:pt idx="95">
                  <c:v>65.599999999999994</c:v>
                </c:pt>
                <c:pt idx="96">
                  <c:v>60.2</c:v>
                </c:pt>
                <c:pt idx="97">
                  <c:v>58.2</c:v>
                </c:pt>
                <c:pt idx="98">
                  <c:v>57.2</c:v>
                </c:pt>
                <c:pt idx="99">
                  <c:v>55.9</c:v>
                </c:pt>
                <c:pt idx="100">
                  <c:v>51.2</c:v>
                </c:pt>
                <c:pt idx="101">
                  <c:v>47.7</c:v>
                </c:pt>
                <c:pt idx="102">
                  <c:v>44.2</c:v>
                </c:pt>
                <c:pt idx="103">
                  <c:v>51.5</c:v>
                </c:pt>
                <c:pt idx="104">
                  <c:v>55.5</c:v>
                </c:pt>
                <c:pt idx="105">
                  <c:v>52.7</c:v>
                </c:pt>
                <c:pt idx="106">
                  <c:v>55</c:v>
                </c:pt>
                <c:pt idx="107">
                  <c:v>52.7</c:v>
                </c:pt>
                <c:pt idx="108">
                  <c:v>53.6</c:v>
                </c:pt>
                <c:pt idx="109">
                  <c:v>51</c:v>
                </c:pt>
                <c:pt idx="110">
                  <c:v>47.5</c:v>
                </c:pt>
                <c:pt idx="111">
                  <c:v>43.1</c:v>
                </c:pt>
                <c:pt idx="112">
                  <c:v>43.4</c:v>
                </c:pt>
                <c:pt idx="113">
                  <c:v>45.9</c:v>
                </c:pt>
                <c:pt idx="114">
                  <c:v>45.7</c:v>
                </c:pt>
                <c:pt idx="115">
                  <c:v>45.3</c:v>
                </c:pt>
                <c:pt idx="116">
                  <c:v>45.8</c:v>
                </c:pt>
                <c:pt idx="117">
                  <c:v>41.1</c:v>
                </c:pt>
                <c:pt idx="118">
                  <c:v>40.4</c:v>
                </c:pt>
                <c:pt idx="119">
                  <c:v>36.799999999999997</c:v>
                </c:pt>
                <c:pt idx="120">
                  <c:v>33.4</c:v>
                </c:pt>
                <c:pt idx="121">
                  <c:v>37.200000000000003</c:v>
                </c:pt>
                <c:pt idx="122">
                  <c:v>39.799999999999997</c:v>
                </c:pt>
                <c:pt idx="123">
                  <c:v>39.1</c:v>
                </c:pt>
                <c:pt idx="124">
                  <c:v>46.6</c:v>
                </c:pt>
                <c:pt idx="125">
                  <c:v>51.4</c:v>
                </c:pt>
                <c:pt idx="126">
                  <c:v>54.7</c:v>
                </c:pt>
                <c:pt idx="127">
                  <c:v>57.3</c:v>
                </c:pt>
                <c:pt idx="128">
                  <c:v>59.8</c:v>
                </c:pt>
                <c:pt idx="129">
                  <c:v>62.3</c:v>
                </c:pt>
                <c:pt idx="130">
                  <c:v>62.7</c:v>
                </c:pt>
                <c:pt idx="131">
                  <c:v>60.5</c:v>
                </c:pt>
                <c:pt idx="132">
                  <c:v>64.400000000000006</c:v>
                </c:pt>
                <c:pt idx="133">
                  <c:v>66.900000000000006</c:v>
                </c:pt>
                <c:pt idx="134">
                  <c:v>67.099999999999994</c:v>
                </c:pt>
                <c:pt idx="135">
                  <c:v>66.900000000000006</c:v>
                </c:pt>
                <c:pt idx="136">
                  <c:v>68.2</c:v>
                </c:pt>
                <c:pt idx="137">
                  <c:v>64.400000000000006</c:v>
                </c:pt>
                <c:pt idx="138">
                  <c:v>61.5</c:v>
                </c:pt>
                <c:pt idx="139">
                  <c:v>55.1</c:v>
                </c:pt>
                <c:pt idx="140">
                  <c:v>48.3</c:v>
                </c:pt>
                <c:pt idx="141">
                  <c:v>49.7</c:v>
                </c:pt>
                <c:pt idx="142">
                  <c:v>50.6</c:v>
                </c:pt>
                <c:pt idx="143">
                  <c:v>58.2</c:v>
                </c:pt>
                <c:pt idx="144">
                  <c:v>61.5</c:v>
                </c:pt>
                <c:pt idx="145">
                  <c:v>52.3</c:v>
                </c:pt>
                <c:pt idx="146">
                  <c:v>47.8</c:v>
                </c:pt>
                <c:pt idx="147">
                  <c:v>45.3</c:v>
                </c:pt>
                <c:pt idx="148">
                  <c:v>42.6</c:v>
                </c:pt>
                <c:pt idx="149">
                  <c:v>44.4</c:v>
                </c:pt>
                <c:pt idx="150">
                  <c:v>43.7</c:v>
                </c:pt>
                <c:pt idx="151">
                  <c:v>47.6</c:v>
                </c:pt>
                <c:pt idx="152">
                  <c:v>45.4</c:v>
                </c:pt>
                <c:pt idx="153">
                  <c:v>46</c:v>
                </c:pt>
                <c:pt idx="154">
                  <c:v>44.3</c:v>
                </c:pt>
                <c:pt idx="155">
                  <c:v>44.3</c:v>
                </c:pt>
                <c:pt idx="156">
                  <c:v>43.9</c:v>
                </c:pt>
                <c:pt idx="157">
                  <c:v>43.6</c:v>
                </c:pt>
                <c:pt idx="158">
                  <c:v>49.1</c:v>
                </c:pt>
                <c:pt idx="159">
                  <c:v>57.6</c:v>
                </c:pt>
                <c:pt idx="160">
                  <c:v>58.9</c:v>
                </c:pt>
                <c:pt idx="161">
                  <c:v>58.1</c:v>
                </c:pt>
                <c:pt idx="162">
                  <c:v>58.2</c:v>
                </c:pt>
                <c:pt idx="163">
                  <c:v>60.7</c:v>
                </c:pt>
                <c:pt idx="164">
                  <c:v>63</c:v>
                </c:pt>
                <c:pt idx="165">
                  <c:v>62.2</c:v>
                </c:pt>
                <c:pt idx="166">
                  <c:v>59</c:v>
                </c:pt>
                <c:pt idx="167">
                  <c:v>64.2</c:v>
                </c:pt>
                <c:pt idx="168">
                  <c:v>60.9</c:v>
                </c:pt>
                <c:pt idx="169">
                  <c:v>61.1</c:v>
                </c:pt>
                <c:pt idx="170">
                  <c:v>60.6</c:v>
                </c:pt>
                <c:pt idx="171">
                  <c:v>55.1</c:v>
                </c:pt>
                <c:pt idx="172">
                  <c:v>52.2</c:v>
                </c:pt>
                <c:pt idx="173">
                  <c:v>50.8</c:v>
                </c:pt>
                <c:pt idx="174">
                  <c:v>51</c:v>
                </c:pt>
                <c:pt idx="175">
                  <c:v>49.5</c:v>
                </c:pt>
                <c:pt idx="176">
                  <c:v>50</c:v>
                </c:pt>
                <c:pt idx="177">
                  <c:v>51.2</c:v>
                </c:pt>
                <c:pt idx="178">
                  <c:v>53.8</c:v>
                </c:pt>
                <c:pt idx="179">
                  <c:v>57.2</c:v>
                </c:pt>
                <c:pt idx="180">
                  <c:v>55.2</c:v>
                </c:pt>
                <c:pt idx="181">
                  <c:v>55.1</c:v>
                </c:pt>
                <c:pt idx="182">
                  <c:v>54.7</c:v>
                </c:pt>
                <c:pt idx="183">
                  <c:v>57.6</c:v>
                </c:pt>
                <c:pt idx="184">
                  <c:v>59.8</c:v>
                </c:pt>
                <c:pt idx="185">
                  <c:v>58.2</c:v>
                </c:pt>
                <c:pt idx="186">
                  <c:v>55.5</c:v>
                </c:pt>
                <c:pt idx="187">
                  <c:v>55.1</c:v>
                </c:pt>
                <c:pt idx="188">
                  <c:v>56.9</c:v>
                </c:pt>
                <c:pt idx="189">
                  <c:v>57.7</c:v>
                </c:pt>
                <c:pt idx="190">
                  <c:v>57.5</c:v>
                </c:pt>
                <c:pt idx="191">
                  <c:v>54</c:v>
                </c:pt>
                <c:pt idx="192">
                  <c:v>57.1</c:v>
                </c:pt>
                <c:pt idx="193">
                  <c:v>57.9</c:v>
                </c:pt>
                <c:pt idx="194">
                  <c:v>60.2</c:v>
                </c:pt>
                <c:pt idx="195">
                  <c:v>59.2</c:v>
                </c:pt>
                <c:pt idx="196">
                  <c:v>58.7</c:v>
                </c:pt>
                <c:pt idx="197">
                  <c:v>60.1</c:v>
                </c:pt>
                <c:pt idx="198">
                  <c:v>62.9</c:v>
                </c:pt>
                <c:pt idx="199">
                  <c:v>63.3</c:v>
                </c:pt>
                <c:pt idx="200">
                  <c:v>63.3</c:v>
                </c:pt>
                <c:pt idx="201">
                  <c:v>60.7</c:v>
                </c:pt>
                <c:pt idx="202">
                  <c:v>61.8</c:v>
                </c:pt>
                <c:pt idx="203">
                  <c:v>62.4</c:v>
                </c:pt>
                <c:pt idx="204">
                  <c:v>61</c:v>
                </c:pt>
                <c:pt idx="205">
                  <c:v>62.1</c:v>
                </c:pt>
                <c:pt idx="206">
                  <c:v>64.900000000000006</c:v>
                </c:pt>
                <c:pt idx="207">
                  <c:v>62</c:v>
                </c:pt>
                <c:pt idx="208">
                  <c:v>61.3</c:v>
                </c:pt>
                <c:pt idx="209">
                  <c:v>58.7</c:v>
                </c:pt>
                <c:pt idx="210">
                  <c:v>58.1</c:v>
                </c:pt>
                <c:pt idx="211">
                  <c:v>58.1</c:v>
                </c:pt>
                <c:pt idx="212">
                  <c:v>61</c:v>
                </c:pt>
                <c:pt idx="213">
                  <c:v>58.6</c:v>
                </c:pt>
                <c:pt idx="214">
                  <c:v>59.4</c:v>
                </c:pt>
                <c:pt idx="215">
                  <c:v>62.8</c:v>
                </c:pt>
                <c:pt idx="216">
                  <c:v>65.8</c:v>
                </c:pt>
                <c:pt idx="217">
                  <c:v>65.5</c:v>
                </c:pt>
                <c:pt idx="218">
                  <c:v>65.7</c:v>
                </c:pt>
                <c:pt idx="219">
                  <c:v>64.2</c:v>
                </c:pt>
                <c:pt idx="220">
                  <c:v>57.7</c:v>
                </c:pt>
                <c:pt idx="221">
                  <c:v>59</c:v>
                </c:pt>
                <c:pt idx="222">
                  <c:v>60.3</c:v>
                </c:pt>
                <c:pt idx="223">
                  <c:v>58.5</c:v>
                </c:pt>
                <c:pt idx="224">
                  <c:v>58.7</c:v>
                </c:pt>
                <c:pt idx="225">
                  <c:v>57.2</c:v>
                </c:pt>
                <c:pt idx="226">
                  <c:v>53.7</c:v>
                </c:pt>
                <c:pt idx="227">
                  <c:v>52.4</c:v>
                </c:pt>
                <c:pt idx="228">
                  <c:v>49.1</c:v>
                </c:pt>
                <c:pt idx="229">
                  <c:v>47.6</c:v>
                </c:pt>
                <c:pt idx="230">
                  <c:v>45.3</c:v>
                </c:pt>
                <c:pt idx="231">
                  <c:v>42.8</c:v>
                </c:pt>
                <c:pt idx="232">
                  <c:v>44.5</c:v>
                </c:pt>
                <c:pt idx="233">
                  <c:v>46.8</c:v>
                </c:pt>
                <c:pt idx="234">
                  <c:v>49.5</c:v>
                </c:pt>
                <c:pt idx="235">
                  <c:v>52.2</c:v>
                </c:pt>
                <c:pt idx="236">
                  <c:v>54.9</c:v>
                </c:pt>
                <c:pt idx="237">
                  <c:v>54.1</c:v>
                </c:pt>
                <c:pt idx="238">
                  <c:v>54.2</c:v>
                </c:pt>
                <c:pt idx="239">
                  <c:v>55.6</c:v>
                </c:pt>
                <c:pt idx="240">
                  <c:v>56.6</c:v>
                </c:pt>
                <c:pt idx="241">
                  <c:v>55</c:v>
                </c:pt>
                <c:pt idx="242">
                  <c:v>53.8</c:v>
                </c:pt>
                <c:pt idx="243">
                  <c:v>58</c:v>
                </c:pt>
                <c:pt idx="244">
                  <c:v>55.3</c:v>
                </c:pt>
                <c:pt idx="245">
                  <c:v>53.5</c:v>
                </c:pt>
                <c:pt idx="246">
                  <c:v>54.1</c:v>
                </c:pt>
                <c:pt idx="247">
                  <c:v>52.7</c:v>
                </c:pt>
                <c:pt idx="248">
                  <c:v>51.8</c:v>
                </c:pt>
                <c:pt idx="249">
                  <c:v>55.8</c:v>
                </c:pt>
                <c:pt idx="250">
                  <c:v>58.1</c:v>
                </c:pt>
                <c:pt idx="251">
                  <c:v>56.1</c:v>
                </c:pt>
                <c:pt idx="252">
                  <c:v>54.9</c:v>
                </c:pt>
                <c:pt idx="253">
                  <c:v>57</c:v>
                </c:pt>
                <c:pt idx="254">
                  <c:v>57.1</c:v>
                </c:pt>
                <c:pt idx="255">
                  <c:v>55.2</c:v>
                </c:pt>
                <c:pt idx="256">
                  <c:v>56.7</c:v>
                </c:pt>
                <c:pt idx="257">
                  <c:v>55.5</c:v>
                </c:pt>
                <c:pt idx="258">
                  <c:v>53.1</c:v>
                </c:pt>
                <c:pt idx="259">
                  <c:v>54.8</c:v>
                </c:pt>
                <c:pt idx="260">
                  <c:v>54.1</c:v>
                </c:pt>
                <c:pt idx="261">
                  <c:v>54.6</c:v>
                </c:pt>
                <c:pt idx="262">
                  <c:v>53.2</c:v>
                </c:pt>
                <c:pt idx="263">
                  <c:v>52</c:v>
                </c:pt>
                <c:pt idx="264">
                  <c:v>48.7</c:v>
                </c:pt>
                <c:pt idx="265">
                  <c:v>47.4</c:v>
                </c:pt>
                <c:pt idx="266">
                  <c:v>46.9</c:v>
                </c:pt>
                <c:pt idx="267">
                  <c:v>45</c:v>
                </c:pt>
                <c:pt idx="268">
                  <c:v>47.2</c:v>
                </c:pt>
                <c:pt idx="269">
                  <c:v>51.1</c:v>
                </c:pt>
                <c:pt idx="270">
                  <c:v>49.5</c:v>
                </c:pt>
                <c:pt idx="271">
                  <c:v>47.3</c:v>
                </c:pt>
                <c:pt idx="272">
                  <c:v>44.1</c:v>
                </c:pt>
                <c:pt idx="273">
                  <c:v>42.4</c:v>
                </c:pt>
                <c:pt idx="274">
                  <c:v>39.700000000000003</c:v>
                </c:pt>
                <c:pt idx="275">
                  <c:v>45.4</c:v>
                </c:pt>
                <c:pt idx="276">
                  <c:v>47.9</c:v>
                </c:pt>
                <c:pt idx="277">
                  <c:v>54.8</c:v>
                </c:pt>
                <c:pt idx="278">
                  <c:v>51.2</c:v>
                </c:pt>
                <c:pt idx="279">
                  <c:v>54.5</c:v>
                </c:pt>
                <c:pt idx="280">
                  <c:v>54.2</c:v>
                </c:pt>
                <c:pt idx="281">
                  <c:v>53.8</c:v>
                </c:pt>
                <c:pt idx="282">
                  <c:v>54.4</c:v>
                </c:pt>
                <c:pt idx="283">
                  <c:v>53.6</c:v>
                </c:pt>
                <c:pt idx="284">
                  <c:v>55.1</c:v>
                </c:pt>
                <c:pt idx="285">
                  <c:v>55</c:v>
                </c:pt>
                <c:pt idx="286">
                  <c:v>52.3</c:v>
                </c:pt>
                <c:pt idx="287">
                  <c:v>57.6</c:v>
                </c:pt>
                <c:pt idx="288">
                  <c:v>59.6</c:v>
                </c:pt>
                <c:pt idx="289">
                  <c:v>60.6</c:v>
                </c:pt>
                <c:pt idx="290">
                  <c:v>59.8</c:v>
                </c:pt>
                <c:pt idx="291">
                  <c:v>59.3</c:v>
                </c:pt>
                <c:pt idx="292">
                  <c:v>61.4</c:v>
                </c:pt>
                <c:pt idx="293">
                  <c:v>58.6</c:v>
                </c:pt>
                <c:pt idx="294">
                  <c:v>60.1</c:v>
                </c:pt>
                <c:pt idx="295">
                  <c:v>61.7</c:v>
                </c:pt>
                <c:pt idx="296">
                  <c:v>65.099999999999994</c:v>
                </c:pt>
                <c:pt idx="297">
                  <c:v>67</c:v>
                </c:pt>
                <c:pt idx="298">
                  <c:v>69.900000000000006</c:v>
                </c:pt>
                <c:pt idx="299">
                  <c:v>70.5</c:v>
                </c:pt>
                <c:pt idx="300">
                  <c:v>72.099999999999994</c:v>
                </c:pt>
                <c:pt idx="301">
                  <c:v>69.599999999999994</c:v>
                </c:pt>
                <c:pt idx="302">
                  <c:v>69.599999999999994</c:v>
                </c:pt>
                <c:pt idx="303">
                  <c:v>67.7</c:v>
                </c:pt>
                <c:pt idx="304">
                  <c:v>64.8</c:v>
                </c:pt>
                <c:pt idx="305">
                  <c:v>65</c:v>
                </c:pt>
                <c:pt idx="306">
                  <c:v>57.8</c:v>
                </c:pt>
                <c:pt idx="307">
                  <c:v>62.7</c:v>
                </c:pt>
                <c:pt idx="308">
                  <c:v>63.5</c:v>
                </c:pt>
                <c:pt idx="309">
                  <c:v>66.2</c:v>
                </c:pt>
                <c:pt idx="310">
                  <c:v>68.099999999999994</c:v>
                </c:pt>
                <c:pt idx="311">
                  <c:v>63.6</c:v>
                </c:pt>
                <c:pt idx="312">
                  <c:v>62.1</c:v>
                </c:pt>
                <c:pt idx="313">
                  <c:v>58.6</c:v>
                </c:pt>
                <c:pt idx="314">
                  <c:v>61.8</c:v>
                </c:pt>
                <c:pt idx="315">
                  <c:v>59.9</c:v>
                </c:pt>
                <c:pt idx="316">
                  <c:v>55.7</c:v>
                </c:pt>
                <c:pt idx="317">
                  <c:v>54.7</c:v>
                </c:pt>
                <c:pt idx="318">
                  <c:v>54.8</c:v>
                </c:pt>
                <c:pt idx="319">
                  <c:v>52.9</c:v>
                </c:pt>
                <c:pt idx="320">
                  <c:v>46.2</c:v>
                </c:pt>
                <c:pt idx="321">
                  <c:v>42.7</c:v>
                </c:pt>
                <c:pt idx="322">
                  <c:v>37.9</c:v>
                </c:pt>
                <c:pt idx="323">
                  <c:v>30.9</c:v>
                </c:pt>
                <c:pt idx="324">
                  <c:v>30.7</c:v>
                </c:pt>
                <c:pt idx="325">
                  <c:v>34.4</c:v>
                </c:pt>
                <c:pt idx="326">
                  <c:v>31.6</c:v>
                </c:pt>
                <c:pt idx="327">
                  <c:v>37.5</c:v>
                </c:pt>
                <c:pt idx="328">
                  <c:v>41.2</c:v>
                </c:pt>
                <c:pt idx="329">
                  <c:v>45.1</c:v>
                </c:pt>
                <c:pt idx="330">
                  <c:v>47.2</c:v>
                </c:pt>
                <c:pt idx="331">
                  <c:v>51.4</c:v>
                </c:pt>
                <c:pt idx="332">
                  <c:v>54.4</c:v>
                </c:pt>
                <c:pt idx="333">
                  <c:v>55.5</c:v>
                </c:pt>
                <c:pt idx="334">
                  <c:v>54.5</c:v>
                </c:pt>
                <c:pt idx="335">
                  <c:v>54.9</c:v>
                </c:pt>
                <c:pt idx="336">
                  <c:v>58.8</c:v>
                </c:pt>
                <c:pt idx="337">
                  <c:v>61.5</c:v>
                </c:pt>
                <c:pt idx="338">
                  <c:v>58.4</c:v>
                </c:pt>
                <c:pt idx="339">
                  <c:v>60.6</c:v>
                </c:pt>
                <c:pt idx="340">
                  <c:v>58.8</c:v>
                </c:pt>
                <c:pt idx="341">
                  <c:v>58.2</c:v>
                </c:pt>
                <c:pt idx="342">
                  <c:v>55.9</c:v>
                </c:pt>
                <c:pt idx="343">
                  <c:v>54.5</c:v>
                </c:pt>
                <c:pt idx="344">
                  <c:v>53.6</c:v>
                </c:pt>
                <c:pt idx="345">
                  <c:v>53.5</c:v>
                </c:pt>
                <c:pt idx="346">
                  <c:v>51.7</c:v>
                </c:pt>
                <c:pt idx="347">
                  <c:v>56.6</c:v>
                </c:pt>
                <c:pt idx="348">
                  <c:v>54.8</c:v>
                </c:pt>
                <c:pt idx="349">
                  <c:v>55</c:v>
                </c:pt>
                <c:pt idx="350">
                  <c:v>58.4</c:v>
                </c:pt>
                <c:pt idx="351">
                  <c:v>56.9</c:v>
                </c:pt>
                <c:pt idx="352">
                  <c:v>59.7</c:v>
                </c:pt>
                <c:pt idx="353">
                  <c:v>56.8</c:v>
                </c:pt>
                <c:pt idx="354">
                  <c:v>57.7</c:v>
                </c:pt>
                <c:pt idx="355">
                  <c:v>54.9</c:v>
                </c:pt>
                <c:pt idx="356">
                  <c:v>53.9</c:v>
                </c:pt>
                <c:pt idx="357">
                  <c:v>55.4</c:v>
                </c:pt>
                <c:pt idx="358">
                  <c:v>56.1</c:v>
                </c:pt>
                <c:pt idx="359">
                  <c:v>59.8</c:v>
                </c:pt>
                <c:pt idx="360">
                  <c:v>57.4</c:v>
                </c:pt>
                <c:pt idx="361">
                  <c:v>55.9</c:v>
                </c:pt>
                <c:pt idx="362">
                  <c:v>55</c:v>
                </c:pt>
                <c:pt idx="363">
                  <c:v>57.7</c:v>
                </c:pt>
                <c:pt idx="364">
                  <c:v>60.2</c:v>
                </c:pt>
                <c:pt idx="365">
                  <c:v>60.5</c:v>
                </c:pt>
                <c:pt idx="366">
                  <c:v>62.2</c:v>
                </c:pt>
                <c:pt idx="367">
                  <c:v>60.3</c:v>
                </c:pt>
                <c:pt idx="368">
                  <c:v>60.5</c:v>
                </c:pt>
                <c:pt idx="369">
                  <c:v>60.1</c:v>
                </c:pt>
                <c:pt idx="370">
                  <c:v>61.3</c:v>
                </c:pt>
                <c:pt idx="371">
                  <c:v>59.4</c:v>
                </c:pt>
                <c:pt idx="372">
                  <c:v>58.5</c:v>
                </c:pt>
                <c:pt idx="373">
                  <c:v>58.2</c:v>
                </c:pt>
                <c:pt idx="374">
                  <c:v>57.7</c:v>
                </c:pt>
                <c:pt idx="375">
                  <c:v>56.2</c:v>
                </c:pt>
                <c:pt idx="376">
                  <c:v>54.4</c:v>
                </c:pt>
                <c:pt idx="377">
                  <c:v>52.7</c:v>
                </c:pt>
                <c:pt idx="378">
                  <c:v>51.3</c:v>
                </c:pt>
                <c:pt idx="379">
                  <c:v>49.5</c:v>
                </c:pt>
                <c:pt idx="380">
                  <c:v>49.6</c:v>
                </c:pt>
                <c:pt idx="381">
                  <c:v>49</c:v>
                </c:pt>
                <c:pt idx="382">
                  <c:v>48</c:v>
                </c:pt>
                <c:pt idx="383">
                  <c:v>44.8</c:v>
                </c:pt>
                <c:pt idx="384">
                  <c:v>46.2</c:v>
                </c:pt>
                <c:pt idx="385">
                  <c:v>50.2</c:v>
                </c:pt>
                <c:pt idx="386">
                  <c:v>43.6</c:v>
                </c:pt>
                <c:pt idx="387">
                  <c:v>37.4</c:v>
                </c:pt>
                <c:pt idx="388">
                  <c:v>29.4</c:v>
                </c:pt>
                <c:pt idx="389">
                  <c:v>30.3</c:v>
                </c:pt>
                <c:pt idx="390">
                  <c:v>35</c:v>
                </c:pt>
                <c:pt idx="391">
                  <c:v>45.5</c:v>
                </c:pt>
                <c:pt idx="392">
                  <c:v>50.1</c:v>
                </c:pt>
                <c:pt idx="393">
                  <c:v>55.5</c:v>
                </c:pt>
                <c:pt idx="394">
                  <c:v>58.2</c:v>
                </c:pt>
                <c:pt idx="395">
                  <c:v>53</c:v>
                </c:pt>
                <c:pt idx="396">
                  <c:v>49.2</c:v>
                </c:pt>
                <c:pt idx="397">
                  <c:v>48.8</c:v>
                </c:pt>
                <c:pt idx="398">
                  <c:v>49.6</c:v>
                </c:pt>
                <c:pt idx="399">
                  <c:v>51.6</c:v>
                </c:pt>
                <c:pt idx="400">
                  <c:v>53.5</c:v>
                </c:pt>
                <c:pt idx="401">
                  <c:v>50.7</c:v>
                </c:pt>
                <c:pt idx="402">
                  <c:v>46.7</c:v>
                </c:pt>
                <c:pt idx="403">
                  <c:v>48.3</c:v>
                </c:pt>
                <c:pt idx="404">
                  <c:v>42.5</c:v>
                </c:pt>
                <c:pt idx="405">
                  <c:v>40</c:v>
                </c:pt>
                <c:pt idx="406">
                  <c:v>36.1</c:v>
                </c:pt>
                <c:pt idx="407">
                  <c:v>37.799999999999997</c:v>
                </c:pt>
                <c:pt idx="408">
                  <c:v>38.200000000000003</c:v>
                </c:pt>
                <c:pt idx="409">
                  <c:v>38.299999999999997</c:v>
                </c:pt>
                <c:pt idx="410">
                  <c:v>36.799999999999997</c:v>
                </c:pt>
                <c:pt idx="411">
                  <c:v>37.799999999999997</c:v>
                </c:pt>
                <c:pt idx="412">
                  <c:v>35.5</c:v>
                </c:pt>
                <c:pt idx="413">
                  <c:v>38.299999999999997</c:v>
                </c:pt>
                <c:pt idx="414">
                  <c:v>38.4</c:v>
                </c:pt>
                <c:pt idx="415">
                  <c:v>38.299999999999997</c:v>
                </c:pt>
                <c:pt idx="416">
                  <c:v>38.799999999999997</c:v>
                </c:pt>
                <c:pt idx="417">
                  <c:v>39.4</c:v>
                </c:pt>
                <c:pt idx="418">
                  <c:v>39.200000000000003</c:v>
                </c:pt>
                <c:pt idx="419">
                  <c:v>42.8</c:v>
                </c:pt>
                <c:pt idx="420">
                  <c:v>46</c:v>
                </c:pt>
                <c:pt idx="421">
                  <c:v>54.4</c:v>
                </c:pt>
                <c:pt idx="422">
                  <c:v>53.9</c:v>
                </c:pt>
                <c:pt idx="423">
                  <c:v>54.2</c:v>
                </c:pt>
                <c:pt idx="424">
                  <c:v>56.1</c:v>
                </c:pt>
                <c:pt idx="425">
                  <c:v>57.5</c:v>
                </c:pt>
                <c:pt idx="426">
                  <c:v>63.6</c:v>
                </c:pt>
                <c:pt idx="427">
                  <c:v>63.1</c:v>
                </c:pt>
                <c:pt idx="428">
                  <c:v>62.5</c:v>
                </c:pt>
                <c:pt idx="429">
                  <c:v>64.400000000000006</c:v>
                </c:pt>
                <c:pt idx="430">
                  <c:v>66</c:v>
                </c:pt>
                <c:pt idx="431">
                  <c:v>69.900000000000006</c:v>
                </c:pt>
                <c:pt idx="432">
                  <c:v>60.5</c:v>
                </c:pt>
                <c:pt idx="433">
                  <c:v>61.3</c:v>
                </c:pt>
                <c:pt idx="434">
                  <c:v>58.9</c:v>
                </c:pt>
                <c:pt idx="435">
                  <c:v>61</c:v>
                </c:pt>
                <c:pt idx="436">
                  <c:v>58.6</c:v>
                </c:pt>
                <c:pt idx="437">
                  <c:v>58.1</c:v>
                </c:pt>
                <c:pt idx="438">
                  <c:v>56.1</c:v>
                </c:pt>
                <c:pt idx="439">
                  <c:v>53</c:v>
                </c:pt>
                <c:pt idx="440">
                  <c:v>50</c:v>
                </c:pt>
                <c:pt idx="441">
                  <c:v>50.8</c:v>
                </c:pt>
                <c:pt idx="442">
                  <c:v>50.3</c:v>
                </c:pt>
                <c:pt idx="443">
                  <c:v>50.6</c:v>
                </c:pt>
                <c:pt idx="444">
                  <c:v>50.3</c:v>
                </c:pt>
                <c:pt idx="445">
                  <c:v>49.9</c:v>
                </c:pt>
                <c:pt idx="446">
                  <c:v>47.8</c:v>
                </c:pt>
                <c:pt idx="447">
                  <c:v>48.2</c:v>
                </c:pt>
                <c:pt idx="448">
                  <c:v>47.1</c:v>
                </c:pt>
                <c:pt idx="449">
                  <c:v>47.8</c:v>
                </c:pt>
                <c:pt idx="450">
                  <c:v>47.9</c:v>
                </c:pt>
                <c:pt idx="451">
                  <c:v>47.7</c:v>
                </c:pt>
                <c:pt idx="452">
                  <c:v>49.9</c:v>
                </c:pt>
                <c:pt idx="453">
                  <c:v>50.9</c:v>
                </c:pt>
                <c:pt idx="454">
                  <c:v>52</c:v>
                </c:pt>
                <c:pt idx="455">
                  <c:v>50.7</c:v>
                </c:pt>
                <c:pt idx="456">
                  <c:v>51.2</c:v>
                </c:pt>
                <c:pt idx="457">
                  <c:v>51</c:v>
                </c:pt>
                <c:pt idx="458">
                  <c:v>51</c:v>
                </c:pt>
                <c:pt idx="459">
                  <c:v>49.7</c:v>
                </c:pt>
                <c:pt idx="460">
                  <c:v>53.4</c:v>
                </c:pt>
                <c:pt idx="461">
                  <c:v>50.5</c:v>
                </c:pt>
                <c:pt idx="462">
                  <c:v>48</c:v>
                </c:pt>
                <c:pt idx="463">
                  <c:v>52.6</c:v>
                </c:pt>
                <c:pt idx="464">
                  <c:v>52.4</c:v>
                </c:pt>
                <c:pt idx="465">
                  <c:v>51.2</c:v>
                </c:pt>
                <c:pt idx="466">
                  <c:v>51.2</c:v>
                </c:pt>
                <c:pt idx="467">
                  <c:v>50.5</c:v>
                </c:pt>
                <c:pt idx="468">
                  <c:v>54.9</c:v>
                </c:pt>
                <c:pt idx="469">
                  <c:v>52.6</c:v>
                </c:pt>
                <c:pt idx="470">
                  <c:v>55</c:v>
                </c:pt>
                <c:pt idx="471">
                  <c:v>55.5</c:v>
                </c:pt>
                <c:pt idx="472">
                  <c:v>57.2</c:v>
                </c:pt>
                <c:pt idx="473">
                  <c:v>57.4</c:v>
                </c:pt>
                <c:pt idx="474">
                  <c:v>57.5</c:v>
                </c:pt>
                <c:pt idx="475">
                  <c:v>59.3</c:v>
                </c:pt>
                <c:pt idx="476">
                  <c:v>60</c:v>
                </c:pt>
                <c:pt idx="477">
                  <c:v>60.7</c:v>
                </c:pt>
                <c:pt idx="478">
                  <c:v>58.8</c:v>
                </c:pt>
                <c:pt idx="479">
                  <c:v>61</c:v>
                </c:pt>
                <c:pt idx="480">
                  <c:v>57.5</c:v>
                </c:pt>
                <c:pt idx="481">
                  <c:v>56.2</c:v>
                </c:pt>
                <c:pt idx="482">
                  <c:v>54.6</c:v>
                </c:pt>
                <c:pt idx="483">
                  <c:v>55.8</c:v>
                </c:pt>
                <c:pt idx="484">
                  <c:v>55.5</c:v>
                </c:pt>
                <c:pt idx="485">
                  <c:v>59.3</c:v>
                </c:pt>
                <c:pt idx="486">
                  <c:v>58.2</c:v>
                </c:pt>
                <c:pt idx="487">
                  <c:v>56</c:v>
                </c:pt>
                <c:pt idx="488">
                  <c:v>54.5</c:v>
                </c:pt>
                <c:pt idx="489">
                  <c:v>55.4</c:v>
                </c:pt>
                <c:pt idx="490">
                  <c:v>55.6</c:v>
                </c:pt>
                <c:pt idx="491">
                  <c:v>56</c:v>
                </c:pt>
                <c:pt idx="492">
                  <c:v>54.7</c:v>
                </c:pt>
                <c:pt idx="493">
                  <c:v>54.1</c:v>
                </c:pt>
                <c:pt idx="494">
                  <c:v>51.5</c:v>
                </c:pt>
                <c:pt idx="495">
                  <c:v>52.2</c:v>
                </c:pt>
                <c:pt idx="496">
                  <c:v>49.3</c:v>
                </c:pt>
                <c:pt idx="497">
                  <c:v>47.3</c:v>
                </c:pt>
                <c:pt idx="498">
                  <c:v>45.9</c:v>
                </c:pt>
                <c:pt idx="499">
                  <c:v>45.1</c:v>
                </c:pt>
                <c:pt idx="500">
                  <c:v>46</c:v>
                </c:pt>
                <c:pt idx="501">
                  <c:v>46.8</c:v>
                </c:pt>
                <c:pt idx="502">
                  <c:v>46.8</c:v>
                </c:pt>
                <c:pt idx="503">
                  <c:v>47.4</c:v>
                </c:pt>
                <c:pt idx="504">
                  <c:v>47.2</c:v>
                </c:pt>
                <c:pt idx="505">
                  <c:v>49.1</c:v>
                </c:pt>
                <c:pt idx="506">
                  <c:v>49.9</c:v>
                </c:pt>
                <c:pt idx="507">
                  <c:v>50</c:v>
                </c:pt>
                <c:pt idx="508">
                  <c:v>49.5</c:v>
                </c:pt>
                <c:pt idx="509">
                  <c:v>49.2</c:v>
                </c:pt>
                <c:pt idx="510">
                  <c:v>46.6</c:v>
                </c:pt>
                <c:pt idx="511">
                  <c:v>46.1</c:v>
                </c:pt>
                <c:pt idx="512">
                  <c:v>44.5</c:v>
                </c:pt>
                <c:pt idx="513">
                  <c:v>43.2</c:v>
                </c:pt>
                <c:pt idx="514">
                  <c:v>41.3</c:v>
                </c:pt>
                <c:pt idx="515">
                  <c:v>40.799999999999997</c:v>
                </c:pt>
                <c:pt idx="516">
                  <c:v>39.200000000000003</c:v>
                </c:pt>
                <c:pt idx="517">
                  <c:v>39.4</c:v>
                </c:pt>
                <c:pt idx="518">
                  <c:v>40.700000000000003</c:v>
                </c:pt>
                <c:pt idx="519">
                  <c:v>42.8</c:v>
                </c:pt>
                <c:pt idx="520">
                  <c:v>44.5</c:v>
                </c:pt>
                <c:pt idx="521">
                  <c:v>50.3</c:v>
                </c:pt>
                <c:pt idx="522">
                  <c:v>50.6</c:v>
                </c:pt>
                <c:pt idx="523">
                  <c:v>52.9</c:v>
                </c:pt>
                <c:pt idx="524">
                  <c:v>54.9</c:v>
                </c:pt>
                <c:pt idx="525">
                  <c:v>53.1</c:v>
                </c:pt>
                <c:pt idx="526">
                  <c:v>49.5</c:v>
                </c:pt>
                <c:pt idx="527">
                  <c:v>46.8</c:v>
                </c:pt>
                <c:pt idx="528">
                  <c:v>47.3</c:v>
                </c:pt>
                <c:pt idx="529">
                  <c:v>52.7</c:v>
                </c:pt>
                <c:pt idx="530">
                  <c:v>54.6</c:v>
                </c:pt>
                <c:pt idx="531">
                  <c:v>52.6</c:v>
                </c:pt>
                <c:pt idx="532">
                  <c:v>55.7</c:v>
                </c:pt>
                <c:pt idx="533">
                  <c:v>53.6</c:v>
                </c:pt>
                <c:pt idx="534">
                  <c:v>53.9</c:v>
                </c:pt>
                <c:pt idx="535">
                  <c:v>53.4</c:v>
                </c:pt>
                <c:pt idx="536">
                  <c:v>49.7</c:v>
                </c:pt>
                <c:pt idx="537">
                  <c:v>50.3</c:v>
                </c:pt>
                <c:pt idx="538">
                  <c:v>53.6</c:v>
                </c:pt>
                <c:pt idx="539">
                  <c:v>54.2</c:v>
                </c:pt>
                <c:pt idx="540">
                  <c:v>55.8</c:v>
                </c:pt>
                <c:pt idx="541">
                  <c:v>55.2</c:v>
                </c:pt>
                <c:pt idx="542">
                  <c:v>53.5</c:v>
                </c:pt>
                <c:pt idx="543">
                  <c:v>50.2</c:v>
                </c:pt>
                <c:pt idx="544">
                  <c:v>51.2</c:v>
                </c:pt>
                <c:pt idx="545">
                  <c:v>49.6</c:v>
                </c:pt>
                <c:pt idx="546">
                  <c:v>50.2</c:v>
                </c:pt>
                <c:pt idx="547">
                  <c:v>50.7</c:v>
                </c:pt>
                <c:pt idx="548">
                  <c:v>50.8</c:v>
                </c:pt>
                <c:pt idx="549">
                  <c:v>53.4</c:v>
                </c:pt>
                <c:pt idx="550">
                  <c:v>53.8</c:v>
                </c:pt>
                <c:pt idx="551">
                  <c:v>55.6</c:v>
                </c:pt>
                <c:pt idx="552">
                  <c:v>56</c:v>
                </c:pt>
                <c:pt idx="553">
                  <c:v>56.5</c:v>
                </c:pt>
                <c:pt idx="554">
                  <c:v>56.9</c:v>
                </c:pt>
                <c:pt idx="555">
                  <c:v>57.4</c:v>
                </c:pt>
                <c:pt idx="556">
                  <c:v>58.2</c:v>
                </c:pt>
                <c:pt idx="557">
                  <c:v>58.8</c:v>
                </c:pt>
                <c:pt idx="558">
                  <c:v>58.5</c:v>
                </c:pt>
                <c:pt idx="559">
                  <c:v>58</c:v>
                </c:pt>
                <c:pt idx="560">
                  <c:v>59</c:v>
                </c:pt>
                <c:pt idx="561">
                  <c:v>59.4</c:v>
                </c:pt>
                <c:pt idx="562">
                  <c:v>59.2</c:v>
                </c:pt>
                <c:pt idx="563">
                  <c:v>56.1</c:v>
                </c:pt>
                <c:pt idx="564">
                  <c:v>57.4</c:v>
                </c:pt>
                <c:pt idx="565">
                  <c:v>55.1</c:v>
                </c:pt>
                <c:pt idx="566">
                  <c:v>52.1</c:v>
                </c:pt>
                <c:pt idx="567">
                  <c:v>51.5</c:v>
                </c:pt>
                <c:pt idx="568">
                  <c:v>46.7</c:v>
                </c:pt>
                <c:pt idx="569">
                  <c:v>45.9</c:v>
                </c:pt>
                <c:pt idx="570">
                  <c:v>50.7</c:v>
                </c:pt>
                <c:pt idx="571">
                  <c:v>47.1</c:v>
                </c:pt>
                <c:pt idx="572">
                  <c:v>48.1</c:v>
                </c:pt>
                <c:pt idx="573">
                  <c:v>46.7</c:v>
                </c:pt>
                <c:pt idx="574">
                  <c:v>45.9</c:v>
                </c:pt>
                <c:pt idx="575">
                  <c:v>46.2</c:v>
                </c:pt>
                <c:pt idx="576">
                  <c:v>45.5</c:v>
                </c:pt>
                <c:pt idx="577">
                  <c:v>45.9</c:v>
                </c:pt>
                <c:pt idx="578">
                  <c:v>46.9</c:v>
                </c:pt>
                <c:pt idx="579">
                  <c:v>49.3</c:v>
                </c:pt>
                <c:pt idx="580">
                  <c:v>49.1</c:v>
                </c:pt>
                <c:pt idx="581">
                  <c:v>53.6</c:v>
                </c:pt>
                <c:pt idx="582">
                  <c:v>49.7</c:v>
                </c:pt>
                <c:pt idx="583">
                  <c:v>51.6</c:v>
                </c:pt>
                <c:pt idx="584">
                  <c:v>51.1</c:v>
                </c:pt>
                <c:pt idx="585">
                  <c:v>50.5</c:v>
                </c:pt>
                <c:pt idx="586">
                  <c:v>53</c:v>
                </c:pt>
                <c:pt idx="587">
                  <c:v>55.2</c:v>
                </c:pt>
                <c:pt idx="588">
                  <c:v>53.8</c:v>
                </c:pt>
                <c:pt idx="589">
                  <c:v>53.1</c:v>
                </c:pt>
                <c:pt idx="590">
                  <c:v>53.8</c:v>
                </c:pt>
                <c:pt idx="591">
                  <c:v>53.7</c:v>
                </c:pt>
                <c:pt idx="592">
                  <c:v>56.1</c:v>
                </c:pt>
                <c:pt idx="593">
                  <c:v>54.9</c:v>
                </c:pt>
                <c:pt idx="594">
                  <c:v>57.7</c:v>
                </c:pt>
                <c:pt idx="595">
                  <c:v>56.3</c:v>
                </c:pt>
                <c:pt idx="596">
                  <c:v>53.9</c:v>
                </c:pt>
                <c:pt idx="597">
                  <c:v>56.4</c:v>
                </c:pt>
                <c:pt idx="598">
                  <c:v>55.7</c:v>
                </c:pt>
                <c:pt idx="599">
                  <c:v>54.5</c:v>
                </c:pt>
                <c:pt idx="600">
                  <c:v>53.8</c:v>
                </c:pt>
                <c:pt idx="601">
                  <c:v>52.9</c:v>
                </c:pt>
                <c:pt idx="602">
                  <c:v>52.9</c:v>
                </c:pt>
                <c:pt idx="603">
                  <c:v>52.2</c:v>
                </c:pt>
                <c:pt idx="604">
                  <c:v>50.9</c:v>
                </c:pt>
                <c:pt idx="605">
                  <c:v>48.9</c:v>
                </c:pt>
                <c:pt idx="606">
                  <c:v>49.2</c:v>
                </c:pt>
                <c:pt idx="607">
                  <c:v>49.3</c:v>
                </c:pt>
                <c:pt idx="608">
                  <c:v>48.7</c:v>
                </c:pt>
                <c:pt idx="609">
                  <c:v>48.7</c:v>
                </c:pt>
                <c:pt idx="610">
                  <c:v>48.2</c:v>
                </c:pt>
                <c:pt idx="611">
                  <c:v>46.8</c:v>
                </c:pt>
                <c:pt idx="612">
                  <c:v>50.6</c:v>
                </c:pt>
                <c:pt idx="613">
                  <c:v>51.7</c:v>
                </c:pt>
                <c:pt idx="614">
                  <c:v>52.4</c:v>
                </c:pt>
                <c:pt idx="615">
                  <c:v>52.3</c:v>
                </c:pt>
                <c:pt idx="616">
                  <c:v>54.3</c:v>
                </c:pt>
                <c:pt idx="617">
                  <c:v>55.8</c:v>
                </c:pt>
                <c:pt idx="618">
                  <c:v>53.6</c:v>
                </c:pt>
                <c:pt idx="619">
                  <c:v>54.8</c:v>
                </c:pt>
                <c:pt idx="620">
                  <c:v>57</c:v>
                </c:pt>
                <c:pt idx="621">
                  <c:v>57.2</c:v>
                </c:pt>
                <c:pt idx="622">
                  <c:v>58.1</c:v>
                </c:pt>
                <c:pt idx="623">
                  <c:v>57.8</c:v>
                </c:pt>
                <c:pt idx="624">
                  <c:v>56.7</c:v>
                </c:pt>
                <c:pt idx="625">
                  <c:v>55.8</c:v>
                </c:pt>
                <c:pt idx="626">
                  <c:v>54.9</c:v>
                </c:pt>
                <c:pt idx="627">
                  <c:v>54.7</c:v>
                </c:pt>
                <c:pt idx="628">
                  <c:v>53.2</c:v>
                </c:pt>
                <c:pt idx="629">
                  <c:v>51.4</c:v>
                </c:pt>
                <c:pt idx="630">
                  <c:v>52.5</c:v>
                </c:pt>
                <c:pt idx="631">
                  <c:v>49.9</c:v>
                </c:pt>
                <c:pt idx="632">
                  <c:v>49.7</c:v>
                </c:pt>
                <c:pt idx="633">
                  <c:v>48.7</c:v>
                </c:pt>
                <c:pt idx="634">
                  <c:v>48.5</c:v>
                </c:pt>
                <c:pt idx="635">
                  <c:v>43.9</c:v>
                </c:pt>
                <c:pt idx="636">
                  <c:v>42.3</c:v>
                </c:pt>
                <c:pt idx="637">
                  <c:v>42.1</c:v>
                </c:pt>
                <c:pt idx="638">
                  <c:v>43.1</c:v>
                </c:pt>
                <c:pt idx="639">
                  <c:v>42.7</c:v>
                </c:pt>
                <c:pt idx="640">
                  <c:v>41.3</c:v>
                </c:pt>
                <c:pt idx="641">
                  <c:v>43.2</c:v>
                </c:pt>
                <c:pt idx="642">
                  <c:v>43.5</c:v>
                </c:pt>
                <c:pt idx="643">
                  <c:v>46.3</c:v>
                </c:pt>
                <c:pt idx="644">
                  <c:v>46.2</c:v>
                </c:pt>
                <c:pt idx="645">
                  <c:v>40.799999999999997</c:v>
                </c:pt>
                <c:pt idx="646">
                  <c:v>44.1</c:v>
                </c:pt>
                <c:pt idx="647">
                  <c:v>45.3</c:v>
                </c:pt>
                <c:pt idx="648">
                  <c:v>47.5</c:v>
                </c:pt>
                <c:pt idx="649">
                  <c:v>50.7</c:v>
                </c:pt>
                <c:pt idx="650">
                  <c:v>52.4</c:v>
                </c:pt>
                <c:pt idx="651">
                  <c:v>52.4</c:v>
                </c:pt>
                <c:pt idx="652">
                  <c:v>53.1</c:v>
                </c:pt>
                <c:pt idx="653">
                  <c:v>53.6</c:v>
                </c:pt>
                <c:pt idx="654">
                  <c:v>50.2</c:v>
                </c:pt>
                <c:pt idx="655">
                  <c:v>50.3</c:v>
                </c:pt>
                <c:pt idx="656">
                  <c:v>50.5</c:v>
                </c:pt>
                <c:pt idx="657">
                  <c:v>49</c:v>
                </c:pt>
                <c:pt idx="658">
                  <c:v>48.5</c:v>
                </c:pt>
                <c:pt idx="659">
                  <c:v>51.6</c:v>
                </c:pt>
                <c:pt idx="660">
                  <c:v>51.3</c:v>
                </c:pt>
                <c:pt idx="661">
                  <c:v>48.8</c:v>
                </c:pt>
                <c:pt idx="662">
                  <c:v>46.3</c:v>
                </c:pt>
                <c:pt idx="663">
                  <c:v>46.1</c:v>
                </c:pt>
                <c:pt idx="664">
                  <c:v>49</c:v>
                </c:pt>
                <c:pt idx="665">
                  <c:v>49</c:v>
                </c:pt>
                <c:pt idx="666">
                  <c:v>51</c:v>
                </c:pt>
                <c:pt idx="667">
                  <c:v>53.2</c:v>
                </c:pt>
                <c:pt idx="668">
                  <c:v>52.4</c:v>
                </c:pt>
                <c:pt idx="669">
                  <c:v>55.2</c:v>
                </c:pt>
                <c:pt idx="670">
                  <c:v>58.4</c:v>
                </c:pt>
                <c:pt idx="671">
                  <c:v>60.1</c:v>
                </c:pt>
                <c:pt idx="672">
                  <c:v>60.8</c:v>
                </c:pt>
                <c:pt idx="673">
                  <c:v>59.9</c:v>
                </c:pt>
                <c:pt idx="674">
                  <c:v>60.6</c:v>
                </c:pt>
                <c:pt idx="675">
                  <c:v>60.6</c:v>
                </c:pt>
                <c:pt idx="676">
                  <c:v>61.4</c:v>
                </c:pt>
                <c:pt idx="677">
                  <c:v>60.5</c:v>
                </c:pt>
                <c:pt idx="678">
                  <c:v>59.9</c:v>
                </c:pt>
                <c:pt idx="679">
                  <c:v>58.5</c:v>
                </c:pt>
                <c:pt idx="680">
                  <c:v>57.4</c:v>
                </c:pt>
                <c:pt idx="681">
                  <c:v>56.3</c:v>
                </c:pt>
                <c:pt idx="682">
                  <c:v>56.2</c:v>
                </c:pt>
                <c:pt idx="683">
                  <c:v>57.2</c:v>
                </c:pt>
                <c:pt idx="684">
                  <c:v>56.8</c:v>
                </c:pt>
                <c:pt idx="685">
                  <c:v>55.5</c:v>
                </c:pt>
                <c:pt idx="686">
                  <c:v>55.2</c:v>
                </c:pt>
                <c:pt idx="687">
                  <c:v>52.2</c:v>
                </c:pt>
                <c:pt idx="688">
                  <c:v>50.8</c:v>
                </c:pt>
                <c:pt idx="689">
                  <c:v>52.4</c:v>
                </c:pt>
                <c:pt idx="690">
                  <c:v>52.8</c:v>
                </c:pt>
                <c:pt idx="691">
                  <c:v>52.4</c:v>
                </c:pt>
                <c:pt idx="692">
                  <c:v>56.8</c:v>
                </c:pt>
                <c:pt idx="693">
                  <c:v>57.2</c:v>
                </c:pt>
                <c:pt idx="694">
                  <c:v>56.7</c:v>
                </c:pt>
                <c:pt idx="695">
                  <c:v>55.1</c:v>
                </c:pt>
                <c:pt idx="696">
                  <c:v>55</c:v>
                </c:pt>
                <c:pt idx="697">
                  <c:v>55.8</c:v>
                </c:pt>
                <c:pt idx="698">
                  <c:v>54.3</c:v>
                </c:pt>
                <c:pt idx="699">
                  <c:v>55.2</c:v>
                </c:pt>
                <c:pt idx="700">
                  <c:v>53.7</c:v>
                </c:pt>
                <c:pt idx="701">
                  <c:v>52</c:v>
                </c:pt>
                <c:pt idx="702">
                  <c:v>53</c:v>
                </c:pt>
                <c:pt idx="703">
                  <c:v>53.7</c:v>
                </c:pt>
                <c:pt idx="704">
                  <c:v>52.2</c:v>
                </c:pt>
                <c:pt idx="705">
                  <c:v>51.4</c:v>
                </c:pt>
                <c:pt idx="706">
                  <c:v>50.3</c:v>
                </c:pt>
                <c:pt idx="707">
                  <c:v>51.4</c:v>
                </c:pt>
                <c:pt idx="708">
                  <c:v>50.4</c:v>
                </c:pt>
                <c:pt idx="709">
                  <c:v>54.1</c:v>
                </c:pt>
                <c:pt idx="710">
                  <c:v>52.8</c:v>
                </c:pt>
                <c:pt idx="711">
                  <c:v>52.7</c:v>
                </c:pt>
                <c:pt idx="712">
                  <c:v>53.1</c:v>
                </c:pt>
                <c:pt idx="713">
                  <c:v>54</c:v>
                </c:pt>
                <c:pt idx="714">
                  <c:v>51.8</c:v>
                </c:pt>
                <c:pt idx="715">
                  <c:v>52.2</c:v>
                </c:pt>
                <c:pt idx="716">
                  <c:v>53.8</c:v>
                </c:pt>
                <c:pt idx="717">
                  <c:v>52.8</c:v>
                </c:pt>
                <c:pt idx="718">
                  <c:v>51.5</c:v>
                </c:pt>
                <c:pt idx="719">
                  <c:v>50.1</c:v>
                </c:pt>
                <c:pt idx="720">
                  <c:v>50.9</c:v>
                </c:pt>
                <c:pt idx="721">
                  <c:v>48.8</c:v>
                </c:pt>
                <c:pt idx="722">
                  <c:v>49.7</c:v>
                </c:pt>
                <c:pt idx="723">
                  <c:v>48.5</c:v>
                </c:pt>
                <c:pt idx="724">
                  <c:v>48.9</c:v>
                </c:pt>
                <c:pt idx="725">
                  <c:v>49.9</c:v>
                </c:pt>
                <c:pt idx="726">
                  <c:v>50.8</c:v>
                </c:pt>
                <c:pt idx="727">
                  <c:v>50.1</c:v>
                </c:pt>
                <c:pt idx="728">
                  <c:v>47.2</c:v>
                </c:pt>
                <c:pt idx="729">
                  <c:v>38.200000000000003</c:v>
                </c:pt>
                <c:pt idx="730">
                  <c:v>39</c:v>
                </c:pt>
                <c:pt idx="731">
                  <c:v>34.5</c:v>
                </c:pt>
                <c:pt idx="732">
                  <c:v>36.4</c:v>
                </c:pt>
                <c:pt idx="733">
                  <c:v>36.6</c:v>
                </c:pt>
                <c:pt idx="734">
                  <c:v>37.200000000000003</c:v>
                </c:pt>
                <c:pt idx="735">
                  <c:v>39.9</c:v>
                </c:pt>
                <c:pt idx="736">
                  <c:v>44.1</c:v>
                </c:pt>
                <c:pt idx="737">
                  <c:v>46.3</c:v>
                </c:pt>
                <c:pt idx="738">
                  <c:v>49.7</c:v>
                </c:pt>
                <c:pt idx="739">
                  <c:v>53.4</c:v>
                </c:pt>
                <c:pt idx="740">
                  <c:v>54.9</c:v>
                </c:pt>
                <c:pt idx="741">
                  <c:v>57.6</c:v>
                </c:pt>
                <c:pt idx="742">
                  <c:v>55.4</c:v>
                </c:pt>
                <c:pt idx="743">
                  <c:v>55.8</c:v>
                </c:pt>
                <c:pt idx="744">
                  <c:v>56.3</c:v>
                </c:pt>
                <c:pt idx="745">
                  <c:v>55.5</c:v>
                </c:pt>
                <c:pt idx="746">
                  <c:v>58.8</c:v>
                </c:pt>
                <c:pt idx="747">
                  <c:v>58.1</c:v>
                </c:pt>
                <c:pt idx="748">
                  <c:v>57.4</c:v>
                </c:pt>
                <c:pt idx="749">
                  <c:v>56.5</c:v>
                </c:pt>
                <c:pt idx="750">
                  <c:v>56.1</c:v>
                </c:pt>
                <c:pt idx="751">
                  <c:v>56.4</c:v>
                </c:pt>
                <c:pt idx="752">
                  <c:v>55.3</c:v>
                </c:pt>
                <c:pt idx="753">
                  <c:v>56.9</c:v>
                </c:pt>
                <c:pt idx="754">
                  <c:v>57.3</c:v>
                </c:pt>
                <c:pt idx="755">
                  <c:v>56.6</c:v>
                </c:pt>
                <c:pt idx="756">
                  <c:v>59.1</c:v>
                </c:pt>
                <c:pt idx="757">
                  <c:v>59.2</c:v>
                </c:pt>
                <c:pt idx="758">
                  <c:v>58.4</c:v>
                </c:pt>
                <c:pt idx="759">
                  <c:v>57.9</c:v>
                </c:pt>
                <c:pt idx="760">
                  <c:v>54.8</c:v>
                </c:pt>
                <c:pt idx="761">
                  <c:v>55.8</c:v>
                </c:pt>
                <c:pt idx="762">
                  <c:v>52.9</c:v>
                </c:pt>
                <c:pt idx="763">
                  <c:v>52.6</c:v>
                </c:pt>
                <c:pt idx="764">
                  <c:v>53.7</c:v>
                </c:pt>
                <c:pt idx="765">
                  <c:v>51.4</c:v>
                </c:pt>
                <c:pt idx="766">
                  <c:v>51.8</c:v>
                </c:pt>
                <c:pt idx="767">
                  <c:v>53</c:v>
                </c:pt>
                <c:pt idx="768">
                  <c:v>52.6</c:v>
                </c:pt>
                <c:pt idx="769">
                  <c:v>53.1</c:v>
                </c:pt>
                <c:pt idx="770">
                  <c:v>53.5</c:v>
                </c:pt>
                <c:pt idx="771">
                  <c:v>53.5</c:v>
                </c:pt>
                <c:pt idx="772">
                  <c:v>52.6</c:v>
                </c:pt>
                <c:pt idx="773">
                  <c:v>49.7</c:v>
                </c:pt>
                <c:pt idx="774">
                  <c:v>50</c:v>
                </c:pt>
                <c:pt idx="775">
                  <c:v>50.2</c:v>
                </c:pt>
                <c:pt idx="776">
                  <c:v>51.8</c:v>
                </c:pt>
                <c:pt idx="777">
                  <c:v>50.7</c:v>
                </c:pt>
                <c:pt idx="778">
                  <c:v>48.9</c:v>
                </c:pt>
                <c:pt idx="779">
                  <c:v>49.8</c:v>
                </c:pt>
                <c:pt idx="780">
                  <c:v>52</c:v>
                </c:pt>
                <c:pt idx="781">
                  <c:v>53.6</c:v>
                </c:pt>
                <c:pt idx="782">
                  <c:v>52</c:v>
                </c:pt>
                <c:pt idx="783">
                  <c:v>49.7</c:v>
                </c:pt>
                <c:pt idx="784">
                  <c:v>50.5</c:v>
                </c:pt>
                <c:pt idx="785">
                  <c:v>51.5</c:v>
                </c:pt>
                <c:pt idx="786">
                  <c:v>53.5</c:v>
                </c:pt>
                <c:pt idx="787">
                  <c:v>55.9</c:v>
                </c:pt>
                <c:pt idx="788">
                  <c:v>54.8</c:v>
                </c:pt>
                <c:pt idx="789">
                  <c:v>55.3</c:v>
                </c:pt>
                <c:pt idx="790">
                  <c:v>56.3</c:v>
                </c:pt>
                <c:pt idx="791">
                  <c:v>55.9</c:v>
                </c:pt>
                <c:pt idx="792">
                  <c:v>51.7</c:v>
                </c:pt>
                <c:pt idx="793">
                  <c:v>54.6</c:v>
                </c:pt>
                <c:pt idx="794">
                  <c:v>55.3</c:v>
                </c:pt>
                <c:pt idx="795">
                  <c:v>55.7</c:v>
                </c:pt>
                <c:pt idx="796">
                  <c:v>55.8</c:v>
                </c:pt>
                <c:pt idx="797">
                  <c:v>54.9</c:v>
                </c:pt>
                <c:pt idx="798">
                  <c:v>55.3</c:v>
                </c:pt>
                <c:pt idx="799">
                  <c:v>58.2</c:v>
                </c:pt>
                <c:pt idx="800">
                  <c:v>55.5</c:v>
                </c:pt>
                <c:pt idx="801">
                  <c:v>56.8</c:v>
                </c:pt>
                <c:pt idx="802">
                  <c:v>57</c:v>
                </c:pt>
                <c:pt idx="803">
                  <c:v>54.7</c:v>
                </c:pt>
                <c:pt idx="804">
                  <c:v>53.9</c:v>
                </c:pt>
                <c:pt idx="805">
                  <c:v>53</c:v>
                </c:pt>
                <c:pt idx="806">
                  <c:v>51.8</c:v>
                </c:pt>
                <c:pt idx="807">
                  <c:v>51.6</c:v>
                </c:pt>
                <c:pt idx="808">
                  <c:v>52.9</c:v>
                </c:pt>
                <c:pt idx="809">
                  <c:v>52.3</c:v>
                </c:pt>
                <c:pt idx="810">
                  <c:v>51.9</c:v>
                </c:pt>
                <c:pt idx="811">
                  <c:v>50.8</c:v>
                </c:pt>
                <c:pt idx="812">
                  <c:v>50.1</c:v>
                </c:pt>
                <c:pt idx="813">
                  <c:v>49.6</c:v>
                </c:pt>
                <c:pt idx="814">
                  <c:v>49.1</c:v>
                </c:pt>
                <c:pt idx="815">
                  <c:v>48.4</c:v>
                </c:pt>
                <c:pt idx="816">
                  <c:v>47.8</c:v>
                </c:pt>
                <c:pt idx="817">
                  <c:v>49.4</c:v>
                </c:pt>
                <c:pt idx="818">
                  <c:v>51.2</c:v>
                </c:pt>
                <c:pt idx="819">
                  <c:v>50.8</c:v>
                </c:pt>
                <c:pt idx="820">
                  <c:v>50.9</c:v>
                </c:pt>
                <c:pt idx="821">
                  <c:v>52.5</c:v>
                </c:pt>
                <c:pt idx="822">
                  <c:v>52.9</c:v>
                </c:pt>
                <c:pt idx="823">
                  <c:v>49.9</c:v>
                </c:pt>
                <c:pt idx="824">
                  <c:v>51.4</c:v>
                </c:pt>
                <c:pt idx="825">
                  <c:v>51.8</c:v>
                </c:pt>
                <c:pt idx="826">
                  <c:v>53.4</c:v>
                </c:pt>
                <c:pt idx="827">
                  <c:v>54.3</c:v>
                </c:pt>
                <c:pt idx="828">
                  <c:v>55.6</c:v>
                </c:pt>
                <c:pt idx="829">
                  <c:v>57.6</c:v>
                </c:pt>
                <c:pt idx="830">
                  <c:v>56.6</c:v>
                </c:pt>
                <c:pt idx="831">
                  <c:v>55.5</c:v>
                </c:pt>
                <c:pt idx="832">
                  <c:v>56.7</c:v>
                </c:pt>
                <c:pt idx="833">
                  <c:v>56.5</c:v>
                </c:pt>
                <c:pt idx="834">
                  <c:v>59.3</c:v>
                </c:pt>
                <c:pt idx="835">
                  <c:v>60.2</c:v>
                </c:pt>
                <c:pt idx="836">
                  <c:v>58.5</c:v>
                </c:pt>
                <c:pt idx="837">
                  <c:v>58.2</c:v>
                </c:pt>
                <c:pt idx="838">
                  <c:v>59.3</c:v>
                </c:pt>
                <c:pt idx="839">
                  <c:v>59.1</c:v>
                </c:pt>
                <c:pt idx="840">
                  <c:v>60.8</c:v>
                </c:pt>
                <c:pt idx="841">
                  <c:v>59.3</c:v>
                </c:pt>
                <c:pt idx="842">
                  <c:v>57.3</c:v>
                </c:pt>
                <c:pt idx="843">
                  <c:v>57.3</c:v>
                </c:pt>
                <c:pt idx="844">
                  <c:v>58.7</c:v>
                </c:pt>
                <c:pt idx="845">
                  <c:v>60.2</c:v>
                </c:pt>
                <c:pt idx="846">
                  <c:v>58.1</c:v>
                </c:pt>
                <c:pt idx="847">
                  <c:v>61.3</c:v>
                </c:pt>
                <c:pt idx="848">
                  <c:v>59.8</c:v>
                </c:pt>
                <c:pt idx="849">
                  <c:v>57.7</c:v>
                </c:pt>
                <c:pt idx="850">
                  <c:v>59.3</c:v>
                </c:pt>
                <c:pt idx="851">
                  <c:v>54.3</c:v>
                </c:pt>
                <c:pt idx="852">
                  <c:v>56.6</c:v>
                </c:pt>
                <c:pt idx="853">
                  <c:v>54.2</c:v>
                </c:pt>
                <c:pt idx="854">
                  <c:v>55.3</c:v>
                </c:pt>
                <c:pt idx="855">
                  <c:v>52.8</c:v>
                </c:pt>
                <c:pt idx="856">
                  <c:v>52.1</c:v>
                </c:pt>
                <c:pt idx="857">
                  <c:v>51.7</c:v>
                </c:pt>
                <c:pt idx="858">
                  <c:v>51.2</c:v>
                </c:pt>
                <c:pt idx="859">
                  <c:v>49.1</c:v>
                </c:pt>
                <c:pt idx="860">
                  <c:v>47.8</c:v>
                </c:pt>
                <c:pt idx="861">
                  <c:v>48.3</c:v>
                </c:pt>
                <c:pt idx="862">
                  <c:v>48.1</c:v>
                </c:pt>
                <c:pt idx="863">
                  <c:v>47.8</c:v>
                </c:pt>
                <c:pt idx="864">
                  <c:v>50.9</c:v>
                </c:pt>
                <c:pt idx="865">
                  <c:v>50.1</c:v>
                </c:pt>
                <c:pt idx="866">
                  <c:v>49.1</c:v>
                </c:pt>
                <c:pt idx="867">
                  <c:v>41.5</c:v>
                </c:pt>
                <c:pt idx="868">
                  <c:v>43.1</c:v>
                </c:pt>
                <c:pt idx="869">
                  <c:v>52.6</c:v>
                </c:pt>
                <c:pt idx="870">
                  <c:v>54.2</c:v>
                </c:pt>
                <c:pt idx="871">
                  <c:v>56</c:v>
                </c:pt>
                <c:pt idx="872">
                  <c:v>55.4</c:v>
                </c:pt>
                <c:pt idx="873">
                  <c:v>59.3</c:v>
                </c:pt>
                <c:pt idx="874">
                  <c:v>57.5</c:v>
                </c:pt>
                <c:pt idx="875">
                  <c:v>60.5</c:v>
                </c:pt>
                <c:pt idx="876">
                  <c:v>58.7</c:v>
                </c:pt>
                <c:pt idx="877">
                  <c:v>60.8</c:v>
                </c:pt>
                <c:pt idx="878">
                  <c:v>64.7</c:v>
                </c:pt>
                <c:pt idx="879">
                  <c:v>60.7</c:v>
                </c:pt>
                <c:pt idx="880">
                  <c:v>61.2</c:v>
                </c:pt>
                <c:pt idx="881">
                  <c:v>60.6</c:v>
                </c:pt>
                <c:pt idx="882">
                  <c:v>59.5</c:v>
                </c:pt>
                <c:pt idx="883">
                  <c:v>59.9</c:v>
                </c:pt>
                <c:pt idx="884">
                  <c:v>61.1</c:v>
                </c:pt>
                <c:pt idx="885">
                  <c:v>60.8</c:v>
                </c:pt>
                <c:pt idx="886">
                  <c:v>61.1</c:v>
                </c:pt>
                <c:pt idx="887">
                  <c:v>58.7</c:v>
                </c:pt>
              </c:numCache>
            </c:numRef>
          </c:val>
          <c:smooth val="0"/>
          <c:extLst>
            <c:ext xmlns:c16="http://schemas.microsoft.com/office/drawing/2014/chart" uri="{C3380CC4-5D6E-409C-BE32-E72D297353CC}">
              <c16:uniqueId val="{00000001-5DE3-7C4C-BC65-E2E3F09B5692}"/>
            </c:ext>
          </c:extLst>
        </c:ser>
        <c:dLbls>
          <c:showLegendKey val="0"/>
          <c:showVal val="0"/>
          <c:showCatName val="0"/>
          <c:showSerName val="0"/>
          <c:showPercent val="0"/>
          <c:showBubbleSize val="0"/>
        </c:dLbls>
        <c:marker val="1"/>
        <c:smooth val="0"/>
        <c:axId val="1090027360"/>
        <c:axId val="1090056552"/>
      </c:lineChart>
      <c:dateAx>
        <c:axId val="1090027360"/>
        <c:scaling>
          <c:orientation val="minMax"/>
          <c:min val="32874"/>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6552"/>
        <c:crosses val="autoZero"/>
        <c:auto val="0"/>
        <c:lblOffset val="100"/>
        <c:baseTimeUnit val="months"/>
      </c:dateAx>
      <c:valAx>
        <c:axId val="1090056552"/>
        <c:scaling>
          <c:orientation val="minMax"/>
          <c:max val="65"/>
          <c:min val="35"/>
        </c:scaling>
        <c:delete val="0"/>
        <c:axPos val="l"/>
        <c:majorGridlines>
          <c:spPr>
            <a:ln w="9525" cap="flat" cmpd="sng" algn="ctr">
              <a:solidFill>
                <a:schemeClr val="tx1">
                  <a:lumMod val="15000"/>
                  <a:lumOff val="85000"/>
                </a:schemeClr>
              </a:solidFill>
              <a:prstDash val="solid"/>
              <a:round/>
            </a:ln>
          </c:spPr>
        </c:majorGridlines>
        <c:numFmt formatCode="#,##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27360"/>
        <c:crosses val="autoZero"/>
        <c:crossBetween val="between"/>
      </c:valAx>
      <c:dateAx>
        <c:axId val="1090055896"/>
        <c:scaling>
          <c:orientation val="minMax"/>
        </c:scaling>
        <c:delete val="1"/>
        <c:axPos val="b"/>
        <c:numFmt formatCode="m/d/yy" sourceLinked="1"/>
        <c:majorTickMark val="out"/>
        <c:minorTickMark val="none"/>
        <c:tickLblPos val="nextTo"/>
        <c:crossAx val="1090057536"/>
        <c:crosses val="autoZero"/>
        <c:auto val="0"/>
        <c:lblOffset val="100"/>
        <c:baseTimeUnit val="months"/>
      </c:dateAx>
      <c:valAx>
        <c:axId val="1090057536"/>
        <c:scaling>
          <c:orientation val="minMax"/>
          <c:max val="0.1"/>
          <c:min val="-0.1"/>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90055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ISM</a:t>
            </a:r>
            <a:r>
              <a:rPr lang="en-GB" b="1" baseline="0"/>
              <a:t> manuf (rhs)  vs SPX yoy % (lhs)</a:t>
            </a:r>
            <a:endParaRPr lang="en-GB" b="1"/>
          </a:p>
        </c:rich>
      </c:tx>
      <c:overlay val="0"/>
      <c:spPr>
        <a:noFill/>
        <a:ln>
          <a:noFill/>
          <a:prstDash val="solid"/>
        </a:ln>
      </c:spPr>
    </c:title>
    <c:autoTitleDeleted val="0"/>
    <c:plotArea>
      <c:layout/>
      <c:lineChart>
        <c:grouping val="standard"/>
        <c:varyColors val="0"/>
        <c:ser>
          <c:idx val="2"/>
          <c:order val="0"/>
          <c:tx>
            <c:strRef>
              <c:f>'ISM Manufacturing vs SPX'!$D$5</c:f>
              <c:strCache>
                <c:ptCount val="1"/>
                <c:pt idx="0">
                  <c:v>S&amp;P yoy %</c:v>
                </c:pt>
              </c:strCache>
            </c:strRef>
          </c:tx>
          <c:spPr>
            <a:ln w="28575" cap="rnd">
              <a:solidFill>
                <a:schemeClr val="accent3"/>
              </a:solidFill>
              <a:prstDash val="solid"/>
              <a:round/>
            </a:ln>
          </c:spPr>
          <c:marker>
            <c:symbol val="none"/>
          </c:marker>
          <c:cat>
            <c:numRef>
              <c:f>'ISM Manufacturing vs SPX'!$A$630:$A$890</c:f>
              <c:numCache>
                <c:formatCode>m/d/yy</c:formatCode>
                <c:ptCount val="26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'ISM Manufacturing vs SPX'!$D$630:$D$890</c:f>
              <c:numCache>
                <c:formatCode>0.00%</c:formatCode>
                <c:ptCount val="261"/>
                <c:pt idx="0">
                  <c:v>8.9728317850391759E-2</c:v>
                </c:pt>
                <c:pt idx="1">
                  <c:v>0.10343776905288717</c:v>
                </c:pt>
                <c:pt idx="2">
                  <c:v>0.16496805882043294</c:v>
                </c:pt>
                <c:pt idx="3">
                  <c:v>8.781587146148305E-2</c:v>
                </c:pt>
                <c:pt idx="4">
                  <c:v>9.1224738141124154E-2</c:v>
                </c:pt>
                <c:pt idx="5">
                  <c:v>5.9655730144439409E-2</c:v>
                </c:pt>
                <c:pt idx="6">
                  <c:v>7.6848385836446542E-2</c:v>
                </c:pt>
                <c:pt idx="7">
                  <c:v>0.14940057627583883</c:v>
                </c:pt>
                <c:pt idx="8">
                  <c:v>0.1199024359958174</c:v>
                </c:pt>
                <c:pt idx="9">
                  <c:v>4.8769905546451546E-2</c:v>
                </c:pt>
                <c:pt idx="10">
                  <c:v>-5.325044904960341E-2</c:v>
                </c:pt>
                <c:pt idx="11">
                  <c:v>-0.10139184686064318</c:v>
                </c:pt>
                <c:pt idx="12">
                  <c:v>-2.0402128275951305E-2</c:v>
                </c:pt>
                <c:pt idx="13">
                  <c:v>-9.2563120363594348E-2</c:v>
                </c:pt>
                <c:pt idx="14">
                  <c:v>-0.22571368224012198</c:v>
                </c:pt>
                <c:pt idx="15">
                  <c:v>-0.13974517563928068</c:v>
                </c:pt>
                <c:pt idx="16">
                  <c:v>-0.1159932653694483</c:v>
                </c:pt>
                <c:pt idx="17">
                  <c:v>-0.15827029753780222</c:v>
                </c:pt>
                <c:pt idx="18">
                  <c:v>-0.15347734025216339</c:v>
                </c:pt>
                <c:pt idx="19">
                  <c:v>-0.25308370956557352</c:v>
                </c:pt>
                <c:pt idx="20">
                  <c:v>-0.27536882182951156</c:v>
                </c:pt>
                <c:pt idx="21">
                  <c:v>-0.25858401342800036</c:v>
                </c:pt>
                <c:pt idx="22">
                  <c:v>-0.13346515573960427</c:v>
                </c:pt>
                <c:pt idx="23">
                  <c:v>-0.130426931573317</c:v>
                </c:pt>
                <c:pt idx="24">
                  <c:v>-0.1726268894618129</c:v>
                </c:pt>
                <c:pt idx="25">
                  <c:v>-0.10743259136613297</c:v>
                </c:pt>
                <c:pt idx="26">
                  <c:v>-1.1151949437389246E-2</c:v>
                </c:pt>
                <c:pt idx="27">
                  <c:v>-0.13809159347683975</c:v>
                </c:pt>
                <c:pt idx="28">
                  <c:v>-0.1502444133022236</c:v>
                </c:pt>
                <c:pt idx="29">
                  <c:v>-0.19157450876535667</c:v>
                </c:pt>
                <c:pt idx="30">
                  <c:v>-0.24736011322969403</c:v>
                </c:pt>
                <c:pt idx="31">
                  <c:v>-0.19187878883066631</c:v>
                </c:pt>
                <c:pt idx="32">
                  <c:v>-0.21678475684506379</c:v>
                </c:pt>
                <c:pt idx="33">
                  <c:v>-0.16420390480862707</c:v>
                </c:pt>
                <c:pt idx="34">
                  <c:v>-0.17827896067020857</c:v>
                </c:pt>
                <c:pt idx="35">
                  <c:v>-0.23365963981693275</c:v>
                </c:pt>
                <c:pt idx="36">
                  <c:v>-0.24287732339496448</c:v>
                </c:pt>
                <c:pt idx="37">
                  <c:v>-0.23996815917103828</c:v>
                </c:pt>
                <c:pt idx="38">
                  <c:v>-0.26077446908930962</c:v>
                </c:pt>
                <c:pt idx="39">
                  <c:v>-0.14857190363521544</c:v>
                </c:pt>
                <c:pt idx="40">
                  <c:v>-9.7035053080640019E-2</c:v>
                </c:pt>
                <c:pt idx="41">
                  <c:v>-1.5477568539388023E-2</c:v>
                </c:pt>
                <c:pt idx="42">
                  <c:v>8.6318864693177261E-2</c:v>
                </c:pt>
                <c:pt idx="43">
                  <c:v>0.10036351184675335</c:v>
                </c:pt>
                <c:pt idx="44">
                  <c:v>0.22162929983901269</c:v>
                </c:pt>
                <c:pt idx="45">
                  <c:v>0.18622420197091541</c:v>
                </c:pt>
                <c:pt idx="46">
                  <c:v>0.1301811934726346</c:v>
                </c:pt>
                <c:pt idx="47">
                  <c:v>0.263803999856075</c:v>
                </c:pt>
                <c:pt idx="48">
                  <c:v>0.32187681329610635</c:v>
                </c:pt>
                <c:pt idx="49">
                  <c:v>0.36116020725453851</c:v>
                </c:pt>
                <c:pt idx="50">
                  <c:v>0.32779595167838399</c:v>
                </c:pt>
                <c:pt idx="51">
                  <c:v>0.20762996720510993</c:v>
                </c:pt>
                <c:pt idx="52">
                  <c:v>0.16302579167312198</c:v>
                </c:pt>
                <c:pt idx="53">
                  <c:v>0.17069262801436635</c:v>
                </c:pt>
                <c:pt idx="54">
                  <c:v>0.11250009918611369</c:v>
                </c:pt>
                <c:pt idx="55">
                  <c:v>9.5465301976515163E-2</c:v>
                </c:pt>
                <c:pt idx="56">
                  <c:v>0.11908992083457108</c:v>
                </c:pt>
                <c:pt idx="57">
                  <c:v>7.5653598947845166E-2</c:v>
                </c:pt>
                <c:pt idx="58">
                  <c:v>0.10926100959534066</c:v>
                </c:pt>
                <c:pt idx="59">
                  <c:v>8.9934524105044378E-2</c:v>
                </c:pt>
                <c:pt idx="60">
                  <c:v>4.4327367126999646E-2</c:v>
                </c:pt>
                <c:pt idx="61">
                  <c:v>5.1234159015158223E-2</c:v>
                </c:pt>
                <c:pt idx="62">
                  <c:v>4.8285849782143758E-2</c:v>
                </c:pt>
                <c:pt idx="63">
                  <c:v>4.4748419405154408E-2</c:v>
                </c:pt>
                <c:pt idx="64">
                  <c:v>6.3193723977887514E-2</c:v>
                </c:pt>
                <c:pt idx="65">
                  <c:v>4.4256855917335594E-2</c:v>
                </c:pt>
                <c:pt idx="66">
                  <c:v>0.12023026402958792</c:v>
                </c:pt>
                <c:pt idx="67">
                  <c:v>0.10513110107522913</c:v>
                </c:pt>
                <c:pt idx="68">
                  <c:v>0.10248713193259675</c:v>
                </c:pt>
                <c:pt idx="69">
                  <c:v>6.7961477906664597E-2</c:v>
                </c:pt>
                <c:pt idx="70">
                  <c:v>6.4456251793833463E-2</c:v>
                </c:pt>
                <c:pt idx="71">
                  <c:v>3.001022648322501E-2</c:v>
                </c:pt>
                <c:pt idx="72">
                  <c:v>8.3647205403553804E-2</c:v>
                </c:pt>
                <c:pt idx="73">
                  <c:v>6.4024642353432568E-2</c:v>
                </c:pt>
                <c:pt idx="74">
                  <c:v>9.6799085449791142E-2</c:v>
                </c:pt>
                <c:pt idx="75">
                  <c:v>0.13291266126974452</c:v>
                </c:pt>
                <c:pt idx="76">
                  <c:v>6.5958846831724718E-2</c:v>
                </c:pt>
                <c:pt idx="77">
                  <c:v>6.6203317227758865E-2</c:v>
                </c:pt>
                <c:pt idx="78">
                  <c:v>3.441959693184287E-2</c:v>
                </c:pt>
                <c:pt idx="79">
                  <c:v>6.8415914556144874E-2</c:v>
                </c:pt>
                <c:pt idx="80">
                  <c:v>8.7108594380411131E-2</c:v>
                </c:pt>
                <c:pt idx="81">
                  <c:v>0.14161434419255572</c:v>
                </c:pt>
                <c:pt idx="82">
                  <c:v>0.12097034559929476</c:v>
                </c:pt>
                <c:pt idx="83">
                  <c:v>0.13619431757718287</c:v>
                </c:pt>
                <c:pt idx="84">
                  <c:v>0.12355480863415691</c:v>
                </c:pt>
                <c:pt idx="85">
                  <c:v>9.8511633572224117E-2</c:v>
                </c:pt>
                <c:pt idx="86">
                  <c:v>9.7299335444096094E-2</c:v>
                </c:pt>
                <c:pt idx="87">
                  <c:v>0.13105348804434749</c:v>
                </c:pt>
                <c:pt idx="88">
                  <c:v>0.20512722403477363</c:v>
                </c:pt>
                <c:pt idx="89">
                  <c:v>0.18355379782249726</c:v>
                </c:pt>
                <c:pt idx="90">
                  <c:v>0.1399041101336771</c:v>
                </c:pt>
                <c:pt idx="91">
                  <c:v>0.13051652148907986</c:v>
                </c:pt>
                <c:pt idx="92">
                  <c:v>0.1429052868433783</c:v>
                </c:pt>
                <c:pt idx="93">
                  <c:v>0.12441766066783885</c:v>
                </c:pt>
                <c:pt idx="94">
                  <c:v>5.7481283217261911E-2</c:v>
                </c:pt>
                <c:pt idx="95">
                  <c:v>3.529573029014265E-2</c:v>
                </c:pt>
                <c:pt idx="96">
                  <c:v>-4.1502072960716445E-2</c:v>
                </c:pt>
                <c:pt idx="97">
                  <c:v>-5.4157563813784657E-2</c:v>
                </c:pt>
                <c:pt idx="98">
                  <c:v>-6.908494505881943E-2</c:v>
                </c:pt>
                <c:pt idx="99">
                  <c:v>-6.52873636989664E-2</c:v>
                </c:pt>
                <c:pt idx="100">
                  <c:v>-8.5089695956833508E-2</c:v>
                </c:pt>
                <c:pt idx="101">
                  <c:v>-0.14856818409926922</c:v>
                </c:pt>
                <c:pt idx="102">
                  <c:v>-0.12911007058332719</c:v>
                </c:pt>
                <c:pt idx="103">
                  <c:v>-0.12968882780540456</c:v>
                </c:pt>
                <c:pt idx="104">
                  <c:v>-0.23605044375307022</c:v>
                </c:pt>
                <c:pt idx="105">
                  <c:v>-0.3747499019777269</c:v>
                </c:pt>
                <c:pt idx="106">
                  <c:v>-0.39489853698942834</c:v>
                </c:pt>
                <c:pt idx="107">
                  <c:v>-0.38485793046178662</c:v>
                </c:pt>
                <c:pt idx="108">
                  <c:v>-0.40090676751337884</c:v>
                </c:pt>
                <c:pt idx="109">
                  <c:v>-0.44756241461727747</c:v>
                </c:pt>
                <c:pt idx="110">
                  <c:v>-0.39678685676461478</c:v>
                </c:pt>
                <c:pt idx="111">
                  <c:v>-0.37008060146417088</c:v>
                </c:pt>
                <c:pt idx="112">
                  <c:v>-0.34364957246015521</c:v>
                </c:pt>
                <c:pt idx="113">
                  <c:v>-0.28178124453124997</c:v>
                </c:pt>
                <c:pt idx="114">
                  <c:v>-0.22084933003184001</c:v>
                </c:pt>
                <c:pt idx="115">
                  <c:v>-0.20439962426321764</c:v>
                </c:pt>
                <c:pt idx="116">
                  <c:v>-9.3693225423881463E-2</c:v>
                </c:pt>
                <c:pt idx="117">
                  <c:v>6.9615422967742022E-2</c:v>
                </c:pt>
                <c:pt idx="118">
                  <c:v>0.22247391014096563</c:v>
                </c:pt>
                <c:pt idx="119">
                  <c:v>0.23454190534182118</c:v>
                </c:pt>
                <c:pt idx="120">
                  <c:v>0.3002736335770716</c:v>
                </c:pt>
                <c:pt idx="121">
                  <c:v>0.50252343173198855</c:v>
                </c:pt>
                <c:pt idx="122">
                  <c:v>0.465689976222254</c:v>
                </c:pt>
                <c:pt idx="123">
                  <c:v>0.35962001319787834</c:v>
                </c:pt>
                <c:pt idx="124">
                  <c:v>0.18524927238642749</c:v>
                </c:pt>
                <c:pt idx="125">
                  <c:v>0.12116559321220123</c:v>
                </c:pt>
                <c:pt idx="126">
                  <c:v>0.11556689584734672</c:v>
                </c:pt>
                <c:pt idx="127">
                  <c:v>2.8129922145999128E-2</c:v>
                </c:pt>
                <c:pt idx="128">
                  <c:v>7.9577703202613759E-2</c:v>
                </c:pt>
                <c:pt idx="129">
                  <c:v>0.14193350386905548</c:v>
                </c:pt>
                <c:pt idx="130">
                  <c:v>7.7507957624800505E-2</c:v>
                </c:pt>
                <c:pt idx="131">
                  <c:v>0.1278271384340878</c:v>
                </c:pt>
                <c:pt idx="132">
                  <c:v>0.19764962331403998</c:v>
                </c:pt>
                <c:pt idx="133">
                  <c:v>0.20165866872184143</c:v>
                </c:pt>
                <c:pt idx="134">
                  <c:v>0.13374027926256812</c:v>
                </c:pt>
                <c:pt idx="135">
                  <c:v>0.14908700064560498</c:v>
                </c:pt>
                <c:pt idx="136">
                  <c:v>0.23479673310958329</c:v>
                </c:pt>
                <c:pt idx="137">
                  <c:v>0.28129159993632769</c:v>
                </c:pt>
                <c:pt idx="138">
                  <c:v>0.17309373380015403</c:v>
                </c:pt>
                <c:pt idx="139">
                  <c:v>0.16158888634644097</c:v>
                </c:pt>
                <c:pt idx="140">
                  <c:v>-8.5698452680709001E-3</c:v>
                </c:pt>
                <c:pt idx="141">
                  <c:v>5.9192433115355582E-2</c:v>
                </c:pt>
                <c:pt idx="142">
                  <c:v>5.6253364316280738E-2</c:v>
                </c:pt>
                <c:pt idx="143">
                  <c:v>-3.183661423175919E-5</c:v>
                </c:pt>
                <c:pt idx="144">
                  <c:v>2.0441357806586298E-2</c:v>
                </c:pt>
                <c:pt idx="145">
                  <c:v>2.8977926674070474E-2</c:v>
                </c:pt>
                <c:pt idx="146">
                  <c:v>6.2330779770071773E-2</c:v>
                </c:pt>
                <c:pt idx="147">
                  <c:v>2.5153855851238829E-2</c:v>
                </c:pt>
                <c:pt idx="148">
                  <c:v>-2.5921793242765303E-2</c:v>
                </c:pt>
                <c:pt idx="149">
                  <c:v>3.1439316186402277E-2</c:v>
                </c:pt>
                <c:pt idx="150">
                  <c:v>6.7353758509565306E-2</c:v>
                </c:pt>
                <c:pt idx="151">
                  <c:v>0.15398431252224187</c:v>
                </c:pt>
                <c:pt idx="152">
                  <c:v>0.27332908024740632</c:v>
                </c:pt>
                <c:pt idx="153">
                  <c:v>0.12675335417624328</c:v>
                </c:pt>
                <c:pt idx="154">
                  <c:v>0.13570611590791878</c:v>
                </c:pt>
                <c:pt idx="155">
                  <c:v>0.13405690856978844</c:v>
                </c:pt>
                <c:pt idx="156">
                  <c:v>0.1414953758270337</c:v>
                </c:pt>
                <c:pt idx="157">
                  <c:v>0.10910315308742147</c:v>
                </c:pt>
                <c:pt idx="158">
                  <c:v>0.11410961774775395</c:v>
                </c:pt>
                <c:pt idx="159">
                  <c:v>0.14282744035300349</c:v>
                </c:pt>
                <c:pt idx="160">
                  <c:v>0.24452622221818454</c:v>
                </c:pt>
                <c:pt idx="161">
                  <c:v>0.17921535568999084</c:v>
                </c:pt>
                <c:pt idx="162">
                  <c:v>0.22214572832690696</c:v>
                </c:pt>
                <c:pt idx="163">
                  <c:v>0.16095069038506898</c:v>
                </c:pt>
                <c:pt idx="164">
                  <c:v>0.16719998170517938</c:v>
                </c:pt>
                <c:pt idx="165">
                  <c:v>0.24386754808839178</c:v>
                </c:pt>
                <c:pt idx="166">
                  <c:v>0.27512744858924554</c:v>
                </c:pt>
                <c:pt idx="167">
                  <c:v>0.29601249585590783</c:v>
                </c:pt>
                <c:pt idx="168">
                  <c:v>0.18989258722549662</c:v>
                </c:pt>
                <c:pt idx="169">
                  <c:v>0.22761895892767869</c:v>
                </c:pt>
                <c:pt idx="170">
                  <c:v>0.19318886584680184</c:v>
                </c:pt>
                <c:pt idx="171">
                  <c:v>0.17925975993541879</c:v>
                </c:pt>
                <c:pt idx="172">
                  <c:v>0.179568758843033</c:v>
                </c:pt>
                <c:pt idx="173">
                  <c:v>0.22035382661163624</c:v>
                </c:pt>
                <c:pt idx="174">
                  <c:v>0.1453020750096643</c:v>
                </c:pt>
                <c:pt idx="175">
                  <c:v>0.22682598613443825</c:v>
                </c:pt>
                <c:pt idx="176">
                  <c:v>0.17289999198828487</c:v>
                </c:pt>
                <c:pt idx="177">
                  <c:v>0.14887791009243256</c:v>
                </c:pt>
                <c:pt idx="178">
                  <c:v>0.14494879940194197</c:v>
                </c:pt>
                <c:pt idx="179">
                  <c:v>0.11390633789337311</c:v>
                </c:pt>
                <c:pt idx="180">
                  <c:v>0.11915248489623778</c:v>
                </c:pt>
                <c:pt idx="181">
                  <c:v>0.13178631071420535</c:v>
                </c:pt>
                <c:pt idx="182">
                  <c:v>0.10444146391734931</c:v>
                </c:pt>
                <c:pt idx="183">
                  <c:v>0.10698801148778496</c:v>
                </c:pt>
                <c:pt idx="184">
                  <c:v>9.5561873059125016E-2</c:v>
                </c:pt>
                <c:pt idx="185">
                  <c:v>5.248370244801577E-2</c:v>
                </c:pt>
                <c:pt idx="186">
                  <c:v>8.9694271964370922E-2</c:v>
                </c:pt>
                <c:pt idx="187">
                  <c:v>-1.5568737216711729E-2</c:v>
                </c:pt>
                <c:pt idx="188">
                  <c:v>-2.6497122110142123E-2</c:v>
                </c:pt>
                <c:pt idx="189">
                  <c:v>3.0380841164162835E-2</c:v>
                </c:pt>
                <c:pt idx="190">
                  <c:v>6.2149841520033767E-3</c:v>
                </c:pt>
                <c:pt idx="191">
                  <c:v>-7.2659972373926608E-3</c:v>
                </c:pt>
                <c:pt idx="192">
                  <c:v>-2.7443746722759246E-2</c:v>
                </c:pt>
                <c:pt idx="193">
                  <c:v>-8.1857933000712729E-2</c:v>
                </c:pt>
                <c:pt idx="194">
                  <c:v>-3.9411687380397648E-3</c:v>
                </c:pt>
                <c:pt idx="195">
                  <c:v>-9.6906564356409024E-3</c:v>
                </c:pt>
                <c:pt idx="196">
                  <c:v>-4.9539679556582054E-3</c:v>
                </c:pt>
                <c:pt idx="197">
                  <c:v>1.732820748572873E-2</c:v>
                </c:pt>
                <c:pt idx="198">
                  <c:v>3.3158418454853573E-2</c:v>
                </c:pt>
                <c:pt idx="199">
                  <c:v>0.10078689143866584</c:v>
                </c:pt>
                <c:pt idx="200">
                  <c:v>0.1292896398757313</c:v>
                </c:pt>
                <c:pt idx="201">
                  <c:v>2.2502016289764351E-2</c:v>
                </c:pt>
                <c:pt idx="202">
                  <c:v>5.6911931786642937E-2</c:v>
                </c:pt>
                <c:pt idx="203">
                  <c:v>9.5350226829389928E-2</c:v>
                </c:pt>
                <c:pt idx="204">
                  <c:v>0.17453002141245419</c:v>
                </c:pt>
                <c:pt idx="205">
                  <c:v>0.2232704789105901</c:v>
                </c:pt>
                <c:pt idx="206">
                  <c:v>0.1470962269368766</c:v>
                </c:pt>
                <c:pt idx="207">
                  <c:v>0.15440850938555326</c:v>
                </c:pt>
                <c:pt idx="208">
                  <c:v>0.15014669179388529</c:v>
                </c:pt>
                <c:pt idx="209">
                  <c:v>0.1546314611048063</c:v>
                </c:pt>
                <c:pt idx="210">
                  <c:v>0.13650162754087256</c:v>
                </c:pt>
                <c:pt idx="211">
                  <c:v>0.1385107707625822</c:v>
                </c:pt>
                <c:pt idx="212">
                  <c:v>0.16192175502200601</c:v>
                </c:pt>
                <c:pt idx="213">
                  <c:v>0.21123162933033865</c:v>
                </c:pt>
                <c:pt idx="214">
                  <c:v>0.17556315399774147</c:v>
                </c:pt>
                <c:pt idx="215">
                  <c:v>0.19419965511111917</c:v>
                </c:pt>
                <c:pt idx="216">
                  <c:v>0.23912724904102114</c:v>
                </c:pt>
                <c:pt idx="217">
                  <c:v>0.14815716473439972</c:v>
                </c:pt>
                <c:pt idx="218">
                  <c:v>0.1177245502700328</c:v>
                </c:pt>
                <c:pt idx="219">
                  <c:v>0.11066609488408628</c:v>
                </c:pt>
                <c:pt idx="220">
                  <c:v>0.12168088773432145</c:v>
                </c:pt>
                <c:pt idx="221">
                  <c:v>0.12171288214158292</c:v>
                </c:pt>
                <c:pt idx="222">
                  <c:v>0.1400599049253389</c:v>
                </c:pt>
                <c:pt idx="223">
                  <c:v>0.17392031033689651</c:v>
                </c:pt>
                <c:pt idx="224">
                  <c:v>0.15663496135528834</c:v>
                </c:pt>
                <c:pt idx="225">
                  <c:v>5.299658266351135E-2</c:v>
                </c:pt>
                <c:pt idx="226">
                  <c:v>6.7830050614721096E-2</c:v>
                </c:pt>
                <c:pt idx="227">
                  <c:v>-6.2372634874244236E-2</c:v>
                </c:pt>
                <c:pt idx="228">
                  <c:v>-4.2393098862461419E-2</c:v>
                </c:pt>
                <c:pt idx="229">
                  <c:v>2.6036973564709614E-2</c:v>
                </c:pt>
                <c:pt idx="230">
                  <c:v>7.3282620661347789E-2</c:v>
                </c:pt>
                <c:pt idx="231">
                  <c:v>0.11245253884549974</c:v>
                </c:pt>
                <c:pt idx="232">
                  <c:v>1.7295863131621892E-2</c:v>
                </c:pt>
                <c:pt idx="233">
                  <c:v>8.2177876221849411E-2</c:v>
                </c:pt>
                <c:pt idx="234">
                  <c:v>5.8264581675779643E-2</c:v>
                </c:pt>
                <c:pt idx="235">
                  <c:v>8.595487822965325E-3</c:v>
                </c:pt>
                <c:pt idx="236">
                  <c:v>2.1537560460521663E-2</c:v>
                </c:pt>
                <c:pt idx="237">
                  <c:v>0.12015164108709402</c:v>
                </c:pt>
                <c:pt idx="238">
                  <c:v>0.1379661719246863</c:v>
                </c:pt>
                <c:pt idx="239">
                  <c:v>0.28878074077028953</c:v>
                </c:pt>
                <c:pt idx="240">
                  <c:v>0.192825709108391</c:v>
                </c:pt>
                <c:pt idx="241">
                  <c:v>6.0955507112613092E-2</c:v>
                </c:pt>
                <c:pt idx="242">
                  <c:v>-8.8135055038103274E-2</c:v>
                </c:pt>
                <c:pt idx="243">
                  <c:v>-1.1338060920012388E-2</c:v>
                </c:pt>
                <c:pt idx="244">
                  <c:v>0.106193178927785</c:v>
                </c:pt>
                <c:pt idx="245">
                  <c:v>5.3889508321548915E-2</c:v>
                </c:pt>
                <c:pt idx="246">
                  <c:v>9.7551318959327254E-2</c:v>
                </c:pt>
                <c:pt idx="247">
                  <c:v>0.19609015670810465</c:v>
                </c:pt>
                <c:pt idx="248">
                  <c:v>0.12975940122415805</c:v>
                </c:pt>
                <c:pt idx="249">
                  <c:v>7.6508776781364016E-2</c:v>
                </c:pt>
                <c:pt idx="250">
                  <c:v>0.15302548886016468</c:v>
                </c:pt>
                <c:pt idx="251">
                  <c:v>0.16258921994069542</c:v>
                </c:pt>
                <c:pt idx="252">
                  <c:v>0.15151665467893544</c:v>
                </c:pt>
                <c:pt idx="253">
                  <c:v>0.29006979845779945</c:v>
                </c:pt>
                <c:pt idx="254">
                  <c:v>0.5371451564851677</c:v>
                </c:pt>
                <c:pt idx="255">
                  <c:v>0.43562935418190318</c:v>
                </c:pt>
                <c:pt idx="256">
                  <c:v>0.38097302837096081</c:v>
                </c:pt>
                <c:pt idx="257">
                  <c:v>0.38616064948762857</c:v>
                </c:pt>
                <c:pt idx="258">
                  <c:v>0.34365599550001236</c:v>
                </c:pt>
                <c:pt idx="259">
                  <c:v>0.2920798443566428</c:v>
                </c:pt>
                <c:pt idx="260">
                  <c:v>0.28086232530478739</c:v>
                </c:pt>
              </c:numCache>
            </c:numRef>
          </c:val>
          <c:smooth val="0"/>
          <c:extLst>
            <c:ext xmlns:c16="http://schemas.microsoft.com/office/drawing/2014/chart" uri="{C3380CC4-5D6E-409C-BE32-E72D297353CC}">
              <c16:uniqueId val="{00000000-5286-B745-AE97-C4E29AA0385F}"/>
            </c:ext>
          </c:extLst>
        </c:ser>
        <c:dLbls>
          <c:showLegendKey val="0"/>
          <c:showVal val="0"/>
          <c:showCatName val="0"/>
          <c:showSerName val="0"/>
          <c:showPercent val="0"/>
          <c:showBubbleSize val="0"/>
        </c:dLbls>
        <c:marker val="1"/>
        <c:smooth val="0"/>
        <c:axId val="668098368"/>
        <c:axId val="668098760"/>
      </c:lineChart>
      <c:lineChart>
        <c:grouping val="standard"/>
        <c:varyColors val="0"/>
        <c:ser>
          <c:idx val="3"/>
          <c:order val="1"/>
          <c:tx>
            <c:strRef>
              <c:f>'ISM Manufacturing vs SPX'!$B$5</c:f>
              <c:strCache>
                <c:ptCount val="1"/>
                <c:pt idx="0">
                  <c:v>PMI</c:v>
                </c:pt>
              </c:strCache>
            </c:strRef>
          </c:tx>
          <c:spPr>
            <a:ln w="28575" cap="rnd">
              <a:solidFill>
                <a:schemeClr val="accent1"/>
              </a:solidFill>
              <a:prstDash val="solid"/>
              <a:round/>
            </a:ln>
          </c:spPr>
          <c:marker>
            <c:symbol val="none"/>
          </c:marker>
          <c:cat>
            <c:numRef>
              <c:f>'ISM Manufacturing vs SPX'!$A$630:$A$890</c:f>
              <c:numCache>
                <c:formatCode>m/d/yy</c:formatCode>
                <c:ptCount val="261"/>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'ISM Manufacturing vs SPX'!$B$630:$B$890</c:f>
              <c:numCache>
                <c:formatCode>General</c:formatCode>
                <c:ptCount val="261"/>
                <c:pt idx="0">
                  <c:v>56.7</c:v>
                </c:pt>
                <c:pt idx="1">
                  <c:v>55.8</c:v>
                </c:pt>
                <c:pt idx="2">
                  <c:v>54.9</c:v>
                </c:pt>
                <c:pt idx="3">
                  <c:v>54.7</c:v>
                </c:pt>
                <c:pt idx="4">
                  <c:v>53.2</c:v>
                </c:pt>
                <c:pt idx="5">
                  <c:v>51.4</c:v>
                </c:pt>
                <c:pt idx="6">
                  <c:v>52.5</c:v>
                </c:pt>
                <c:pt idx="7">
                  <c:v>49.9</c:v>
                </c:pt>
                <c:pt idx="8">
                  <c:v>49.7</c:v>
                </c:pt>
                <c:pt idx="9">
                  <c:v>48.7</c:v>
                </c:pt>
                <c:pt idx="10">
                  <c:v>48.5</c:v>
                </c:pt>
                <c:pt idx="11">
                  <c:v>43.9</c:v>
                </c:pt>
                <c:pt idx="12">
                  <c:v>42.3</c:v>
                </c:pt>
                <c:pt idx="13">
                  <c:v>42.1</c:v>
                </c:pt>
                <c:pt idx="14">
                  <c:v>43.1</c:v>
                </c:pt>
                <c:pt idx="15">
                  <c:v>42.7</c:v>
                </c:pt>
                <c:pt idx="16">
                  <c:v>41.3</c:v>
                </c:pt>
                <c:pt idx="17">
                  <c:v>43.2</c:v>
                </c:pt>
                <c:pt idx="18">
                  <c:v>43.5</c:v>
                </c:pt>
                <c:pt idx="19">
                  <c:v>46.3</c:v>
                </c:pt>
                <c:pt idx="20">
                  <c:v>46.2</c:v>
                </c:pt>
                <c:pt idx="21">
                  <c:v>40.799999999999997</c:v>
                </c:pt>
                <c:pt idx="22">
                  <c:v>44.1</c:v>
                </c:pt>
                <c:pt idx="23">
                  <c:v>45.3</c:v>
                </c:pt>
                <c:pt idx="24">
                  <c:v>47.5</c:v>
                </c:pt>
                <c:pt idx="25">
                  <c:v>50.7</c:v>
                </c:pt>
                <c:pt idx="26">
                  <c:v>52.4</c:v>
                </c:pt>
                <c:pt idx="27">
                  <c:v>52.4</c:v>
                </c:pt>
                <c:pt idx="28">
                  <c:v>53.1</c:v>
                </c:pt>
                <c:pt idx="29">
                  <c:v>53.6</c:v>
                </c:pt>
                <c:pt idx="30">
                  <c:v>50.2</c:v>
                </c:pt>
                <c:pt idx="31">
                  <c:v>50.3</c:v>
                </c:pt>
                <c:pt idx="32">
                  <c:v>50.5</c:v>
                </c:pt>
                <c:pt idx="33">
                  <c:v>49</c:v>
                </c:pt>
                <c:pt idx="34">
                  <c:v>48.5</c:v>
                </c:pt>
                <c:pt idx="35">
                  <c:v>51.6</c:v>
                </c:pt>
                <c:pt idx="36">
                  <c:v>51.3</c:v>
                </c:pt>
                <c:pt idx="37">
                  <c:v>48.8</c:v>
                </c:pt>
                <c:pt idx="38">
                  <c:v>46.3</c:v>
                </c:pt>
                <c:pt idx="39">
                  <c:v>46.1</c:v>
                </c:pt>
                <c:pt idx="40">
                  <c:v>49</c:v>
                </c:pt>
                <c:pt idx="41">
                  <c:v>49</c:v>
                </c:pt>
                <c:pt idx="42">
                  <c:v>51</c:v>
                </c:pt>
                <c:pt idx="43">
                  <c:v>53.2</c:v>
                </c:pt>
                <c:pt idx="44">
                  <c:v>52.4</c:v>
                </c:pt>
                <c:pt idx="45">
                  <c:v>55.2</c:v>
                </c:pt>
                <c:pt idx="46">
                  <c:v>58.4</c:v>
                </c:pt>
                <c:pt idx="47">
                  <c:v>60.1</c:v>
                </c:pt>
                <c:pt idx="48">
                  <c:v>60.8</c:v>
                </c:pt>
                <c:pt idx="49">
                  <c:v>59.9</c:v>
                </c:pt>
                <c:pt idx="50">
                  <c:v>60.6</c:v>
                </c:pt>
                <c:pt idx="51">
                  <c:v>60.6</c:v>
                </c:pt>
                <c:pt idx="52">
                  <c:v>61.4</c:v>
                </c:pt>
                <c:pt idx="53">
                  <c:v>60.5</c:v>
                </c:pt>
                <c:pt idx="54">
                  <c:v>59.9</c:v>
                </c:pt>
                <c:pt idx="55">
                  <c:v>58.5</c:v>
                </c:pt>
                <c:pt idx="56">
                  <c:v>57.4</c:v>
                </c:pt>
                <c:pt idx="57">
                  <c:v>56.3</c:v>
                </c:pt>
                <c:pt idx="58">
                  <c:v>56.2</c:v>
                </c:pt>
                <c:pt idx="59">
                  <c:v>57.2</c:v>
                </c:pt>
                <c:pt idx="60">
                  <c:v>56.8</c:v>
                </c:pt>
                <c:pt idx="61">
                  <c:v>55.5</c:v>
                </c:pt>
                <c:pt idx="62">
                  <c:v>55.2</c:v>
                </c:pt>
                <c:pt idx="63">
                  <c:v>52.2</c:v>
                </c:pt>
                <c:pt idx="64">
                  <c:v>50.8</c:v>
                </c:pt>
                <c:pt idx="65">
                  <c:v>52.4</c:v>
                </c:pt>
                <c:pt idx="66">
                  <c:v>52.8</c:v>
                </c:pt>
                <c:pt idx="67">
                  <c:v>52.4</c:v>
                </c:pt>
                <c:pt idx="68">
                  <c:v>56.8</c:v>
                </c:pt>
                <c:pt idx="69">
                  <c:v>57.2</c:v>
                </c:pt>
                <c:pt idx="70">
                  <c:v>56.7</c:v>
                </c:pt>
                <c:pt idx="71">
                  <c:v>55.1</c:v>
                </c:pt>
                <c:pt idx="72">
                  <c:v>55</c:v>
                </c:pt>
                <c:pt idx="73">
                  <c:v>55.8</c:v>
                </c:pt>
                <c:pt idx="74">
                  <c:v>54.3</c:v>
                </c:pt>
                <c:pt idx="75">
                  <c:v>55.2</c:v>
                </c:pt>
                <c:pt idx="76">
                  <c:v>53.7</c:v>
                </c:pt>
                <c:pt idx="77">
                  <c:v>52</c:v>
                </c:pt>
                <c:pt idx="78">
                  <c:v>53</c:v>
                </c:pt>
                <c:pt idx="79">
                  <c:v>53.7</c:v>
                </c:pt>
                <c:pt idx="80">
                  <c:v>52.2</c:v>
                </c:pt>
                <c:pt idx="81">
                  <c:v>51.4</c:v>
                </c:pt>
                <c:pt idx="82">
                  <c:v>50.3</c:v>
                </c:pt>
                <c:pt idx="83">
                  <c:v>51.4</c:v>
                </c:pt>
                <c:pt idx="84">
                  <c:v>50.4</c:v>
                </c:pt>
                <c:pt idx="85">
                  <c:v>54.1</c:v>
                </c:pt>
                <c:pt idx="86">
                  <c:v>52.8</c:v>
                </c:pt>
                <c:pt idx="87">
                  <c:v>52.7</c:v>
                </c:pt>
                <c:pt idx="88">
                  <c:v>53.1</c:v>
                </c:pt>
                <c:pt idx="89">
                  <c:v>54</c:v>
                </c:pt>
                <c:pt idx="90">
                  <c:v>51.8</c:v>
                </c:pt>
                <c:pt idx="91">
                  <c:v>52.2</c:v>
                </c:pt>
                <c:pt idx="92">
                  <c:v>53.8</c:v>
                </c:pt>
                <c:pt idx="93">
                  <c:v>52.8</c:v>
                </c:pt>
                <c:pt idx="94">
                  <c:v>51.5</c:v>
                </c:pt>
                <c:pt idx="95">
                  <c:v>50.1</c:v>
                </c:pt>
                <c:pt idx="96">
                  <c:v>50.9</c:v>
                </c:pt>
                <c:pt idx="97">
                  <c:v>48.8</c:v>
                </c:pt>
                <c:pt idx="98">
                  <c:v>49.7</c:v>
                </c:pt>
                <c:pt idx="99">
                  <c:v>48.5</c:v>
                </c:pt>
                <c:pt idx="100">
                  <c:v>48.9</c:v>
                </c:pt>
                <c:pt idx="101">
                  <c:v>49.9</c:v>
                </c:pt>
                <c:pt idx="102">
                  <c:v>50.8</c:v>
                </c:pt>
                <c:pt idx="103">
                  <c:v>50.1</c:v>
                </c:pt>
                <c:pt idx="104">
                  <c:v>47.2</c:v>
                </c:pt>
                <c:pt idx="105">
                  <c:v>38.200000000000003</c:v>
                </c:pt>
                <c:pt idx="106">
                  <c:v>39</c:v>
                </c:pt>
                <c:pt idx="107">
                  <c:v>34.5</c:v>
                </c:pt>
                <c:pt idx="108">
                  <c:v>36.4</c:v>
                </c:pt>
                <c:pt idx="109">
                  <c:v>36.6</c:v>
                </c:pt>
                <c:pt idx="110">
                  <c:v>37.200000000000003</c:v>
                </c:pt>
                <c:pt idx="111">
                  <c:v>39.9</c:v>
                </c:pt>
                <c:pt idx="112">
                  <c:v>44.1</c:v>
                </c:pt>
                <c:pt idx="113">
                  <c:v>46.3</c:v>
                </c:pt>
                <c:pt idx="114">
                  <c:v>49.7</c:v>
                </c:pt>
                <c:pt idx="115">
                  <c:v>53.4</c:v>
                </c:pt>
                <c:pt idx="116">
                  <c:v>54.9</c:v>
                </c:pt>
                <c:pt idx="117">
                  <c:v>57.6</c:v>
                </c:pt>
                <c:pt idx="118">
                  <c:v>55.4</c:v>
                </c:pt>
                <c:pt idx="119">
                  <c:v>55.8</c:v>
                </c:pt>
                <c:pt idx="120">
                  <c:v>56.3</c:v>
                </c:pt>
                <c:pt idx="121">
                  <c:v>55.5</c:v>
                </c:pt>
                <c:pt idx="122">
                  <c:v>58.8</c:v>
                </c:pt>
                <c:pt idx="123">
                  <c:v>58.1</c:v>
                </c:pt>
                <c:pt idx="124">
                  <c:v>57.4</c:v>
                </c:pt>
                <c:pt idx="125">
                  <c:v>56.5</c:v>
                </c:pt>
                <c:pt idx="126">
                  <c:v>56.1</c:v>
                </c:pt>
                <c:pt idx="127">
                  <c:v>56.4</c:v>
                </c:pt>
                <c:pt idx="128">
                  <c:v>55.3</c:v>
                </c:pt>
                <c:pt idx="129">
                  <c:v>56.9</c:v>
                </c:pt>
                <c:pt idx="130">
                  <c:v>57.3</c:v>
                </c:pt>
                <c:pt idx="131">
                  <c:v>56.6</c:v>
                </c:pt>
                <c:pt idx="132">
                  <c:v>59.1</c:v>
                </c:pt>
                <c:pt idx="133">
                  <c:v>59.2</c:v>
                </c:pt>
                <c:pt idx="134">
                  <c:v>58.4</c:v>
                </c:pt>
                <c:pt idx="135">
                  <c:v>57.9</c:v>
                </c:pt>
                <c:pt idx="136">
                  <c:v>54.8</c:v>
                </c:pt>
                <c:pt idx="137">
                  <c:v>55.8</c:v>
                </c:pt>
                <c:pt idx="138">
                  <c:v>52.9</c:v>
                </c:pt>
                <c:pt idx="139">
                  <c:v>52.6</c:v>
                </c:pt>
                <c:pt idx="140">
                  <c:v>53.7</c:v>
                </c:pt>
                <c:pt idx="141">
                  <c:v>51.4</c:v>
                </c:pt>
                <c:pt idx="142">
                  <c:v>51.8</c:v>
                </c:pt>
                <c:pt idx="143">
                  <c:v>53</c:v>
                </c:pt>
                <c:pt idx="144">
                  <c:v>52.6</c:v>
                </c:pt>
                <c:pt idx="145">
                  <c:v>53.1</c:v>
                </c:pt>
                <c:pt idx="146">
                  <c:v>53.5</c:v>
                </c:pt>
                <c:pt idx="147">
                  <c:v>53.5</c:v>
                </c:pt>
                <c:pt idx="148">
                  <c:v>52.6</c:v>
                </c:pt>
                <c:pt idx="149">
                  <c:v>49.7</c:v>
                </c:pt>
                <c:pt idx="150">
                  <c:v>50</c:v>
                </c:pt>
                <c:pt idx="151">
                  <c:v>50.2</c:v>
                </c:pt>
                <c:pt idx="152">
                  <c:v>51.8</c:v>
                </c:pt>
                <c:pt idx="153">
                  <c:v>50.7</c:v>
                </c:pt>
                <c:pt idx="154">
                  <c:v>48.9</c:v>
                </c:pt>
                <c:pt idx="155">
                  <c:v>49.8</c:v>
                </c:pt>
                <c:pt idx="156">
                  <c:v>52</c:v>
                </c:pt>
                <c:pt idx="157">
                  <c:v>53.6</c:v>
                </c:pt>
                <c:pt idx="158">
                  <c:v>52</c:v>
                </c:pt>
                <c:pt idx="159">
                  <c:v>49.7</c:v>
                </c:pt>
                <c:pt idx="160">
                  <c:v>50.5</c:v>
                </c:pt>
                <c:pt idx="161">
                  <c:v>51.5</c:v>
                </c:pt>
                <c:pt idx="162">
                  <c:v>53.5</c:v>
                </c:pt>
                <c:pt idx="163">
                  <c:v>55.9</c:v>
                </c:pt>
                <c:pt idx="164">
                  <c:v>54.8</c:v>
                </c:pt>
                <c:pt idx="165">
                  <c:v>55.3</c:v>
                </c:pt>
                <c:pt idx="166">
                  <c:v>56.3</c:v>
                </c:pt>
                <c:pt idx="167">
                  <c:v>55.9</c:v>
                </c:pt>
                <c:pt idx="168">
                  <c:v>51.7</c:v>
                </c:pt>
                <c:pt idx="169">
                  <c:v>54.6</c:v>
                </c:pt>
                <c:pt idx="170">
                  <c:v>55.3</c:v>
                </c:pt>
                <c:pt idx="171">
                  <c:v>55.7</c:v>
                </c:pt>
                <c:pt idx="172">
                  <c:v>55.8</c:v>
                </c:pt>
                <c:pt idx="173">
                  <c:v>54.9</c:v>
                </c:pt>
                <c:pt idx="174">
                  <c:v>55.3</c:v>
                </c:pt>
                <c:pt idx="175">
                  <c:v>58.2</c:v>
                </c:pt>
                <c:pt idx="176">
                  <c:v>55.5</c:v>
                </c:pt>
                <c:pt idx="177">
                  <c:v>56.8</c:v>
                </c:pt>
                <c:pt idx="178">
                  <c:v>57</c:v>
                </c:pt>
                <c:pt idx="179">
                  <c:v>54.7</c:v>
                </c:pt>
                <c:pt idx="180">
                  <c:v>53.9</c:v>
                </c:pt>
                <c:pt idx="181">
                  <c:v>53</c:v>
                </c:pt>
                <c:pt idx="182">
                  <c:v>51.8</c:v>
                </c:pt>
                <c:pt idx="183">
                  <c:v>51.6</c:v>
                </c:pt>
                <c:pt idx="184">
                  <c:v>52.9</c:v>
                </c:pt>
                <c:pt idx="185">
                  <c:v>52.3</c:v>
                </c:pt>
                <c:pt idx="186">
                  <c:v>51.9</c:v>
                </c:pt>
                <c:pt idx="187">
                  <c:v>50.8</c:v>
                </c:pt>
                <c:pt idx="188">
                  <c:v>50.1</c:v>
                </c:pt>
                <c:pt idx="189">
                  <c:v>49.6</c:v>
                </c:pt>
                <c:pt idx="190">
                  <c:v>49.1</c:v>
                </c:pt>
                <c:pt idx="191">
                  <c:v>48.4</c:v>
                </c:pt>
                <c:pt idx="192">
                  <c:v>47.8</c:v>
                </c:pt>
                <c:pt idx="193">
                  <c:v>49.4</c:v>
                </c:pt>
                <c:pt idx="194">
                  <c:v>51.2</c:v>
                </c:pt>
                <c:pt idx="195">
                  <c:v>50.8</c:v>
                </c:pt>
                <c:pt idx="196">
                  <c:v>50.9</c:v>
                </c:pt>
                <c:pt idx="197">
                  <c:v>52.5</c:v>
                </c:pt>
                <c:pt idx="198">
                  <c:v>52.9</c:v>
                </c:pt>
                <c:pt idx="199">
                  <c:v>49.9</c:v>
                </c:pt>
                <c:pt idx="200">
                  <c:v>51.4</c:v>
                </c:pt>
                <c:pt idx="201">
                  <c:v>51.8</c:v>
                </c:pt>
                <c:pt idx="202">
                  <c:v>53.4</c:v>
                </c:pt>
                <c:pt idx="203">
                  <c:v>54.3</c:v>
                </c:pt>
                <c:pt idx="204">
                  <c:v>55.6</c:v>
                </c:pt>
                <c:pt idx="205">
                  <c:v>57.6</c:v>
                </c:pt>
                <c:pt idx="206">
                  <c:v>56.6</c:v>
                </c:pt>
                <c:pt idx="207">
                  <c:v>55.5</c:v>
                </c:pt>
                <c:pt idx="208">
                  <c:v>56.7</c:v>
                </c:pt>
                <c:pt idx="209">
                  <c:v>56.5</c:v>
                </c:pt>
                <c:pt idx="210">
                  <c:v>59.3</c:v>
                </c:pt>
                <c:pt idx="211">
                  <c:v>60.2</c:v>
                </c:pt>
                <c:pt idx="212">
                  <c:v>58.5</c:v>
                </c:pt>
                <c:pt idx="213">
                  <c:v>58.2</c:v>
                </c:pt>
                <c:pt idx="214">
                  <c:v>59.3</c:v>
                </c:pt>
                <c:pt idx="215">
                  <c:v>59.1</c:v>
                </c:pt>
                <c:pt idx="216">
                  <c:v>60.8</c:v>
                </c:pt>
                <c:pt idx="217">
                  <c:v>59.3</c:v>
                </c:pt>
                <c:pt idx="218">
                  <c:v>57.3</c:v>
                </c:pt>
                <c:pt idx="219">
                  <c:v>57.3</c:v>
                </c:pt>
                <c:pt idx="220">
                  <c:v>58.7</c:v>
                </c:pt>
                <c:pt idx="221">
                  <c:v>60.2</c:v>
                </c:pt>
                <c:pt idx="222">
                  <c:v>58.1</c:v>
                </c:pt>
                <c:pt idx="223">
                  <c:v>61.3</c:v>
                </c:pt>
                <c:pt idx="224">
                  <c:v>59.8</c:v>
                </c:pt>
                <c:pt idx="225">
                  <c:v>57.7</c:v>
                </c:pt>
                <c:pt idx="226">
                  <c:v>59.3</c:v>
                </c:pt>
                <c:pt idx="227">
                  <c:v>54.3</c:v>
                </c:pt>
                <c:pt idx="228">
                  <c:v>56.6</c:v>
                </c:pt>
                <c:pt idx="229">
                  <c:v>54.2</c:v>
                </c:pt>
                <c:pt idx="230">
                  <c:v>55.3</c:v>
                </c:pt>
                <c:pt idx="231">
                  <c:v>52.8</c:v>
                </c:pt>
                <c:pt idx="232">
                  <c:v>52.1</c:v>
                </c:pt>
                <c:pt idx="233">
                  <c:v>51.7</c:v>
                </c:pt>
                <c:pt idx="234">
                  <c:v>51.2</c:v>
                </c:pt>
                <c:pt idx="235">
                  <c:v>49.1</c:v>
                </c:pt>
                <c:pt idx="236">
                  <c:v>47.8</c:v>
                </c:pt>
                <c:pt idx="237">
                  <c:v>48.3</c:v>
                </c:pt>
                <c:pt idx="238">
                  <c:v>48.1</c:v>
                </c:pt>
                <c:pt idx="239">
                  <c:v>47.8</c:v>
                </c:pt>
                <c:pt idx="240">
                  <c:v>50.9</c:v>
                </c:pt>
                <c:pt idx="241">
                  <c:v>50.1</c:v>
                </c:pt>
                <c:pt idx="242">
                  <c:v>49.1</c:v>
                </c:pt>
                <c:pt idx="243">
                  <c:v>41.5</c:v>
                </c:pt>
                <c:pt idx="244">
                  <c:v>43.1</c:v>
                </c:pt>
                <c:pt idx="245">
                  <c:v>52.6</c:v>
                </c:pt>
                <c:pt idx="246">
                  <c:v>54.2</c:v>
                </c:pt>
                <c:pt idx="247">
                  <c:v>56</c:v>
                </c:pt>
                <c:pt idx="248">
                  <c:v>55.4</c:v>
                </c:pt>
                <c:pt idx="249">
                  <c:v>59.3</c:v>
                </c:pt>
                <c:pt idx="250">
                  <c:v>57.5</c:v>
                </c:pt>
                <c:pt idx="251">
                  <c:v>60.5</c:v>
                </c:pt>
                <c:pt idx="252">
                  <c:v>58.7</c:v>
                </c:pt>
                <c:pt idx="253">
                  <c:v>60.8</c:v>
                </c:pt>
                <c:pt idx="254">
                  <c:v>64.7</c:v>
                </c:pt>
                <c:pt idx="255">
                  <c:v>60.7</c:v>
                </c:pt>
                <c:pt idx="256">
                  <c:v>61.2</c:v>
                </c:pt>
                <c:pt idx="257">
                  <c:v>60.6</c:v>
                </c:pt>
                <c:pt idx="258">
                  <c:v>59.5</c:v>
                </c:pt>
                <c:pt idx="259">
                  <c:v>59.9</c:v>
                </c:pt>
                <c:pt idx="260">
                  <c:v>61.1</c:v>
                </c:pt>
              </c:numCache>
            </c:numRef>
          </c:val>
          <c:smooth val="0"/>
          <c:extLst>
            <c:ext xmlns:c16="http://schemas.microsoft.com/office/drawing/2014/chart" uri="{C3380CC4-5D6E-409C-BE32-E72D297353CC}">
              <c16:uniqueId val="{00000001-5286-B745-AE97-C4E29AA0385F}"/>
            </c:ext>
          </c:extLst>
        </c:ser>
        <c:dLbls>
          <c:showLegendKey val="0"/>
          <c:showVal val="0"/>
          <c:showCatName val="0"/>
          <c:showSerName val="0"/>
          <c:showPercent val="0"/>
          <c:showBubbleSize val="0"/>
        </c:dLbls>
        <c:marker val="1"/>
        <c:smooth val="0"/>
        <c:axId val="668099544"/>
        <c:axId val="668099152"/>
      </c:lineChart>
      <c:dateAx>
        <c:axId val="668098368"/>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760"/>
        <c:crosses val="autoZero"/>
        <c:auto val="0"/>
        <c:lblOffset val="100"/>
        <c:baseTimeUnit val="months"/>
        <c:majorUnit val="12"/>
        <c:majorTimeUnit val="months"/>
      </c:dateAx>
      <c:valAx>
        <c:axId val="668098760"/>
        <c:scaling>
          <c:orientation val="minMax"/>
          <c:max val="0.8"/>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8368"/>
        <c:crosses val="autoZero"/>
        <c:crossBetween val="between"/>
      </c:valAx>
      <c:dateAx>
        <c:axId val="668099544"/>
        <c:scaling>
          <c:orientation val="minMax"/>
        </c:scaling>
        <c:delete val="1"/>
        <c:axPos val="b"/>
        <c:numFmt formatCode="m/d/yy" sourceLinked="1"/>
        <c:majorTickMark val="out"/>
        <c:minorTickMark val="none"/>
        <c:tickLblPos val="nextTo"/>
        <c:crossAx val="668099152"/>
        <c:crosses val="autoZero"/>
        <c:auto val="0"/>
        <c:lblOffset val="100"/>
        <c:baseTimeUnit val="months"/>
        <c:majorUnit val="1"/>
        <c:minorUnit val="1"/>
      </c:dateAx>
      <c:valAx>
        <c:axId val="668099152"/>
        <c:scaling>
          <c:orientation val="minMax"/>
          <c:max val="75"/>
          <c:min val="3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09954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1990</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Manufacturing'!$A$510:$A$905</c:f>
              <c:numCache>
                <c:formatCode>m/d/yy</c:formatCode>
                <c:ptCount val="396"/>
                <c:pt idx="0">
                  <c:v>32874</c:v>
                </c:pt>
                <c:pt idx="1">
                  <c:v>32905</c:v>
                </c:pt>
                <c:pt idx="2">
                  <c:v>32933</c:v>
                </c:pt>
                <c:pt idx="3">
                  <c:v>32964</c:v>
                </c:pt>
                <c:pt idx="4">
                  <c:v>32994</c:v>
                </c:pt>
                <c:pt idx="5">
                  <c:v>33025</c:v>
                </c:pt>
                <c:pt idx="6">
                  <c:v>33055</c:v>
                </c:pt>
                <c:pt idx="7">
                  <c:v>33086</c:v>
                </c:pt>
                <c:pt idx="8">
                  <c:v>33117</c:v>
                </c:pt>
                <c:pt idx="9">
                  <c:v>33147</c:v>
                </c:pt>
                <c:pt idx="10">
                  <c:v>33178</c:v>
                </c:pt>
                <c:pt idx="11">
                  <c:v>33208</c:v>
                </c:pt>
                <c:pt idx="12">
                  <c:v>33239</c:v>
                </c:pt>
                <c:pt idx="13">
                  <c:v>33270</c:v>
                </c:pt>
                <c:pt idx="14">
                  <c:v>33298</c:v>
                </c:pt>
                <c:pt idx="15">
                  <c:v>33329</c:v>
                </c:pt>
                <c:pt idx="16">
                  <c:v>33359</c:v>
                </c:pt>
                <c:pt idx="17">
                  <c:v>33390</c:v>
                </c:pt>
                <c:pt idx="18">
                  <c:v>33420</c:v>
                </c:pt>
                <c:pt idx="19">
                  <c:v>33451</c:v>
                </c:pt>
                <c:pt idx="20">
                  <c:v>33482</c:v>
                </c:pt>
                <c:pt idx="21">
                  <c:v>33512</c:v>
                </c:pt>
                <c:pt idx="22">
                  <c:v>33543</c:v>
                </c:pt>
                <c:pt idx="23">
                  <c:v>33573</c:v>
                </c:pt>
                <c:pt idx="24">
                  <c:v>33604</c:v>
                </c:pt>
                <c:pt idx="25">
                  <c:v>33635</c:v>
                </c:pt>
                <c:pt idx="26">
                  <c:v>33664</c:v>
                </c:pt>
                <c:pt idx="27">
                  <c:v>33695</c:v>
                </c:pt>
                <c:pt idx="28">
                  <c:v>33725</c:v>
                </c:pt>
                <c:pt idx="29">
                  <c:v>33756</c:v>
                </c:pt>
                <c:pt idx="30">
                  <c:v>33786</c:v>
                </c:pt>
                <c:pt idx="31">
                  <c:v>33817</c:v>
                </c:pt>
                <c:pt idx="32">
                  <c:v>33848</c:v>
                </c:pt>
                <c:pt idx="33">
                  <c:v>33878</c:v>
                </c:pt>
                <c:pt idx="34">
                  <c:v>33909</c:v>
                </c:pt>
                <c:pt idx="35">
                  <c:v>33939</c:v>
                </c:pt>
                <c:pt idx="36">
                  <c:v>33970</c:v>
                </c:pt>
                <c:pt idx="37">
                  <c:v>34001</c:v>
                </c:pt>
                <c:pt idx="38">
                  <c:v>34029</c:v>
                </c:pt>
                <c:pt idx="39">
                  <c:v>34060</c:v>
                </c:pt>
                <c:pt idx="40">
                  <c:v>34090</c:v>
                </c:pt>
                <c:pt idx="41">
                  <c:v>34121</c:v>
                </c:pt>
                <c:pt idx="42">
                  <c:v>34151</c:v>
                </c:pt>
                <c:pt idx="43">
                  <c:v>34182</c:v>
                </c:pt>
                <c:pt idx="44">
                  <c:v>34213</c:v>
                </c:pt>
                <c:pt idx="45">
                  <c:v>34243</c:v>
                </c:pt>
                <c:pt idx="46">
                  <c:v>34274</c:v>
                </c:pt>
                <c:pt idx="47">
                  <c:v>34304</c:v>
                </c:pt>
                <c:pt idx="48">
                  <c:v>34335</c:v>
                </c:pt>
                <c:pt idx="49">
                  <c:v>34366</c:v>
                </c:pt>
                <c:pt idx="50">
                  <c:v>34394</c:v>
                </c:pt>
                <c:pt idx="51">
                  <c:v>34425</c:v>
                </c:pt>
                <c:pt idx="52">
                  <c:v>34455</c:v>
                </c:pt>
                <c:pt idx="53">
                  <c:v>34486</c:v>
                </c:pt>
                <c:pt idx="54">
                  <c:v>34516</c:v>
                </c:pt>
                <c:pt idx="55">
                  <c:v>34547</c:v>
                </c:pt>
                <c:pt idx="56">
                  <c:v>34578</c:v>
                </c:pt>
                <c:pt idx="57">
                  <c:v>34608</c:v>
                </c:pt>
                <c:pt idx="58">
                  <c:v>34639</c:v>
                </c:pt>
                <c:pt idx="59">
                  <c:v>34669</c:v>
                </c:pt>
                <c:pt idx="60">
                  <c:v>34700</c:v>
                </c:pt>
                <c:pt idx="61">
                  <c:v>34731</c:v>
                </c:pt>
                <c:pt idx="62">
                  <c:v>34759</c:v>
                </c:pt>
                <c:pt idx="63">
                  <c:v>34790</c:v>
                </c:pt>
                <c:pt idx="64">
                  <c:v>34820</c:v>
                </c:pt>
                <c:pt idx="65">
                  <c:v>34851</c:v>
                </c:pt>
                <c:pt idx="66">
                  <c:v>34881</c:v>
                </c:pt>
                <c:pt idx="67">
                  <c:v>34912</c:v>
                </c:pt>
                <c:pt idx="68">
                  <c:v>34943</c:v>
                </c:pt>
                <c:pt idx="69">
                  <c:v>34973</c:v>
                </c:pt>
                <c:pt idx="70">
                  <c:v>35004</c:v>
                </c:pt>
                <c:pt idx="71">
                  <c:v>35034</c:v>
                </c:pt>
                <c:pt idx="72">
                  <c:v>35065</c:v>
                </c:pt>
                <c:pt idx="73">
                  <c:v>35096</c:v>
                </c:pt>
                <c:pt idx="74">
                  <c:v>35125</c:v>
                </c:pt>
                <c:pt idx="75">
                  <c:v>35156</c:v>
                </c:pt>
                <c:pt idx="76">
                  <c:v>35186</c:v>
                </c:pt>
                <c:pt idx="77">
                  <c:v>35217</c:v>
                </c:pt>
                <c:pt idx="78">
                  <c:v>35247</c:v>
                </c:pt>
                <c:pt idx="79">
                  <c:v>35278</c:v>
                </c:pt>
                <c:pt idx="80">
                  <c:v>35309</c:v>
                </c:pt>
                <c:pt idx="81">
                  <c:v>35339</c:v>
                </c:pt>
                <c:pt idx="82">
                  <c:v>35370</c:v>
                </c:pt>
                <c:pt idx="83">
                  <c:v>35400</c:v>
                </c:pt>
                <c:pt idx="84">
                  <c:v>35431</c:v>
                </c:pt>
                <c:pt idx="85">
                  <c:v>35462</c:v>
                </c:pt>
                <c:pt idx="86">
                  <c:v>35490</c:v>
                </c:pt>
                <c:pt idx="87">
                  <c:v>35521</c:v>
                </c:pt>
                <c:pt idx="88">
                  <c:v>35551</c:v>
                </c:pt>
                <c:pt idx="89">
                  <c:v>35582</c:v>
                </c:pt>
                <c:pt idx="90">
                  <c:v>35612</c:v>
                </c:pt>
                <c:pt idx="91">
                  <c:v>35643</c:v>
                </c:pt>
                <c:pt idx="92">
                  <c:v>35674</c:v>
                </c:pt>
                <c:pt idx="93">
                  <c:v>35704</c:v>
                </c:pt>
                <c:pt idx="94">
                  <c:v>35735</c:v>
                </c:pt>
                <c:pt idx="95">
                  <c:v>35765</c:v>
                </c:pt>
                <c:pt idx="96">
                  <c:v>35796</c:v>
                </c:pt>
                <c:pt idx="97">
                  <c:v>35827</c:v>
                </c:pt>
                <c:pt idx="98">
                  <c:v>35855</c:v>
                </c:pt>
                <c:pt idx="99">
                  <c:v>35886</c:v>
                </c:pt>
                <c:pt idx="100">
                  <c:v>35916</c:v>
                </c:pt>
                <c:pt idx="101">
                  <c:v>35947</c:v>
                </c:pt>
                <c:pt idx="102">
                  <c:v>35977</c:v>
                </c:pt>
                <c:pt idx="103">
                  <c:v>36008</c:v>
                </c:pt>
                <c:pt idx="104">
                  <c:v>36039</c:v>
                </c:pt>
                <c:pt idx="105">
                  <c:v>36069</c:v>
                </c:pt>
                <c:pt idx="106">
                  <c:v>36100</c:v>
                </c:pt>
                <c:pt idx="107">
                  <c:v>36130</c:v>
                </c:pt>
                <c:pt idx="108">
                  <c:v>36161</c:v>
                </c:pt>
                <c:pt idx="109">
                  <c:v>36192</c:v>
                </c:pt>
                <c:pt idx="110">
                  <c:v>36220</c:v>
                </c:pt>
                <c:pt idx="111">
                  <c:v>36251</c:v>
                </c:pt>
                <c:pt idx="112">
                  <c:v>36281</c:v>
                </c:pt>
                <c:pt idx="113">
                  <c:v>36312</c:v>
                </c:pt>
                <c:pt idx="114">
                  <c:v>36342</c:v>
                </c:pt>
                <c:pt idx="115">
                  <c:v>36373</c:v>
                </c:pt>
                <c:pt idx="116">
                  <c:v>36404</c:v>
                </c:pt>
                <c:pt idx="117">
                  <c:v>36434</c:v>
                </c:pt>
                <c:pt idx="118">
                  <c:v>36465</c:v>
                </c:pt>
                <c:pt idx="119">
                  <c:v>36495</c:v>
                </c:pt>
                <c:pt idx="120">
                  <c:v>36526</c:v>
                </c:pt>
                <c:pt idx="121">
                  <c:v>36557</c:v>
                </c:pt>
                <c:pt idx="122">
                  <c:v>36586</c:v>
                </c:pt>
                <c:pt idx="123">
                  <c:v>36617</c:v>
                </c:pt>
                <c:pt idx="124">
                  <c:v>36647</c:v>
                </c:pt>
                <c:pt idx="125">
                  <c:v>36678</c:v>
                </c:pt>
                <c:pt idx="126">
                  <c:v>36708</c:v>
                </c:pt>
                <c:pt idx="127">
                  <c:v>36739</c:v>
                </c:pt>
                <c:pt idx="128">
                  <c:v>36770</c:v>
                </c:pt>
                <c:pt idx="129">
                  <c:v>36800</c:v>
                </c:pt>
                <c:pt idx="130">
                  <c:v>36831</c:v>
                </c:pt>
                <c:pt idx="131">
                  <c:v>36861</c:v>
                </c:pt>
                <c:pt idx="132">
                  <c:v>36892</c:v>
                </c:pt>
                <c:pt idx="133">
                  <c:v>36923</c:v>
                </c:pt>
                <c:pt idx="134">
                  <c:v>36951</c:v>
                </c:pt>
                <c:pt idx="135">
                  <c:v>36982</c:v>
                </c:pt>
                <c:pt idx="136">
                  <c:v>37012</c:v>
                </c:pt>
                <c:pt idx="137">
                  <c:v>37043</c:v>
                </c:pt>
                <c:pt idx="138">
                  <c:v>37073</c:v>
                </c:pt>
                <c:pt idx="139">
                  <c:v>37104</c:v>
                </c:pt>
                <c:pt idx="140">
                  <c:v>37135</c:v>
                </c:pt>
                <c:pt idx="141">
                  <c:v>37165</c:v>
                </c:pt>
                <c:pt idx="142">
                  <c:v>37196</c:v>
                </c:pt>
                <c:pt idx="143">
                  <c:v>37226</c:v>
                </c:pt>
                <c:pt idx="144">
                  <c:v>37257</c:v>
                </c:pt>
                <c:pt idx="145">
                  <c:v>37288</c:v>
                </c:pt>
                <c:pt idx="146">
                  <c:v>37316</c:v>
                </c:pt>
                <c:pt idx="147">
                  <c:v>37347</c:v>
                </c:pt>
                <c:pt idx="148">
                  <c:v>37377</c:v>
                </c:pt>
                <c:pt idx="149">
                  <c:v>37408</c:v>
                </c:pt>
                <c:pt idx="150">
                  <c:v>37438</c:v>
                </c:pt>
                <c:pt idx="151">
                  <c:v>37469</c:v>
                </c:pt>
                <c:pt idx="152">
                  <c:v>37500</c:v>
                </c:pt>
                <c:pt idx="153">
                  <c:v>37530</c:v>
                </c:pt>
                <c:pt idx="154">
                  <c:v>37561</c:v>
                </c:pt>
                <c:pt idx="155">
                  <c:v>37591</c:v>
                </c:pt>
                <c:pt idx="156">
                  <c:v>37622</c:v>
                </c:pt>
                <c:pt idx="157">
                  <c:v>37653</c:v>
                </c:pt>
                <c:pt idx="158">
                  <c:v>37681</c:v>
                </c:pt>
                <c:pt idx="159">
                  <c:v>37712</c:v>
                </c:pt>
                <c:pt idx="160">
                  <c:v>37742</c:v>
                </c:pt>
                <c:pt idx="161">
                  <c:v>37773</c:v>
                </c:pt>
                <c:pt idx="162">
                  <c:v>37803</c:v>
                </c:pt>
                <c:pt idx="163">
                  <c:v>37834</c:v>
                </c:pt>
                <c:pt idx="164">
                  <c:v>37865</c:v>
                </c:pt>
                <c:pt idx="165">
                  <c:v>37895</c:v>
                </c:pt>
                <c:pt idx="166">
                  <c:v>37926</c:v>
                </c:pt>
                <c:pt idx="167">
                  <c:v>37956</c:v>
                </c:pt>
                <c:pt idx="168">
                  <c:v>37987</c:v>
                </c:pt>
                <c:pt idx="169">
                  <c:v>38018</c:v>
                </c:pt>
                <c:pt idx="170">
                  <c:v>38047</c:v>
                </c:pt>
                <c:pt idx="171">
                  <c:v>38078</c:v>
                </c:pt>
                <c:pt idx="172">
                  <c:v>38108</c:v>
                </c:pt>
                <c:pt idx="173">
                  <c:v>38139</c:v>
                </c:pt>
                <c:pt idx="174">
                  <c:v>38169</c:v>
                </c:pt>
                <c:pt idx="175">
                  <c:v>38200</c:v>
                </c:pt>
                <c:pt idx="176">
                  <c:v>38231</c:v>
                </c:pt>
                <c:pt idx="177">
                  <c:v>38261</c:v>
                </c:pt>
                <c:pt idx="178">
                  <c:v>38292</c:v>
                </c:pt>
                <c:pt idx="179">
                  <c:v>38322</c:v>
                </c:pt>
                <c:pt idx="180">
                  <c:v>38353</c:v>
                </c:pt>
                <c:pt idx="181">
                  <c:v>38384</c:v>
                </c:pt>
                <c:pt idx="182">
                  <c:v>38412</c:v>
                </c:pt>
                <c:pt idx="183">
                  <c:v>38443</c:v>
                </c:pt>
                <c:pt idx="184">
                  <c:v>38473</c:v>
                </c:pt>
                <c:pt idx="185">
                  <c:v>38504</c:v>
                </c:pt>
                <c:pt idx="186">
                  <c:v>38534</c:v>
                </c:pt>
                <c:pt idx="187">
                  <c:v>38565</c:v>
                </c:pt>
                <c:pt idx="188">
                  <c:v>38596</c:v>
                </c:pt>
                <c:pt idx="189">
                  <c:v>38626</c:v>
                </c:pt>
                <c:pt idx="190">
                  <c:v>38657</c:v>
                </c:pt>
                <c:pt idx="191">
                  <c:v>38687</c:v>
                </c:pt>
                <c:pt idx="192">
                  <c:v>38718</c:v>
                </c:pt>
                <c:pt idx="193">
                  <c:v>38749</c:v>
                </c:pt>
                <c:pt idx="194">
                  <c:v>38777</c:v>
                </c:pt>
                <c:pt idx="195">
                  <c:v>38808</c:v>
                </c:pt>
                <c:pt idx="196">
                  <c:v>38838</c:v>
                </c:pt>
                <c:pt idx="197">
                  <c:v>38869</c:v>
                </c:pt>
                <c:pt idx="198">
                  <c:v>38899</c:v>
                </c:pt>
                <c:pt idx="199">
                  <c:v>38930</c:v>
                </c:pt>
                <c:pt idx="200">
                  <c:v>38961</c:v>
                </c:pt>
                <c:pt idx="201">
                  <c:v>38991</c:v>
                </c:pt>
                <c:pt idx="202">
                  <c:v>39022</c:v>
                </c:pt>
                <c:pt idx="203">
                  <c:v>39052</c:v>
                </c:pt>
                <c:pt idx="204">
                  <c:v>39083</c:v>
                </c:pt>
                <c:pt idx="205">
                  <c:v>39114</c:v>
                </c:pt>
                <c:pt idx="206">
                  <c:v>39142</c:v>
                </c:pt>
                <c:pt idx="207">
                  <c:v>39173</c:v>
                </c:pt>
                <c:pt idx="208">
                  <c:v>39203</c:v>
                </c:pt>
                <c:pt idx="209">
                  <c:v>39234</c:v>
                </c:pt>
                <c:pt idx="210">
                  <c:v>39264</c:v>
                </c:pt>
                <c:pt idx="211">
                  <c:v>39295</c:v>
                </c:pt>
                <c:pt idx="212">
                  <c:v>39326</c:v>
                </c:pt>
                <c:pt idx="213">
                  <c:v>39356</c:v>
                </c:pt>
                <c:pt idx="214">
                  <c:v>39387</c:v>
                </c:pt>
                <c:pt idx="215">
                  <c:v>39417</c:v>
                </c:pt>
                <c:pt idx="216">
                  <c:v>39448</c:v>
                </c:pt>
                <c:pt idx="217">
                  <c:v>39479</c:v>
                </c:pt>
                <c:pt idx="218">
                  <c:v>39508</c:v>
                </c:pt>
                <c:pt idx="219">
                  <c:v>39539</c:v>
                </c:pt>
                <c:pt idx="220">
                  <c:v>39569</c:v>
                </c:pt>
                <c:pt idx="221">
                  <c:v>39600</c:v>
                </c:pt>
                <c:pt idx="222">
                  <c:v>39630</c:v>
                </c:pt>
                <c:pt idx="223">
                  <c:v>39661</c:v>
                </c:pt>
                <c:pt idx="224">
                  <c:v>39692</c:v>
                </c:pt>
                <c:pt idx="225">
                  <c:v>39722</c:v>
                </c:pt>
                <c:pt idx="226">
                  <c:v>39753</c:v>
                </c:pt>
                <c:pt idx="227">
                  <c:v>39783</c:v>
                </c:pt>
                <c:pt idx="228">
                  <c:v>39814</c:v>
                </c:pt>
                <c:pt idx="229">
                  <c:v>39845</c:v>
                </c:pt>
                <c:pt idx="230">
                  <c:v>39873</c:v>
                </c:pt>
                <c:pt idx="231">
                  <c:v>39904</c:v>
                </c:pt>
                <c:pt idx="232">
                  <c:v>39934</c:v>
                </c:pt>
                <c:pt idx="233">
                  <c:v>39965</c:v>
                </c:pt>
                <c:pt idx="234">
                  <c:v>39995</c:v>
                </c:pt>
                <c:pt idx="235">
                  <c:v>40026</c:v>
                </c:pt>
                <c:pt idx="236">
                  <c:v>40057</c:v>
                </c:pt>
                <c:pt idx="237">
                  <c:v>40087</c:v>
                </c:pt>
                <c:pt idx="238">
                  <c:v>40118</c:v>
                </c:pt>
                <c:pt idx="239">
                  <c:v>40148</c:v>
                </c:pt>
                <c:pt idx="240">
                  <c:v>40179</c:v>
                </c:pt>
                <c:pt idx="241">
                  <c:v>40210</c:v>
                </c:pt>
                <c:pt idx="242">
                  <c:v>40238</c:v>
                </c:pt>
                <c:pt idx="243">
                  <c:v>40269</c:v>
                </c:pt>
                <c:pt idx="244">
                  <c:v>40299</c:v>
                </c:pt>
                <c:pt idx="245">
                  <c:v>40330</c:v>
                </c:pt>
                <c:pt idx="246">
                  <c:v>40360</c:v>
                </c:pt>
                <c:pt idx="247">
                  <c:v>40391</c:v>
                </c:pt>
                <c:pt idx="248">
                  <c:v>40422</c:v>
                </c:pt>
                <c:pt idx="249">
                  <c:v>40452</c:v>
                </c:pt>
                <c:pt idx="250">
                  <c:v>40483</c:v>
                </c:pt>
                <c:pt idx="251">
                  <c:v>40513</c:v>
                </c:pt>
                <c:pt idx="252">
                  <c:v>40544</c:v>
                </c:pt>
                <c:pt idx="253">
                  <c:v>40575</c:v>
                </c:pt>
                <c:pt idx="254">
                  <c:v>40603</c:v>
                </c:pt>
                <c:pt idx="255">
                  <c:v>40634</c:v>
                </c:pt>
                <c:pt idx="256">
                  <c:v>40664</c:v>
                </c:pt>
                <c:pt idx="257">
                  <c:v>40695</c:v>
                </c:pt>
                <c:pt idx="258">
                  <c:v>40725</c:v>
                </c:pt>
                <c:pt idx="259">
                  <c:v>40756</c:v>
                </c:pt>
                <c:pt idx="260">
                  <c:v>40787</c:v>
                </c:pt>
                <c:pt idx="261">
                  <c:v>40817</c:v>
                </c:pt>
                <c:pt idx="262">
                  <c:v>40848</c:v>
                </c:pt>
                <c:pt idx="263">
                  <c:v>40878</c:v>
                </c:pt>
                <c:pt idx="264">
                  <c:v>40909</c:v>
                </c:pt>
                <c:pt idx="265">
                  <c:v>40940</c:v>
                </c:pt>
                <c:pt idx="266">
                  <c:v>40969</c:v>
                </c:pt>
                <c:pt idx="267">
                  <c:v>41000</c:v>
                </c:pt>
                <c:pt idx="268">
                  <c:v>41030</c:v>
                </c:pt>
                <c:pt idx="269">
                  <c:v>41061</c:v>
                </c:pt>
                <c:pt idx="270">
                  <c:v>41091</c:v>
                </c:pt>
                <c:pt idx="271">
                  <c:v>41122</c:v>
                </c:pt>
                <c:pt idx="272">
                  <c:v>41153</c:v>
                </c:pt>
                <c:pt idx="273">
                  <c:v>41183</c:v>
                </c:pt>
                <c:pt idx="274">
                  <c:v>41214</c:v>
                </c:pt>
                <c:pt idx="275">
                  <c:v>41244</c:v>
                </c:pt>
                <c:pt idx="276">
                  <c:v>41275</c:v>
                </c:pt>
                <c:pt idx="277">
                  <c:v>41306</c:v>
                </c:pt>
                <c:pt idx="278">
                  <c:v>41334</c:v>
                </c:pt>
                <c:pt idx="279">
                  <c:v>41365</c:v>
                </c:pt>
                <c:pt idx="280">
                  <c:v>41395</c:v>
                </c:pt>
                <c:pt idx="281">
                  <c:v>41426</c:v>
                </c:pt>
                <c:pt idx="282">
                  <c:v>41456</c:v>
                </c:pt>
                <c:pt idx="283">
                  <c:v>41487</c:v>
                </c:pt>
                <c:pt idx="284">
                  <c:v>41518</c:v>
                </c:pt>
                <c:pt idx="285">
                  <c:v>41548</c:v>
                </c:pt>
                <c:pt idx="286">
                  <c:v>41579</c:v>
                </c:pt>
                <c:pt idx="287">
                  <c:v>41609</c:v>
                </c:pt>
                <c:pt idx="288">
                  <c:v>41640</c:v>
                </c:pt>
                <c:pt idx="289">
                  <c:v>41671</c:v>
                </c:pt>
                <c:pt idx="290">
                  <c:v>41699</c:v>
                </c:pt>
                <c:pt idx="291">
                  <c:v>41730</c:v>
                </c:pt>
                <c:pt idx="292">
                  <c:v>41760</c:v>
                </c:pt>
                <c:pt idx="293">
                  <c:v>41791</c:v>
                </c:pt>
                <c:pt idx="294">
                  <c:v>41821</c:v>
                </c:pt>
                <c:pt idx="295">
                  <c:v>41852</c:v>
                </c:pt>
                <c:pt idx="296">
                  <c:v>41883</c:v>
                </c:pt>
                <c:pt idx="297">
                  <c:v>41913</c:v>
                </c:pt>
                <c:pt idx="298">
                  <c:v>41944</c:v>
                </c:pt>
                <c:pt idx="299">
                  <c:v>41974</c:v>
                </c:pt>
                <c:pt idx="300">
                  <c:v>42005</c:v>
                </c:pt>
                <c:pt idx="301">
                  <c:v>42036</c:v>
                </c:pt>
                <c:pt idx="302">
                  <c:v>42064</c:v>
                </c:pt>
                <c:pt idx="303">
                  <c:v>42095</c:v>
                </c:pt>
                <c:pt idx="304">
                  <c:v>42125</c:v>
                </c:pt>
                <c:pt idx="305">
                  <c:v>42156</c:v>
                </c:pt>
                <c:pt idx="306">
                  <c:v>42186</c:v>
                </c:pt>
                <c:pt idx="307">
                  <c:v>42217</c:v>
                </c:pt>
                <c:pt idx="308">
                  <c:v>42248</c:v>
                </c:pt>
                <c:pt idx="309">
                  <c:v>42278</c:v>
                </c:pt>
                <c:pt idx="310">
                  <c:v>42309</c:v>
                </c:pt>
                <c:pt idx="311">
                  <c:v>42339</c:v>
                </c:pt>
                <c:pt idx="312">
                  <c:v>42370</c:v>
                </c:pt>
                <c:pt idx="313">
                  <c:v>42401</c:v>
                </c:pt>
                <c:pt idx="314">
                  <c:v>42430</c:v>
                </c:pt>
                <c:pt idx="315">
                  <c:v>42461</c:v>
                </c:pt>
                <c:pt idx="316">
                  <c:v>42491</c:v>
                </c:pt>
                <c:pt idx="317">
                  <c:v>42522</c:v>
                </c:pt>
                <c:pt idx="318">
                  <c:v>42552</c:v>
                </c:pt>
                <c:pt idx="319">
                  <c:v>42583</c:v>
                </c:pt>
                <c:pt idx="320">
                  <c:v>42614</c:v>
                </c:pt>
                <c:pt idx="321">
                  <c:v>42644</c:v>
                </c:pt>
                <c:pt idx="322">
                  <c:v>42675</c:v>
                </c:pt>
                <c:pt idx="323">
                  <c:v>42705</c:v>
                </c:pt>
                <c:pt idx="324">
                  <c:v>42736</c:v>
                </c:pt>
                <c:pt idx="325">
                  <c:v>42767</c:v>
                </c:pt>
                <c:pt idx="326">
                  <c:v>42795</c:v>
                </c:pt>
                <c:pt idx="327">
                  <c:v>42826</c:v>
                </c:pt>
                <c:pt idx="328">
                  <c:v>42856</c:v>
                </c:pt>
                <c:pt idx="329">
                  <c:v>42887</c:v>
                </c:pt>
                <c:pt idx="330">
                  <c:v>42917</c:v>
                </c:pt>
                <c:pt idx="331">
                  <c:v>42948</c:v>
                </c:pt>
                <c:pt idx="332">
                  <c:v>42979</c:v>
                </c:pt>
                <c:pt idx="333">
                  <c:v>43009</c:v>
                </c:pt>
                <c:pt idx="334">
                  <c:v>43040</c:v>
                </c:pt>
                <c:pt idx="335">
                  <c:v>43070</c:v>
                </c:pt>
                <c:pt idx="336">
                  <c:v>43101</c:v>
                </c:pt>
                <c:pt idx="337">
                  <c:v>43132</c:v>
                </c:pt>
                <c:pt idx="338">
                  <c:v>43160</c:v>
                </c:pt>
                <c:pt idx="339">
                  <c:v>43191</c:v>
                </c:pt>
                <c:pt idx="340">
                  <c:v>43221</c:v>
                </c:pt>
                <c:pt idx="341">
                  <c:v>43252</c:v>
                </c:pt>
                <c:pt idx="342">
                  <c:v>43282</c:v>
                </c:pt>
                <c:pt idx="343">
                  <c:v>43313</c:v>
                </c:pt>
                <c:pt idx="344">
                  <c:v>43344</c:v>
                </c:pt>
                <c:pt idx="345">
                  <c:v>43374</c:v>
                </c:pt>
                <c:pt idx="346">
                  <c:v>43405</c:v>
                </c:pt>
                <c:pt idx="347">
                  <c:v>43435</c:v>
                </c:pt>
                <c:pt idx="348">
                  <c:v>43466</c:v>
                </c:pt>
                <c:pt idx="349">
                  <c:v>43497</c:v>
                </c:pt>
                <c:pt idx="350">
                  <c:v>43525</c:v>
                </c:pt>
                <c:pt idx="351">
                  <c:v>43556</c:v>
                </c:pt>
                <c:pt idx="352">
                  <c:v>43586</c:v>
                </c:pt>
                <c:pt idx="353">
                  <c:v>43617</c:v>
                </c:pt>
                <c:pt idx="354">
                  <c:v>43647</c:v>
                </c:pt>
                <c:pt idx="355">
                  <c:v>43678</c:v>
                </c:pt>
                <c:pt idx="356">
                  <c:v>43709</c:v>
                </c:pt>
                <c:pt idx="357">
                  <c:v>43739</c:v>
                </c:pt>
                <c:pt idx="358">
                  <c:v>43770</c:v>
                </c:pt>
                <c:pt idx="359">
                  <c:v>43800</c:v>
                </c:pt>
                <c:pt idx="360">
                  <c:v>43831</c:v>
                </c:pt>
                <c:pt idx="361">
                  <c:v>43862</c:v>
                </c:pt>
                <c:pt idx="362">
                  <c:v>43891</c:v>
                </c:pt>
                <c:pt idx="363">
                  <c:v>43922</c:v>
                </c:pt>
                <c:pt idx="364">
                  <c:v>43952</c:v>
                </c:pt>
                <c:pt idx="365">
                  <c:v>43983</c:v>
                </c:pt>
                <c:pt idx="366">
                  <c:v>44013</c:v>
                </c:pt>
                <c:pt idx="367">
                  <c:v>44044</c:v>
                </c:pt>
                <c:pt idx="368">
                  <c:v>44075</c:v>
                </c:pt>
                <c:pt idx="369">
                  <c:v>44105</c:v>
                </c:pt>
                <c:pt idx="370">
                  <c:v>44136</c:v>
                </c:pt>
                <c:pt idx="371">
                  <c:v>44166</c:v>
                </c:pt>
                <c:pt idx="372">
                  <c:v>44197</c:v>
                </c:pt>
                <c:pt idx="373">
                  <c:v>44228</c:v>
                </c:pt>
                <c:pt idx="374">
                  <c:v>44256</c:v>
                </c:pt>
                <c:pt idx="375">
                  <c:v>44287</c:v>
                </c:pt>
                <c:pt idx="376">
                  <c:v>44317</c:v>
                </c:pt>
                <c:pt idx="377">
                  <c:v>44348</c:v>
                </c:pt>
                <c:pt idx="378">
                  <c:v>44378</c:v>
                </c:pt>
                <c:pt idx="379">
                  <c:v>44409</c:v>
                </c:pt>
                <c:pt idx="380">
                  <c:v>44440</c:v>
                </c:pt>
                <c:pt idx="381">
                  <c:v>44470</c:v>
                </c:pt>
                <c:pt idx="382">
                  <c:v>44501</c:v>
                </c:pt>
                <c:pt idx="383">
                  <c:v>44531</c:v>
                </c:pt>
              </c:numCache>
            </c:numRef>
          </c:cat>
          <c:val>
            <c:numRef>
              <c:f>'ISM Manufacturing'!$B$510:$B$905</c:f>
              <c:numCache>
                <c:formatCode>General</c:formatCode>
                <c:ptCount val="396"/>
                <c:pt idx="0">
                  <c:v>47.2</c:v>
                </c:pt>
                <c:pt idx="1">
                  <c:v>49.1</c:v>
                </c:pt>
                <c:pt idx="2">
                  <c:v>49.9</c:v>
                </c:pt>
                <c:pt idx="3">
                  <c:v>50</c:v>
                </c:pt>
                <c:pt idx="4">
                  <c:v>49.5</c:v>
                </c:pt>
                <c:pt idx="5">
                  <c:v>49.2</c:v>
                </c:pt>
                <c:pt idx="6">
                  <c:v>46.6</c:v>
                </c:pt>
                <c:pt idx="7">
                  <c:v>46.1</c:v>
                </c:pt>
                <c:pt idx="8">
                  <c:v>44.5</c:v>
                </c:pt>
                <c:pt idx="9">
                  <c:v>43.2</c:v>
                </c:pt>
                <c:pt idx="10">
                  <c:v>41.3</c:v>
                </c:pt>
                <c:pt idx="11">
                  <c:v>40.799999999999997</c:v>
                </c:pt>
                <c:pt idx="12">
                  <c:v>39.200000000000003</c:v>
                </c:pt>
                <c:pt idx="13">
                  <c:v>39.4</c:v>
                </c:pt>
                <c:pt idx="14">
                  <c:v>40.700000000000003</c:v>
                </c:pt>
                <c:pt idx="15">
                  <c:v>42.8</c:v>
                </c:pt>
                <c:pt idx="16">
                  <c:v>44.5</c:v>
                </c:pt>
                <c:pt idx="17">
                  <c:v>50.3</c:v>
                </c:pt>
                <c:pt idx="18">
                  <c:v>50.6</c:v>
                </c:pt>
                <c:pt idx="19">
                  <c:v>52.9</c:v>
                </c:pt>
                <c:pt idx="20">
                  <c:v>54.9</c:v>
                </c:pt>
                <c:pt idx="21">
                  <c:v>53.1</c:v>
                </c:pt>
                <c:pt idx="22">
                  <c:v>49.5</c:v>
                </c:pt>
                <c:pt idx="23">
                  <c:v>46.8</c:v>
                </c:pt>
                <c:pt idx="24">
                  <c:v>47.3</c:v>
                </c:pt>
                <c:pt idx="25">
                  <c:v>52.7</c:v>
                </c:pt>
                <c:pt idx="26">
                  <c:v>54.6</c:v>
                </c:pt>
                <c:pt idx="27">
                  <c:v>52.6</c:v>
                </c:pt>
                <c:pt idx="28">
                  <c:v>55.7</c:v>
                </c:pt>
                <c:pt idx="29">
                  <c:v>53.6</c:v>
                </c:pt>
                <c:pt idx="30">
                  <c:v>53.9</c:v>
                </c:pt>
                <c:pt idx="31">
                  <c:v>53.4</c:v>
                </c:pt>
                <c:pt idx="32">
                  <c:v>49.7</c:v>
                </c:pt>
                <c:pt idx="33">
                  <c:v>50.3</c:v>
                </c:pt>
                <c:pt idx="34">
                  <c:v>53.6</c:v>
                </c:pt>
                <c:pt idx="35">
                  <c:v>54.2</c:v>
                </c:pt>
                <c:pt idx="36">
                  <c:v>55.8</c:v>
                </c:pt>
                <c:pt idx="37">
                  <c:v>55.2</c:v>
                </c:pt>
                <c:pt idx="38">
                  <c:v>53.5</c:v>
                </c:pt>
                <c:pt idx="39">
                  <c:v>50.2</c:v>
                </c:pt>
                <c:pt idx="40">
                  <c:v>51.2</c:v>
                </c:pt>
                <c:pt idx="41">
                  <c:v>49.6</c:v>
                </c:pt>
                <c:pt idx="42">
                  <c:v>50.2</c:v>
                </c:pt>
                <c:pt idx="43">
                  <c:v>50.7</c:v>
                </c:pt>
                <c:pt idx="44">
                  <c:v>50.8</c:v>
                </c:pt>
                <c:pt idx="45">
                  <c:v>53.4</c:v>
                </c:pt>
                <c:pt idx="46">
                  <c:v>53.8</c:v>
                </c:pt>
                <c:pt idx="47">
                  <c:v>55.6</c:v>
                </c:pt>
                <c:pt idx="48">
                  <c:v>56</c:v>
                </c:pt>
                <c:pt idx="49">
                  <c:v>56.5</c:v>
                </c:pt>
                <c:pt idx="50">
                  <c:v>56.9</c:v>
                </c:pt>
                <c:pt idx="51">
                  <c:v>57.4</c:v>
                </c:pt>
                <c:pt idx="52">
                  <c:v>58.2</c:v>
                </c:pt>
                <c:pt idx="53">
                  <c:v>58.8</c:v>
                </c:pt>
                <c:pt idx="54">
                  <c:v>58.5</c:v>
                </c:pt>
                <c:pt idx="55">
                  <c:v>58</c:v>
                </c:pt>
                <c:pt idx="56">
                  <c:v>59</c:v>
                </c:pt>
                <c:pt idx="57">
                  <c:v>59.4</c:v>
                </c:pt>
                <c:pt idx="58">
                  <c:v>59.2</c:v>
                </c:pt>
                <c:pt idx="59">
                  <c:v>56.1</c:v>
                </c:pt>
                <c:pt idx="60">
                  <c:v>57.4</c:v>
                </c:pt>
                <c:pt idx="61">
                  <c:v>55.1</c:v>
                </c:pt>
                <c:pt idx="62">
                  <c:v>52.1</c:v>
                </c:pt>
                <c:pt idx="63">
                  <c:v>51.5</c:v>
                </c:pt>
                <c:pt idx="64">
                  <c:v>46.7</c:v>
                </c:pt>
                <c:pt idx="65">
                  <c:v>45.9</c:v>
                </c:pt>
                <c:pt idx="66">
                  <c:v>50.7</c:v>
                </c:pt>
                <c:pt idx="67">
                  <c:v>47.1</c:v>
                </c:pt>
                <c:pt idx="68">
                  <c:v>48.1</c:v>
                </c:pt>
                <c:pt idx="69">
                  <c:v>46.7</c:v>
                </c:pt>
                <c:pt idx="70">
                  <c:v>45.9</c:v>
                </c:pt>
                <c:pt idx="71">
                  <c:v>46.2</c:v>
                </c:pt>
                <c:pt idx="72">
                  <c:v>45.5</c:v>
                </c:pt>
                <c:pt idx="73">
                  <c:v>45.9</c:v>
                </c:pt>
                <c:pt idx="74">
                  <c:v>46.9</c:v>
                </c:pt>
                <c:pt idx="75">
                  <c:v>49.3</c:v>
                </c:pt>
                <c:pt idx="76">
                  <c:v>49.1</c:v>
                </c:pt>
                <c:pt idx="77">
                  <c:v>53.6</c:v>
                </c:pt>
                <c:pt idx="78">
                  <c:v>49.7</c:v>
                </c:pt>
                <c:pt idx="79">
                  <c:v>51.6</c:v>
                </c:pt>
                <c:pt idx="80">
                  <c:v>51.1</c:v>
                </c:pt>
                <c:pt idx="81">
                  <c:v>50.5</c:v>
                </c:pt>
                <c:pt idx="82">
                  <c:v>53</c:v>
                </c:pt>
                <c:pt idx="83">
                  <c:v>55.2</c:v>
                </c:pt>
                <c:pt idx="84">
                  <c:v>53.8</c:v>
                </c:pt>
                <c:pt idx="85">
                  <c:v>53.1</c:v>
                </c:pt>
                <c:pt idx="86">
                  <c:v>53.8</c:v>
                </c:pt>
                <c:pt idx="87">
                  <c:v>53.7</c:v>
                </c:pt>
                <c:pt idx="88">
                  <c:v>56.1</c:v>
                </c:pt>
                <c:pt idx="89">
                  <c:v>54.9</c:v>
                </c:pt>
                <c:pt idx="90">
                  <c:v>57.7</c:v>
                </c:pt>
                <c:pt idx="91">
                  <c:v>56.3</c:v>
                </c:pt>
                <c:pt idx="92">
                  <c:v>53.9</c:v>
                </c:pt>
                <c:pt idx="93">
                  <c:v>56.4</c:v>
                </c:pt>
                <c:pt idx="94">
                  <c:v>55.7</c:v>
                </c:pt>
                <c:pt idx="95">
                  <c:v>54.5</c:v>
                </c:pt>
                <c:pt idx="96">
                  <c:v>53.8</c:v>
                </c:pt>
                <c:pt idx="97">
                  <c:v>52.9</c:v>
                </c:pt>
                <c:pt idx="98">
                  <c:v>52.9</c:v>
                </c:pt>
                <c:pt idx="99">
                  <c:v>52.2</c:v>
                </c:pt>
                <c:pt idx="100">
                  <c:v>50.9</c:v>
                </c:pt>
                <c:pt idx="101">
                  <c:v>48.9</c:v>
                </c:pt>
                <c:pt idx="102">
                  <c:v>49.2</c:v>
                </c:pt>
                <c:pt idx="103">
                  <c:v>49.3</c:v>
                </c:pt>
                <c:pt idx="104">
                  <c:v>48.7</c:v>
                </c:pt>
                <c:pt idx="105">
                  <c:v>48.7</c:v>
                </c:pt>
                <c:pt idx="106">
                  <c:v>48.2</c:v>
                </c:pt>
                <c:pt idx="107">
                  <c:v>46.8</c:v>
                </c:pt>
                <c:pt idx="108">
                  <c:v>50.6</c:v>
                </c:pt>
                <c:pt idx="109">
                  <c:v>51.7</c:v>
                </c:pt>
                <c:pt idx="110">
                  <c:v>52.4</c:v>
                </c:pt>
                <c:pt idx="111">
                  <c:v>52.3</c:v>
                </c:pt>
                <c:pt idx="112">
                  <c:v>54.3</c:v>
                </c:pt>
                <c:pt idx="113">
                  <c:v>55.8</c:v>
                </c:pt>
                <c:pt idx="114">
                  <c:v>53.6</c:v>
                </c:pt>
                <c:pt idx="115">
                  <c:v>54.8</c:v>
                </c:pt>
                <c:pt idx="116">
                  <c:v>57</c:v>
                </c:pt>
                <c:pt idx="117">
                  <c:v>57.2</c:v>
                </c:pt>
                <c:pt idx="118">
                  <c:v>58.1</c:v>
                </c:pt>
                <c:pt idx="119">
                  <c:v>57.8</c:v>
                </c:pt>
                <c:pt idx="120">
                  <c:v>56.7</c:v>
                </c:pt>
                <c:pt idx="121">
                  <c:v>55.8</c:v>
                </c:pt>
                <c:pt idx="122">
                  <c:v>54.9</c:v>
                </c:pt>
                <c:pt idx="123">
                  <c:v>54.7</c:v>
                </c:pt>
                <c:pt idx="124">
                  <c:v>53.2</c:v>
                </c:pt>
                <c:pt idx="125">
                  <c:v>51.4</c:v>
                </c:pt>
                <c:pt idx="126">
                  <c:v>52.5</c:v>
                </c:pt>
                <c:pt idx="127">
                  <c:v>49.9</c:v>
                </c:pt>
                <c:pt idx="128">
                  <c:v>49.7</c:v>
                </c:pt>
                <c:pt idx="129">
                  <c:v>48.7</c:v>
                </c:pt>
                <c:pt idx="130">
                  <c:v>48.5</c:v>
                </c:pt>
                <c:pt idx="131">
                  <c:v>43.9</c:v>
                </c:pt>
                <c:pt idx="132">
                  <c:v>42.3</c:v>
                </c:pt>
                <c:pt idx="133">
                  <c:v>42.1</c:v>
                </c:pt>
                <c:pt idx="134">
                  <c:v>43.1</c:v>
                </c:pt>
                <c:pt idx="135">
                  <c:v>42.7</c:v>
                </c:pt>
                <c:pt idx="136">
                  <c:v>41.3</c:v>
                </c:pt>
                <c:pt idx="137">
                  <c:v>43.2</c:v>
                </c:pt>
                <c:pt idx="138">
                  <c:v>43.5</c:v>
                </c:pt>
                <c:pt idx="139">
                  <c:v>46.3</c:v>
                </c:pt>
                <c:pt idx="140">
                  <c:v>46.2</c:v>
                </c:pt>
                <c:pt idx="141">
                  <c:v>40.799999999999997</c:v>
                </c:pt>
                <c:pt idx="142">
                  <c:v>44.1</c:v>
                </c:pt>
                <c:pt idx="143">
                  <c:v>45.3</c:v>
                </c:pt>
                <c:pt idx="144">
                  <c:v>47.5</c:v>
                </c:pt>
                <c:pt idx="145">
                  <c:v>50.7</c:v>
                </c:pt>
                <c:pt idx="146">
                  <c:v>52.4</c:v>
                </c:pt>
                <c:pt idx="147">
                  <c:v>52.4</c:v>
                </c:pt>
                <c:pt idx="148">
                  <c:v>53.1</c:v>
                </c:pt>
                <c:pt idx="149">
                  <c:v>53.6</c:v>
                </c:pt>
                <c:pt idx="150">
                  <c:v>50.2</c:v>
                </c:pt>
                <c:pt idx="151">
                  <c:v>50.3</c:v>
                </c:pt>
                <c:pt idx="152">
                  <c:v>50.5</c:v>
                </c:pt>
                <c:pt idx="153">
                  <c:v>49</c:v>
                </c:pt>
                <c:pt idx="154">
                  <c:v>48.5</c:v>
                </c:pt>
                <c:pt idx="155">
                  <c:v>51.6</c:v>
                </c:pt>
                <c:pt idx="156">
                  <c:v>51.3</c:v>
                </c:pt>
                <c:pt idx="157">
                  <c:v>48.8</c:v>
                </c:pt>
                <c:pt idx="158">
                  <c:v>46.3</c:v>
                </c:pt>
                <c:pt idx="159">
                  <c:v>46.1</c:v>
                </c:pt>
                <c:pt idx="160">
                  <c:v>49</c:v>
                </c:pt>
                <c:pt idx="161">
                  <c:v>49</c:v>
                </c:pt>
                <c:pt idx="162">
                  <c:v>51</c:v>
                </c:pt>
                <c:pt idx="163">
                  <c:v>53.2</c:v>
                </c:pt>
                <c:pt idx="164">
                  <c:v>52.4</c:v>
                </c:pt>
                <c:pt idx="165">
                  <c:v>55.2</c:v>
                </c:pt>
                <c:pt idx="166">
                  <c:v>58.4</c:v>
                </c:pt>
                <c:pt idx="167">
                  <c:v>60.1</c:v>
                </c:pt>
                <c:pt idx="168">
                  <c:v>60.8</c:v>
                </c:pt>
                <c:pt idx="169">
                  <c:v>59.9</c:v>
                </c:pt>
                <c:pt idx="170">
                  <c:v>60.6</c:v>
                </c:pt>
                <c:pt idx="171">
                  <c:v>60.6</c:v>
                </c:pt>
                <c:pt idx="172">
                  <c:v>61.4</c:v>
                </c:pt>
                <c:pt idx="173">
                  <c:v>60.5</c:v>
                </c:pt>
                <c:pt idx="174">
                  <c:v>59.9</c:v>
                </c:pt>
                <c:pt idx="175">
                  <c:v>58.5</c:v>
                </c:pt>
                <c:pt idx="176">
                  <c:v>57.4</c:v>
                </c:pt>
                <c:pt idx="177">
                  <c:v>56.3</c:v>
                </c:pt>
                <c:pt idx="178">
                  <c:v>56.2</c:v>
                </c:pt>
                <c:pt idx="179">
                  <c:v>57.2</c:v>
                </c:pt>
                <c:pt idx="180">
                  <c:v>56.8</c:v>
                </c:pt>
                <c:pt idx="181">
                  <c:v>55.5</c:v>
                </c:pt>
                <c:pt idx="182">
                  <c:v>55.2</c:v>
                </c:pt>
                <c:pt idx="183">
                  <c:v>52.2</c:v>
                </c:pt>
                <c:pt idx="184">
                  <c:v>50.8</c:v>
                </c:pt>
                <c:pt idx="185">
                  <c:v>52.4</c:v>
                </c:pt>
                <c:pt idx="186">
                  <c:v>52.8</c:v>
                </c:pt>
                <c:pt idx="187">
                  <c:v>52.4</c:v>
                </c:pt>
                <c:pt idx="188">
                  <c:v>56.8</c:v>
                </c:pt>
                <c:pt idx="189">
                  <c:v>57.2</c:v>
                </c:pt>
                <c:pt idx="190">
                  <c:v>56.7</c:v>
                </c:pt>
                <c:pt idx="191">
                  <c:v>55.1</c:v>
                </c:pt>
                <c:pt idx="192">
                  <c:v>55</c:v>
                </c:pt>
                <c:pt idx="193">
                  <c:v>55.8</c:v>
                </c:pt>
                <c:pt idx="194">
                  <c:v>54.3</c:v>
                </c:pt>
                <c:pt idx="195">
                  <c:v>55.2</c:v>
                </c:pt>
                <c:pt idx="196">
                  <c:v>53.7</c:v>
                </c:pt>
                <c:pt idx="197">
                  <c:v>52</c:v>
                </c:pt>
                <c:pt idx="198">
                  <c:v>53</c:v>
                </c:pt>
                <c:pt idx="199">
                  <c:v>53.7</c:v>
                </c:pt>
                <c:pt idx="200">
                  <c:v>52.2</c:v>
                </c:pt>
                <c:pt idx="201">
                  <c:v>51.4</c:v>
                </c:pt>
                <c:pt idx="202">
                  <c:v>50.3</c:v>
                </c:pt>
                <c:pt idx="203">
                  <c:v>51.4</c:v>
                </c:pt>
                <c:pt idx="204">
                  <c:v>50.4</c:v>
                </c:pt>
                <c:pt idx="205">
                  <c:v>54.1</c:v>
                </c:pt>
                <c:pt idx="206">
                  <c:v>52.8</c:v>
                </c:pt>
                <c:pt idx="207">
                  <c:v>52.7</c:v>
                </c:pt>
                <c:pt idx="208">
                  <c:v>53.1</c:v>
                </c:pt>
                <c:pt idx="209">
                  <c:v>54</c:v>
                </c:pt>
                <c:pt idx="210">
                  <c:v>51.8</c:v>
                </c:pt>
                <c:pt idx="211">
                  <c:v>52.2</c:v>
                </c:pt>
                <c:pt idx="212">
                  <c:v>53.8</c:v>
                </c:pt>
                <c:pt idx="213">
                  <c:v>52.8</c:v>
                </c:pt>
                <c:pt idx="214">
                  <c:v>51.5</c:v>
                </c:pt>
                <c:pt idx="215">
                  <c:v>50.1</c:v>
                </c:pt>
                <c:pt idx="216">
                  <c:v>50.9</c:v>
                </c:pt>
                <c:pt idx="217">
                  <c:v>48.8</c:v>
                </c:pt>
                <c:pt idx="218">
                  <c:v>49.7</c:v>
                </c:pt>
                <c:pt idx="219">
                  <c:v>48.5</c:v>
                </c:pt>
                <c:pt idx="220">
                  <c:v>48.9</c:v>
                </c:pt>
                <c:pt idx="221">
                  <c:v>49.9</c:v>
                </c:pt>
                <c:pt idx="222">
                  <c:v>50.8</c:v>
                </c:pt>
                <c:pt idx="223">
                  <c:v>50.1</c:v>
                </c:pt>
                <c:pt idx="224">
                  <c:v>47.2</c:v>
                </c:pt>
                <c:pt idx="225">
                  <c:v>38.200000000000003</c:v>
                </c:pt>
                <c:pt idx="226">
                  <c:v>39</c:v>
                </c:pt>
                <c:pt idx="227">
                  <c:v>34.5</c:v>
                </c:pt>
                <c:pt idx="228">
                  <c:v>36.4</c:v>
                </c:pt>
                <c:pt idx="229">
                  <c:v>36.6</c:v>
                </c:pt>
                <c:pt idx="230">
                  <c:v>37.200000000000003</c:v>
                </c:pt>
                <c:pt idx="231">
                  <c:v>39.9</c:v>
                </c:pt>
                <c:pt idx="232">
                  <c:v>44.1</c:v>
                </c:pt>
                <c:pt idx="233">
                  <c:v>46.3</c:v>
                </c:pt>
                <c:pt idx="234">
                  <c:v>49.7</c:v>
                </c:pt>
                <c:pt idx="235">
                  <c:v>53.4</c:v>
                </c:pt>
                <c:pt idx="236">
                  <c:v>54.9</c:v>
                </c:pt>
                <c:pt idx="237">
                  <c:v>57.6</c:v>
                </c:pt>
                <c:pt idx="238">
                  <c:v>55.4</c:v>
                </c:pt>
                <c:pt idx="239">
                  <c:v>55.8</c:v>
                </c:pt>
                <c:pt idx="240">
                  <c:v>56.3</c:v>
                </c:pt>
                <c:pt idx="241">
                  <c:v>55.5</c:v>
                </c:pt>
                <c:pt idx="242">
                  <c:v>58.8</c:v>
                </c:pt>
                <c:pt idx="243">
                  <c:v>58.1</c:v>
                </c:pt>
                <c:pt idx="244">
                  <c:v>57.4</c:v>
                </c:pt>
                <c:pt idx="245">
                  <c:v>56.5</c:v>
                </c:pt>
                <c:pt idx="246">
                  <c:v>56.1</c:v>
                </c:pt>
                <c:pt idx="247">
                  <c:v>56.4</c:v>
                </c:pt>
                <c:pt idx="248">
                  <c:v>55.3</c:v>
                </c:pt>
                <c:pt idx="249">
                  <c:v>56.9</c:v>
                </c:pt>
                <c:pt idx="250">
                  <c:v>57.3</c:v>
                </c:pt>
                <c:pt idx="251">
                  <c:v>56.6</c:v>
                </c:pt>
                <c:pt idx="252">
                  <c:v>59.1</c:v>
                </c:pt>
                <c:pt idx="253">
                  <c:v>59.2</c:v>
                </c:pt>
                <c:pt idx="254">
                  <c:v>58.4</c:v>
                </c:pt>
                <c:pt idx="255">
                  <c:v>57.9</c:v>
                </c:pt>
                <c:pt idx="256">
                  <c:v>54.8</c:v>
                </c:pt>
                <c:pt idx="257">
                  <c:v>55.8</c:v>
                </c:pt>
                <c:pt idx="258">
                  <c:v>52.9</c:v>
                </c:pt>
                <c:pt idx="259">
                  <c:v>52.6</c:v>
                </c:pt>
                <c:pt idx="260">
                  <c:v>53.7</c:v>
                </c:pt>
                <c:pt idx="261">
                  <c:v>51.4</c:v>
                </c:pt>
                <c:pt idx="262">
                  <c:v>51.8</c:v>
                </c:pt>
                <c:pt idx="263">
                  <c:v>53</c:v>
                </c:pt>
                <c:pt idx="264">
                  <c:v>52.6</c:v>
                </c:pt>
                <c:pt idx="265">
                  <c:v>53.1</c:v>
                </c:pt>
                <c:pt idx="266">
                  <c:v>53.5</c:v>
                </c:pt>
                <c:pt idx="267">
                  <c:v>53.5</c:v>
                </c:pt>
                <c:pt idx="268">
                  <c:v>52.6</c:v>
                </c:pt>
                <c:pt idx="269">
                  <c:v>49.7</c:v>
                </c:pt>
                <c:pt idx="270">
                  <c:v>50</c:v>
                </c:pt>
                <c:pt idx="271">
                  <c:v>50.2</c:v>
                </c:pt>
                <c:pt idx="272">
                  <c:v>51.8</c:v>
                </c:pt>
                <c:pt idx="273">
                  <c:v>50.7</c:v>
                </c:pt>
                <c:pt idx="274">
                  <c:v>48.9</c:v>
                </c:pt>
                <c:pt idx="275">
                  <c:v>49.8</c:v>
                </c:pt>
                <c:pt idx="276">
                  <c:v>52</c:v>
                </c:pt>
                <c:pt idx="277">
                  <c:v>53.6</c:v>
                </c:pt>
                <c:pt idx="278">
                  <c:v>52</c:v>
                </c:pt>
                <c:pt idx="279">
                  <c:v>49.7</c:v>
                </c:pt>
                <c:pt idx="280">
                  <c:v>50.5</c:v>
                </c:pt>
                <c:pt idx="281">
                  <c:v>51.5</c:v>
                </c:pt>
                <c:pt idx="282">
                  <c:v>53.5</c:v>
                </c:pt>
                <c:pt idx="283">
                  <c:v>55.9</c:v>
                </c:pt>
                <c:pt idx="284">
                  <c:v>54.8</c:v>
                </c:pt>
                <c:pt idx="285">
                  <c:v>55.3</c:v>
                </c:pt>
                <c:pt idx="286">
                  <c:v>56.3</c:v>
                </c:pt>
                <c:pt idx="287">
                  <c:v>55.9</c:v>
                </c:pt>
                <c:pt idx="288">
                  <c:v>51.7</c:v>
                </c:pt>
                <c:pt idx="289">
                  <c:v>54.6</c:v>
                </c:pt>
                <c:pt idx="290">
                  <c:v>55.3</c:v>
                </c:pt>
                <c:pt idx="291">
                  <c:v>55.7</c:v>
                </c:pt>
                <c:pt idx="292">
                  <c:v>55.8</c:v>
                </c:pt>
                <c:pt idx="293">
                  <c:v>54.9</c:v>
                </c:pt>
                <c:pt idx="294">
                  <c:v>55.3</c:v>
                </c:pt>
                <c:pt idx="295">
                  <c:v>58.2</c:v>
                </c:pt>
                <c:pt idx="296">
                  <c:v>55.5</c:v>
                </c:pt>
                <c:pt idx="297">
                  <c:v>56.8</c:v>
                </c:pt>
                <c:pt idx="298">
                  <c:v>57</c:v>
                </c:pt>
                <c:pt idx="299">
                  <c:v>54.7</c:v>
                </c:pt>
                <c:pt idx="300">
                  <c:v>53.9</c:v>
                </c:pt>
                <c:pt idx="301">
                  <c:v>53</c:v>
                </c:pt>
                <c:pt idx="302">
                  <c:v>51.8</c:v>
                </c:pt>
                <c:pt idx="303">
                  <c:v>51.6</c:v>
                </c:pt>
                <c:pt idx="304">
                  <c:v>52.9</c:v>
                </c:pt>
                <c:pt idx="305">
                  <c:v>52.3</c:v>
                </c:pt>
                <c:pt idx="306">
                  <c:v>51.9</c:v>
                </c:pt>
                <c:pt idx="307">
                  <c:v>50.8</c:v>
                </c:pt>
                <c:pt idx="308">
                  <c:v>50.1</c:v>
                </c:pt>
                <c:pt idx="309">
                  <c:v>49.6</c:v>
                </c:pt>
                <c:pt idx="310">
                  <c:v>49.1</c:v>
                </c:pt>
                <c:pt idx="311">
                  <c:v>48.4</c:v>
                </c:pt>
                <c:pt idx="312">
                  <c:v>47.8</c:v>
                </c:pt>
                <c:pt idx="313">
                  <c:v>49.4</c:v>
                </c:pt>
                <c:pt idx="314">
                  <c:v>51.2</c:v>
                </c:pt>
                <c:pt idx="315">
                  <c:v>50.8</c:v>
                </c:pt>
                <c:pt idx="316">
                  <c:v>50.9</c:v>
                </c:pt>
                <c:pt idx="317">
                  <c:v>52.5</c:v>
                </c:pt>
                <c:pt idx="318">
                  <c:v>52.9</c:v>
                </c:pt>
                <c:pt idx="319">
                  <c:v>49.9</c:v>
                </c:pt>
                <c:pt idx="320">
                  <c:v>51.4</c:v>
                </c:pt>
                <c:pt idx="321">
                  <c:v>51.8</c:v>
                </c:pt>
                <c:pt idx="322">
                  <c:v>53.4</c:v>
                </c:pt>
                <c:pt idx="323">
                  <c:v>54.3</c:v>
                </c:pt>
                <c:pt idx="324">
                  <c:v>55.6</c:v>
                </c:pt>
                <c:pt idx="325">
                  <c:v>57.6</c:v>
                </c:pt>
                <c:pt idx="326">
                  <c:v>56.6</c:v>
                </c:pt>
                <c:pt idx="327">
                  <c:v>55.5</c:v>
                </c:pt>
                <c:pt idx="328">
                  <c:v>56.7</c:v>
                </c:pt>
                <c:pt idx="329">
                  <c:v>56.5</c:v>
                </c:pt>
                <c:pt idx="330">
                  <c:v>59.3</c:v>
                </c:pt>
                <c:pt idx="331">
                  <c:v>60.2</c:v>
                </c:pt>
                <c:pt idx="332">
                  <c:v>58.5</c:v>
                </c:pt>
                <c:pt idx="333">
                  <c:v>58.2</c:v>
                </c:pt>
                <c:pt idx="334">
                  <c:v>59.3</c:v>
                </c:pt>
                <c:pt idx="335">
                  <c:v>59.1</c:v>
                </c:pt>
                <c:pt idx="336">
                  <c:v>60.8</c:v>
                </c:pt>
                <c:pt idx="337">
                  <c:v>59.3</c:v>
                </c:pt>
                <c:pt idx="338">
                  <c:v>57.3</c:v>
                </c:pt>
                <c:pt idx="339">
                  <c:v>57.3</c:v>
                </c:pt>
                <c:pt idx="340">
                  <c:v>58.7</c:v>
                </c:pt>
                <c:pt idx="341">
                  <c:v>60.2</c:v>
                </c:pt>
                <c:pt idx="342">
                  <c:v>58.1</c:v>
                </c:pt>
                <c:pt idx="343">
                  <c:v>61.3</c:v>
                </c:pt>
                <c:pt idx="344">
                  <c:v>59.8</c:v>
                </c:pt>
                <c:pt idx="345">
                  <c:v>57.7</c:v>
                </c:pt>
                <c:pt idx="346">
                  <c:v>59.3</c:v>
                </c:pt>
                <c:pt idx="347">
                  <c:v>54.3</c:v>
                </c:pt>
                <c:pt idx="348">
                  <c:v>56.6</c:v>
                </c:pt>
                <c:pt idx="349">
                  <c:v>54.2</c:v>
                </c:pt>
                <c:pt idx="350">
                  <c:v>55.3</c:v>
                </c:pt>
                <c:pt idx="351">
                  <c:v>52.8</c:v>
                </c:pt>
                <c:pt idx="352">
                  <c:v>52.1</c:v>
                </c:pt>
                <c:pt idx="353">
                  <c:v>51.7</c:v>
                </c:pt>
                <c:pt idx="354">
                  <c:v>51.2</c:v>
                </c:pt>
                <c:pt idx="355">
                  <c:v>49.1</c:v>
                </c:pt>
                <c:pt idx="356">
                  <c:v>47.8</c:v>
                </c:pt>
                <c:pt idx="357">
                  <c:v>48.3</c:v>
                </c:pt>
                <c:pt idx="358">
                  <c:v>48.1</c:v>
                </c:pt>
                <c:pt idx="359">
                  <c:v>47.8</c:v>
                </c:pt>
                <c:pt idx="360">
                  <c:v>50.9</c:v>
                </c:pt>
                <c:pt idx="361">
                  <c:v>50.1</c:v>
                </c:pt>
                <c:pt idx="362">
                  <c:v>49.1</c:v>
                </c:pt>
                <c:pt idx="363">
                  <c:v>41.5</c:v>
                </c:pt>
                <c:pt idx="364">
                  <c:v>43.1</c:v>
                </c:pt>
                <c:pt idx="365">
                  <c:v>52.6</c:v>
                </c:pt>
                <c:pt idx="366">
                  <c:v>54.2</c:v>
                </c:pt>
                <c:pt idx="367">
                  <c:v>56</c:v>
                </c:pt>
                <c:pt idx="368">
                  <c:v>55.4</c:v>
                </c:pt>
                <c:pt idx="369">
                  <c:v>59.3</c:v>
                </c:pt>
                <c:pt idx="370">
                  <c:v>57.5</c:v>
                </c:pt>
                <c:pt idx="371">
                  <c:v>60.5</c:v>
                </c:pt>
                <c:pt idx="372">
                  <c:v>58.7</c:v>
                </c:pt>
                <c:pt idx="373">
                  <c:v>60.8</c:v>
                </c:pt>
                <c:pt idx="374">
                  <c:v>64.7</c:v>
                </c:pt>
                <c:pt idx="375">
                  <c:v>60.7</c:v>
                </c:pt>
                <c:pt idx="376">
                  <c:v>61.2</c:v>
                </c:pt>
                <c:pt idx="377">
                  <c:v>60.6</c:v>
                </c:pt>
                <c:pt idx="378">
                  <c:v>59.5</c:v>
                </c:pt>
                <c:pt idx="379">
                  <c:v>59.9</c:v>
                </c:pt>
                <c:pt idx="380">
                  <c:v>61.1</c:v>
                </c:pt>
                <c:pt idx="381">
                  <c:v>60.8</c:v>
                </c:pt>
                <c:pt idx="382">
                  <c:v>61.1</c:v>
                </c:pt>
                <c:pt idx="383">
                  <c:v>58.7</c:v>
                </c:pt>
              </c:numCache>
            </c:numRef>
          </c:val>
          <c:smooth val="0"/>
          <c:extLst>
            <c:ext xmlns:c16="http://schemas.microsoft.com/office/drawing/2014/chart" uri="{C3380CC4-5D6E-409C-BE32-E72D297353CC}">
              <c16:uniqueId val="{00000000-6E67-0647-AAC8-4348F9DF0BF5}"/>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600" b="1"/>
              <a:t>ISM</a:t>
            </a:r>
            <a:r>
              <a:rPr lang="en-GB" sz="1600" b="1" baseline="0"/>
              <a:t> Manuf. since 2016</a:t>
            </a:r>
            <a:endParaRPr lang="en-GB" sz="1600" b="1"/>
          </a:p>
        </c:rich>
      </c:tx>
      <c:overlay val="0"/>
      <c:spPr>
        <a:noFill/>
        <a:ln>
          <a:noFill/>
          <a:prstDash val="solid"/>
        </a:ln>
      </c:spPr>
    </c:title>
    <c:autoTitleDeleted val="0"/>
    <c:plotArea>
      <c:layout/>
      <c:lineChart>
        <c:grouping val="standard"/>
        <c:varyColors val="0"/>
        <c:ser>
          <c:idx val="0"/>
          <c:order val="0"/>
          <c:spPr>
            <a:ln w="28575" cap="rnd">
              <a:solidFill>
                <a:schemeClr val="accent1"/>
              </a:solidFill>
              <a:prstDash val="solid"/>
              <a:round/>
            </a:ln>
          </c:spPr>
          <c:marker>
            <c:symbol val="none"/>
          </c:marker>
          <c:cat>
            <c:numRef>
              <c:f>'ISM Manufacturing'!$A$822:$A$905</c:f>
              <c:numCache>
                <c:formatCode>m/d/yy</c:formatCode>
                <c:ptCount val="84"/>
                <c:pt idx="0">
                  <c:v>42370</c:v>
                </c:pt>
                <c:pt idx="1">
                  <c:v>42401</c:v>
                </c:pt>
                <c:pt idx="2">
                  <c:v>42430</c:v>
                </c:pt>
                <c:pt idx="3">
                  <c:v>42461</c:v>
                </c:pt>
                <c:pt idx="4">
                  <c:v>42491</c:v>
                </c:pt>
                <c:pt idx="5">
                  <c:v>42522</c:v>
                </c:pt>
                <c:pt idx="6">
                  <c:v>42552</c:v>
                </c:pt>
                <c:pt idx="7">
                  <c:v>42583</c:v>
                </c:pt>
                <c:pt idx="8">
                  <c:v>42614</c:v>
                </c:pt>
                <c:pt idx="9">
                  <c:v>42644</c:v>
                </c:pt>
                <c:pt idx="10">
                  <c:v>42675</c:v>
                </c:pt>
                <c:pt idx="11">
                  <c:v>42705</c:v>
                </c:pt>
                <c:pt idx="12">
                  <c:v>42736</c:v>
                </c:pt>
                <c:pt idx="13">
                  <c:v>42767</c:v>
                </c:pt>
                <c:pt idx="14">
                  <c:v>42795</c:v>
                </c:pt>
                <c:pt idx="15">
                  <c:v>42826</c:v>
                </c:pt>
                <c:pt idx="16">
                  <c:v>42856</c:v>
                </c:pt>
                <c:pt idx="17">
                  <c:v>42887</c:v>
                </c:pt>
                <c:pt idx="18">
                  <c:v>42917</c:v>
                </c:pt>
                <c:pt idx="19">
                  <c:v>42948</c:v>
                </c:pt>
                <c:pt idx="20">
                  <c:v>42979</c:v>
                </c:pt>
                <c:pt idx="21">
                  <c:v>43009</c:v>
                </c:pt>
                <c:pt idx="22">
                  <c:v>43040</c:v>
                </c:pt>
                <c:pt idx="23">
                  <c:v>43070</c:v>
                </c:pt>
                <c:pt idx="24">
                  <c:v>43101</c:v>
                </c:pt>
                <c:pt idx="25">
                  <c:v>43132</c:v>
                </c:pt>
                <c:pt idx="26">
                  <c:v>43160</c:v>
                </c:pt>
                <c:pt idx="27">
                  <c:v>43191</c:v>
                </c:pt>
                <c:pt idx="28">
                  <c:v>43221</c:v>
                </c:pt>
                <c:pt idx="29">
                  <c:v>43252</c:v>
                </c:pt>
                <c:pt idx="30">
                  <c:v>43282</c:v>
                </c:pt>
                <c:pt idx="31">
                  <c:v>43313</c:v>
                </c:pt>
                <c:pt idx="32">
                  <c:v>43344</c:v>
                </c:pt>
                <c:pt idx="33">
                  <c:v>43374</c:v>
                </c:pt>
                <c:pt idx="34">
                  <c:v>43405</c:v>
                </c:pt>
                <c:pt idx="35">
                  <c:v>43435</c:v>
                </c:pt>
                <c:pt idx="36">
                  <c:v>43466</c:v>
                </c:pt>
                <c:pt idx="37">
                  <c:v>43497</c:v>
                </c:pt>
                <c:pt idx="38">
                  <c:v>43525</c:v>
                </c:pt>
                <c:pt idx="39">
                  <c:v>43556</c:v>
                </c:pt>
                <c:pt idx="40">
                  <c:v>43586</c:v>
                </c:pt>
                <c:pt idx="41">
                  <c:v>43617</c:v>
                </c:pt>
                <c:pt idx="42">
                  <c:v>43647</c:v>
                </c:pt>
                <c:pt idx="43">
                  <c:v>43678</c:v>
                </c:pt>
                <c:pt idx="44">
                  <c:v>43709</c:v>
                </c:pt>
                <c:pt idx="45">
                  <c:v>43739</c:v>
                </c:pt>
                <c:pt idx="46">
                  <c:v>43770</c:v>
                </c:pt>
                <c:pt idx="47">
                  <c:v>43800</c:v>
                </c:pt>
                <c:pt idx="48">
                  <c:v>43831</c:v>
                </c:pt>
                <c:pt idx="49">
                  <c:v>43862</c:v>
                </c:pt>
                <c:pt idx="50">
                  <c:v>43891</c:v>
                </c:pt>
                <c:pt idx="51">
                  <c:v>43922</c:v>
                </c:pt>
                <c:pt idx="52">
                  <c:v>43952</c:v>
                </c:pt>
                <c:pt idx="53">
                  <c:v>43983</c:v>
                </c:pt>
                <c:pt idx="54">
                  <c:v>44013</c:v>
                </c:pt>
                <c:pt idx="55">
                  <c:v>44044</c:v>
                </c:pt>
                <c:pt idx="56">
                  <c:v>44075</c:v>
                </c:pt>
                <c:pt idx="57">
                  <c:v>44105</c:v>
                </c:pt>
                <c:pt idx="58">
                  <c:v>44136</c:v>
                </c:pt>
                <c:pt idx="59">
                  <c:v>44166</c:v>
                </c:pt>
                <c:pt idx="60">
                  <c:v>44197</c:v>
                </c:pt>
                <c:pt idx="61">
                  <c:v>44228</c:v>
                </c:pt>
                <c:pt idx="62">
                  <c:v>44256</c:v>
                </c:pt>
                <c:pt idx="63">
                  <c:v>44287</c:v>
                </c:pt>
                <c:pt idx="64">
                  <c:v>44317</c:v>
                </c:pt>
                <c:pt idx="65">
                  <c:v>44348</c:v>
                </c:pt>
                <c:pt idx="66">
                  <c:v>44378</c:v>
                </c:pt>
                <c:pt idx="67">
                  <c:v>44409</c:v>
                </c:pt>
                <c:pt idx="68">
                  <c:v>44440</c:v>
                </c:pt>
                <c:pt idx="69">
                  <c:v>44470</c:v>
                </c:pt>
                <c:pt idx="70">
                  <c:v>44501</c:v>
                </c:pt>
                <c:pt idx="71">
                  <c:v>44531</c:v>
                </c:pt>
              </c:numCache>
            </c:numRef>
          </c:cat>
          <c:val>
            <c:numRef>
              <c:f>'ISM Manufacturing'!$B$822:$B$905</c:f>
              <c:numCache>
                <c:formatCode>General</c:formatCode>
                <c:ptCount val="84"/>
                <c:pt idx="0">
                  <c:v>47.8</c:v>
                </c:pt>
                <c:pt idx="1">
                  <c:v>49.4</c:v>
                </c:pt>
                <c:pt idx="2">
                  <c:v>51.2</c:v>
                </c:pt>
                <c:pt idx="3">
                  <c:v>50.8</c:v>
                </c:pt>
                <c:pt idx="4">
                  <c:v>50.9</c:v>
                </c:pt>
                <c:pt idx="5">
                  <c:v>52.5</c:v>
                </c:pt>
                <c:pt idx="6">
                  <c:v>52.9</c:v>
                </c:pt>
                <c:pt idx="7">
                  <c:v>49.9</c:v>
                </c:pt>
                <c:pt idx="8">
                  <c:v>51.4</c:v>
                </c:pt>
                <c:pt idx="9">
                  <c:v>51.8</c:v>
                </c:pt>
                <c:pt idx="10">
                  <c:v>53.4</c:v>
                </c:pt>
                <c:pt idx="11">
                  <c:v>54.3</c:v>
                </c:pt>
                <c:pt idx="12">
                  <c:v>55.6</c:v>
                </c:pt>
                <c:pt idx="13">
                  <c:v>57.6</c:v>
                </c:pt>
                <c:pt idx="14">
                  <c:v>56.6</c:v>
                </c:pt>
                <c:pt idx="15">
                  <c:v>55.5</c:v>
                </c:pt>
                <c:pt idx="16">
                  <c:v>56.7</c:v>
                </c:pt>
                <c:pt idx="17">
                  <c:v>56.5</c:v>
                </c:pt>
                <c:pt idx="18">
                  <c:v>59.3</c:v>
                </c:pt>
                <c:pt idx="19">
                  <c:v>60.2</c:v>
                </c:pt>
                <c:pt idx="20">
                  <c:v>58.5</c:v>
                </c:pt>
                <c:pt idx="21">
                  <c:v>58.2</c:v>
                </c:pt>
                <c:pt idx="22">
                  <c:v>59.3</c:v>
                </c:pt>
                <c:pt idx="23">
                  <c:v>59.1</c:v>
                </c:pt>
                <c:pt idx="24">
                  <c:v>60.8</c:v>
                </c:pt>
                <c:pt idx="25">
                  <c:v>59.3</c:v>
                </c:pt>
                <c:pt idx="26">
                  <c:v>57.3</c:v>
                </c:pt>
                <c:pt idx="27">
                  <c:v>57.3</c:v>
                </c:pt>
                <c:pt idx="28">
                  <c:v>58.7</c:v>
                </c:pt>
                <c:pt idx="29">
                  <c:v>60.2</c:v>
                </c:pt>
                <c:pt idx="30">
                  <c:v>58.1</c:v>
                </c:pt>
                <c:pt idx="31">
                  <c:v>61.3</c:v>
                </c:pt>
                <c:pt idx="32">
                  <c:v>59.8</c:v>
                </c:pt>
                <c:pt idx="33">
                  <c:v>57.7</c:v>
                </c:pt>
                <c:pt idx="34">
                  <c:v>59.3</c:v>
                </c:pt>
                <c:pt idx="35">
                  <c:v>54.3</c:v>
                </c:pt>
                <c:pt idx="36">
                  <c:v>56.6</c:v>
                </c:pt>
                <c:pt idx="37">
                  <c:v>54.2</c:v>
                </c:pt>
                <c:pt idx="38">
                  <c:v>55.3</c:v>
                </c:pt>
                <c:pt idx="39">
                  <c:v>52.8</c:v>
                </c:pt>
                <c:pt idx="40">
                  <c:v>52.1</c:v>
                </c:pt>
                <c:pt idx="41">
                  <c:v>51.7</c:v>
                </c:pt>
                <c:pt idx="42">
                  <c:v>51.2</c:v>
                </c:pt>
                <c:pt idx="43">
                  <c:v>49.1</c:v>
                </c:pt>
                <c:pt idx="44">
                  <c:v>47.8</c:v>
                </c:pt>
                <c:pt idx="45">
                  <c:v>48.3</c:v>
                </c:pt>
                <c:pt idx="46">
                  <c:v>48.1</c:v>
                </c:pt>
                <c:pt idx="47">
                  <c:v>47.8</c:v>
                </c:pt>
                <c:pt idx="48">
                  <c:v>50.9</c:v>
                </c:pt>
                <c:pt idx="49">
                  <c:v>50.1</c:v>
                </c:pt>
                <c:pt idx="50">
                  <c:v>49.1</c:v>
                </c:pt>
                <c:pt idx="51">
                  <c:v>41.5</c:v>
                </c:pt>
                <c:pt idx="52">
                  <c:v>43.1</c:v>
                </c:pt>
                <c:pt idx="53">
                  <c:v>52.6</c:v>
                </c:pt>
                <c:pt idx="54">
                  <c:v>54.2</c:v>
                </c:pt>
                <c:pt idx="55">
                  <c:v>56</c:v>
                </c:pt>
                <c:pt idx="56">
                  <c:v>55.4</c:v>
                </c:pt>
                <c:pt idx="57">
                  <c:v>59.3</c:v>
                </c:pt>
                <c:pt idx="58">
                  <c:v>57.5</c:v>
                </c:pt>
                <c:pt idx="59">
                  <c:v>60.5</c:v>
                </c:pt>
                <c:pt idx="60">
                  <c:v>58.7</c:v>
                </c:pt>
                <c:pt idx="61">
                  <c:v>60.8</c:v>
                </c:pt>
                <c:pt idx="62">
                  <c:v>64.7</c:v>
                </c:pt>
                <c:pt idx="63">
                  <c:v>60.7</c:v>
                </c:pt>
                <c:pt idx="64">
                  <c:v>61.2</c:v>
                </c:pt>
                <c:pt idx="65">
                  <c:v>60.6</c:v>
                </c:pt>
                <c:pt idx="66">
                  <c:v>59.5</c:v>
                </c:pt>
                <c:pt idx="67">
                  <c:v>59.9</c:v>
                </c:pt>
                <c:pt idx="68">
                  <c:v>61.1</c:v>
                </c:pt>
                <c:pt idx="69">
                  <c:v>60.8</c:v>
                </c:pt>
                <c:pt idx="70">
                  <c:v>61.1</c:v>
                </c:pt>
                <c:pt idx="71">
                  <c:v>58.7</c:v>
                </c:pt>
              </c:numCache>
            </c:numRef>
          </c:val>
          <c:smooth val="0"/>
          <c:extLst>
            <c:ext xmlns:c16="http://schemas.microsoft.com/office/drawing/2014/chart" uri="{C3380CC4-5D6E-409C-BE32-E72D297353CC}">
              <c16:uniqueId val="{00000000-A225-BB45-8D8F-978DFB495AA3}"/>
            </c:ext>
          </c:extLst>
        </c:ser>
        <c:dLbls>
          <c:showLegendKey val="0"/>
          <c:showVal val="0"/>
          <c:showCatName val="0"/>
          <c:showSerName val="0"/>
          <c:showPercent val="0"/>
          <c:showBubbleSize val="0"/>
        </c:dLbls>
        <c:smooth val="0"/>
        <c:axId val="668100328"/>
        <c:axId val="668100720"/>
      </c:lineChart>
      <c:dateAx>
        <c:axId val="6681003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720"/>
        <c:crosses val="autoZero"/>
        <c:auto val="0"/>
        <c:lblOffset val="100"/>
        <c:baseTimeUnit val="months"/>
        <c:majorUnit val="1"/>
        <c:majorTimeUnit val="years"/>
        <c:minorUnit val="1"/>
        <c:minorTimeUnit val="years"/>
      </c:dateAx>
      <c:valAx>
        <c:axId val="668100720"/>
        <c:scaling>
          <c:orientation val="minMax"/>
          <c:max val="6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68100328"/>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chart" Target="../charts/chart4.xml"/><Relationship Id="rId16" Type="http://schemas.openxmlformats.org/officeDocument/2006/relationships/chart" Target="../charts/chart18.xml"/><Relationship Id="rId1" Type="http://schemas.openxmlformats.org/officeDocument/2006/relationships/chart" Target="../charts/chart3.xml"/><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chart" Target="../charts/chart17.xml"/><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8.xml"/><Relationship Id="rId13" Type="http://schemas.openxmlformats.org/officeDocument/2006/relationships/chart" Target="../charts/chart33.xml"/><Relationship Id="rId18" Type="http://schemas.openxmlformats.org/officeDocument/2006/relationships/chart" Target="../charts/chart38.xml"/><Relationship Id="rId3" Type="http://schemas.openxmlformats.org/officeDocument/2006/relationships/chart" Target="../charts/chart23.xml"/><Relationship Id="rId7" Type="http://schemas.openxmlformats.org/officeDocument/2006/relationships/chart" Target="../charts/chart27.xml"/><Relationship Id="rId12" Type="http://schemas.openxmlformats.org/officeDocument/2006/relationships/chart" Target="../charts/chart32.xml"/><Relationship Id="rId17" Type="http://schemas.openxmlformats.org/officeDocument/2006/relationships/chart" Target="../charts/chart37.xml"/><Relationship Id="rId2" Type="http://schemas.openxmlformats.org/officeDocument/2006/relationships/chart" Target="../charts/chart22.xml"/><Relationship Id="rId16" Type="http://schemas.openxmlformats.org/officeDocument/2006/relationships/chart" Target="../charts/chart36.xml"/><Relationship Id="rId1" Type="http://schemas.openxmlformats.org/officeDocument/2006/relationships/chart" Target="../charts/chart21.xml"/><Relationship Id="rId6" Type="http://schemas.openxmlformats.org/officeDocument/2006/relationships/chart" Target="../charts/chart26.xml"/><Relationship Id="rId11" Type="http://schemas.openxmlformats.org/officeDocument/2006/relationships/chart" Target="../charts/chart31.xml"/><Relationship Id="rId5" Type="http://schemas.openxmlformats.org/officeDocument/2006/relationships/chart" Target="../charts/chart25.xml"/><Relationship Id="rId15" Type="http://schemas.openxmlformats.org/officeDocument/2006/relationships/chart" Target="../charts/chart35.xml"/><Relationship Id="rId10" Type="http://schemas.openxmlformats.org/officeDocument/2006/relationships/chart" Target="../charts/chart30.xml"/><Relationship Id="rId4" Type="http://schemas.openxmlformats.org/officeDocument/2006/relationships/chart" Target="../charts/chart24.xml"/><Relationship Id="rId9" Type="http://schemas.openxmlformats.org/officeDocument/2006/relationships/chart" Target="../charts/chart29.xml"/><Relationship Id="rId14" Type="http://schemas.openxmlformats.org/officeDocument/2006/relationships/chart" Target="../charts/chart34.xml"/></Relationships>
</file>

<file path=xl/drawings/_rels/drawing5.xml.rels><?xml version="1.0" encoding="UTF-8" standalone="yes"?>
<Relationships xmlns="http://schemas.openxmlformats.org/package/2006/relationships"><Relationship Id="rId8" Type="http://schemas.openxmlformats.org/officeDocument/2006/relationships/chart" Target="../charts/chart46.xml"/><Relationship Id="rId13" Type="http://schemas.openxmlformats.org/officeDocument/2006/relationships/chart" Target="../charts/chart51.xml"/><Relationship Id="rId18" Type="http://schemas.openxmlformats.org/officeDocument/2006/relationships/chart" Target="../charts/chart56.xml"/><Relationship Id="rId3" Type="http://schemas.openxmlformats.org/officeDocument/2006/relationships/chart" Target="../charts/chart41.xml"/><Relationship Id="rId7" Type="http://schemas.openxmlformats.org/officeDocument/2006/relationships/chart" Target="../charts/chart45.xml"/><Relationship Id="rId12" Type="http://schemas.openxmlformats.org/officeDocument/2006/relationships/chart" Target="../charts/chart50.xml"/><Relationship Id="rId17" Type="http://schemas.openxmlformats.org/officeDocument/2006/relationships/chart" Target="../charts/chart55.xml"/><Relationship Id="rId2" Type="http://schemas.openxmlformats.org/officeDocument/2006/relationships/chart" Target="../charts/chart40.xml"/><Relationship Id="rId16" Type="http://schemas.openxmlformats.org/officeDocument/2006/relationships/chart" Target="../charts/chart54.xml"/><Relationship Id="rId1" Type="http://schemas.openxmlformats.org/officeDocument/2006/relationships/chart" Target="../charts/chart39.xml"/><Relationship Id="rId6" Type="http://schemas.openxmlformats.org/officeDocument/2006/relationships/chart" Target="../charts/chart44.xml"/><Relationship Id="rId11" Type="http://schemas.openxmlformats.org/officeDocument/2006/relationships/chart" Target="../charts/chart49.xml"/><Relationship Id="rId5" Type="http://schemas.openxmlformats.org/officeDocument/2006/relationships/chart" Target="../charts/chart43.xml"/><Relationship Id="rId15" Type="http://schemas.openxmlformats.org/officeDocument/2006/relationships/chart" Target="../charts/chart53.xml"/><Relationship Id="rId10" Type="http://schemas.openxmlformats.org/officeDocument/2006/relationships/chart" Target="../charts/chart48.xml"/><Relationship Id="rId4" Type="http://schemas.openxmlformats.org/officeDocument/2006/relationships/chart" Target="../charts/chart42.xml"/><Relationship Id="rId9" Type="http://schemas.openxmlformats.org/officeDocument/2006/relationships/chart" Target="../charts/chart47.xml"/><Relationship Id="rId14" Type="http://schemas.openxmlformats.org/officeDocument/2006/relationships/chart" Target="../charts/chart52.xml"/></Relationships>
</file>

<file path=xl/drawings/_rels/drawing6.xml.rels><?xml version="1.0" encoding="UTF-8" standalone="yes"?>
<Relationships xmlns="http://schemas.openxmlformats.org/package/2006/relationships"><Relationship Id="rId8" Type="http://schemas.openxmlformats.org/officeDocument/2006/relationships/chart" Target="../charts/chart64.xml"/><Relationship Id="rId13" Type="http://schemas.openxmlformats.org/officeDocument/2006/relationships/chart" Target="../charts/chart69.xml"/><Relationship Id="rId18" Type="http://schemas.openxmlformats.org/officeDocument/2006/relationships/chart" Target="../charts/chart74.xml"/><Relationship Id="rId3" Type="http://schemas.openxmlformats.org/officeDocument/2006/relationships/chart" Target="../charts/chart59.xml"/><Relationship Id="rId7" Type="http://schemas.openxmlformats.org/officeDocument/2006/relationships/chart" Target="../charts/chart63.xml"/><Relationship Id="rId12" Type="http://schemas.openxmlformats.org/officeDocument/2006/relationships/chart" Target="../charts/chart68.xml"/><Relationship Id="rId17" Type="http://schemas.openxmlformats.org/officeDocument/2006/relationships/chart" Target="../charts/chart73.xml"/><Relationship Id="rId2" Type="http://schemas.openxmlformats.org/officeDocument/2006/relationships/chart" Target="../charts/chart58.xml"/><Relationship Id="rId16" Type="http://schemas.openxmlformats.org/officeDocument/2006/relationships/chart" Target="../charts/chart72.xml"/><Relationship Id="rId20" Type="http://schemas.openxmlformats.org/officeDocument/2006/relationships/chart" Target="../charts/chart76.xml"/><Relationship Id="rId1" Type="http://schemas.openxmlformats.org/officeDocument/2006/relationships/chart" Target="../charts/chart57.xml"/><Relationship Id="rId6" Type="http://schemas.openxmlformats.org/officeDocument/2006/relationships/chart" Target="../charts/chart62.xml"/><Relationship Id="rId11" Type="http://schemas.openxmlformats.org/officeDocument/2006/relationships/chart" Target="../charts/chart67.xml"/><Relationship Id="rId5" Type="http://schemas.openxmlformats.org/officeDocument/2006/relationships/chart" Target="../charts/chart61.xml"/><Relationship Id="rId15" Type="http://schemas.openxmlformats.org/officeDocument/2006/relationships/chart" Target="../charts/chart71.xml"/><Relationship Id="rId10" Type="http://schemas.openxmlformats.org/officeDocument/2006/relationships/chart" Target="../charts/chart66.xml"/><Relationship Id="rId19" Type="http://schemas.openxmlformats.org/officeDocument/2006/relationships/chart" Target="../charts/chart75.xml"/><Relationship Id="rId4" Type="http://schemas.openxmlformats.org/officeDocument/2006/relationships/chart" Target="../charts/chart60.xml"/><Relationship Id="rId9" Type="http://schemas.openxmlformats.org/officeDocument/2006/relationships/chart" Target="../charts/chart65.xml"/><Relationship Id="rId14" Type="http://schemas.openxmlformats.org/officeDocument/2006/relationships/chart" Target="../charts/chart70.xml"/></Relationships>
</file>

<file path=xl/drawings/_rels/drawing7.xml.rels><?xml version="1.0" encoding="UTF-8" standalone="yes"?>
<Relationships xmlns="http://schemas.openxmlformats.org/package/2006/relationships"><Relationship Id="rId2" Type="http://schemas.openxmlformats.org/officeDocument/2006/relationships/chart" Target="../charts/chart78.xml"/><Relationship Id="rId1" Type="http://schemas.openxmlformats.org/officeDocument/2006/relationships/chart" Target="../charts/chart7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9.xml"/></Relationships>
</file>

<file path=xl/drawings/_rels/drawing9.xml.rels><?xml version="1.0" encoding="UTF-8" standalone="yes"?>
<Relationships xmlns="http://schemas.openxmlformats.org/package/2006/relationships"><Relationship Id="rId2" Type="http://schemas.openxmlformats.org/officeDocument/2006/relationships/chart" Target="../charts/chart81.xml"/><Relationship Id="rId1" Type="http://schemas.openxmlformats.org/officeDocument/2006/relationships/chart" Target="../charts/chart80.xml"/></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9</xdr:row>
      <xdr:rowOff>38100</xdr:rowOff>
    </xdr:from>
    <xdr:to>
      <xdr:col>16</xdr:col>
      <xdr:colOff>323850</xdr:colOff>
      <xdr:row>43</xdr:row>
      <xdr:rowOff>148704</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33375" y="1752600"/>
          <a:ext cx="10058400" cy="6587604"/>
        </a:xfrm>
        <a:prstGeom prst="rect">
          <a:avLst/>
        </a:prstGeom>
        <a:ln>
          <a:prstDash val="soli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13</xdr:col>
      <xdr:colOff>38099</xdr:colOff>
      <xdr:row>1</xdr:row>
      <xdr:rowOff>152399</xdr:rowOff>
    </xdr:from>
    <xdr:to>
      <xdr:col>17</xdr:col>
      <xdr:colOff>0</xdr:colOff>
      <xdr:row>6</xdr:row>
      <xdr:rowOff>2047874</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19049</xdr:colOff>
      <xdr:row>1</xdr:row>
      <xdr:rowOff>171450</xdr:rowOff>
    </xdr:from>
    <xdr:to>
      <xdr:col>20</xdr:col>
      <xdr:colOff>581024</xdr:colOff>
      <xdr:row>6</xdr:row>
      <xdr:rowOff>2019300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385082</xdr:colOff>
      <xdr:row>12</xdr:row>
      <xdr:rowOff>152400</xdr:rowOff>
    </xdr:from>
    <xdr:to>
      <xdr:col>9</xdr:col>
      <xdr:colOff>146955</xdr:colOff>
      <xdr:row>21</xdr:row>
      <xdr:rowOff>133350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156483</xdr:colOff>
      <xdr:row>12</xdr:row>
      <xdr:rowOff>133350</xdr:rowOff>
    </xdr:from>
    <xdr:to>
      <xdr:col>4</xdr:col>
      <xdr:colOff>175533</xdr:colOff>
      <xdr:row>21</xdr:row>
      <xdr:rowOff>171451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385083</xdr:colOff>
      <xdr:row>12</xdr:row>
      <xdr:rowOff>161925</xdr:rowOff>
    </xdr:from>
    <xdr:to>
      <xdr:col>14</xdr:col>
      <xdr:colOff>146956</xdr:colOff>
      <xdr:row>21</xdr:row>
      <xdr:rowOff>142875</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544286</xdr:colOff>
      <xdr:row>13</xdr:row>
      <xdr:rowOff>0</xdr:rowOff>
    </xdr:from>
    <xdr:to>
      <xdr:col>19</xdr:col>
      <xdr:colOff>311602</xdr:colOff>
      <xdr:row>21</xdr:row>
      <xdr:rowOff>171450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35379</xdr:colOff>
      <xdr:row>13</xdr:row>
      <xdr:rowOff>28575</xdr:rowOff>
    </xdr:from>
    <xdr:to>
      <xdr:col>24</xdr:col>
      <xdr:colOff>311602</xdr:colOff>
      <xdr:row>22</xdr:row>
      <xdr:rowOff>9525</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498930</xdr:colOff>
      <xdr:row>13</xdr:row>
      <xdr:rowOff>31750</xdr:rowOff>
    </xdr:from>
    <xdr:to>
      <xdr:col>29</xdr:col>
      <xdr:colOff>154970</xdr:colOff>
      <xdr:row>22</xdr:row>
      <xdr:rowOff>12700</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24</xdr:row>
      <xdr:rowOff>0</xdr:rowOff>
    </xdr:from>
    <xdr:to>
      <xdr:col>4</xdr:col>
      <xdr:colOff>309561</xdr:colOff>
      <xdr:row>32</xdr:row>
      <xdr:rowOff>171450</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452438</xdr:colOff>
      <xdr:row>24</xdr:row>
      <xdr:rowOff>11907</xdr:rowOff>
    </xdr:from>
    <xdr:to>
      <xdr:col>9</xdr:col>
      <xdr:colOff>214311</xdr:colOff>
      <xdr:row>32</xdr:row>
      <xdr:rowOff>183357</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375898</xdr:colOff>
      <xdr:row>24</xdr:row>
      <xdr:rowOff>35719</xdr:rowOff>
    </xdr:from>
    <xdr:to>
      <xdr:col>14</xdr:col>
      <xdr:colOff>137772</xdr:colOff>
      <xdr:row>33</xdr:row>
      <xdr:rowOff>16669</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544286</xdr:colOff>
      <xdr:row>24</xdr:row>
      <xdr:rowOff>0</xdr:rowOff>
    </xdr:from>
    <xdr:to>
      <xdr:col>19</xdr:col>
      <xdr:colOff>316365</xdr:colOff>
      <xdr:row>32</xdr:row>
      <xdr:rowOff>171450</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19</xdr:col>
      <xdr:colOff>544286</xdr:colOff>
      <xdr:row>24</xdr:row>
      <xdr:rowOff>0</xdr:rowOff>
    </xdr:from>
    <xdr:to>
      <xdr:col>24</xdr:col>
      <xdr:colOff>268740</xdr:colOff>
      <xdr:row>32</xdr:row>
      <xdr:rowOff>171450</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571500</xdr:colOff>
      <xdr:row>24</xdr:row>
      <xdr:rowOff>0</xdr:rowOff>
    </xdr:from>
    <xdr:to>
      <xdr:col>29</xdr:col>
      <xdr:colOff>268740</xdr:colOff>
      <xdr:row>32</xdr:row>
      <xdr:rowOff>171450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0</xdr:colOff>
      <xdr:row>34</xdr:row>
      <xdr:rowOff>0</xdr:rowOff>
    </xdr:from>
    <xdr:to>
      <xdr:col>4</xdr:col>
      <xdr:colOff>309561</xdr:colOff>
      <xdr:row>42</xdr:row>
      <xdr:rowOff>171450</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476250</xdr:colOff>
      <xdr:row>34</xdr:row>
      <xdr:rowOff>23813</xdr:rowOff>
    </xdr:from>
    <xdr:to>
      <xdr:col>9</xdr:col>
      <xdr:colOff>238123</xdr:colOff>
      <xdr:row>43</xdr:row>
      <xdr:rowOff>4763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428625</xdr:colOff>
      <xdr:row>34</xdr:row>
      <xdr:rowOff>35719</xdr:rowOff>
    </xdr:from>
    <xdr:to>
      <xdr:col>14</xdr:col>
      <xdr:colOff>190499</xdr:colOff>
      <xdr:row>43</xdr:row>
      <xdr:rowOff>16669</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0</xdr:colOff>
      <xdr:row>34</xdr:row>
      <xdr:rowOff>0</xdr:rowOff>
    </xdr:from>
    <xdr:to>
      <xdr:col>19</xdr:col>
      <xdr:colOff>357186</xdr:colOff>
      <xdr:row>42</xdr:row>
      <xdr:rowOff>171450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6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0</xdr:colOff>
      <xdr:row>34</xdr:row>
      <xdr:rowOff>0</xdr:rowOff>
    </xdr:from>
    <xdr:to>
      <xdr:col>29</xdr:col>
      <xdr:colOff>309561</xdr:colOff>
      <xdr:row>42</xdr:row>
      <xdr:rowOff>171450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445912</xdr:colOff>
      <xdr:row>12</xdr:row>
      <xdr:rowOff>152400</xdr:rowOff>
    </xdr:from>
    <xdr:to>
      <xdr:col>9</xdr:col>
      <xdr:colOff>207785</xdr:colOff>
      <xdr:row>21</xdr:row>
      <xdr:rowOff>133350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217313</xdr:colOff>
      <xdr:row>12</xdr:row>
      <xdr:rowOff>133350</xdr:rowOff>
    </xdr:from>
    <xdr:to>
      <xdr:col>4</xdr:col>
      <xdr:colOff>236363</xdr:colOff>
      <xdr:row>21</xdr:row>
      <xdr:rowOff>171451</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445913</xdr:colOff>
      <xdr:row>12</xdr:row>
      <xdr:rowOff>161925</xdr:rowOff>
    </xdr:from>
    <xdr:to>
      <xdr:col>14</xdr:col>
      <xdr:colOff>207786</xdr:colOff>
      <xdr:row>21</xdr:row>
      <xdr:rowOff>142875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74438</xdr:colOff>
      <xdr:row>13</xdr:row>
      <xdr:rowOff>0</xdr:rowOff>
    </xdr:from>
    <xdr:to>
      <xdr:col>19</xdr:col>
      <xdr:colOff>426861</xdr:colOff>
      <xdr:row>21</xdr:row>
      <xdr:rowOff>171450</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150638</xdr:colOff>
      <xdr:row>13</xdr:row>
      <xdr:rowOff>28575</xdr:rowOff>
    </xdr:from>
    <xdr:to>
      <xdr:col>24</xdr:col>
      <xdr:colOff>426861</xdr:colOff>
      <xdr:row>22</xdr:row>
      <xdr:rowOff>9525</xdr:rowOff>
    </xdr:to>
    <xdr:graphicFrame macro="">
      <xdr:nvGraphicFramePr>
        <xdr:cNvPr id="6" name="Chart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573368</xdr:colOff>
      <xdr:row>13</xdr:row>
      <xdr:rowOff>31750</xdr:rowOff>
    </xdr:from>
    <xdr:to>
      <xdr:col>29</xdr:col>
      <xdr:colOff>229408</xdr:colOff>
      <xdr:row>22</xdr:row>
      <xdr:rowOff>12700</xdr:rowOff>
    </xdr:to>
    <xdr:graphicFrame macro="">
      <xdr:nvGraphicFramePr>
        <xdr:cNvPr id="7" name="Chart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7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7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7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33617</xdr:colOff>
      <xdr:row>24</xdr:row>
      <xdr:rowOff>0</xdr:rowOff>
    </xdr:from>
    <xdr:to>
      <xdr:col>29</xdr:col>
      <xdr:colOff>343178</xdr:colOff>
      <xdr:row>32</xdr:row>
      <xdr:rowOff>171450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25</xdr:col>
      <xdr:colOff>40821</xdr:colOff>
      <xdr:row>34</xdr:row>
      <xdr:rowOff>0</xdr:rowOff>
    </xdr:from>
    <xdr:to>
      <xdr:col>29</xdr:col>
      <xdr:colOff>350382</xdr:colOff>
      <xdr:row>42</xdr:row>
      <xdr:rowOff>171450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427502</xdr:colOff>
      <xdr:row>12</xdr:row>
      <xdr:rowOff>152400</xdr:rowOff>
    </xdr:from>
    <xdr:to>
      <xdr:col>9</xdr:col>
      <xdr:colOff>189375</xdr:colOff>
      <xdr:row>21</xdr:row>
      <xdr:rowOff>133350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198903</xdr:colOff>
      <xdr:row>12</xdr:row>
      <xdr:rowOff>133350</xdr:rowOff>
    </xdr:from>
    <xdr:to>
      <xdr:col>4</xdr:col>
      <xdr:colOff>217953</xdr:colOff>
      <xdr:row>21</xdr:row>
      <xdr:rowOff>171451</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427503</xdr:colOff>
      <xdr:row>12</xdr:row>
      <xdr:rowOff>161925</xdr:rowOff>
    </xdr:from>
    <xdr:to>
      <xdr:col>14</xdr:col>
      <xdr:colOff>189376</xdr:colOff>
      <xdr:row>21</xdr:row>
      <xdr:rowOff>142875</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56028</xdr:colOff>
      <xdr:row>13</xdr:row>
      <xdr:rowOff>0</xdr:rowOff>
    </xdr:from>
    <xdr:to>
      <xdr:col>19</xdr:col>
      <xdr:colOff>408451</xdr:colOff>
      <xdr:row>21</xdr:row>
      <xdr:rowOff>171450</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132228</xdr:colOff>
      <xdr:row>13</xdr:row>
      <xdr:rowOff>28575</xdr:rowOff>
    </xdr:from>
    <xdr:to>
      <xdr:col>24</xdr:col>
      <xdr:colOff>408451</xdr:colOff>
      <xdr:row>22</xdr:row>
      <xdr:rowOff>9525</xdr:rowOff>
    </xdr:to>
    <xdr:graphicFrame macro="">
      <xdr:nvGraphicFramePr>
        <xdr:cNvPr id="6" name="Chart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539750</xdr:colOff>
      <xdr:row>13</xdr:row>
      <xdr:rowOff>31750</xdr:rowOff>
    </xdr:from>
    <xdr:to>
      <xdr:col>29</xdr:col>
      <xdr:colOff>195790</xdr:colOff>
      <xdr:row>22</xdr:row>
      <xdr:rowOff>12700</xdr:rowOff>
    </xdr:to>
    <xdr:graphicFrame macro="">
      <xdr:nvGraphicFramePr>
        <xdr:cNvPr id="7" name="Chart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33617</xdr:colOff>
      <xdr:row>24</xdr:row>
      <xdr:rowOff>0</xdr:rowOff>
    </xdr:from>
    <xdr:to>
      <xdr:col>4</xdr:col>
      <xdr:colOff>343178</xdr:colOff>
      <xdr:row>32</xdr:row>
      <xdr:rowOff>171450</xdr:rowOff>
    </xdr:to>
    <xdr:graphicFrame macro="">
      <xdr:nvGraphicFramePr>
        <xdr:cNvPr id="8" name="Chart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486055</xdr:colOff>
      <xdr:row>24</xdr:row>
      <xdr:rowOff>11907</xdr:rowOff>
    </xdr:from>
    <xdr:to>
      <xdr:col>9</xdr:col>
      <xdr:colOff>247928</xdr:colOff>
      <xdr:row>32</xdr:row>
      <xdr:rowOff>183357</xdr:rowOff>
    </xdr:to>
    <xdr:graphicFrame macro="">
      <xdr:nvGraphicFramePr>
        <xdr:cNvPr id="9" name="Chart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450336</xdr:colOff>
      <xdr:row>24</xdr:row>
      <xdr:rowOff>35719</xdr:rowOff>
    </xdr:from>
    <xdr:to>
      <xdr:col>14</xdr:col>
      <xdr:colOff>212210</xdr:colOff>
      <xdr:row>33</xdr:row>
      <xdr:rowOff>16669</xdr:rowOff>
    </xdr:to>
    <xdr:graphicFrame macro="">
      <xdr:nvGraphicFramePr>
        <xdr:cNvPr id="10" name="Chart 9">
          <a:extLst>
            <a:ext uri="{FF2B5EF4-FFF2-40B4-BE49-F238E27FC236}">
              <a16:creationId xmlns:a16="http://schemas.microsoft.com/office/drawing/2014/main" id="{00000000-0008-0000-08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15</xdr:col>
      <xdr:colOff>33617</xdr:colOff>
      <xdr:row>24</xdr:row>
      <xdr:rowOff>0</xdr:rowOff>
    </xdr:from>
    <xdr:to>
      <xdr:col>19</xdr:col>
      <xdr:colOff>390803</xdr:colOff>
      <xdr:row>32</xdr:row>
      <xdr:rowOff>171450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20</xdr:col>
      <xdr:colOff>33617</xdr:colOff>
      <xdr:row>24</xdr:row>
      <xdr:rowOff>0</xdr:rowOff>
    </xdr:from>
    <xdr:to>
      <xdr:col>24</xdr:col>
      <xdr:colOff>343178</xdr:colOff>
      <xdr:row>32</xdr:row>
      <xdr:rowOff>171450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24</xdr:col>
      <xdr:colOff>605116</xdr:colOff>
      <xdr:row>24</xdr:row>
      <xdr:rowOff>0</xdr:rowOff>
    </xdr:from>
    <xdr:to>
      <xdr:col>29</xdr:col>
      <xdr:colOff>309560</xdr:colOff>
      <xdr:row>32</xdr:row>
      <xdr:rowOff>171450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33617</xdr:colOff>
      <xdr:row>34</xdr:row>
      <xdr:rowOff>0</xdr:rowOff>
    </xdr:from>
    <xdr:to>
      <xdr:col>4</xdr:col>
      <xdr:colOff>343178</xdr:colOff>
      <xdr:row>42</xdr:row>
      <xdr:rowOff>171450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xdr:col>
      <xdr:colOff>509867</xdr:colOff>
      <xdr:row>34</xdr:row>
      <xdr:rowOff>23813</xdr:rowOff>
    </xdr:from>
    <xdr:to>
      <xdr:col>9</xdr:col>
      <xdr:colOff>271740</xdr:colOff>
      <xdr:row>43</xdr:row>
      <xdr:rowOff>4763</xdr:rowOff>
    </xdr:to>
    <xdr:graphicFrame macro="">
      <xdr:nvGraphicFramePr>
        <xdr:cNvPr id="15" name="Chart 14">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462242</xdr:colOff>
      <xdr:row>34</xdr:row>
      <xdr:rowOff>35719</xdr:rowOff>
    </xdr:from>
    <xdr:to>
      <xdr:col>14</xdr:col>
      <xdr:colOff>224116</xdr:colOff>
      <xdr:row>43</xdr:row>
      <xdr:rowOff>16669</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15</xdr:col>
      <xdr:colOff>33617</xdr:colOff>
      <xdr:row>34</xdr:row>
      <xdr:rowOff>0</xdr:rowOff>
    </xdr:from>
    <xdr:to>
      <xdr:col>19</xdr:col>
      <xdr:colOff>390803</xdr:colOff>
      <xdr:row>42</xdr:row>
      <xdr:rowOff>171450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20</xdr:col>
      <xdr:colOff>0</xdr:colOff>
      <xdr:row>34</xdr:row>
      <xdr:rowOff>0</xdr:rowOff>
    </xdr:from>
    <xdr:to>
      <xdr:col>24</xdr:col>
      <xdr:colOff>309561</xdr:colOff>
      <xdr:row>42</xdr:row>
      <xdr:rowOff>171450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24</xdr:col>
      <xdr:colOff>571499</xdr:colOff>
      <xdr:row>34</xdr:row>
      <xdr:rowOff>0</xdr:rowOff>
    </xdr:from>
    <xdr:to>
      <xdr:col>29</xdr:col>
      <xdr:colOff>275943</xdr:colOff>
      <xdr:row>42</xdr:row>
      <xdr:rowOff>171450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66675</xdr:colOff>
      <xdr:row>1</xdr:row>
      <xdr:rowOff>47625</xdr:rowOff>
    </xdr:from>
    <xdr:to>
      <xdr:col>5</xdr:col>
      <xdr:colOff>533400</xdr:colOff>
      <xdr:row>15</xdr:row>
      <xdr:rowOff>38100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542925</xdr:colOff>
      <xdr:row>1</xdr:row>
      <xdr:rowOff>47624</xdr:rowOff>
    </xdr:from>
    <xdr:to>
      <xdr:col>11</xdr:col>
      <xdr:colOff>400050</xdr:colOff>
      <xdr:row>15</xdr:row>
      <xdr:rowOff>38099</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38100</xdr:colOff>
      <xdr:row>1</xdr:row>
      <xdr:rowOff>47626</xdr:rowOff>
    </xdr:from>
    <xdr:to>
      <xdr:col>17</xdr:col>
      <xdr:colOff>504825</xdr:colOff>
      <xdr:row>15</xdr:row>
      <xdr:rowOff>38101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514350</xdr:colOff>
      <xdr:row>1</xdr:row>
      <xdr:rowOff>47625</xdr:rowOff>
    </xdr:from>
    <xdr:to>
      <xdr:col>23</xdr:col>
      <xdr:colOff>371475</xdr:colOff>
      <xdr:row>15</xdr:row>
      <xdr:rowOff>38100</xdr:rowOff>
    </xdr:to>
    <xdr:graphicFrame macro="">
      <xdr:nvGraphicFramePr>
        <xdr:cNvPr id="5" name="Chart 4">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16</xdr:row>
      <xdr:rowOff>19051</xdr:rowOff>
    </xdr:from>
    <xdr:to>
      <xdr:col>5</xdr:col>
      <xdr:colOff>542925</xdr:colOff>
      <xdr:row>30</xdr:row>
      <xdr:rowOff>9526</xdr:rowOff>
    </xdr:to>
    <xdr:graphicFrame macro="">
      <xdr:nvGraphicFramePr>
        <xdr:cNvPr id="6" name="Chart 5">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552450</xdr:colOff>
      <xdr:row>16</xdr:row>
      <xdr:rowOff>19050</xdr:rowOff>
    </xdr:from>
    <xdr:to>
      <xdr:col>11</xdr:col>
      <xdr:colOff>409575</xdr:colOff>
      <xdr:row>30</xdr:row>
      <xdr:rowOff>9525</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47625</xdr:colOff>
      <xdr:row>16</xdr:row>
      <xdr:rowOff>19051</xdr:rowOff>
    </xdr:from>
    <xdr:to>
      <xdr:col>17</xdr:col>
      <xdr:colOff>514350</xdr:colOff>
      <xdr:row>30</xdr:row>
      <xdr:rowOff>9526</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523875</xdr:colOff>
      <xdr:row>16</xdr:row>
      <xdr:rowOff>19050</xdr:rowOff>
    </xdr:from>
    <xdr:to>
      <xdr:col>23</xdr:col>
      <xdr:colOff>381000</xdr:colOff>
      <xdr:row>30</xdr:row>
      <xdr:rowOff>9525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85725</xdr:colOff>
      <xdr:row>30</xdr:row>
      <xdr:rowOff>180976</xdr:rowOff>
    </xdr:from>
    <xdr:to>
      <xdr:col>5</xdr:col>
      <xdr:colOff>552450</xdr:colOff>
      <xdr:row>44</xdr:row>
      <xdr:rowOff>171451</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561975</xdr:colOff>
      <xdr:row>30</xdr:row>
      <xdr:rowOff>180975</xdr:rowOff>
    </xdr:from>
    <xdr:to>
      <xdr:col>11</xdr:col>
      <xdr:colOff>419100</xdr:colOff>
      <xdr:row>44</xdr:row>
      <xdr:rowOff>171450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38100</xdr:colOff>
      <xdr:row>30</xdr:row>
      <xdr:rowOff>180976</xdr:rowOff>
    </xdr:from>
    <xdr:to>
      <xdr:col>17</xdr:col>
      <xdr:colOff>504825</xdr:colOff>
      <xdr:row>44</xdr:row>
      <xdr:rowOff>171451</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17</xdr:col>
      <xdr:colOff>514350</xdr:colOff>
      <xdr:row>30</xdr:row>
      <xdr:rowOff>180975</xdr:rowOff>
    </xdr:from>
    <xdr:to>
      <xdr:col>23</xdr:col>
      <xdr:colOff>371475</xdr:colOff>
      <xdr:row>44</xdr:row>
      <xdr:rowOff>171450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85725</xdr:colOff>
      <xdr:row>45</xdr:row>
      <xdr:rowOff>123826</xdr:rowOff>
    </xdr:from>
    <xdr:to>
      <xdr:col>5</xdr:col>
      <xdr:colOff>552450</xdr:colOff>
      <xdr:row>59</xdr:row>
      <xdr:rowOff>114301</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5</xdr:col>
      <xdr:colOff>561975</xdr:colOff>
      <xdr:row>45</xdr:row>
      <xdr:rowOff>123825</xdr:rowOff>
    </xdr:from>
    <xdr:to>
      <xdr:col>11</xdr:col>
      <xdr:colOff>419100</xdr:colOff>
      <xdr:row>59</xdr:row>
      <xdr:rowOff>114300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12</xdr:col>
      <xdr:colOff>19050</xdr:colOff>
      <xdr:row>45</xdr:row>
      <xdr:rowOff>142876</xdr:rowOff>
    </xdr:from>
    <xdr:to>
      <xdr:col>17</xdr:col>
      <xdr:colOff>485775</xdr:colOff>
      <xdr:row>59</xdr:row>
      <xdr:rowOff>133351</xdr:rowOff>
    </xdr:to>
    <xdr:graphicFrame macro="">
      <xdr:nvGraphicFramePr>
        <xdr:cNvPr id="16" name="Chart 15">
          <a:extLst>
            <a:ext uri="{FF2B5EF4-FFF2-40B4-BE49-F238E27FC236}">
              <a16:creationId xmlns:a16="http://schemas.microsoft.com/office/drawing/2014/main" id="{00000000-0008-0000-0B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17</xdr:col>
      <xdr:colOff>495300</xdr:colOff>
      <xdr:row>45</xdr:row>
      <xdr:rowOff>142875</xdr:rowOff>
    </xdr:from>
    <xdr:to>
      <xdr:col>23</xdr:col>
      <xdr:colOff>352425</xdr:colOff>
      <xdr:row>59</xdr:row>
      <xdr:rowOff>133350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0</xdr:col>
      <xdr:colOff>85725</xdr:colOff>
      <xdr:row>60</xdr:row>
      <xdr:rowOff>66676</xdr:rowOff>
    </xdr:from>
    <xdr:to>
      <xdr:col>5</xdr:col>
      <xdr:colOff>552450</xdr:colOff>
      <xdr:row>74</xdr:row>
      <xdr:rowOff>57151</xdr:rowOff>
    </xdr:to>
    <xdr:graphicFrame macro="">
      <xdr:nvGraphicFramePr>
        <xdr:cNvPr id="18" name="Chart 17">
          <a:extLst>
            <a:ext uri="{FF2B5EF4-FFF2-40B4-BE49-F238E27FC236}">
              <a16:creationId xmlns:a16="http://schemas.microsoft.com/office/drawing/2014/main" id="{00000000-0008-0000-0B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xdr:col>
      <xdr:colOff>561975</xdr:colOff>
      <xdr:row>60</xdr:row>
      <xdr:rowOff>66675</xdr:rowOff>
    </xdr:from>
    <xdr:to>
      <xdr:col>11</xdr:col>
      <xdr:colOff>419100</xdr:colOff>
      <xdr:row>74</xdr:row>
      <xdr:rowOff>57150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12</xdr:col>
      <xdr:colOff>28575</xdr:colOff>
      <xdr:row>60</xdr:row>
      <xdr:rowOff>85726</xdr:rowOff>
    </xdr:from>
    <xdr:to>
      <xdr:col>17</xdr:col>
      <xdr:colOff>495300</xdr:colOff>
      <xdr:row>74</xdr:row>
      <xdr:rowOff>76201</xdr:rowOff>
    </xdr:to>
    <xdr:graphicFrame macro="">
      <xdr:nvGraphicFramePr>
        <xdr:cNvPr id="20" name="Chart 19">
          <a:extLst>
            <a:ext uri="{FF2B5EF4-FFF2-40B4-BE49-F238E27FC236}">
              <a16:creationId xmlns:a16="http://schemas.microsoft.com/office/drawing/2014/main" id="{00000000-0008-0000-0B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17</xdr:col>
      <xdr:colOff>504825</xdr:colOff>
      <xdr:row>60</xdr:row>
      <xdr:rowOff>85725</xdr:rowOff>
    </xdr:from>
    <xdr:to>
      <xdr:col>23</xdr:col>
      <xdr:colOff>361950</xdr:colOff>
      <xdr:row>74</xdr:row>
      <xdr:rowOff>76200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xdr:col>
      <xdr:colOff>0</xdr:colOff>
      <xdr:row>839</xdr:row>
      <xdr:rowOff>0</xdr:rowOff>
    </xdr:from>
    <xdr:to>
      <xdr:col>15</xdr:col>
      <xdr:colOff>323851</xdr:colOff>
      <xdr:row>856</xdr:row>
      <xdr:rowOff>114300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9527</xdr:colOff>
      <xdr:row>856</xdr:row>
      <xdr:rowOff>104775</xdr:rowOff>
    </xdr:from>
    <xdr:to>
      <xdr:col>15</xdr:col>
      <xdr:colOff>333377</xdr:colOff>
      <xdr:row>874</xdr:row>
      <xdr:rowOff>104775</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11</xdr:col>
      <xdr:colOff>0</xdr:colOff>
      <xdr:row>854</xdr:row>
      <xdr:rowOff>0</xdr:rowOff>
    </xdr:from>
    <xdr:to>
      <xdr:col>22</xdr:col>
      <xdr:colOff>266700</xdr:colOff>
      <xdr:row>873</xdr:row>
      <xdr:rowOff>104774</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9525</xdr:colOff>
      <xdr:row>839</xdr:row>
      <xdr:rowOff>0</xdr:rowOff>
    </xdr:from>
    <xdr:to>
      <xdr:col>12</xdr:col>
      <xdr:colOff>247650</xdr:colOff>
      <xdr:row>855</xdr:row>
      <xdr:rowOff>142875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857</xdr:row>
      <xdr:rowOff>142876</xdr:rowOff>
    </xdr:from>
    <xdr:to>
      <xdr:col>12</xdr:col>
      <xdr:colOff>238125</xdr:colOff>
      <xdr:row>874</xdr:row>
      <xdr:rowOff>95251</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912136" displayName="Table912136" ref="A1:L887" totalsRowShown="0" dataDxfId="83" headerRowCellStyle="Normal 3">
  <tableColumns count="12">
    <tableColumn id="1" xr3:uid="{00000000-0010-0000-0000-000001000000}" name="DATE" dataDxfId="82"/>
    <tableColumn id="5" xr3:uid="{00000000-0010-0000-0000-000005000000}" name="NEW_ORDERS"/>
    <tableColumn id="3" xr3:uid="{00000000-0010-0000-0000-000003000000}" name="IMPORTS"/>
    <tableColumn id="2" xr3:uid="{00000000-0010-0000-0000-000002000000}" name="BACKLOG_OF_ORDERS"/>
    <tableColumn id="4" xr3:uid="{00000000-0010-0000-0000-000004000000}" name="PRICES"/>
    <tableColumn id="6" xr3:uid="{00000000-0010-0000-0000-000006000000}" name="PRODUCTION"/>
    <tableColumn id="7" xr3:uid="{00000000-0010-0000-0000-000007000000}" name="CUSTOMERS_INVENTORIES"/>
    <tableColumn id="8" xr3:uid="{00000000-0010-0000-0000-000008000000}" name="INVENTORIES"/>
    <tableColumn id="9" xr3:uid="{00000000-0010-0000-0000-000009000000}" name="DELIVERIES"/>
    <tableColumn id="10" xr3:uid="{00000000-0010-0000-0000-00000A000000}" name="EMPLOYMENT"/>
    <tableColumn id="11" xr3:uid="{00000000-0010-0000-0000-00000B000000}" name="EXPORTS"/>
    <tableColumn id="13" xr3:uid="{00000000-0010-0000-0000-00000D000000}" name="ISM"/>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91213" displayName="Table91213" ref="A5:L893" totalsRowShown="0" headerRowDxfId="81" dataDxfId="79" headerRowBorderDxfId="80">
  <autoFilter ref="A5:L893" xr:uid="{00000000-0009-0000-0100-000002000000}"/>
  <tableColumns count="12">
    <tableColumn id="1" xr3:uid="{00000000-0010-0000-0100-000001000000}" name="Date" dataDxfId="78"/>
    <tableColumn id="5" xr3:uid="{00000000-0010-0000-0100-000005000000}" name="New Orders" dataDxfId="53">
      <calculatedColumnFormula>VLOOKUP(Table91213[[#This Row],[Date]],'DB Details'!$A:$L,2)</calculatedColumnFormula>
    </tableColumn>
    <tableColumn id="3" xr3:uid="{00000000-0010-0000-0100-000003000000}" name="Imports" dataDxfId="52"/>
    <tableColumn id="2" xr3:uid="{00000000-0010-0000-0100-000002000000}" name="Backlog Of Orders" dataDxfId="50"/>
    <tableColumn id="4" xr3:uid="{00000000-0010-0000-0100-000004000000}" name="Prices" dataDxfId="51">
      <calculatedColumnFormula>VLOOKUP(Table91213[[#This Row],[Date]],'DB Details'!$A:$L,5)</calculatedColumnFormula>
    </tableColumn>
    <tableColumn id="6" xr3:uid="{00000000-0010-0000-0100-000006000000}" name="Production" dataDxfId="54">
      <calculatedColumnFormula>VLOOKUP(Table91213[[#This Row],[Date]],'DB Details'!$A:$L,6)</calculatedColumnFormula>
    </tableColumn>
    <tableColumn id="7" xr3:uid="{00000000-0010-0000-0100-000007000000}" name="Customers Inventories" dataDxfId="49"/>
    <tableColumn id="8" xr3:uid="{00000000-0010-0000-0100-000008000000}" name="Inventories" dataDxfId="48">
      <calculatedColumnFormula>VLOOKUP(Table91213[[#This Row],[Date]],'DB Details'!$A:$L,8)</calculatedColumnFormula>
    </tableColumn>
    <tableColumn id="9" xr3:uid="{00000000-0010-0000-0100-000009000000}" name="Deliveries" dataDxfId="47">
      <calculatedColumnFormula>VLOOKUP(Table91213[[#This Row],[Date]],'DB Details'!$A:$L,9)</calculatedColumnFormula>
    </tableColumn>
    <tableColumn id="10" xr3:uid="{00000000-0010-0000-0100-00000A000000}" name="Employment" dataDxfId="46">
      <calculatedColumnFormula>VLOOKUP(Table91213[[#This Row],[Date]],'DB Details'!$A:$L,10)</calculatedColumnFormula>
    </tableColumn>
    <tableColumn id="11" xr3:uid="{00000000-0010-0000-0100-00000B000000}" name="Exports" dataDxfId="45"/>
    <tableColumn id="13" xr3:uid="{00000000-0010-0000-0100-00000D000000}" name="ISM" dataDxfId="44">
      <calculatedColumnFormula>VLOOKUP(Table91213[[#This Row],[Date]],'DB Details'!$A:$L,12)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11" displayName="Table311" ref="A5:E893" totalsRowShown="0" headerRowDxfId="77" dataDxfId="75" headerRowBorderDxfId="76" tableBorderDxfId="74" totalsRowBorderDxfId="73">
  <autoFilter ref="A5:E893" xr:uid="{00000000-0009-0000-0100-000003000000}"/>
  <tableColumns count="5">
    <tableColumn id="1" xr3:uid="{00000000-0010-0000-0200-000001000000}" name="Date" dataDxfId="72"/>
    <tableColumn id="2" xr3:uid="{00000000-0010-0000-0200-000002000000}" name="PMI" dataDxfId="71">
      <calculatedColumnFormula>VLOOKUP(Table311[[#This Row],[Date]],'DB Details'!$A:$L,12)</calculatedColumnFormula>
    </tableColumn>
    <tableColumn id="6" xr3:uid="{00000000-0010-0000-0200-000006000000}" name="GDP growth yoy %" dataDxfId="70"/>
    <tableColumn id="5" xr3:uid="{00000000-0010-0000-0200-000005000000}" name="GDP growth qoq %" dataDxfId="69"/>
    <tableColumn id="4" xr3:uid="{00000000-0010-0000-0200-000004000000}" name="GDP growth q/q % (annualised)" dataDxfId="68"/>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7" displayName="Table7" ref="A5:D890" totalsRowShown="0" headerRowDxfId="67" dataDxfId="65" headerRowBorderDxfId="66">
  <autoFilter ref="A5:D890" xr:uid="{00000000-0009-0000-0100-000004000000}"/>
  <tableColumns count="4">
    <tableColumn id="1" xr3:uid="{00000000-0010-0000-0300-000001000000}" name="Date" dataDxfId="64"/>
    <tableColumn id="2" xr3:uid="{00000000-0010-0000-0300-000002000000}" name="PMI" dataDxfId="63">
      <calculatedColumnFormula>VLOOKUP(Table7[[#This Row],[Date]],'DB Details'!$A:$L,12)</calculatedColumnFormula>
    </tableColumn>
    <tableColumn id="4" xr3:uid="{00000000-0010-0000-0300-000004000000}" name="S&amp;P" dataDxfId="62">
      <calculatedColumnFormula>_xll.BDH(#REF!,#REF!,#REF!)</calculatedColumnFormula>
    </tableColumn>
    <tableColumn id="5" xr3:uid="{00000000-0010-0000-0300-000005000000}" name="S&amp;P yoy %" dataDxfId="6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9" displayName="Table9" ref="A5:C893" totalsRowShown="0" headerRowDxfId="60" dataDxfId="58" headerRowBorderDxfId="59">
  <autoFilter ref="A5:C893" xr:uid="{00000000-0009-0000-0100-000005000000}"/>
  <tableColumns count="3">
    <tableColumn id="1" xr3:uid="{00000000-0010-0000-0400-000001000000}" name="Date" dataDxfId="57"/>
    <tableColumn id="3" xr3:uid="{00000000-0010-0000-0400-000003000000}" name="PMI" dataDxfId="56">
      <calculatedColumnFormula>VLOOKUP(Table9[[#This Row],[Date]],'DB Details'!$A:$L,12)</calculatedColumnFormula>
    </tableColumn>
    <tableColumn id="2" xr3:uid="{00000000-0010-0000-0400-000002000000}" name="Change" dataDxfId="5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www.ismworld.org/supply-management-news-and-reports/reports/ism-report-on-business/pmi/july/" TargetMode="External"/><Relationship Id="rId1" Type="http://schemas.openxmlformats.org/officeDocument/2006/relationships/hyperlink" Target="https://www.ismworld.org/" TargetMode="Externa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B3:T38"/>
  <sheetViews>
    <sheetView tabSelected="1" zoomScale="160" zoomScaleNormal="160" workbookViewId="0">
      <selection activeCell="S18" sqref="S18"/>
    </sheetView>
  </sheetViews>
  <sheetFormatPr baseColWidth="10" defaultColWidth="9.1640625" defaultRowHeight="15" x14ac:dyDescent="0.2"/>
  <cols>
    <col min="1" max="1" width="2" style="106" customWidth="1"/>
    <col min="2" max="2" width="16.1640625" style="106" customWidth="1"/>
    <col min="3" max="3" width="14" style="106" customWidth="1"/>
    <col min="4" max="18" width="9.1640625" style="106" customWidth="1"/>
    <col min="19" max="19" width="39.33203125" style="106" customWidth="1"/>
    <col min="20" max="30" width="9.1640625" style="106" customWidth="1"/>
    <col min="31" max="16384" width="9.1640625" style="106"/>
  </cols>
  <sheetData>
    <row r="3" spans="2:20" x14ac:dyDescent="0.2">
      <c r="B3" s="104" t="s">
        <v>0</v>
      </c>
    </row>
    <row r="5" spans="2:20" x14ac:dyDescent="0.2">
      <c r="C5" s="101" t="s">
        <v>1</v>
      </c>
    </row>
    <row r="7" spans="2:20" x14ac:dyDescent="0.2">
      <c r="C7" s="109" t="s">
        <v>2</v>
      </c>
    </row>
    <row r="9" spans="2:20" x14ac:dyDescent="0.2">
      <c r="C9" s="106" t="s">
        <v>3</v>
      </c>
    </row>
    <row r="11" spans="2:20" ht="16" customHeight="1" x14ac:dyDescent="0.2">
      <c r="C11" s="102"/>
      <c r="S11" s="103" t="s">
        <v>4</v>
      </c>
    </row>
    <row r="12" spans="2:20" x14ac:dyDescent="0.2">
      <c r="S12" s="106" t="s">
        <v>5</v>
      </c>
    </row>
    <row r="15" spans="2:20" x14ac:dyDescent="0.2">
      <c r="S15" s="107" t="s">
        <v>6</v>
      </c>
      <c r="T15" s="106">
        <v>15</v>
      </c>
    </row>
    <row r="16" spans="2:20" x14ac:dyDescent="0.2">
      <c r="S16" s="107" t="s">
        <v>7</v>
      </c>
      <c r="T16" s="106">
        <v>14</v>
      </c>
    </row>
    <row r="17" spans="19:20" x14ac:dyDescent="0.2">
      <c r="S17" s="107" t="s">
        <v>8</v>
      </c>
      <c r="T17" s="106">
        <v>13</v>
      </c>
    </row>
    <row r="18" spans="19:20" x14ac:dyDescent="0.2">
      <c r="S18" s="107" t="s">
        <v>9</v>
      </c>
      <c r="T18" s="106">
        <v>12</v>
      </c>
    </row>
    <row r="19" spans="19:20" x14ac:dyDescent="0.2">
      <c r="S19" s="107" t="s">
        <v>10</v>
      </c>
      <c r="T19" s="106">
        <v>11</v>
      </c>
    </row>
    <row r="20" spans="19:20" x14ac:dyDescent="0.2">
      <c r="S20" s="107" t="s">
        <v>11</v>
      </c>
      <c r="T20" s="106">
        <v>10</v>
      </c>
    </row>
    <row r="21" spans="19:20" x14ac:dyDescent="0.2">
      <c r="S21" s="107" t="s">
        <v>12</v>
      </c>
      <c r="T21" s="106">
        <v>9</v>
      </c>
    </row>
    <row r="22" spans="19:20" x14ac:dyDescent="0.2">
      <c r="S22" s="107" t="s">
        <v>13</v>
      </c>
      <c r="T22" s="106">
        <v>8</v>
      </c>
    </row>
    <row r="23" spans="19:20" x14ac:dyDescent="0.2">
      <c r="S23" s="107" t="s">
        <v>14</v>
      </c>
      <c r="T23" s="106">
        <v>7</v>
      </c>
    </row>
    <row r="24" spans="19:20" x14ac:dyDescent="0.2">
      <c r="S24" s="107" t="s">
        <v>15</v>
      </c>
      <c r="T24" s="106">
        <v>6</v>
      </c>
    </row>
    <row r="25" spans="19:20" x14ac:dyDescent="0.2">
      <c r="S25" s="107" t="s">
        <v>16</v>
      </c>
      <c r="T25" s="106">
        <v>5</v>
      </c>
    </row>
    <row r="26" spans="19:20" x14ac:dyDescent="0.2">
      <c r="S26" s="107" t="s">
        <v>17</v>
      </c>
      <c r="T26" s="106">
        <v>4</v>
      </c>
    </row>
    <row r="27" spans="19:20" x14ac:dyDescent="0.2">
      <c r="S27" s="107" t="s">
        <v>18</v>
      </c>
      <c r="T27" s="106">
        <v>3</v>
      </c>
    </row>
    <row r="28" spans="19:20" x14ac:dyDescent="0.2">
      <c r="S28" s="107" t="s">
        <v>19</v>
      </c>
      <c r="T28" s="106">
        <v>2</v>
      </c>
    </row>
    <row r="29" spans="19:20" x14ac:dyDescent="0.2">
      <c r="S29" s="107" t="s">
        <v>20</v>
      </c>
      <c r="T29" s="106">
        <v>1</v>
      </c>
    </row>
    <row r="30" spans="19:20" x14ac:dyDescent="0.2">
      <c r="S30" s="107" t="s">
        <v>21</v>
      </c>
      <c r="T30" s="106">
        <v>0</v>
      </c>
    </row>
    <row r="31" spans="19:20" x14ac:dyDescent="0.2">
      <c r="S31" s="107" t="s">
        <v>22</v>
      </c>
      <c r="T31" s="106">
        <v>0</v>
      </c>
    </row>
    <row r="32" spans="19:20" x14ac:dyDescent="0.2">
      <c r="S32" s="107" t="s">
        <v>23</v>
      </c>
      <c r="T32" s="106">
        <v>-1</v>
      </c>
    </row>
    <row r="34" spans="19:19" x14ac:dyDescent="0.2">
      <c r="S34" s="106" t="s">
        <v>24</v>
      </c>
    </row>
    <row r="36" spans="19:19" x14ac:dyDescent="0.2">
      <c r="S36" s="106" t="s">
        <v>25</v>
      </c>
    </row>
    <row r="38" spans="19:19" x14ac:dyDescent="0.2">
      <c r="S38" s="106" t="s">
        <v>26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FFFF00"/>
  </sheetPr>
  <dimension ref="B1:U36"/>
  <sheetViews>
    <sheetView zoomScale="140" zoomScaleNormal="140" workbookViewId="0">
      <selection activeCell="X17" sqref="X17"/>
    </sheetView>
  </sheetViews>
  <sheetFormatPr baseColWidth="10" defaultColWidth="9.1640625" defaultRowHeight="15" x14ac:dyDescent="0.2"/>
  <cols>
    <col min="1" max="1" width="4" style="106" customWidth="1"/>
    <col min="2" max="5" width="12.83203125" style="106" customWidth="1"/>
    <col min="6" max="6" width="13.6640625" style="106" customWidth="1"/>
    <col min="7" max="10" width="12.83203125" style="106" customWidth="1"/>
    <col min="11" max="13" width="2" style="106" customWidth="1"/>
    <col min="14" max="14" width="9.1640625" style="106" customWidth="1"/>
    <col min="15" max="15" width="15.6640625" style="106" customWidth="1"/>
    <col min="16" max="18" width="12.6640625" style="106" customWidth="1"/>
    <col min="19" max="19" width="5.33203125" style="106" customWidth="1"/>
    <col min="20" max="20" width="32.6640625" style="106" customWidth="1"/>
    <col min="21" max="31" width="9.1640625" style="106" customWidth="1"/>
    <col min="32" max="16384" width="9.1640625" style="106"/>
  </cols>
  <sheetData>
    <row r="1" spans="2:21" x14ac:dyDescent="0.2">
      <c r="B1" s="128"/>
      <c r="C1" s="113"/>
      <c r="D1" s="113"/>
      <c r="E1" s="113"/>
      <c r="F1" s="113"/>
      <c r="G1" s="113"/>
      <c r="H1" s="113"/>
      <c r="I1" s="113"/>
      <c r="J1" s="113"/>
    </row>
    <row r="2" spans="2:21" ht="16" customHeight="1" thickBot="1" x14ac:dyDescent="0.25">
      <c r="B2" s="129"/>
      <c r="C2" s="129"/>
      <c r="D2" s="129"/>
      <c r="E2" s="129"/>
      <c r="F2" s="129"/>
      <c r="G2" s="129"/>
      <c r="H2" s="129"/>
      <c r="I2" s="129"/>
      <c r="J2" s="129"/>
    </row>
    <row r="3" spans="2:21" ht="16" customHeight="1" thickBot="1" x14ac:dyDescent="0.25">
      <c r="B3" s="130" t="s">
        <v>27</v>
      </c>
      <c r="C3" s="121"/>
      <c r="D3" s="121"/>
      <c r="E3" s="121"/>
      <c r="F3" s="121"/>
      <c r="G3" s="121"/>
      <c r="H3" s="121"/>
      <c r="I3" s="121"/>
      <c r="J3" s="122"/>
    </row>
    <row r="5" spans="2:21" x14ac:dyDescent="0.2">
      <c r="B5" s="123" t="s">
        <v>28</v>
      </c>
      <c r="C5" s="124"/>
      <c r="D5" s="124"/>
      <c r="E5" s="124"/>
      <c r="F5" s="124"/>
      <c r="G5" s="124"/>
      <c r="H5" s="124"/>
      <c r="I5" s="124"/>
      <c r="J5" s="116"/>
    </row>
    <row r="7" spans="2:21" ht="172.5" customHeight="1" x14ac:dyDescent="0.2">
      <c r="B7" s="131" t="s">
        <v>29</v>
      </c>
      <c r="C7" s="113"/>
      <c r="D7" s="113"/>
      <c r="E7" s="113"/>
      <c r="F7" s="113"/>
      <c r="G7" s="113"/>
      <c r="H7" s="113"/>
      <c r="I7" s="113"/>
      <c r="J7" s="113"/>
    </row>
    <row r="8" spans="2:21" ht="24" customHeight="1" x14ac:dyDescent="0.2">
      <c r="B8" s="7"/>
      <c r="C8" s="108"/>
      <c r="D8" s="108"/>
      <c r="E8" s="108"/>
      <c r="F8" s="108"/>
      <c r="G8" s="108"/>
      <c r="H8" s="108"/>
      <c r="I8" s="108"/>
      <c r="J8" s="108"/>
    </row>
    <row r="9" spans="2:21" ht="16" customHeight="1" thickBot="1" x14ac:dyDescent="0.25">
      <c r="B9" s="30"/>
      <c r="C9" s="31"/>
      <c r="D9" s="31"/>
      <c r="E9" s="31"/>
    </row>
    <row r="10" spans="2:21" ht="16" customHeight="1" thickBot="1" x14ac:dyDescent="0.25">
      <c r="B10" s="123" t="s">
        <v>30</v>
      </c>
      <c r="C10" s="124"/>
      <c r="D10" s="124"/>
      <c r="E10" s="124"/>
      <c r="F10" s="124"/>
      <c r="G10" s="124"/>
      <c r="H10" s="124"/>
      <c r="I10" s="124"/>
      <c r="J10" s="116"/>
      <c r="N10" s="120" t="s">
        <v>31</v>
      </c>
      <c r="O10" s="121"/>
      <c r="P10" s="121"/>
      <c r="Q10" s="121"/>
      <c r="R10" s="121"/>
      <c r="S10" s="121"/>
      <c r="T10" s="121"/>
      <c r="U10" s="122"/>
    </row>
    <row r="11" spans="2:21" x14ac:dyDescent="0.2">
      <c r="N11" s="33" t="s">
        <v>32</v>
      </c>
      <c r="T11" s="33" t="s">
        <v>33</v>
      </c>
    </row>
    <row r="12" spans="2:21" ht="16" customHeight="1" thickBot="1" x14ac:dyDescent="0.25">
      <c r="B12" s="123" t="s">
        <v>34</v>
      </c>
      <c r="C12" s="124"/>
      <c r="D12" s="124"/>
      <c r="E12" s="124"/>
      <c r="F12" s="116"/>
      <c r="G12" s="123" t="s">
        <v>35</v>
      </c>
      <c r="H12" s="124"/>
      <c r="I12" s="124"/>
      <c r="J12" s="116"/>
    </row>
    <row r="13" spans="2:21" x14ac:dyDescent="0.2">
      <c r="P13" s="87">
        <v>44531</v>
      </c>
      <c r="Q13" s="88">
        <f>DATE(YEAR(P13),MONTH(P13)-1,DAY(P13))</f>
        <v>44501</v>
      </c>
      <c r="R13" s="89"/>
      <c r="T13" s="99" t="s">
        <v>36</v>
      </c>
      <c r="U13" s="99" t="s">
        <v>0</v>
      </c>
    </row>
    <row r="14" spans="2:21" ht="16" customHeight="1" thickBot="1" x14ac:dyDescent="0.25">
      <c r="B14" s="113" t="s">
        <v>37</v>
      </c>
      <c r="C14" s="113"/>
      <c r="D14" s="113"/>
      <c r="E14" s="113"/>
      <c r="F14" s="113"/>
      <c r="G14" s="113" t="s">
        <v>38</v>
      </c>
      <c r="H14" s="113"/>
      <c r="I14" s="113"/>
      <c r="J14" s="113"/>
      <c r="P14" s="90" t="s">
        <v>39</v>
      </c>
      <c r="Q14" s="90" t="s">
        <v>39</v>
      </c>
      <c r="R14" s="91" t="s">
        <v>40</v>
      </c>
      <c r="T14" s="100" t="s">
        <v>12</v>
      </c>
      <c r="U14" s="20">
        <v>15</v>
      </c>
    </row>
    <row r="15" spans="2:21" ht="30.75" customHeight="1" x14ac:dyDescent="0.2">
      <c r="G15" s="119" t="s">
        <v>41</v>
      </c>
      <c r="H15" s="113"/>
      <c r="I15" s="113"/>
      <c r="J15" s="113"/>
      <c r="N15" s="125" t="s">
        <v>39</v>
      </c>
      <c r="O15" s="126"/>
      <c r="P15" s="92">
        <f>VLOOKUP($P$13,Details!$A:$L,MATCH(Note!N15,Table91213[#Headers],),)</f>
        <v>58.7</v>
      </c>
      <c r="Q15" s="92">
        <f>VLOOKUP($Q$13,Details!$A:$L,MATCH(Note!N15,Table91213[#Headers],),)</f>
        <v>61.1</v>
      </c>
      <c r="R15" s="93">
        <f t="shared" ref="R15:R25" si="0">P15-Q15</f>
        <v>-2.3999999999999986</v>
      </c>
      <c r="T15" s="100" t="s">
        <v>18</v>
      </c>
      <c r="U15" s="20">
        <v>14</v>
      </c>
    </row>
    <row r="16" spans="2:21" x14ac:dyDescent="0.2">
      <c r="B16" s="119" t="s">
        <v>42</v>
      </c>
      <c r="C16" s="113"/>
      <c r="D16" s="113"/>
      <c r="E16" s="113"/>
      <c r="F16" s="113"/>
      <c r="G16" s="113"/>
      <c r="H16" s="113"/>
      <c r="I16" s="113"/>
      <c r="J16" s="113"/>
      <c r="N16" s="115" t="s">
        <v>43</v>
      </c>
      <c r="O16" s="116"/>
      <c r="P16" s="110">
        <f>VLOOKUP($P$13,Details!$A:$L,MATCH(Note!N16,Table91213[#Headers],),)</f>
        <v>60.4</v>
      </c>
      <c r="Q16" s="110">
        <f>VLOOKUP($Q$13,Details!$A:$L,MATCH(Note!N16,Table91213[#Headers],),)</f>
        <v>61.5</v>
      </c>
      <c r="R16" s="94">
        <f t="shared" si="0"/>
        <v>-1.1000000000000014</v>
      </c>
      <c r="T16" s="100" t="s">
        <v>6</v>
      </c>
      <c r="U16" s="20">
        <v>13</v>
      </c>
    </row>
    <row r="17" spans="2:21" x14ac:dyDescent="0.2">
      <c r="B17" s="113" t="s">
        <v>44</v>
      </c>
      <c r="C17" s="113"/>
      <c r="D17" s="113"/>
      <c r="E17" s="113"/>
      <c r="F17" s="113"/>
      <c r="N17" s="115" t="s">
        <v>45</v>
      </c>
      <c r="O17" s="116"/>
      <c r="P17" s="110">
        <f>VLOOKUP($P$13,Details!$A:$L,MATCH(Note!N17,Table91213[#Headers],),)</f>
        <v>53.8</v>
      </c>
      <c r="Q17" s="110">
        <f>VLOOKUP($Q$13,Details!$A:$L,MATCH(Note!N17,Table91213[#Headers],),)</f>
        <v>52.6</v>
      </c>
      <c r="R17" s="94">
        <f t="shared" si="0"/>
        <v>1.1999999999999957</v>
      </c>
      <c r="T17" s="100" t="s">
        <v>8</v>
      </c>
      <c r="U17" s="20">
        <v>12</v>
      </c>
    </row>
    <row r="18" spans="2:21" x14ac:dyDescent="0.2">
      <c r="B18" s="113" t="s">
        <v>46</v>
      </c>
      <c r="C18" s="113"/>
      <c r="D18" s="113"/>
      <c r="E18" s="113"/>
      <c r="F18" s="113"/>
      <c r="N18" s="115" t="s">
        <v>47</v>
      </c>
      <c r="O18" s="116"/>
      <c r="P18" s="110">
        <f>VLOOKUP($P$13,Details!$A:$L,MATCH(Note!N18,Table91213[#Headers],),)</f>
        <v>62.8</v>
      </c>
      <c r="Q18" s="110">
        <f>VLOOKUP($Q$13,Details!$A:$L,MATCH(Note!N18,Table91213[#Headers],),)</f>
        <v>61.9</v>
      </c>
      <c r="R18" s="94">
        <f t="shared" si="0"/>
        <v>0.89999999999999858</v>
      </c>
      <c r="T18" s="100" t="s">
        <v>11</v>
      </c>
      <c r="U18" s="20">
        <v>11</v>
      </c>
    </row>
    <row r="19" spans="2:21" x14ac:dyDescent="0.2">
      <c r="N19" s="115" t="s">
        <v>48</v>
      </c>
      <c r="O19" s="116"/>
      <c r="P19" s="110">
        <f>VLOOKUP($P$13,Details!$A:$L,MATCH(Note!N19,Table91213[#Headers],),)</f>
        <v>68.2</v>
      </c>
      <c r="Q19" s="110">
        <f>VLOOKUP($Q$13,Details!$A:$L,MATCH(Note!N19,Table91213[#Headers],),)</f>
        <v>82.4</v>
      </c>
      <c r="R19" s="94">
        <f t="shared" si="0"/>
        <v>-14.200000000000003</v>
      </c>
      <c r="T19" s="100" t="s">
        <v>20</v>
      </c>
      <c r="U19" s="20">
        <v>10</v>
      </c>
    </row>
    <row r="20" spans="2:21" x14ac:dyDescent="0.2">
      <c r="B20" s="127" t="s">
        <v>2</v>
      </c>
      <c r="C20" s="113"/>
      <c r="D20" s="113"/>
      <c r="E20" s="113"/>
      <c r="F20" s="113"/>
      <c r="G20" s="113"/>
      <c r="H20" s="113"/>
      <c r="I20" s="113"/>
      <c r="J20" s="113"/>
      <c r="N20" s="115" t="s">
        <v>49</v>
      </c>
      <c r="O20" s="116"/>
      <c r="P20" s="110">
        <f>VLOOKUP($P$13,Details!$A:$L,MATCH(Note!N20,Table91213[#Headers],),)</f>
        <v>59.2</v>
      </c>
      <c r="Q20" s="110">
        <f>VLOOKUP($Q$13,Details!$A:$L,MATCH(Note!N20,Table91213[#Headers],),)</f>
        <v>61.5</v>
      </c>
      <c r="R20" s="94">
        <f t="shared" si="0"/>
        <v>-2.2999999999999972</v>
      </c>
      <c r="T20" s="100" t="s">
        <v>7</v>
      </c>
      <c r="U20" s="20">
        <v>9</v>
      </c>
    </row>
    <row r="21" spans="2:21" x14ac:dyDescent="0.2">
      <c r="B21" s="127" t="s">
        <v>50</v>
      </c>
      <c r="C21" s="113"/>
      <c r="D21" s="113"/>
      <c r="E21" s="113"/>
      <c r="F21" s="113"/>
      <c r="G21" s="113"/>
      <c r="H21" s="113"/>
      <c r="I21" s="113"/>
      <c r="J21" s="113"/>
      <c r="N21" s="115" t="s">
        <v>51</v>
      </c>
      <c r="O21" s="116"/>
      <c r="P21" s="110">
        <f>VLOOKUP($P$13,Details!$A:$L,MATCH(Note!N21,Table91213[#Headers],),)</f>
        <v>31.7</v>
      </c>
      <c r="Q21" s="110">
        <f>VLOOKUP($Q$13,Details!$A:$L,MATCH(Note!N21,Table91213[#Headers],),)</f>
        <v>25.1</v>
      </c>
      <c r="R21" s="94">
        <f t="shared" si="0"/>
        <v>6.5999999999999979</v>
      </c>
      <c r="T21" s="100" t="s">
        <v>15</v>
      </c>
      <c r="U21" s="20">
        <v>8</v>
      </c>
    </row>
    <row r="22" spans="2:21" x14ac:dyDescent="0.2">
      <c r="B22" s="113"/>
      <c r="C22" s="113"/>
      <c r="D22" s="113"/>
      <c r="E22" s="113"/>
      <c r="F22" s="113"/>
      <c r="G22" s="113"/>
      <c r="H22" s="113"/>
      <c r="I22" s="113"/>
      <c r="J22" s="113"/>
      <c r="N22" s="115" t="s">
        <v>52</v>
      </c>
      <c r="O22" s="116"/>
      <c r="P22" s="110">
        <f>VLOOKUP($P$13,Details!$A:$L,MATCH(Note!N22,Table91213[#Headers],),)</f>
        <v>54.7</v>
      </c>
      <c r="Q22" s="110">
        <f>VLOOKUP($Q$13,Details!$A:$L,MATCH(Note!N22,Table91213[#Headers],),)</f>
        <v>56.8</v>
      </c>
      <c r="R22" s="94">
        <f t="shared" si="0"/>
        <v>-2.0999999999999943</v>
      </c>
      <c r="T22" s="100" t="s">
        <v>14</v>
      </c>
      <c r="U22" s="20">
        <v>7</v>
      </c>
    </row>
    <row r="23" spans="2:21" x14ac:dyDescent="0.2">
      <c r="B23" s="113"/>
      <c r="C23" s="113"/>
      <c r="D23" s="113"/>
      <c r="E23" s="113"/>
      <c r="F23" s="113"/>
      <c r="N23" s="115" t="s">
        <v>53</v>
      </c>
      <c r="O23" s="116"/>
      <c r="P23" s="110">
        <f>VLOOKUP($P$13,Details!$A:$L,MATCH(Note!N23,Table91213[#Headers],),)</f>
        <v>64.900000000000006</v>
      </c>
      <c r="Q23" s="110">
        <f>VLOOKUP($Q$13,Details!$A:$L,MATCH(Note!N23,Table91213[#Headers],),)</f>
        <v>72.2</v>
      </c>
      <c r="R23" s="94">
        <f t="shared" si="0"/>
        <v>-7.2999999999999972</v>
      </c>
      <c r="T23" s="100" t="s">
        <v>19</v>
      </c>
      <c r="U23" s="20">
        <v>6</v>
      </c>
    </row>
    <row r="24" spans="2:21" x14ac:dyDescent="0.2">
      <c r="B24" s="113"/>
      <c r="C24" s="113"/>
      <c r="D24" s="113"/>
      <c r="E24" s="113"/>
      <c r="F24" s="113"/>
      <c r="N24" s="115" t="s">
        <v>54</v>
      </c>
      <c r="O24" s="116"/>
      <c r="P24" s="110">
        <f>VLOOKUP($P$13,Details!$A:$L,MATCH(Note!N24,Table91213[#Headers],),)</f>
        <v>54.2</v>
      </c>
      <c r="Q24" s="110">
        <f>VLOOKUP($Q$13,Details!$A:$L,MATCH(Note!N24,Table91213[#Headers],),)</f>
        <v>53.3</v>
      </c>
      <c r="R24" s="94">
        <f t="shared" si="0"/>
        <v>0.90000000000000568</v>
      </c>
      <c r="T24" s="100" t="s">
        <v>9</v>
      </c>
      <c r="U24" s="20">
        <v>5</v>
      </c>
    </row>
    <row r="25" spans="2:21" ht="16" customHeight="1" thickBot="1" x14ac:dyDescent="0.25">
      <c r="N25" s="117" t="s">
        <v>55</v>
      </c>
      <c r="O25" s="118"/>
      <c r="P25" s="95">
        <f>VLOOKUP($P$13,Details!$A:$L,MATCH(Note!N25,Table91213[#Headers],),)</f>
        <v>53.6</v>
      </c>
      <c r="Q25" s="95">
        <f>VLOOKUP($Q$13,Details!$A:$L,MATCH(Note!N25,Table91213[#Headers],),)</f>
        <v>54</v>
      </c>
      <c r="R25" s="96">
        <f t="shared" si="0"/>
        <v>-0.39999999999999858</v>
      </c>
      <c r="T25" s="100" t="s">
        <v>10</v>
      </c>
      <c r="U25" s="20">
        <v>4</v>
      </c>
    </row>
    <row r="26" spans="2:21" x14ac:dyDescent="0.2">
      <c r="T26" s="100" t="s">
        <v>17</v>
      </c>
      <c r="U26" s="20">
        <v>3</v>
      </c>
    </row>
    <row r="27" spans="2:21" x14ac:dyDescent="0.2">
      <c r="T27" s="100" t="s">
        <v>23</v>
      </c>
      <c r="U27" s="20">
        <v>2</v>
      </c>
    </row>
    <row r="28" spans="2:21" x14ac:dyDescent="0.2">
      <c r="T28" s="100" t="s">
        <v>16</v>
      </c>
      <c r="U28" s="20">
        <v>1</v>
      </c>
    </row>
    <row r="29" spans="2:21" x14ac:dyDescent="0.2">
      <c r="T29" s="100" t="s">
        <v>13</v>
      </c>
      <c r="U29" s="20">
        <v>-1</v>
      </c>
    </row>
    <row r="30" spans="2:21" x14ac:dyDescent="0.2">
      <c r="T30" s="100" t="s">
        <v>21</v>
      </c>
      <c r="U30" s="20">
        <v>-2</v>
      </c>
    </row>
    <row r="31" spans="2:21" ht="30" customHeight="1" x14ac:dyDescent="0.2">
      <c r="T31" s="100" t="s">
        <v>22</v>
      </c>
      <c r="U31" s="20">
        <v>-3</v>
      </c>
    </row>
    <row r="34" spans="2:21" x14ac:dyDescent="0.2">
      <c r="B34" s="114"/>
      <c r="C34" s="113"/>
      <c r="D34" s="113"/>
      <c r="E34" s="113"/>
      <c r="F34" s="113"/>
      <c r="G34" s="113"/>
      <c r="H34" s="113"/>
      <c r="I34" s="113"/>
      <c r="J34" s="113"/>
      <c r="K34" s="113"/>
      <c r="L34" s="113"/>
      <c r="M34" s="113"/>
      <c r="N34" s="113"/>
      <c r="O34" s="113"/>
      <c r="P34" s="113"/>
      <c r="Q34" s="113"/>
      <c r="R34" s="113"/>
      <c r="S34" s="113"/>
      <c r="T34" s="113"/>
      <c r="U34" s="113"/>
    </row>
    <row r="35" spans="2:21" x14ac:dyDescent="0.2">
      <c r="B35" s="119"/>
      <c r="C35" s="113"/>
      <c r="D35" s="113"/>
      <c r="E35" s="113"/>
      <c r="F35" s="113"/>
      <c r="G35" s="113"/>
      <c r="H35" s="113"/>
      <c r="I35" s="113"/>
      <c r="J35" s="113"/>
      <c r="K35" s="113"/>
      <c r="L35" s="113"/>
      <c r="M35" s="113"/>
      <c r="N35" s="113"/>
      <c r="O35" s="113"/>
      <c r="P35" s="113"/>
      <c r="Q35" s="113"/>
      <c r="R35" s="113"/>
      <c r="S35" s="113"/>
      <c r="T35" s="113"/>
      <c r="U35" s="113"/>
    </row>
    <row r="36" spans="2:21" x14ac:dyDescent="0.2">
      <c r="B36" s="112"/>
      <c r="C36" s="113"/>
      <c r="D36" s="113"/>
      <c r="E36" s="113"/>
      <c r="F36" s="113"/>
      <c r="G36" s="113"/>
      <c r="H36" s="113"/>
      <c r="I36" s="113"/>
      <c r="J36" s="113"/>
      <c r="K36" s="113"/>
      <c r="L36" s="113"/>
      <c r="M36" s="113"/>
      <c r="N36" s="113"/>
      <c r="O36" s="113"/>
      <c r="P36" s="113"/>
      <c r="Q36" s="113"/>
      <c r="R36" s="113"/>
      <c r="S36" s="113"/>
      <c r="T36" s="113"/>
      <c r="U36" s="113"/>
    </row>
  </sheetData>
  <mergeCells count="37">
    <mergeCell ref="B1:J2"/>
    <mergeCell ref="B3:J3"/>
    <mergeCell ref="B5:J5"/>
    <mergeCell ref="B7:J7"/>
    <mergeCell ref="B10:J10"/>
    <mergeCell ref="N21:O21"/>
    <mergeCell ref="B12:F12"/>
    <mergeCell ref="G12:J12"/>
    <mergeCell ref="N15:O15"/>
    <mergeCell ref="N16:O16"/>
    <mergeCell ref="B14:F14"/>
    <mergeCell ref="G14:J14"/>
    <mergeCell ref="B16:F16"/>
    <mergeCell ref="G15:J15"/>
    <mergeCell ref="B17:F17"/>
    <mergeCell ref="G16:J16"/>
    <mergeCell ref="B18:F18"/>
    <mergeCell ref="B20:F20"/>
    <mergeCell ref="G20:J20"/>
    <mergeCell ref="B21:F21"/>
    <mergeCell ref="G21:J21"/>
    <mergeCell ref="N10:U10"/>
    <mergeCell ref="N17:O17"/>
    <mergeCell ref="N18:O18"/>
    <mergeCell ref="N19:O19"/>
    <mergeCell ref="N20:O20"/>
    <mergeCell ref="B36:U36"/>
    <mergeCell ref="B34:U34"/>
    <mergeCell ref="N22:O22"/>
    <mergeCell ref="N23:O23"/>
    <mergeCell ref="N24:O24"/>
    <mergeCell ref="N25:O25"/>
    <mergeCell ref="B35:U35"/>
    <mergeCell ref="B22:F22"/>
    <mergeCell ref="G22:J22"/>
    <mergeCell ref="B23:F23"/>
    <mergeCell ref="B24:F24"/>
  </mergeCells>
  <conditionalFormatting sqref="R15:R25">
    <cfRule type="cellIs" dxfId="43" priority="6" operator="lessThan">
      <formula>0</formula>
    </cfRule>
    <cfRule type="cellIs" dxfId="42" priority="7" operator="greaterThan">
      <formula>0</formula>
    </cfRule>
  </conditionalFormatting>
  <conditionalFormatting sqref="U14:U31">
    <cfRule type="cellIs" dxfId="41" priority="1" operator="equal">
      <formula>0</formula>
    </cfRule>
    <cfRule type="cellIs" dxfId="40" priority="2" operator="lessThan">
      <formula>0</formula>
    </cfRule>
    <cfRule type="cellIs" dxfId="39" priority="3" operator="greaterThan">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ref="B20" r:id="rId1" xr:uid="{00000000-0004-0000-0100-000000000000}"/>
    <hyperlink ref="B21" r:id="rId2" xr:uid="{00000000-0004-0000-0100-000001000000}"/>
  </hyperlinks>
  <pageMargins left="0.7" right="0.7" top="0.75" bottom="0.75" header="0.3" footer="0.3"/>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S36"/>
  <sheetViews>
    <sheetView zoomScale="170" zoomScaleNormal="170" workbookViewId="0">
      <selection activeCell="E2" sqref="E2"/>
    </sheetView>
  </sheetViews>
  <sheetFormatPr baseColWidth="10" defaultRowHeight="15" x14ac:dyDescent="0.2"/>
  <sheetData>
    <row r="1" spans="1:19" x14ac:dyDescent="0.2">
      <c r="A1" t="s">
        <v>56</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105">
        <v>43497</v>
      </c>
      <c r="B2">
        <v>0</v>
      </c>
      <c r="C2">
        <v>8</v>
      </c>
      <c r="D2">
        <v>14</v>
      </c>
      <c r="E2">
        <v>13</v>
      </c>
      <c r="F2">
        <v>12</v>
      </c>
      <c r="G2">
        <v>7</v>
      </c>
      <c r="H2">
        <v>2</v>
      </c>
      <c r="I2">
        <v>3</v>
      </c>
      <c r="J2">
        <v>6</v>
      </c>
      <c r="K2">
        <v>-1</v>
      </c>
      <c r="L2">
        <v>11</v>
      </c>
      <c r="M2">
        <v>5</v>
      </c>
      <c r="N2">
        <v>1</v>
      </c>
      <c r="O2">
        <v>9</v>
      </c>
      <c r="P2">
        <v>16</v>
      </c>
      <c r="Q2">
        <v>15</v>
      </c>
      <c r="R2">
        <v>4</v>
      </c>
      <c r="S2">
        <v>10</v>
      </c>
    </row>
    <row r="3" spans="1:19" x14ac:dyDescent="0.2">
      <c r="A3" s="105">
        <v>43525</v>
      </c>
      <c r="B3">
        <v>-2</v>
      </c>
      <c r="C3">
        <v>9</v>
      </c>
      <c r="D3">
        <v>12</v>
      </c>
      <c r="E3">
        <v>11</v>
      </c>
      <c r="F3">
        <v>3</v>
      </c>
      <c r="G3">
        <v>14</v>
      </c>
      <c r="H3">
        <v>10</v>
      </c>
      <c r="I3">
        <v>1</v>
      </c>
      <c r="J3">
        <v>4</v>
      </c>
      <c r="K3">
        <v>6</v>
      </c>
      <c r="L3">
        <v>-1</v>
      </c>
      <c r="M3">
        <v>13</v>
      </c>
      <c r="N3">
        <v>8</v>
      </c>
      <c r="O3">
        <v>2</v>
      </c>
      <c r="P3">
        <v>16</v>
      </c>
      <c r="Q3">
        <v>15</v>
      </c>
      <c r="R3">
        <v>5</v>
      </c>
      <c r="S3">
        <v>7</v>
      </c>
    </row>
    <row r="4" spans="1:19" x14ac:dyDescent="0.2">
      <c r="A4" s="105">
        <v>43556</v>
      </c>
      <c r="B4">
        <v>-5</v>
      </c>
      <c r="C4">
        <v>9</v>
      </c>
      <c r="D4">
        <v>3</v>
      </c>
      <c r="E4">
        <v>12</v>
      </c>
      <c r="F4">
        <v>1</v>
      </c>
      <c r="G4">
        <v>4</v>
      </c>
      <c r="H4">
        <v>5</v>
      </c>
      <c r="I4">
        <v>6</v>
      </c>
      <c r="J4">
        <v>11</v>
      </c>
      <c r="K4">
        <v>8</v>
      </c>
      <c r="L4">
        <v>2</v>
      </c>
      <c r="M4">
        <v>-2</v>
      </c>
      <c r="N4">
        <v>7</v>
      </c>
      <c r="O4">
        <v>-4</v>
      </c>
      <c r="P4">
        <v>10</v>
      </c>
      <c r="Q4">
        <v>13</v>
      </c>
      <c r="R4">
        <v>-1</v>
      </c>
      <c r="S4">
        <v>-3</v>
      </c>
    </row>
    <row r="5" spans="1:19" x14ac:dyDescent="0.2">
      <c r="A5" s="105">
        <v>43586</v>
      </c>
      <c r="B5">
        <v>-6</v>
      </c>
      <c r="C5">
        <v>4</v>
      </c>
      <c r="D5">
        <v>5</v>
      </c>
      <c r="E5">
        <v>6</v>
      </c>
      <c r="F5">
        <v>-1</v>
      </c>
      <c r="G5">
        <v>3</v>
      </c>
      <c r="H5">
        <v>10</v>
      </c>
      <c r="I5">
        <v>1</v>
      </c>
      <c r="J5">
        <v>7</v>
      </c>
      <c r="K5">
        <v>2</v>
      </c>
      <c r="L5">
        <v>-2</v>
      </c>
      <c r="M5">
        <v>-4</v>
      </c>
      <c r="N5">
        <v>9</v>
      </c>
      <c r="O5">
        <v>-5</v>
      </c>
      <c r="P5">
        <v>11</v>
      </c>
      <c r="Q5">
        <v>8</v>
      </c>
      <c r="R5">
        <v>0</v>
      </c>
      <c r="S5">
        <v>-3</v>
      </c>
    </row>
    <row r="6" spans="1:19" x14ac:dyDescent="0.2">
      <c r="A6" s="105">
        <v>43617</v>
      </c>
      <c r="B6">
        <v>-5</v>
      </c>
      <c r="C6">
        <v>6</v>
      </c>
      <c r="D6">
        <v>5</v>
      </c>
      <c r="E6">
        <v>2</v>
      </c>
      <c r="F6">
        <v>-1</v>
      </c>
      <c r="G6">
        <v>8</v>
      </c>
      <c r="H6">
        <v>12</v>
      </c>
      <c r="I6">
        <v>1</v>
      </c>
      <c r="J6">
        <v>3</v>
      </c>
      <c r="K6">
        <v>9</v>
      </c>
      <c r="L6">
        <v>4</v>
      </c>
      <c r="M6">
        <v>7</v>
      </c>
      <c r="N6">
        <v>0</v>
      </c>
      <c r="O6">
        <v>-4</v>
      </c>
      <c r="P6">
        <v>11</v>
      </c>
      <c r="Q6">
        <v>10</v>
      </c>
      <c r="R6">
        <v>-2</v>
      </c>
      <c r="S6">
        <v>-3</v>
      </c>
    </row>
    <row r="7" spans="1:19" x14ac:dyDescent="0.2">
      <c r="A7" s="105">
        <v>43647</v>
      </c>
      <c r="B7">
        <v>-9</v>
      </c>
      <c r="C7">
        <v>1</v>
      </c>
      <c r="D7">
        <v>4</v>
      </c>
      <c r="E7">
        <v>-2</v>
      </c>
      <c r="F7">
        <v>-8</v>
      </c>
      <c r="G7">
        <v>6</v>
      </c>
      <c r="H7">
        <v>7</v>
      </c>
      <c r="I7">
        <v>-1</v>
      </c>
      <c r="J7">
        <v>-3</v>
      </c>
      <c r="K7">
        <v>-6</v>
      </c>
      <c r="L7">
        <v>-4</v>
      </c>
      <c r="M7">
        <v>2</v>
      </c>
      <c r="N7">
        <v>5</v>
      </c>
      <c r="O7">
        <v>-7</v>
      </c>
      <c r="P7">
        <v>8</v>
      </c>
      <c r="Q7">
        <v>3</v>
      </c>
      <c r="R7">
        <v>-5</v>
      </c>
      <c r="S7">
        <v>0</v>
      </c>
    </row>
    <row r="8" spans="1:19" x14ac:dyDescent="0.2">
      <c r="A8" s="105">
        <v>43678</v>
      </c>
      <c r="B8">
        <v>-7</v>
      </c>
      <c r="C8">
        <v>1</v>
      </c>
      <c r="D8">
        <v>0</v>
      </c>
      <c r="E8">
        <v>-1</v>
      </c>
      <c r="F8">
        <v>-6</v>
      </c>
      <c r="G8">
        <v>7</v>
      </c>
      <c r="H8">
        <v>8</v>
      </c>
      <c r="I8">
        <v>3</v>
      </c>
      <c r="J8">
        <v>2</v>
      </c>
      <c r="K8">
        <v>4</v>
      </c>
      <c r="L8">
        <v>-2</v>
      </c>
      <c r="M8">
        <v>5</v>
      </c>
      <c r="N8">
        <v>-3</v>
      </c>
      <c r="O8">
        <v>-4</v>
      </c>
      <c r="P8">
        <v>0</v>
      </c>
      <c r="Q8">
        <v>9</v>
      </c>
      <c r="R8">
        <v>-5</v>
      </c>
      <c r="S8">
        <v>6</v>
      </c>
    </row>
    <row r="9" spans="1:19" x14ac:dyDescent="0.2">
      <c r="A9" s="105">
        <v>43709</v>
      </c>
      <c r="B9">
        <v>-15</v>
      </c>
      <c r="C9">
        <v>1</v>
      </c>
      <c r="D9">
        <v>-1</v>
      </c>
      <c r="E9">
        <v>-12</v>
      </c>
      <c r="F9">
        <v>-9</v>
      </c>
      <c r="G9">
        <v>2</v>
      </c>
      <c r="H9">
        <v>-2</v>
      </c>
      <c r="I9">
        <v>-3</v>
      </c>
      <c r="J9">
        <v>3</v>
      </c>
      <c r="K9">
        <v>-4</v>
      </c>
      <c r="L9">
        <v>-10</v>
      </c>
      <c r="M9">
        <v>-7</v>
      </c>
      <c r="N9">
        <v>-8</v>
      </c>
      <c r="O9">
        <v>-6</v>
      </c>
      <c r="P9">
        <v>-14</v>
      </c>
      <c r="Q9">
        <v>-11</v>
      </c>
      <c r="R9">
        <v>-5</v>
      </c>
      <c r="S9">
        <v>-13</v>
      </c>
    </row>
    <row r="10" spans="1:19" x14ac:dyDescent="0.2">
      <c r="A10" s="105">
        <v>43739</v>
      </c>
      <c r="B10">
        <v>-11</v>
      </c>
      <c r="C10">
        <v>-6</v>
      </c>
      <c r="D10">
        <v>1</v>
      </c>
      <c r="E10">
        <v>-4</v>
      </c>
      <c r="F10">
        <v>-3</v>
      </c>
      <c r="G10">
        <v>3</v>
      </c>
      <c r="H10">
        <v>5</v>
      </c>
      <c r="I10">
        <v>-7</v>
      </c>
      <c r="J10">
        <v>-2</v>
      </c>
      <c r="K10">
        <v>0</v>
      </c>
      <c r="L10">
        <v>-1</v>
      </c>
      <c r="M10">
        <v>-5</v>
      </c>
      <c r="N10">
        <v>-8</v>
      </c>
      <c r="O10">
        <v>-12</v>
      </c>
      <c r="P10">
        <v>4</v>
      </c>
      <c r="Q10">
        <v>-10</v>
      </c>
      <c r="R10">
        <v>-9</v>
      </c>
      <c r="S10">
        <v>2</v>
      </c>
    </row>
    <row r="11" spans="1:19" x14ac:dyDescent="0.2">
      <c r="A11" s="105">
        <v>43770</v>
      </c>
      <c r="B11">
        <v>5</v>
      </c>
      <c r="C11">
        <v>-2</v>
      </c>
      <c r="D11">
        <v>1</v>
      </c>
      <c r="E11">
        <v>-1</v>
      </c>
      <c r="F11">
        <v>-9</v>
      </c>
      <c r="G11">
        <v>4</v>
      </c>
      <c r="H11">
        <v>-11</v>
      </c>
      <c r="I11">
        <v>-3</v>
      </c>
      <c r="J11">
        <v>2</v>
      </c>
      <c r="K11">
        <v>-4</v>
      </c>
      <c r="L11">
        <v>3</v>
      </c>
      <c r="M11">
        <v>-5</v>
      </c>
      <c r="N11">
        <v>-6</v>
      </c>
      <c r="O11">
        <v>-7</v>
      </c>
      <c r="P11">
        <v>-12</v>
      </c>
      <c r="Q11">
        <v>-10</v>
      </c>
      <c r="R11">
        <v>-8</v>
      </c>
      <c r="S11">
        <v>-13</v>
      </c>
    </row>
    <row r="12" spans="1:19" x14ac:dyDescent="0.2">
      <c r="A12" s="105">
        <v>43800</v>
      </c>
      <c r="B12">
        <v>-15</v>
      </c>
      <c r="C12">
        <v>-3</v>
      </c>
      <c r="D12">
        <v>1</v>
      </c>
      <c r="E12">
        <v>-6</v>
      </c>
      <c r="F12">
        <v>-8</v>
      </c>
      <c r="G12">
        <v>3</v>
      </c>
      <c r="H12">
        <v>-12</v>
      </c>
      <c r="I12">
        <v>-1</v>
      </c>
      <c r="J12">
        <v>2</v>
      </c>
      <c r="K12">
        <v>-10</v>
      </c>
      <c r="L12">
        <v>-9</v>
      </c>
      <c r="M12">
        <v>-7</v>
      </c>
      <c r="N12">
        <v>-2</v>
      </c>
      <c r="O12">
        <v>-4</v>
      </c>
      <c r="P12">
        <v>-13</v>
      </c>
      <c r="Q12">
        <v>-5</v>
      </c>
      <c r="R12">
        <v>-11</v>
      </c>
      <c r="S12">
        <v>-14</v>
      </c>
    </row>
    <row r="13" spans="1:19" x14ac:dyDescent="0.2">
      <c r="A13" s="105">
        <v>43831</v>
      </c>
      <c r="B13">
        <v>-7</v>
      </c>
      <c r="C13">
        <v>2</v>
      </c>
      <c r="D13">
        <v>5</v>
      </c>
      <c r="E13">
        <v>-6</v>
      </c>
      <c r="F13">
        <v>1</v>
      </c>
      <c r="G13">
        <v>6</v>
      </c>
      <c r="H13">
        <v>8</v>
      </c>
      <c r="I13">
        <v>-1</v>
      </c>
      <c r="J13">
        <v>4</v>
      </c>
      <c r="K13">
        <v>3</v>
      </c>
      <c r="L13">
        <v>0</v>
      </c>
      <c r="M13">
        <v>-5</v>
      </c>
      <c r="N13">
        <v>0</v>
      </c>
      <c r="O13">
        <v>-2</v>
      </c>
      <c r="P13">
        <v>-8</v>
      </c>
      <c r="Q13">
        <v>-4</v>
      </c>
      <c r="R13">
        <v>-3</v>
      </c>
      <c r="S13">
        <v>7</v>
      </c>
    </row>
    <row r="14" spans="1:19" x14ac:dyDescent="0.2">
      <c r="A14" s="105">
        <v>43862</v>
      </c>
      <c r="B14">
        <v>0</v>
      </c>
      <c r="C14">
        <v>1</v>
      </c>
      <c r="D14">
        <v>6</v>
      </c>
      <c r="E14">
        <v>4</v>
      </c>
      <c r="F14">
        <v>3</v>
      </c>
      <c r="G14">
        <v>7</v>
      </c>
      <c r="H14">
        <v>13</v>
      </c>
      <c r="I14">
        <v>2</v>
      </c>
      <c r="J14">
        <v>5</v>
      </c>
      <c r="K14">
        <v>-1</v>
      </c>
      <c r="L14">
        <v>10</v>
      </c>
      <c r="M14">
        <v>-3</v>
      </c>
      <c r="N14">
        <v>12</v>
      </c>
      <c r="O14">
        <v>8</v>
      </c>
      <c r="P14">
        <v>11</v>
      </c>
      <c r="Q14">
        <v>9</v>
      </c>
      <c r="R14">
        <v>-2</v>
      </c>
      <c r="S14">
        <v>14</v>
      </c>
    </row>
    <row r="15" spans="1:19" x14ac:dyDescent="0.2">
      <c r="A15" s="105">
        <v>43891</v>
      </c>
      <c r="B15">
        <v>8</v>
      </c>
      <c r="C15">
        <v>5</v>
      </c>
      <c r="D15">
        <v>4</v>
      </c>
      <c r="E15">
        <v>0</v>
      </c>
      <c r="F15">
        <v>-2</v>
      </c>
      <c r="G15">
        <v>9</v>
      </c>
      <c r="H15">
        <v>-3</v>
      </c>
      <c r="I15">
        <v>-1</v>
      </c>
      <c r="J15">
        <v>2</v>
      </c>
      <c r="K15">
        <v>0</v>
      </c>
      <c r="L15">
        <v>6</v>
      </c>
      <c r="M15">
        <v>-6</v>
      </c>
      <c r="N15">
        <v>1</v>
      </c>
      <c r="O15">
        <v>3</v>
      </c>
      <c r="P15">
        <v>10</v>
      </c>
      <c r="Q15">
        <v>-5</v>
      </c>
      <c r="R15">
        <v>-4</v>
      </c>
      <c r="S15">
        <v>7</v>
      </c>
    </row>
    <row r="16" spans="1:19" x14ac:dyDescent="0.2">
      <c r="A16" s="105">
        <v>43922</v>
      </c>
      <c r="B16">
        <v>0</v>
      </c>
      <c r="C16">
        <v>-1</v>
      </c>
      <c r="D16">
        <v>-3</v>
      </c>
      <c r="E16">
        <v>-7</v>
      </c>
      <c r="F16">
        <v>-11</v>
      </c>
      <c r="G16">
        <v>1</v>
      </c>
      <c r="H16">
        <v>-14</v>
      </c>
      <c r="I16">
        <v>-9</v>
      </c>
      <c r="J16">
        <v>-4</v>
      </c>
      <c r="K16">
        <v>-10</v>
      </c>
      <c r="L16">
        <v>2</v>
      </c>
      <c r="M16">
        <v>-6</v>
      </c>
      <c r="N16">
        <v>-8</v>
      </c>
      <c r="O16">
        <v>-2</v>
      </c>
      <c r="P16">
        <v>-15</v>
      </c>
      <c r="Q16">
        <v>-12</v>
      </c>
      <c r="R16">
        <v>-13</v>
      </c>
      <c r="S16">
        <v>-5</v>
      </c>
    </row>
    <row r="17" spans="1:19" x14ac:dyDescent="0.2">
      <c r="A17" s="105">
        <v>43952</v>
      </c>
      <c r="B17">
        <v>4</v>
      </c>
      <c r="C17">
        <v>-3</v>
      </c>
      <c r="D17">
        <v>-2</v>
      </c>
      <c r="E17">
        <v>-4</v>
      </c>
      <c r="F17">
        <v>-7</v>
      </c>
      <c r="G17">
        <v>3</v>
      </c>
      <c r="H17">
        <v>5</v>
      </c>
      <c r="I17">
        <v>-6</v>
      </c>
      <c r="J17">
        <v>-5</v>
      </c>
      <c r="K17">
        <v>6</v>
      </c>
      <c r="L17">
        <v>2</v>
      </c>
      <c r="M17">
        <v>-8</v>
      </c>
      <c r="N17">
        <v>0</v>
      </c>
      <c r="O17">
        <v>-10</v>
      </c>
      <c r="P17">
        <v>-11</v>
      </c>
      <c r="Q17">
        <v>0</v>
      </c>
      <c r="R17">
        <v>-9</v>
      </c>
      <c r="S17">
        <v>1</v>
      </c>
    </row>
    <row r="18" spans="1:19" x14ac:dyDescent="0.2">
      <c r="A18" s="105">
        <v>43983</v>
      </c>
      <c r="B18">
        <v>9</v>
      </c>
      <c r="C18">
        <v>5</v>
      </c>
      <c r="D18">
        <v>7</v>
      </c>
      <c r="E18">
        <v>1</v>
      </c>
      <c r="F18">
        <v>-2</v>
      </c>
      <c r="G18">
        <v>8</v>
      </c>
      <c r="H18">
        <v>11</v>
      </c>
      <c r="I18">
        <v>-1</v>
      </c>
      <c r="J18">
        <v>4</v>
      </c>
      <c r="K18">
        <v>3</v>
      </c>
      <c r="L18">
        <v>2</v>
      </c>
      <c r="M18">
        <v>0</v>
      </c>
      <c r="N18">
        <v>6</v>
      </c>
      <c r="O18">
        <v>-3</v>
      </c>
      <c r="P18">
        <v>10</v>
      </c>
      <c r="Q18">
        <v>13</v>
      </c>
      <c r="R18">
        <v>-4</v>
      </c>
      <c r="S18">
        <v>12</v>
      </c>
    </row>
    <row r="19" spans="1:19" x14ac:dyDescent="0.2">
      <c r="A19" s="105">
        <v>44013</v>
      </c>
      <c r="B19">
        <v>6</v>
      </c>
      <c r="C19">
        <v>7</v>
      </c>
      <c r="D19">
        <v>5</v>
      </c>
      <c r="E19">
        <v>1</v>
      </c>
      <c r="F19">
        <v>-1</v>
      </c>
      <c r="G19">
        <v>9</v>
      </c>
      <c r="H19">
        <v>12</v>
      </c>
      <c r="I19">
        <v>-2</v>
      </c>
      <c r="J19">
        <v>2</v>
      </c>
      <c r="K19">
        <v>0</v>
      </c>
      <c r="L19">
        <v>0</v>
      </c>
      <c r="M19">
        <v>3</v>
      </c>
      <c r="N19">
        <v>8</v>
      </c>
      <c r="O19">
        <v>4</v>
      </c>
      <c r="P19">
        <v>10</v>
      </c>
      <c r="Q19">
        <v>11</v>
      </c>
      <c r="R19">
        <v>-3</v>
      </c>
      <c r="S19">
        <v>13</v>
      </c>
    </row>
    <row r="20" spans="1:19" x14ac:dyDescent="0.2">
      <c r="A20" s="105">
        <v>44044</v>
      </c>
      <c r="B20">
        <v>6</v>
      </c>
      <c r="C20">
        <v>11</v>
      </c>
      <c r="D20">
        <v>10</v>
      </c>
      <c r="E20">
        <v>3</v>
      </c>
      <c r="F20">
        <v>8</v>
      </c>
      <c r="G20">
        <v>13</v>
      </c>
      <c r="H20">
        <v>-1</v>
      </c>
      <c r="I20">
        <v>7</v>
      </c>
      <c r="J20">
        <v>4</v>
      </c>
      <c r="K20">
        <v>5</v>
      </c>
      <c r="L20">
        <v>2</v>
      </c>
      <c r="M20">
        <v>-2</v>
      </c>
      <c r="N20">
        <v>14</v>
      </c>
      <c r="O20">
        <v>9</v>
      </c>
      <c r="P20">
        <v>-3</v>
      </c>
      <c r="Q20">
        <v>12</v>
      </c>
      <c r="R20">
        <v>1</v>
      </c>
      <c r="S20">
        <v>15</v>
      </c>
    </row>
    <row r="21" spans="1:19" x14ac:dyDescent="0.2">
      <c r="A21" s="105">
        <v>44075</v>
      </c>
      <c r="B21">
        <v>-4</v>
      </c>
      <c r="C21">
        <v>7</v>
      </c>
      <c r="D21">
        <v>2</v>
      </c>
      <c r="E21">
        <v>10</v>
      </c>
      <c r="F21">
        <v>8</v>
      </c>
      <c r="G21">
        <v>12</v>
      </c>
      <c r="H21">
        <v>11</v>
      </c>
      <c r="I21">
        <v>4</v>
      </c>
      <c r="J21">
        <v>6</v>
      </c>
      <c r="K21">
        <v>9</v>
      </c>
      <c r="L21">
        <v>14</v>
      </c>
      <c r="M21">
        <v>-2</v>
      </c>
      <c r="N21">
        <v>5</v>
      </c>
      <c r="O21">
        <v>-1</v>
      </c>
      <c r="P21">
        <v>-3</v>
      </c>
      <c r="Q21">
        <v>3</v>
      </c>
      <c r="R21">
        <v>1</v>
      </c>
      <c r="S21">
        <v>13</v>
      </c>
    </row>
    <row r="22" spans="1:19" x14ac:dyDescent="0.2">
      <c r="A22" s="105">
        <v>44105</v>
      </c>
      <c r="B22">
        <v>15</v>
      </c>
      <c r="C22">
        <v>6</v>
      </c>
      <c r="D22">
        <v>4</v>
      </c>
      <c r="E22">
        <v>2</v>
      </c>
      <c r="F22">
        <v>14</v>
      </c>
      <c r="G22">
        <v>12</v>
      </c>
      <c r="H22">
        <v>9</v>
      </c>
      <c r="I22">
        <v>10</v>
      </c>
      <c r="J22">
        <v>1</v>
      </c>
      <c r="K22">
        <v>13</v>
      </c>
      <c r="L22">
        <v>8</v>
      </c>
      <c r="M22">
        <v>0</v>
      </c>
      <c r="N22">
        <v>11</v>
      </c>
      <c r="O22">
        <v>5</v>
      </c>
      <c r="P22">
        <v>-1</v>
      </c>
      <c r="Q22">
        <v>-2</v>
      </c>
      <c r="R22">
        <v>3</v>
      </c>
      <c r="S22">
        <v>7</v>
      </c>
    </row>
    <row r="23" spans="1:19" x14ac:dyDescent="0.2">
      <c r="A23" s="105">
        <v>44136</v>
      </c>
      <c r="B23">
        <v>16</v>
      </c>
      <c r="C23">
        <v>8</v>
      </c>
      <c r="D23">
        <v>6</v>
      </c>
      <c r="E23">
        <v>12</v>
      </c>
      <c r="F23">
        <v>11</v>
      </c>
      <c r="G23">
        <v>1</v>
      </c>
      <c r="H23">
        <v>2</v>
      </c>
      <c r="I23">
        <v>7</v>
      </c>
      <c r="J23">
        <v>4</v>
      </c>
      <c r="K23">
        <v>15</v>
      </c>
      <c r="L23">
        <v>5</v>
      </c>
      <c r="M23">
        <v>-1</v>
      </c>
      <c r="N23">
        <v>10</v>
      </c>
      <c r="O23">
        <v>0</v>
      </c>
      <c r="P23">
        <v>-2</v>
      </c>
      <c r="Q23">
        <v>14</v>
      </c>
      <c r="R23">
        <v>3</v>
      </c>
      <c r="S23">
        <v>13</v>
      </c>
    </row>
    <row r="24" spans="1:19" x14ac:dyDescent="0.2">
      <c r="A24" s="105">
        <v>44166</v>
      </c>
      <c r="B24">
        <v>16</v>
      </c>
      <c r="C24">
        <v>7</v>
      </c>
      <c r="D24">
        <v>11</v>
      </c>
      <c r="E24">
        <v>3</v>
      </c>
      <c r="F24">
        <v>13</v>
      </c>
      <c r="G24">
        <v>2</v>
      </c>
      <c r="H24">
        <v>15</v>
      </c>
      <c r="I24">
        <v>12</v>
      </c>
      <c r="J24">
        <v>1</v>
      </c>
      <c r="K24">
        <v>-1</v>
      </c>
      <c r="L24">
        <v>8</v>
      </c>
      <c r="M24">
        <v>6</v>
      </c>
      <c r="N24">
        <v>9</v>
      </c>
      <c r="O24">
        <v>5</v>
      </c>
      <c r="P24">
        <v>-2</v>
      </c>
      <c r="Q24">
        <v>4</v>
      </c>
      <c r="R24">
        <v>10</v>
      </c>
      <c r="S24">
        <v>14</v>
      </c>
    </row>
    <row r="25" spans="1:19" x14ac:dyDescent="0.2">
      <c r="A25" s="105">
        <v>44197</v>
      </c>
      <c r="B25">
        <v>9</v>
      </c>
      <c r="C25">
        <v>13</v>
      </c>
      <c r="D25">
        <v>1</v>
      </c>
      <c r="E25">
        <v>16</v>
      </c>
      <c r="F25">
        <v>12</v>
      </c>
      <c r="G25">
        <v>6</v>
      </c>
      <c r="H25">
        <v>4</v>
      </c>
      <c r="I25">
        <v>15</v>
      </c>
      <c r="J25">
        <v>3</v>
      </c>
      <c r="K25">
        <v>5</v>
      </c>
      <c r="L25">
        <v>8</v>
      </c>
      <c r="M25">
        <v>-1</v>
      </c>
      <c r="N25">
        <v>11</v>
      </c>
      <c r="O25">
        <v>14</v>
      </c>
      <c r="P25">
        <v>-2</v>
      </c>
      <c r="Q25">
        <v>2</v>
      </c>
      <c r="R25">
        <v>10</v>
      </c>
      <c r="S25">
        <v>7</v>
      </c>
    </row>
    <row r="26" spans="1:19" x14ac:dyDescent="0.2">
      <c r="A26" s="105">
        <v>44228</v>
      </c>
      <c r="B26">
        <v>5</v>
      </c>
      <c r="C26">
        <v>12</v>
      </c>
      <c r="D26">
        <v>6</v>
      </c>
      <c r="E26">
        <v>15</v>
      </c>
      <c r="F26">
        <v>10</v>
      </c>
      <c r="G26">
        <v>4</v>
      </c>
      <c r="H26">
        <v>2</v>
      </c>
      <c r="I26">
        <v>11</v>
      </c>
      <c r="J26">
        <v>3</v>
      </c>
      <c r="K26">
        <v>1</v>
      </c>
      <c r="L26">
        <v>13</v>
      </c>
      <c r="M26">
        <v>-1</v>
      </c>
      <c r="N26">
        <v>7</v>
      </c>
      <c r="O26">
        <v>14</v>
      </c>
      <c r="P26">
        <v>-2</v>
      </c>
      <c r="Q26">
        <v>16</v>
      </c>
      <c r="R26">
        <v>9</v>
      </c>
      <c r="S26">
        <v>8</v>
      </c>
    </row>
    <row r="27" spans="1:19" x14ac:dyDescent="0.2">
      <c r="A27" s="105">
        <v>44256</v>
      </c>
      <c r="B27">
        <v>13</v>
      </c>
      <c r="C27">
        <v>5</v>
      </c>
      <c r="D27">
        <v>14</v>
      </c>
      <c r="E27">
        <v>16</v>
      </c>
      <c r="F27">
        <v>11</v>
      </c>
      <c r="G27">
        <v>10</v>
      </c>
      <c r="H27">
        <v>12</v>
      </c>
      <c r="I27">
        <v>15</v>
      </c>
      <c r="J27">
        <v>3</v>
      </c>
      <c r="K27">
        <v>4</v>
      </c>
      <c r="L27">
        <v>7</v>
      </c>
      <c r="M27">
        <v>1</v>
      </c>
      <c r="N27">
        <v>8</v>
      </c>
      <c r="O27">
        <v>9</v>
      </c>
      <c r="P27">
        <v>2</v>
      </c>
      <c r="Q27">
        <v>17</v>
      </c>
      <c r="R27">
        <v>6</v>
      </c>
      <c r="S27">
        <v>0</v>
      </c>
    </row>
    <row r="28" spans="1:19" x14ac:dyDescent="0.2">
      <c r="A28" s="105">
        <v>44287</v>
      </c>
      <c r="B28">
        <v>6</v>
      </c>
      <c r="C28">
        <v>11</v>
      </c>
      <c r="D28">
        <v>8</v>
      </c>
      <c r="E28">
        <v>0</v>
      </c>
      <c r="F28">
        <v>14</v>
      </c>
      <c r="G28">
        <v>9</v>
      </c>
      <c r="H28">
        <v>16</v>
      </c>
      <c r="I28">
        <v>15</v>
      </c>
      <c r="J28">
        <v>12</v>
      </c>
      <c r="K28">
        <v>7</v>
      </c>
      <c r="L28">
        <v>4</v>
      </c>
      <c r="M28">
        <v>3</v>
      </c>
      <c r="N28">
        <v>10</v>
      </c>
      <c r="O28">
        <v>13</v>
      </c>
      <c r="P28">
        <v>2</v>
      </c>
      <c r="Q28">
        <v>17</v>
      </c>
      <c r="R28">
        <v>5</v>
      </c>
      <c r="S28">
        <v>1</v>
      </c>
    </row>
    <row r="29" spans="1:19" x14ac:dyDescent="0.2">
      <c r="A29" s="105">
        <v>44317</v>
      </c>
      <c r="B29">
        <v>0</v>
      </c>
      <c r="C29">
        <v>6</v>
      </c>
      <c r="D29">
        <v>11</v>
      </c>
      <c r="E29">
        <v>10</v>
      </c>
      <c r="F29">
        <v>9</v>
      </c>
      <c r="G29">
        <v>8</v>
      </c>
      <c r="H29">
        <v>16</v>
      </c>
      <c r="I29">
        <v>7</v>
      </c>
      <c r="J29">
        <v>5</v>
      </c>
      <c r="K29">
        <v>15</v>
      </c>
      <c r="L29">
        <v>2</v>
      </c>
      <c r="M29">
        <v>1</v>
      </c>
      <c r="N29">
        <v>14</v>
      </c>
      <c r="O29">
        <v>12</v>
      </c>
      <c r="P29">
        <v>-1</v>
      </c>
      <c r="Q29">
        <v>13</v>
      </c>
      <c r="R29">
        <v>4</v>
      </c>
      <c r="S29">
        <v>3</v>
      </c>
    </row>
    <row r="30" spans="1:19" x14ac:dyDescent="0.2">
      <c r="A30" s="105">
        <v>44348</v>
      </c>
      <c r="B30">
        <v>0</v>
      </c>
      <c r="C30">
        <v>12</v>
      </c>
      <c r="D30">
        <v>14</v>
      </c>
      <c r="E30">
        <v>15</v>
      </c>
      <c r="F30">
        <v>11</v>
      </c>
      <c r="G30">
        <v>5</v>
      </c>
      <c r="H30">
        <v>17</v>
      </c>
      <c r="I30">
        <v>16</v>
      </c>
      <c r="J30">
        <v>9</v>
      </c>
      <c r="K30">
        <v>8</v>
      </c>
      <c r="L30">
        <v>4</v>
      </c>
      <c r="M30">
        <v>1</v>
      </c>
      <c r="N30">
        <v>13</v>
      </c>
      <c r="O30">
        <v>6</v>
      </c>
      <c r="P30">
        <v>3</v>
      </c>
      <c r="Q30">
        <v>7</v>
      </c>
      <c r="R30">
        <v>10</v>
      </c>
      <c r="S30">
        <v>2</v>
      </c>
    </row>
    <row r="31" spans="1:19" x14ac:dyDescent="0.2">
      <c r="A31" s="105">
        <v>44378</v>
      </c>
      <c r="B31">
        <v>15</v>
      </c>
      <c r="C31">
        <v>8</v>
      </c>
      <c r="D31">
        <v>13</v>
      </c>
      <c r="E31">
        <v>3</v>
      </c>
      <c r="F31">
        <v>10</v>
      </c>
      <c r="G31">
        <v>7</v>
      </c>
      <c r="H31">
        <v>17</v>
      </c>
      <c r="I31">
        <v>11</v>
      </c>
      <c r="J31">
        <v>14</v>
      </c>
      <c r="K31">
        <v>12</v>
      </c>
      <c r="L31">
        <v>9</v>
      </c>
      <c r="M31">
        <v>1</v>
      </c>
      <c r="N31">
        <v>5</v>
      </c>
      <c r="O31">
        <v>6</v>
      </c>
      <c r="P31">
        <v>16</v>
      </c>
      <c r="Q31">
        <v>-1</v>
      </c>
      <c r="R31">
        <v>4</v>
      </c>
      <c r="S31">
        <v>2</v>
      </c>
    </row>
    <row r="32" spans="1:19" x14ac:dyDescent="0.2">
      <c r="A32" s="105">
        <v>44409</v>
      </c>
      <c r="B32">
        <v>0</v>
      </c>
      <c r="C32">
        <v>8</v>
      </c>
      <c r="D32">
        <v>14</v>
      </c>
      <c r="E32">
        <v>11</v>
      </c>
      <c r="F32">
        <v>10</v>
      </c>
      <c r="G32">
        <v>6</v>
      </c>
      <c r="H32">
        <v>15</v>
      </c>
      <c r="I32">
        <v>13</v>
      </c>
      <c r="J32">
        <v>7</v>
      </c>
      <c r="K32">
        <v>-1</v>
      </c>
      <c r="L32">
        <v>2</v>
      </c>
      <c r="M32">
        <v>1</v>
      </c>
      <c r="N32">
        <v>9</v>
      </c>
      <c r="O32">
        <v>12</v>
      </c>
      <c r="P32">
        <v>3</v>
      </c>
      <c r="Q32">
        <v>-2</v>
      </c>
      <c r="R32">
        <v>5</v>
      </c>
      <c r="S32">
        <v>4</v>
      </c>
    </row>
    <row r="33" spans="1:19" x14ac:dyDescent="0.2">
      <c r="A33" s="105">
        <v>44440</v>
      </c>
      <c r="B33">
        <v>11</v>
      </c>
      <c r="C33">
        <v>12</v>
      </c>
      <c r="D33">
        <v>13</v>
      </c>
      <c r="E33">
        <v>14</v>
      </c>
      <c r="F33">
        <v>5</v>
      </c>
      <c r="G33">
        <v>6</v>
      </c>
      <c r="H33">
        <v>17</v>
      </c>
      <c r="I33">
        <v>15</v>
      </c>
      <c r="J33">
        <v>7</v>
      </c>
      <c r="K33">
        <v>2</v>
      </c>
      <c r="L33">
        <v>9</v>
      </c>
      <c r="M33">
        <v>16</v>
      </c>
      <c r="N33">
        <v>1</v>
      </c>
      <c r="O33">
        <v>3</v>
      </c>
      <c r="P33">
        <v>8</v>
      </c>
      <c r="Q33">
        <v>10</v>
      </c>
      <c r="R33">
        <v>4</v>
      </c>
      <c r="S33">
        <v>-1</v>
      </c>
    </row>
    <row r="34" spans="1:19" x14ac:dyDescent="0.2">
      <c r="A34" s="105">
        <v>44470</v>
      </c>
      <c r="B34">
        <v>16</v>
      </c>
      <c r="C34">
        <v>8</v>
      </c>
      <c r="D34">
        <v>9</v>
      </c>
      <c r="E34">
        <v>13</v>
      </c>
      <c r="F34">
        <v>7</v>
      </c>
      <c r="G34">
        <v>10</v>
      </c>
      <c r="H34">
        <v>15</v>
      </c>
      <c r="I34">
        <v>12</v>
      </c>
      <c r="J34">
        <v>6</v>
      </c>
      <c r="K34">
        <v>-1</v>
      </c>
      <c r="L34">
        <v>3</v>
      </c>
      <c r="M34">
        <v>5</v>
      </c>
      <c r="N34">
        <v>4</v>
      </c>
      <c r="O34">
        <v>2</v>
      </c>
      <c r="P34">
        <v>11</v>
      </c>
      <c r="Q34">
        <v>14</v>
      </c>
      <c r="R34">
        <v>1</v>
      </c>
      <c r="S34">
        <v>-2</v>
      </c>
    </row>
    <row r="35" spans="1:19" x14ac:dyDescent="0.2">
      <c r="A35" s="105">
        <v>44501</v>
      </c>
      <c r="B35">
        <v>13</v>
      </c>
      <c r="C35">
        <v>4</v>
      </c>
      <c r="D35">
        <v>10</v>
      </c>
      <c r="E35">
        <v>11</v>
      </c>
      <c r="F35">
        <v>2</v>
      </c>
      <c r="G35">
        <v>6</v>
      </c>
      <c r="H35">
        <v>12</v>
      </c>
      <c r="I35">
        <v>9</v>
      </c>
      <c r="J35">
        <v>5</v>
      </c>
      <c r="K35">
        <v>0</v>
      </c>
      <c r="L35">
        <v>7</v>
      </c>
      <c r="M35">
        <v>3</v>
      </c>
      <c r="N35">
        <v>8</v>
      </c>
      <c r="O35">
        <v>-1</v>
      </c>
      <c r="P35">
        <v>-2</v>
      </c>
      <c r="Q35">
        <v>0</v>
      </c>
      <c r="R35">
        <v>1</v>
      </c>
      <c r="S35">
        <v>0</v>
      </c>
    </row>
    <row r="36" spans="1:19" x14ac:dyDescent="0.2">
      <c r="A36" s="105">
        <v>44531</v>
      </c>
      <c r="B36">
        <v>15</v>
      </c>
      <c r="C36">
        <v>8</v>
      </c>
      <c r="D36">
        <v>5</v>
      </c>
      <c r="E36">
        <v>7</v>
      </c>
      <c r="F36">
        <v>6</v>
      </c>
      <c r="G36">
        <v>4</v>
      </c>
      <c r="H36">
        <v>14</v>
      </c>
      <c r="I36">
        <v>11</v>
      </c>
      <c r="J36">
        <v>9</v>
      </c>
      <c r="K36">
        <v>10</v>
      </c>
      <c r="L36">
        <v>-1</v>
      </c>
      <c r="M36">
        <v>1</v>
      </c>
      <c r="N36">
        <v>12</v>
      </c>
      <c r="O36">
        <v>2</v>
      </c>
      <c r="P36">
        <v>-2</v>
      </c>
      <c r="Q36">
        <v>13</v>
      </c>
      <c r="R36">
        <v>3</v>
      </c>
      <c r="S36">
        <v>-3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S36"/>
  <sheetViews>
    <sheetView zoomScale="160" zoomScaleNormal="160" workbookViewId="0">
      <selection activeCell="Q47" sqref="Q47"/>
    </sheetView>
  </sheetViews>
  <sheetFormatPr baseColWidth="10" defaultRowHeight="15" x14ac:dyDescent="0.2"/>
  <sheetData>
    <row r="1" spans="1:19" x14ac:dyDescent="0.2">
      <c r="A1" t="s">
        <v>56</v>
      </c>
      <c r="B1" t="s">
        <v>12</v>
      </c>
      <c r="C1" t="s">
        <v>15</v>
      </c>
      <c r="D1" t="s">
        <v>9</v>
      </c>
      <c r="E1" t="s">
        <v>14</v>
      </c>
      <c r="F1" t="s">
        <v>19</v>
      </c>
      <c r="G1" t="s">
        <v>10</v>
      </c>
      <c r="H1" t="s">
        <v>18</v>
      </c>
      <c r="I1" t="s">
        <v>11</v>
      </c>
      <c r="J1" t="s">
        <v>7</v>
      </c>
      <c r="K1" t="s">
        <v>20</v>
      </c>
      <c r="L1" t="s">
        <v>13</v>
      </c>
      <c r="M1" t="s">
        <v>16</v>
      </c>
      <c r="N1" t="s">
        <v>8</v>
      </c>
      <c r="O1" t="s">
        <v>23</v>
      </c>
      <c r="P1" t="s">
        <v>21</v>
      </c>
      <c r="Q1" t="s">
        <v>6</v>
      </c>
      <c r="R1" t="s">
        <v>17</v>
      </c>
      <c r="S1" t="s">
        <v>22</v>
      </c>
    </row>
    <row r="2" spans="1:19" x14ac:dyDescent="0.2">
      <c r="A2" s="105">
        <v>43497</v>
      </c>
      <c r="B2">
        <v>0</v>
      </c>
      <c r="C2">
        <v>6</v>
      </c>
      <c r="D2">
        <v>12</v>
      </c>
      <c r="E2">
        <v>2</v>
      </c>
      <c r="F2">
        <v>10</v>
      </c>
      <c r="G2">
        <v>3</v>
      </c>
      <c r="H2">
        <v>8</v>
      </c>
      <c r="I2">
        <v>1</v>
      </c>
      <c r="J2">
        <v>5</v>
      </c>
      <c r="K2">
        <v>-1</v>
      </c>
      <c r="L2">
        <v>4</v>
      </c>
      <c r="M2">
        <v>0</v>
      </c>
      <c r="N2">
        <v>7</v>
      </c>
      <c r="O2">
        <v>9</v>
      </c>
      <c r="P2">
        <v>11</v>
      </c>
      <c r="Q2">
        <v>0</v>
      </c>
      <c r="R2">
        <v>0</v>
      </c>
      <c r="S2">
        <v>13</v>
      </c>
    </row>
    <row r="3" spans="1:19" x14ac:dyDescent="0.2">
      <c r="A3" s="105">
        <v>43525</v>
      </c>
      <c r="B3">
        <v>-2</v>
      </c>
      <c r="C3">
        <v>8</v>
      </c>
      <c r="D3">
        <v>7</v>
      </c>
      <c r="E3">
        <v>3</v>
      </c>
      <c r="F3">
        <v>4</v>
      </c>
      <c r="G3">
        <v>12</v>
      </c>
      <c r="H3">
        <v>0</v>
      </c>
      <c r="I3">
        <v>2</v>
      </c>
      <c r="J3">
        <v>1</v>
      </c>
      <c r="K3">
        <v>0</v>
      </c>
      <c r="L3">
        <v>-1</v>
      </c>
      <c r="M3">
        <v>11</v>
      </c>
      <c r="N3">
        <v>6</v>
      </c>
      <c r="O3">
        <v>9</v>
      </c>
      <c r="P3">
        <v>13</v>
      </c>
      <c r="Q3">
        <v>10</v>
      </c>
      <c r="R3">
        <v>5</v>
      </c>
      <c r="S3">
        <v>14</v>
      </c>
    </row>
    <row r="4" spans="1:19" x14ac:dyDescent="0.2">
      <c r="A4" s="105">
        <v>43556</v>
      </c>
      <c r="B4">
        <v>0</v>
      </c>
      <c r="C4">
        <v>6</v>
      </c>
      <c r="D4">
        <v>5</v>
      </c>
      <c r="E4">
        <v>12</v>
      </c>
      <c r="F4">
        <v>4</v>
      </c>
      <c r="G4">
        <v>1</v>
      </c>
      <c r="H4">
        <v>8</v>
      </c>
      <c r="I4">
        <v>3</v>
      </c>
      <c r="J4">
        <v>11</v>
      </c>
      <c r="K4">
        <v>14</v>
      </c>
      <c r="L4">
        <v>7</v>
      </c>
      <c r="M4">
        <v>-2</v>
      </c>
      <c r="N4">
        <v>2</v>
      </c>
      <c r="O4">
        <v>-3</v>
      </c>
      <c r="P4">
        <v>10</v>
      </c>
      <c r="Q4">
        <v>9</v>
      </c>
      <c r="R4">
        <v>-1</v>
      </c>
      <c r="S4">
        <v>13</v>
      </c>
    </row>
    <row r="5" spans="1:19" x14ac:dyDescent="0.2">
      <c r="A5" s="105">
        <v>43586</v>
      </c>
      <c r="B5">
        <v>-4</v>
      </c>
      <c r="C5">
        <v>3</v>
      </c>
      <c r="D5">
        <v>9</v>
      </c>
      <c r="E5">
        <v>7</v>
      </c>
      <c r="F5">
        <v>1</v>
      </c>
      <c r="G5">
        <v>0</v>
      </c>
      <c r="H5">
        <v>12</v>
      </c>
      <c r="I5">
        <v>4</v>
      </c>
      <c r="J5">
        <v>6</v>
      </c>
      <c r="K5">
        <v>5</v>
      </c>
      <c r="L5">
        <v>-1</v>
      </c>
      <c r="M5">
        <v>-3</v>
      </c>
      <c r="N5">
        <v>10</v>
      </c>
      <c r="O5">
        <v>-2</v>
      </c>
      <c r="P5">
        <v>11</v>
      </c>
      <c r="Q5">
        <v>8</v>
      </c>
      <c r="R5">
        <v>2</v>
      </c>
      <c r="S5">
        <v>0</v>
      </c>
    </row>
    <row r="6" spans="1:19" x14ac:dyDescent="0.2">
      <c r="A6" s="105">
        <v>43617</v>
      </c>
      <c r="B6">
        <v>-6</v>
      </c>
      <c r="C6">
        <v>6</v>
      </c>
      <c r="D6">
        <v>1</v>
      </c>
      <c r="E6">
        <v>0</v>
      </c>
      <c r="F6">
        <v>-1</v>
      </c>
      <c r="G6">
        <v>5</v>
      </c>
      <c r="H6">
        <v>10</v>
      </c>
      <c r="I6">
        <v>-2</v>
      </c>
      <c r="J6">
        <v>3</v>
      </c>
      <c r="K6">
        <v>9</v>
      </c>
      <c r="L6">
        <v>2</v>
      </c>
      <c r="M6">
        <v>0</v>
      </c>
      <c r="N6">
        <v>4</v>
      </c>
      <c r="O6">
        <v>-5</v>
      </c>
      <c r="P6">
        <v>7</v>
      </c>
      <c r="Q6">
        <v>8</v>
      </c>
      <c r="R6">
        <v>-3</v>
      </c>
      <c r="S6">
        <v>-4</v>
      </c>
    </row>
    <row r="7" spans="1:19" x14ac:dyDescent="0.2">
      <c r="A7" s="105">
        <v>43647</v>
      </c>
      <c r="B7">
        <v>-10</v>
      </c>
      <c r="C7">
        <v>2</v>
      </c>
      <c r="D7">
        <v>1</v>
      </c>
      <c r="E7">
        <v>-6</v>
      </c>
      <c r="F7">
        <v>-7</v>
      </c>
      <c r="G7">
        <v>4</v>
      </c>
      <c r="H7">
        <v>0</v>
      </c>
      <c r="I7">
        <v>0</v>
      </c>
      <c r="J7">
        <v>-3</v>
      </c>
      <c r="K7">
        <v>-4</v>
      </c>
      <c r="L7">
        <v>-2</v>
      </c>
      <c r="M7">
        <v>-8</v>
      </c>
      <c r="N7">
        <v>-1</v>
      </c>
      <c r="O7">
        <v>-9</v>
      </c>
      <c r="P7">
        <v>5</v>
      </c>
      <c r="Q7">
        <v>3</v>
      </c>
      <c r="R7">
        <v>-5</v>
      </c>
      <c r="S7">
        <v>6</v>
      </c>
    </row>
    <row r="8" spans="1:19" x14ac:dyDescent="0.2">
      <c r="A8" s="105">
        <v>43678</v>
      </c>
      <c r="B8">
        <v>-11</v>
      </c>
      <c r="C8">
        <v>1</v>
      </c>
      <c r="D8">
        <v>-1</v>
      </c>
      <c r="E8">
        <v>0</v>
      </c>
      <c r="F8">
        <v>-6</v>
      </c>
      <c r="G8">
        <v>0</v>
      </c>
      <c r="H8">
        <v>0</v>
      </c>
      <c r="I8">
        <v>2</v>
      </c>
      <c r="J8">
        <v>-2</v>
      </c>
      <c r="K8">
        <v>3</v>
      </c>
      <c r="L8">
        <v>-10</v>
      </c>
      <c r="M8">
        <v>-5</v>
      </c>
      <c r="N8">
        <v>-4</v>
      </c>
      <c r="O8">
        <v>-3</v>
      </c>
      <c r="P8">
        <v>0</v>
      </c>
      <c r="Q8">
        <v>-7</v>
      </c>
      <c r="R8">
        <v>-8</v>
      </c>
      <c r="S8">
        <v>-9</v>
      </c>
    </row>
    <row r="9" spans="1:19" x14ac:dyDescent="0.2">
      <c r="A9" s="105">
        <v>43678.000001157408</v>
      </c>
      <c r="B9">
        <v>-11</v>
      </c>
      <c r="C9">
        <v>0</v>
      </c>
      <c r="D9">
        <v>-3</v>
      </c>
      <c r="E9">
        <v>-8</v>
      </c>
      <c r="F9">
        <v>-2</v>
      </c>
      <c r="G9">
        <v>2</v>
      </c>
      <c r="H9">
        <v>0</v>
      </c>
      <c r="I9">
        <v>0</v>
      </c>
      <c r="J9">
        <v>3</v>
      </c>
      <c r="K9">
        <v>-7</v>
      </c>
      <c r="L9">
        <v>-4</v>
      </c>
      <c r="M9">
        <v>-6</v>
      </c>
      <c r="N9">
        <v>-1</v>
      </c>
      <c r="O9">
        <v>0</v>
      </c>
      <c r="P9">
        <v>0</v>
      </c>
      <c r="Q9">
        <v>-10</v>
      </c>
      <c r="R9">
        <v>-5</v>
      </c>
      <c r="S9">
        <v>-9</v>
      </c>
    </row>
    <row r="10" spans="1:19" x14ac:dyDescent="0.2">
      <c r="A10" s="105">
        <v>43739</v>
      </c>
      <c r="B10">
        <v>-9</v>
      </c>
      <c r="C10">
        <v>-1</v>
      </c>
      <c r="D10">
        <v>2</v>
      </c>
      <c r="E10">
        <v>0</v>
      </c>
      <c r="F10">
        <v>1</v>
      </c>
      <c r="G10">
        <v>3</v>
      </c>
      <c r="H10">
        <v>4</v>
      </c>
      <c r="I10">
        <v>-3</v>
      </c>
      <c r="J10">
        <v>-2</v>
      </c>
      <c r="K10">
        <v>-5</v>
      </c>
      <c r="L10">
        <v>0</v>
      </c>
      <c r="M10">
        <v>-4</v>
      </c>
      <c r="N10">
        <v>-6</v>
      </c>
      <c r="O10">
        <v>-10</v>
      </c>
      <c r="P10">
        <v>0</v>
      </c>
      <c r="Q10">
        <v>-8</v>
      </c>
      <c r="R10">
        <v>-7</v>
      </c>
      <c r="S10">
        <v>5</v>
      </c>
    </row>
    <row r="11" spans="1:19" x14ac:dyDescent="0.2">
      <c r="A11" s="105">
        <v>43770</v>
      </c>
      <c r="B11">
        <v>5</v>
      </c>
      <c r="C11">
        <v>-2</v>
      </c>
      <c r="D11">
        <v>-1</v>
      </c>
      <c r="E11">
        <v>4</v>
      </c>
      <c r="F11">
        <v>-7</v>
      </c>
      <c r="G11">
        <v>2</v>
      </c>
      <c r="H11">
        <v>-9</v>
      </c>
      <c r="I11">
        <v>-5</v>
      </c>
      <c r="J11">
        <v>1</v>
      </c>
      <c r="K11">
        <v>-4</v>
      </c>
      <c r="L11">
        <v>3</v>
      </c>
      <c r="M11">
        <v>-6</v>
      </c>
      <c r="N11">
        <v>-3</v>
      </c>
      <c r="O11">
        <v>0</v>
      </c>
      <c r="P11">
        <v>-10</v>
      </c>
      <c r="Q11">
        <v>-11</v>
      </c>
      <c r="R11">
        <v>-8</v>
      </c>
      <c r="S11">
        <v>-12</v>
      </c>
    </row>
    <row r="12" spans="1:19" x14ac:dyDescent="0.2">
      <c r="A12" s="105">
        <v>43800</v>
      </c>
      <c r="B12">
        <v>0</v>
      </c>
      <c r="C12">
        <v>-2</v>
      </c>
      <c r="D12">
        <v>-3</v>
      </c>
      <c r="E12">
        <v>-6</v>
      </c>
      <c r="F12">
        <v>-7</v>
      </c>
      <c r="G12">
        <v>2</v>
      </c>
      <c r="H12">
        <v>-11</v>
      </c>
      <c r="I12">
        <v>-1</v>
      </c>
      <c r="J12">
        <v>1</v>
      </c>
      <c r="K12">
        <v>-10</v>
      </c>
      <c r="L12">
        <v>-5</v>
      </c>
      <c r="M12">
        <v>0</v>
      </c>
      <c r="N12">
        <v>0</v>
      </c>
      <c r="O12">
        <v>-4</v>
      </c>
      <c r="P12">
        <v>-9</v>
      </c>
      <c r="Q12">
        <v>3</v>
      </c>
      <c r="R12">
        <v>-8</v>
      </c>
      <c r="S12">
        <v>-12</v>
      </c>
    </row>
    <row r="13" spans="1:19" x14ac:dyDescent="0.2">
      <c r="A13" s="105">
        <v>43831</v>
      </c>
      <c r="B13">
        <v>-3</v>
      </c>
      <c r="C13">
        <v>3</v>
      </c>
      <c r="D13">
        <v>6</v>
      </c>
      <c r="E13">
        <v>-2</v>
      </c>
      <c r="F13">
        <v>2</v>
      </c>
      <c r="G13">
        <v>5</v>
      </c>
      <c r="H13">
        <v>9</v>
      </c>
      <c r="I13">
        <v>1</v>
      </c>
      <c r="J13">
        <v>7</v>
      </c>
      <c r="K13">
        <v>0</v>
      </c>
      <c r="L13">
        <v>0</v>
      </c>
      <c r="M13">
        <v>0</v>
      </c>
      <c r="N13">
        <v>4</v>
      </c>
      <c r="O13">
        <v>8</v>
      </c>
      <c r="P13">
        <v>-5</v>
      </c>
      <c r="Q13">
        <v>-4</v>
      </c>
      <c r="R13">
        <v>-1</v>
      </c>
      <c r="S13">
        <v>10</v>
      </c>
    </row>
    <row r="14" spans="1:19" x14ac:dyDescent="0.2">
      <c r="A14" s="105">
        <v>43862</v>
      </c>
      <c r="B14">
        <v>12</v>
      </c>
      <c r="C14">
        <v>1</v>
      </c>
      <c r="D14">
        <v>7</v>
      </c>
      <c r="E14">
        <v>11</v>
      </c>
      <c r="F14">
        <v>4</v>
      </c>
      <c r="G14">
        <v>2</v>
      </c>
      <c r="H14">
        <v>8</v>
      </c>
      <c r="I14">
        <v>3</v>
      </c>
      <c r="J14">
        <v>6</v>
      </c>
      <c r="K14">
        <v>5</v>
      </c>
      <c r="L14">
        <v>15</v>
      </c>
      <c r="M14">
        <v>-2</v>
      </c>
      <c r="N14">
        <v>10</v>
      </c>
      <c r="O14">
        <v>13</v>
      </c>
      <c r="P14">
        <v>14</v>
      </c>
      <c r="Q14">
        <v>9</v>
      </c>
      <c r="R14">
        <v>-1</v>
      </c>
      <c r="S14">
        <v>16</v>
      </c>
    </row>
    <row r="15" spans="1:19" x14ac:dyDescent="0.2">
      <c r="A15" s="105">
        <v>43891</v>
      </c>
      <c r="B15">
        <v>7</v>
      </c>
      <c r="C15">
        <v>2</v>
      </c>
      <c r="D15">
        <v>1</v>
      </c>
      <c r="E15">
        <v>5</v>
      </c>
      <c r="F15">
        <v>-2</v>
      </c>
      <c r="G15">
        <v>6</v>
      </c>
      <c r="H15">
        <v>-4</v>
      </c>
      <c r="I15">
        <v>-1</v>
      </c>
      <c r="J15">
        <v>-3</v>
      </c>
      <c r="K15">
        <v>-5</v>
      </c>
      <c r="L15">
        <v>3</v>
      </c>
      <c r="M15">
        <v>-9</v>
      </c>
      <c r="N15">
        <v>4</v>
      </c>
      <c r="O15">
        <v>-7</v>
      </c>
      <c r="P15">
        <v>8</v>
      </c>
      <c r="Q15">
        <v>-6</v>
      </c>
      <c r="R15">
        <v>-8</v>
      </c>
      <c r="S15">
        <v>9</v>
      </c>
    </row>
    <row r="16" spans="1:19" x14ac:dyDescent="0.2">
      <c r="A16" s="105">
        <v>43922</v>
      </c>
      <c r="B16">
        <v>0</v>
      </c>
      <c r="C16">
        <v>-1</v>
      </c>
      <c r="D16">
        <v>-4</v>
      </c>
      <c r="E16">
        <v>-7</v>
      </c>
      <c r="F16">
        <v>-9</v>
      </c>
      <c r="G16">
        <v>2</v>
      </c>
      <c r="H16">
        <v>-10</v>
      </c>
      <c r="I16">
        <v>-8</v>
      </c>
      <c r="J16">
        <v>-5</v>
      </c>
      <c r="K16">
        <v>-13</v>
      </c>
      <c r="L16">
        <v>1</v>
      </c>
      <c r="M16">
        <v>-11</v>
      </c>
      <c r="N16">
        <v>-6</v>
      </c>
      <c r="O16">
        <v>-2</v>
      </c>
      <c r="P16">
        <v>-14</v>
      </c>
      <c r="Q16">
        <v>-15</v>
      </c>
      <c r="R16">
        <v>-12</v>
      </c>
      <c r="S16">
        <v>-3</v>
      </c>
    </row>
    <row r="17" spans="1:19" x14ac:dyDescent="0.2">
      <c r="A17" s="105">
        <v>43952</v>
      </c>
      <c r="B17">
        <v>0</v>
      </c>
      <c r="C17">
        <v>-3</v>
      </c>
      <c r="D17">
        <v>-6</v>
      </c>
      <c r="E17">
        <v>-1</v>
      </c>
      <c r="F17">
        <v>-9</v>
      </c>
      <c r="G17">
        <v>2</v>
      </c>
      <c r="H17">
        <v>0</v>
      </c>
      <c r="I17">
        <v>-4</v>
      </c>
      <c r="J17">
        <v>-8</v>
      </c>
      <c r="K17">
        <v>3</v>
      </c>
      <c r="L17">
        <v>1</v>
      </c>
      <c r="M17">
        <v>-7</v>
      </c>
      <c r="N17">
        <v>-5</v>
      </c>
      <c r="O17">
        <v>-10</v>
      </c>
      <c r="P17">
        <v>-12</v>
      </c>
      <c r="Q17">
        <v>4</v>
      </c>
      <c r="R17">
        <v>-11</v>
      </c>
      <c r="S17">
        <v>-2</v>
      </c>
    </row>
    <row r="18" spans="1:19" x14ac:dyDescent="0.2">
      <c r="A18" s="105">
        <v>43952.000001157408</v>
      </c>
      <c r="B18">
        <v>0</v>
      </c>
      <c r="C18">
        <v>6</v>
      </c>
      <c r="D18">
        <v>1</v>
      </c>
      <c r="E18">
        <v>4</v>
      </c>
      <c r="F18">
        <v>-2</v>
      </c>
      <c r="G18">
        <v>7</v>
      </c>
      <c r="H18">
        <v>5</v>
      </c>
      <c r="I18">
        <v>2</v>
      </c>
      <c r="J18">
        <v>3</v>
      </c>
      <c r="K18">
        <v>0</v>
      </c>
      <c r="L18">
        <v>0</v>
      </c>
      <c r="M18">
        <v>0</v>
      </c>
      <c r="N18">
        <v>10</v>
      </c>
      <c r="O18">
        <v>0</v>
      </c>
      <c r="P18">
        <v>8</v>
      </c>
      <c r="Q18">
        <v>11</v>
      </c>
      <c r="R18">
        <v>-1</v>
      </c>
      <c r="S18">
        <v>9</v>
      </c>
    </row>
    <row r="19" spans="1:19" x14ac:dyDescent="0.2">
      <c r="A19" s="105">
        <v>44013</v>
      </c>
      <c r="B19">
        <v>0</v>
      </c>
      <c r="C19">
        <v>9</v>
      </c>
      <c r="D19">
        <v>2</v>
      </c>
      <c r="E19">
        <v>8</v>
      </c>
      <c r="F19">
        <v>6</v>
      </c>
      <c r="G19">
        <v>7</v>
      </c>
      <c r="H19">
        <v>12</v>
      </c>
      <c r="I19">
        <v>1</v>
      </c>
      <c r="J19">
        <v>4</v>
      </c>
      <c r="K19">
        <v>0</v>
      </c>
      <c r="L19">
        <v>-1</v>
      </c>
      <c r="M19">
        <v>5</v>
      </c>
      <c r="N19">
        <v>10</v>
      </c>
      <c r="O19">
        <v>11</v>
      </c>
      <c r="P19">
        <v>0</v>
      </c>
      <c r="Q19">
        <v>-2</v>
      </c>
      <c r="R19">
        <v>3</v>
      </c>
      <c r="S19">
        <v>13</v>
      </c>
    </row>
    <row r="20" spans="1:19" x14ac:dyDescent="0.2">
      <c r="A20" s="105">
        <v>44044</v>
      </c>
      <c r="B20">
        <v>0</v>
      </c>
      <c r="C20">
        <v>11</v>
      </c>
      <c r="D20">
        <v>12</v>
      </c>
      <c r="E20">
        <v>1</v>
      </c>
      <c r="F20">
        <v>5</v>
      </c>
      <c r="G20">
        <v>7</v>
      </c>
      <c r="H20">
        <v>4</v>
      </c>
      <c r="I20">
        <v>9</v>
      </c>
      <c r="J20">
        <v>3</v>
      </c>
      <c r="K20">
        <v>10</v>
      </c>
      <c r="L20">
        <v>8</v>
      </c>
      <c r="M20">
        <v>6</v>
      </c>
      <c r="N20">
        <v>14</v>
      </c>
      <c r="O20">
        <v>15</v>
      </c>
      <c r="P20">
        <v>-1</v>
      </c>
      <c r="Q20">
        <v>0</v>
      </c>
      <c r="R20">
        <v>2</v>
      </c>
      <c r="S20">
        <v>13</v>
      </c>
    </row>
    <row r="21" spans="1:19" x14ac:dyDescent="0.2">
      <c r="A21" s="105">
        <v>44075</v>
      </c>
      <c r="B21">
        <v>-3</v>
      </c>
      <c r="C21">
        <v>2</v>
      </c>
      <c r="D21">
        <v>0</v>
      </c>
      <c r="E21">
        <v>11</v>
      </c>
      <c r="F21">
        <v>5</v>
      </c>
      <c r="G21">
        <v>6</v>
      </c>
      <c r="H21">
        <v>9</v>
      </c>
      <c r="I21">
        <v>3</v>
      </c>
      <c r="J21">
        <v>-1</v>
      </c>
      <c r="K21">
        <v>4</v>
      </c>
      <c r="L21">
        <v>8</v>
      </c>
      <c r="M21">
        <v>0</v>
      </c>
      <c r="N21">
        <v>10</v>
      </c>
      <c r="O21">
        <v>0</v>
      </c>
      <c r="P21">
        <v>7</v>
      </c>
      <c r="Q21">
        <v>-2</v>
      </c>
      <c r="R21">
        <v>1</v>
      </c>
      <c r="S21">
        <v>12</v>
      </c>
    </row>
    <row r="22" spans="1:19" x14ac:dyDescent="0.2">
      <c r="A22" s="105">
        <v>44105</v>
      </c>
      <c r="B22">
        <v>16</v>
      </c>
      <c r="C22">
        <v>5</v>
      </c>
      <c r="D22">
        <v>9</v>
      </c>
      <c r="E22">
        <v>11</v>
      </c>
      <c r="F22">
        <v>12</v>
      </c>
      <c r="G22">
        <v>7</v>
      </c>
      <c r="H22">
        <v>10</v>
      </c>
      <c r="I22">
        <v>6</v>
      </c>
      <c r="J22">
        <v>1</v>
      </c>
      <c r="K22">
        <v>2</v>
      </c>
      <c r="L22">
        <v>8</v>
      </c>
      <c r="M22">
        <v>4</v>
      </c>
      <c r="N22">
        <v>14</v>
      </c>
      <c r="O22">
        <v>13</v>
      </c>
      <c r="P22">
        <v>0</v>
      </c>
      <c r="Q22">
        <v>-1</v>
      </c>
      <c r="R22">
        <v>3</v>
      </c>
      <c r="S22">
        <v>15</v>
      </c>
    </row>
    <row r="23" spans="1:19" x14ac:dyDescent="0.2">
      <c r="A23" s="105">
        <v>44136</v>
      </c>
      <c r="B23">
        <v>15</v>
      </c>
      <c r="C23">
        <v>7</v>
      </c>
      <c r="D23">
        <v>5</v>
      </c>
      <c r="E23">
        <v>11</v>
      </c>
      <c r="F23">
        <v>10</v>
      </c>
      <c r="G23">
        <v>3</v>
      </c>
      <c r="H23">
        <v>0</v>
      </c>
      <c r="I23">
        <v>6</v>
      </c>
      <c r="J23">
        <v>4</v>
      </c>
      <c r="K23">
        <v>8</v>
      </c>
      <c r="L23">
        <v>9</v>
      </c>
      <c r="M23">
        <v>-1</v>
      </c>
      <c r="N23">
        <v>14</v>
      </c>
      <c r="O23">
        <v>2</v>
      </c>
      <c r="P23">
        <v>-2</v>
      </c>
      <c r="Q23">
        <v>13</v>
      </c>
      <c r="R23">
        <v>1</v>
      </c>
      <c r="S23">
        <v>12</v>
      </c>
    </row>
    <row r="24" spans="1:19" x14ac:dyDescent="0.2">
      <c r="A24" s="105">
        <v>44166</v>
      </c>
      <c r="B24">
        <v>13</v>
      </c>
      <c r="C24">
        <v>3</v>
      </c>
      <c r="D24">
        <v>8</v>
      </c>
      <c r="E24">
        <v>2</v>
      </c>
      <c r="F24">
        <v>7</v>
      </c>
      <c r="G24">
        <v>1</v>
      </c>
      <c r="H24">
        <v>11</v>
      </c>
      <c r="I24">
        <v>9</v>
      </c>
      <c r="J24">
        <v>-1</v>
      </c>
      <c r="K24">
        <v>-3</v>
      </c>
      <c r="L24">
        <v>0</v>
      </c>
      <c r="M24">
        <v>10</v>
      </c>
      <c r="N24">
        <v>5</v>
      </c>
      <c r="O24">
        <v>4</v>
      </c>
      <c r="P24">
        <v>0</v>
      </c>
      <c r="Q24">
        <v>-2</v>
      </c>
      <c r="R24">
        <v>6</v>
      </c>
      <c r="S24">
        <v>12</v>
      </c>
    </row>
    <row r="25" spans="1:19" x14ac:dyDescent="0.2">
      <c r="A25" s="105">
        <v>44197</v>
      </c>
      <c r="B25">
        <v>0</v>
      </c>
      <c r="C25">
        <v>5</v>
      </c>
      <c r="D25">
        <v>1</v>
      </c>
      <c r="E25">
        <v>12</v>
      </c>
      <c r="F25">
        <v>6</v>
      </c>
      <c r="G25">
        <v>4</v>
      </c>
      <c r="H25">
        <v>2</v>
      </c>
      <c r="I25">
        <v>11</v>
      </c>
      <c r="J25">
        <v>3</v>
      </c>
      <c r="K25">
        <v>0</v>
      </c>
      <c r="L25">
        <v>7</v>
      </c>
      <c r="M25">
        <v>0</v>
      </c>
      <c r="N25">
        <v>10</v>
      </c>
      <c r="O25">
        <v>13</v>
      </c>
      <c r="P25">
        <v>-2</v>
      </c>
      <c r="Q25">
        <v>-1</v>
      </c>
      <c r="R25">
        <v>9</v>
      </c>
      <c r="S25">
        <v>8</v>
      </c>
    </row>
    <row r="26" spans="1:19" x14ac:dyDescent="0.2">
      <c r="A26" s="105">
        <v>44228</v>
      </c>
      <c r="B26">
        <v>0</v>
      </c>
      <c r="C26">
        <v>7</v>
      </c>
      <c r="D26">
        <v>3</v>
      </c>
      <c r="E26">
        <v>9</v>
      </c>
      <c r="F26">
        <v>5</v>
      </c>
      <c r="G26">
        <v>2</v>
      </c>
      <c r="H26">
        <v>0</v>
      </c>
      <c r="I26">
        <v>6</v>
      </c>
      <c r="J26">
        <v>-1</v>
      </c>
      <c r="K26">
        <v>0</v>
      </c>
      <c r="L26">
        <v>13</v>
      </c>
      <c r="M26">
        <v>0</v>
      </c>
      <c r="N26">
        <v>1</v>
      </c>
      <c r="O26">
        <v>11</v>
      </c>
      <c r="P26">
        <v>4</v>
      </c>
      <c r="Q26">
        <v>10</v>
      </c>
      <c r="R26">
        <v>8</v>
      </c>
      <c r="S26">
        <v>12</v>
      </c>
    </row>
    <row r="27" spans="1:19" x14ac:dyDescent="0.2">
      <c r="A27" s="105">
        <v>44256</v>
      </c>
      <c r="B27">
        <v>15</v>
      </c>
      <c r="C27">
        <v>3</v>
      </c>
      <c r="D27">
        <v>7</v>
      </c>
      <c r="E27">
        <v>14</v>
      </c>
      <c r="F27">
        <v>8</v>
      </c>
      <c r="G27">
        <v>6</v>
      </c>
      <c r="H27">
        <v>10</v>
      </c>
      <c r="I27">
        <v>9</v>
      </c>
      <c r="J27">
        <v>1</v>
      </c>
      <c r="K27">
        <v>11</v>
      </c>
      <c r="L27">
        <v>12</v>
      </c>
      <c r="M27">
        <v>0</v>
      </c>
      <c r="N27">
        <v>2</v>
      </c>
      <c r="O27">
        <v>5</v>
      </c>
      <c r="P27">
        <v>0</v>
      </c>
      <c r="Q27">
        <v>13</v>
      </c>
      <c r="R27">
        <v>4</v>
      </c>
      <c r="S27">
        <v>-1</v>
      </c>
    </row>
    <row r="28" spans="1:19" x14ac:dyDescent="0.2">
      <c r="A28" s="105">
        <v>44287</v>
      </c>
      <c r="B28">
        <v>0</v>
      </c>
      <c r="C28">
        <v>9</v>
      </c>
      <c r="D28">
        <v>2</v>
      </c>
      <c r="E28">
        <v>0</v>
      </c>
      <c r="F28">
        <v>14</v>
      </c>
      <c r="G28">
        <v>6</v>
      </c>
      <c r="H28">
        <v>8</v>
      </c>
      <c r="I28">
        <v>11</v>
      </c>
      <c r="J28">
        <v>7</v>
      </c>
      <c r="K28">
        <v>10</v>
      </c>
      <c r="L28">
        <v>12</v>
      </c>
      <c r="M28">
        <v>1</v>
      </c>
      <c r="N28">
        <v>3</v>
      </c>
      <c r="O28">
        <v>13</v>
      </c>
      <c r="P28">
        <v>-1</v>
      </c>
      <c r="Q28">
        <v>15</v>
      </c>
      <c r="R28">
        <v>5</v>
      </c>
      <c r="S28">
        <v>4</v>
      </c>
    </row>
    <row r="29" spans="1:19" x14ac:dyDescent="0.2">
      <c r="A29" s="105">
        <v>44317</v>
      </c>
      <c r="B29">
        <v>0</v>
      </c>
      <c r="C29">
        <v>8</v>
      </c>
      <c r="D29">
        <v>11</v>
      </c>
      <c r="E29">
        <v>14</v>
      </c>
      <c r="F29">
        <v>6</v>
      </c>
      <c r="G29">
        <v>5</v>
      </c>
      <c r="H29">
        <v>15</v>
      </c>
      <c r="I29">
        <v>9</v>
      </c>
      <c r="J29">
        <v>1</v>
      </c>
      <c r="K29">
        <v>16</v>
      </c>
      <c r="L29">
        <v>13</v>
      </c>
      <c r="M29">
        <v>3</v>
      </c>
      <c r="N29">
        <v>10</v>
      </c>
      <c r="O29">
        <v>12</v>
      </c>
      <c r="P29">
        <v>-1</v>
      </c>
      <c r="Q29">
        <v>7</v>
      </c>
      <c r="R29">
        <v>2</v>
      </c>
      <c r="S29">
        <v>4</v>
      </c>
    </row>
    <row r="30" spans="1:19" x14ac:dyDescent="0.2">
      <c r="A30" s="105">
        <v>44348</v>
      </c>
      <c r="B30">
        <v>0</v>
      </c>
      <c r="C30">
        <v>8</v>
      </c>
      <c r="D30">
        <v>7</v>
      </c>
      <c r="E30">
        <v>10</v>
      </c>
      <c r="F30">
        <v>6</v>
      </c>
      <c r="G30">
        <v>1</v>
      </c>
      <c r="H30">
        <v>15</v>
      </c>
      <c r="I30">
        <v>9</v>
      </c>
      <c r="J30">
        <v>12</v>
      </c>
      <c r="K30">
        <v>11</v>
      </c>
      <c r="L30">
        <v>5</v>
      </c>
      <c r="M30">
        <v>3</v>
      </c>
      <c r="N30">
        <v>4</v>
      </c>
      <c r="O30">
        <v>2</v>
      </c>
      <c r="P30">
        <v>14</v>
      </c>
      <c r="Q30">
        <v>0</v>
      </c>
      <c r="R30">
        <v>13</v>
      </c>
      <c r="S30">
        <v>-1</v>
      </c>
    </row>
    <row r="31" spans="1:19" x14ac:dyDescent="0.2">
      <c r="A31" s="105">
        <v>44378</v>
      </c>
      <c r="B31">
        <v>0</v>
      </c>
      <c r="C31">
        <v>8</v>
      </c>
      <c r="D31">
        <v>14</v>
      </c>
      <c r="E31">
        <v>9</v>
      </c>
      <c r="F31">
        <v>5</v>
      </c>
      <c r="G31">
        <v>7</v>
      </c>
      <c r="H31">
        <v>15</v>
      </c>
      <c r="I31">
        <v>12</v>
      </c>
      <c r="J31">
        <v>11</v>
      </c>
      <c r="K31">
        <v>3</v>
      </c>
      <c r="L31">
        <v>10</v>
      </c>
      <c r="M31">
        <v>4</v>
      </c>
      <c r="N31">
        <v>2</v>
      </c>
      <c r="O31">
        <v>1</v>
      </c>
      <c r="P31">
        <v>13</v>
      </c>
      <c r="Q31">
        <v>-1</v>
      </c>
      <c r="R31">
        <v>6</v>
      </c>
      <c r="S31">
        <v>0</v>
      </c>
    </row>
    <row r="32" spans="1:19" x14ac:dyDescent="0.2">
      <c r="A32" s="105">
        <v>44409</v>
      </c>
      <c r="B32">
        <v>0</v>
      </c>
      <c r="C32">
        <v>5</v>
      </c>
      <c r="D32">
        <v>13</v>
      </c>
      <c r="E32">
        <v>1</v>
      </c>
      <c r="F32">
        <v>2</v>
      </c>
      <c r="G32">
        <v>9</v>
      </c>
      <c r="H32">
        <v>14</v>
      </c>
      <c r="I32">
        <v>11</v>
      </c>
      <c r="J32">
        <v>4</v>
      </c>
      <c r="K32">
        <v>-1</v>
      </c>
      <c r="L32">
        <v>10</v>
      </c>
      <c r="M32">
        <v>6</v>
      </c>
      <c r="N32">
        <v>7</v>
      </c>
      <c r="O32">
        <v>8</v>
      </c>
      <c r="P32">
        <v>12</v>
      </c>
      <c r="Q32">
        <v>0</v>
      </c>
      <c r="R32">
        <v>3</v>
      </c>
      <c r="S32">
        <v>0</v>
      </c>
    </row>
    <row r="33" spans="1:19" x14ac:dyDescent="0.2">
      <c r="A33" s="105">
        <v>44440</v>
      </c>
      <c r="B33">
        <v>0</v>
      </c>
      <c r="C33">
        <v>7</v>
      </c>
      <c r="D33">
        <v>9</v>
      </c>
      <c r="E33">
        <v>2</v>
      </c>
      <c r="F33">
        <v>1</v>
      </c>
      <c r="G33">
        <v>12</v>
      </c>
      <c r="H33">
        <v>11</v>
      </c>
      <c r="I33">
        <v>8</v>
      </c>
      <c r="J33">
        <v>6</v>
      </c>
      <c r="K33">
        <v>4</v>
      </c>
      <c r="L33">
        <v>5</v>
      </c>
      <c r="M33">
        <v>10</v>
      </c>
      <c r="N33">
        <v>0</v>
      </c>
      <c r="O33">
        <v>13</v>
      </c>
      <c r="P33">
        <v>-2</v>
      </c>
      <c r="Q33">
        <v>0</v>
      </c>
      <c r="R33">
        <v>3</v>
      </c>
      <c r="S33">
        <v>-1</v>
      </c>
    </row>
    <row r="34" spans="1:19" x14ac:dyDescent="0.2">
      <c r="A34" s="105">
        <v>44470</v>
      </c>
      <c r="B34">
        <v>14</v>
      </c>
      <c r="C34">
        <v>9</v>
      </c>
      <c r="D34">
        <v>4</v>
      </c>
      <c r="E34">
        <v>3</v>
      </c>
      <c r="F34">
        <v>2</v>
      </c>
      <c r="G34">
        <v>8</v>
      </c>
      <c r="H34">
        <v>13</v>
      </c>
      <c r="I34">
        <v>7</v>
      </c>
      <c r="J34">
        <v>5</v>
      </c>
      <c r="K34">
        <v>-2</v>
      </c>
      <c r="L34">
        <v>0</v>
      </c>
      <c r="M34">
        <v>6</v>
      </c>
      <c r="N34">
        <v>-1</v>
      </c>
      <c r="O34">
        <v>10</v>
      </c>
      <c r="P34">
        <v>12</v>
      </c>
      <c r="Q34">
        <v>11</v>
      </c>
      <c r="R34">
        <v>1</v>
      </c>
      <c r="S34">
        <v>0</v>
      </c>
    </row>
    <row r="35" spans="1:19" x14ac:dyDescent="0.2">
      <c r="A35" s="105">
        <v>44501</v>
      </c>
      <c r="B35">
        <v>10</v>
      </c>
      <c r="C35">
        <v>1</v>
      </c>
      <c r="D35">
        <v>6</v>
      </c>
      <c r="E35">
        <v>4</v>
      </c>
      <c r="F35">
        <v>-1</v>
      </c>
      <c r="G35">
        <v>3</v>
      </c>
      <c r="H35">
        <v>8</v>
      </c>
      <c r="I35">
        <v>7</v>
      </c>
      <c r="J35">
        <v>5</v>
      </c>
      <c r="K35">
        <v>-3</v>
      </c>
      <c r="L35">
        <v>2</v>
      </c>
      <c r="M35">
        <v>0</v>
      </c>
      <c r="N35">
        <v>9</v>
      </c>
      <c r="O35">
        <v>-4</v>
      </c>
      <c r="P35">
        <v>-5</v>
      </c>
      <c r="Q35">
        <v>0</v>
      </c>
      <c r="R35">
        <v>-2</v>
      </c>
      <c r="S35">
        <v>0</v>
      </c>
    </row>
    <row r="36" spans="1:19" x14ac:dyDescent="0.2">
      <c r="A36" s="105">
        <v>44531</v>
      </c>
      <c r="B36">
        <v>0</v>
      </c>
      <c r="C36">
        <v>5</v>
      </c>
      <c r="D36">
        <v>1</v>
      </c>
      <c r="E36">
        <v>11</v>
      </c>
      <c r="F36">
        <v>4</v>
      </c>
      <c r="G36">
        <v>10</v>
      </c>
      <c r="H36">
        <v>12</v>
      </c>
      <c r="I36">
        <v>6</v>
      </c>
      <c r="J36">
        <v>9</v>
      </c>
      <c r="K36">
        <v>0</v>
      </c>
      <c r="L36">
        <v>-1</v>
      </c>
      <c r="M36">
        <v>8</v>
      </c>
      <c r="N36">
        <v>2</v>
      </c>
      <c r="O36">
        <v>7</v>
      </c>
      <c r="P36">
        <v>0</v>
      </c>
      <c r="Q36">
        <v>13</v>
      </c>
      <c r="R36">
        <v>3</v>
      </c>
      <c r="S36">
        <v>-2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S36"/>
  <sheetViews>
    <sheetView zoomScale="160" zoomScaleNormal="160" workbookViewId="0">
      <selection activeCell="R61" sqref="R61"/>
    </sheetView>
  </sheetViews>
  <sheetFormatPr baseColWidth="10" defaultRowHeight="15" x14ac:dyDescent="0.2"/>
  <cols>
    <col min="19" max="19" width="10.33203125" customWidth="1"/>
  </cols>
  <sheetData>
    <row r="1" spans="1:19" x14ac:dyDescent="0.2">
      <c r="A1" t="s">
        <v>56</v>
      </c>
      <c r="B1" t="s">
        <v>12</v>
      </c>
      <c r="C1" t="s">
        <v>11</v>
      </c>
      <c r="D1" t="s">
        <v>13</v>
      </c>
      <c r="E1" t="s">
        <v>9</v>
      </c>
      <c r="F1" t="s">
        <v>16</v>
      </c>
      <c r="G1" t="s">
        <v>23</v>
      </c>
      <c r="H1" t="s">
        <v>21</v>
      </c>
      <c r="I1" t="s">
        <v>18</v>
      </c>
      <c r="J1" t="s">
        <v>17</v>
      </c>
      <c r="K1" t="s">
        <v>15</v>
      </c>
      <c r="L1" t="s">
        <v>10</v>
      </c>
      <c r="M1" t="s">
        <v>7</v>
      </c>
      <c r="N1" t="s">
        <v>14</v>
      </c>
      <c r="O1" t="s">
        <v>8</v>
      </c>
      <c r="P1" t="s">
        <v>19</v>
      </c>
      <c r="Q1" t="s">
        <v>22</v>
      </c>
      <c r="R1" t="s">
        <v>6</v>
      </c>
      <c r="S1" t="s">
        <v>20</v>
      </c>
    </row>
    <row r="2" spans="1:19" x14ac:dyDescent="0.2">
      <c r="A2" s="105">
        <v>43497</v>
      </c>
      <c r="B2">
        <v>0</v>
      </c>
      <c r="C2">
        <v>1</v>
      </c>
      <c r="D2">
        <v>4</v>
      </c>
      <c r="E2">
        <v>8</v>
      </c>
      <c r="F2">
        <v>7</v>
      </c>
      <c r="G2">
        <v>5</v>
      </c>
      <c r="H2">
        <v>12</v>
      </c>
      <c r="I2">
        <v>-2</v>
      </c>
      <c r="J2">
        <v>3</v>
      </c>
      <c r="K2">
        <v>11</v>
      </c>
      <c r="L2">
        <v>2</v>
      </c>
      <c r="M2">
        <v>10</v>
      </c>
      <c r="N2">
        <v>9</v>
      </c>
      <c r="O2">
        <v>-1</v>
      </c>
      <c r="P2">
        <v>6</v>
      </c>
      <c r="Q2">
        <v>0</v>
      </c>
      <c r="R2">
        <v>-4</v>
      </c>
      <c r="S2">
        <v>-3</v>
      </c>
    </row>
    <row r="3" spans="1:19" x14ac:dyDescent="0.2">
      <c r="A3" s="105">
        <v>43525</v>
      </c>
      <c r="B3">
        <v>-4</v>
      </c>
      <c r="C3">
        <v>-2</v>
      </c>
      <c r="D3">
        <v>-3</v>
      </c>
      <c r="E3">
        <v>5</v>
      </c>
      <c r="F3">
        <v>2</v>
      </c>
      <c r="G3">
        <v>0</v>
      </c>
      <c r="H3">
        <v>8</v>
      </c>
      <c r="I3">
        <v>0</v>
      </c>
      <c r="J3">
        <v>0</v>
      </c>
      <c r="K3">
        <v>3</v>
      </c>
      <c r="L3">
        <v>9</v>
      </c>
      <c r="M3">
        <v>-1</v>
      </c>
      <c r="N3">
        <v>4</v>
      </c>
      <c r="O3">
        <v>0</v>
      </c>
      <c r="P3">
        <v>1</v>
      </c>
      <c r="Q3">
        <v>0</v>
      </c>
      <c r="R3">
        <v>6</v>
      </c>
      <c r="S3">
        <v>7</v>
      </c>
    </row>
    <row r="4" spans="1:19" x14ac:dyDescent="0.2">
      <c r="A4" s="105">
        <v>43556</v>
      </c>
      <c r="B4">
        <v>-3</v>
      </c>
      <c r="C4">
        <v>6</v>
      </c>
      <c r="D4">
        <v>5</v>
      </c>
      <c r="E4">
        <v>2</v>
      </c>
      <c r="F4">
        <v>0</v>
      </c>
      <c r="G4">
        <v>-2</v>
      </c>
      <c r="H4">
        <v>11</v>
      </c>
      <c r="I4">
        <v>8</v>
      </c>
      <c r="J4">
        <v>-1</v>
      </c>
      <c r="K4">
        <v>7</v>
      </c>
      <c r="L4">
        <v>4</v>
      </c>
      <c r="M4">
        <v>3</v>
      </c>
      <c r="N4">
        <v>13</v>
      </c>
      <c r="O4">
        <v>1</v>
      </c>
      <c r="P4">
        <v>9</v>
      </c>
      <c r="Q4">
        <v>0</v>
      </c>
      <c r="R4">
        <v>10</v>
      </c>
      <c r="S4">
        <v>12</v>
      </c>
    </row>
    <row r="5" spans="1:19" x14ac:dyDescent="0.2">
      <c r="A5" s="105">
        <v>43586</v>
      </c>
      <c r="B5">
        <v>-4</v>
      </c>
      <c r="C5">
        <v>0</v>
      </c>
      <c r="D5">
        <v>-1</v>
      </c>
      <c r="E5">
        <v>4</v>
      </c>
      <c r="F5">
        <v>-3</v>
      </c>
      <c r="G5">
        <v>-2</v>
      </c>
      <c r="H5">
        <v>10</v>
      </c>
      <c r="I5">
        <v>11</v>
      </c>
      <c r="J5">
        <v>1</v>
      </c>
      <c r="K5">
        <v>7</v>
      </c>
      <c r="L5">
        <v>3</v>
      </c>
      <c r="M5">
        <v>9</v>
      </c>
      <c r="N5">
        <v>6</v>
      </c>
      <c r="O5">
        <v>8</v>
      </c>
      <c r="P5">
        <v>2</v>
      </c>
      <c r="Q5">
        <v>0</v>
      </c>
      <c r="R5">
        <v>0</v>
      </c>
      <c r="S5">
        <v>5</v>
      </c>
    </row>
    <row r="6" spans="1:19" x14ac:dyDescent="0.2">
      <c r="A6" s="105">
        <v>43617</v>
      </c>
      <c r="B6">
        <v>-5</v>
      </c>
      <c r="C6">
        <v>1</v>
      </c>
      <c r="D6">
        <v>3</v>
      </c>
      <c r="E6">
        <v>4</v>
      </c>
      <c r="F6">
        <v>9</v>
      </c>
      <c r="G6">
        <v>-3</v>
      </c>
      <c r="H6">
        <v>10</v>
      </c>
      <c r="I6">
        <v>12</v>
      </c>
      <c r="J6">
        <v>-4</v>
      </c>
      <c r="K6">
        <v>6</v>
      </c>
      <c r="L6">
        <v>7</v>
      </c>
      <c r="M6">
        <v>2</v>
      </c>
      <c r="N6">
        <v>5</v>
      </c>
      <c r="O6">
        <v>-1</v>
      </c>
      <c r="P6">
        <v>-2</v>
      </c>
      <c r="Q6">
        <v>13</v>
      </c>
      <c r="R6">
        <v>11</v>
      </c>
      <c r="S6">
        <v>8</v>
      </c>
    </row>
    <row r="7" spans="1:19" x14ac:dyDescent="0.2">
      <c r="A7" s="105">
        <v>43647</v>
      </c>
      <c r="B7">
        <v>-10</v>
      </c>
      <c r="C7">
        <v>-2</v>
      </c>
      <c r="D7">
        <v>-9</v>
      </c>
      <c r="E7">
        <v>1</v>
      </c>
      <c r="F7">
        <v>-5</v>
      </c>
      <c r="G7">
        <v>3</v>
      </c>
      <c r="H7">
        <v>7</v>
      </c>
      <c r="I7">
        <v>6</v>
      </c>
      <c r="J7">
        <v>-6</v>
      </c>
      <c r="K7">
        <v>2</v>
      </c>
      <c r="L7">
        <v>5</v>
      </c>
      <c r="M7">
        <v>-3</v>
      </c>
      <c r="N7">
        <v>-8</v>
      </c>
      <c r="O7">
        <v>-1</v>
      </c>
      <c r="P7">
        <v>-4</v>
      </c>
      <c r="Q7">
        <v>8</v>
      </c>
      <c r="R7">
        <v>4</v>
      </c>
      <c r="S7">
        <v>-7</v>
      </c>
    </row>
    <row r="8" spans="1:19" x14ac:dyDescent="0.2">
      <c r="A8" s="105">
        <v>43678</v>
      </c>
      <c r="B8">
        <v>-9</v>
      </c>
      <c r="C8">
        <v>-1</v>
      </c>
      <c r="D8">
        <v>-8</v>
      </c>
      <c r="E8">
        <v>0</v>
      </c>
      <c r="F8">
        <v>-7</v>
      </c>
      <c r="G8">
        <v>-5</v>
      </c>
      <c r="H8">
        <v>0</v>
      </c>
      <c r="I8">
        <v>0</v>
      </c>
      <c r="J8">
        <v>-6</v>
      </c>
      <c r="K8">
        <v>1</v>
      </c>
      <c r="L8">
        <v>3</v>
      </c>
      <c r="M8">
        <v>0</v>
      </c>
      <c r="N8">
        <v>-4</v>
      </c>
      <c r="O8">
        <v>-3</v>
      </c>
      <c r="P8">
        <v>-2</v>
      </c>
      <c r="Q8">
        <v>0</v>
      </c>
      <c r="R8">
        <v>4</v>
      </c>
      <c r="S8">
        <v>2</v>
      </c>
    </row>
    <row r="9" spans="1:19" x14ac:dyDescent="0.2">
      <c r="A9" s="105">
        <v>43678.000001157408</v>
      </c>
      <c r="B9">
        <v>-11</v>
      </c>
      <c r="C9">
        <v>-4</v>
      </c>
      <c r="D9">
        <v>-5</v>
      </c>
      <c r="E9">
        <v>2</v>
      </c>
      <c r="F9">
        <v>-8</v>
      </c>
      <c r="G9">
        <v>-6</v>
      </c>
      <c r="H9">
        <v>0</v>
      </c>
      <c r="I9">
        <v>0</v>
      </c>
      <c r="J9">
        <v>0</v>
      </c>
      <c r="K9">
        <v>3</v>
      </c>
      <c r="L9">
        <v>0</v>
      </c>
      <c r="M9">
        <v>1</v>
      </c>
      <c r="N9">
        <v>-2</v>
      </c>
      <c r="O9">
        <v>-3</v>
      </c>
      <c r="P9">
        <v>-1</v>
      </c>
      <c r="Q9">
        <v>-10</v>
      </c>
      <c r="R9">
        <v>-9</v>
      </c>
      <c r="S9">
        <v>-7</v>
      </c>
    </row>
    <row r="10" spans="1:19" x14ac:dyDescent="0.2">
      <c r="A10" s="105">
        <v>43739</v>
      </c>
      <c r="B10">
        <v>-9</v>
      </c>
      <c r="C10">
        <v>-5</v>
      </c>
      <c r="D10">
        <v>4</v>
      </c>
      <c r="E10">
        <v>0</v>
      </c>
      <c r="F10">
        <v>-8</v>
      </c>
      <c r="G10">
        <v>-10</v>
      </c>
      <c r="H10">
        <v>6</v>
      </c>
      <c r="I10">
        <v>5</v>
      </c>
      <c r="J10">
        <v>-3</v>
      </c>
      <c r="K10">
        <v>-2</v>
      </c>
      <c r="L10">
        <v>3</v>
      </c>
      <c r="M10">
        <v>-1</v>
      </c>
      <c r="N10">
        <v>2</v>
      </c>
      <c r="O10">
        <v>-4</v>
      </c>
      <c r="P10">
        <v>1</v>
      </c>
      <c r="Q10">
        <v>-6</v>
      </c>
      <c r="R10">
        <v>-11</v>
      </c>
      <c r="S10">
        <v>-7</v>
      </c>
    </row>
    <row r="11" spans="1:19" x14ac:dyDescent="0.2">
      <c r="A11" s="105">
        <v>43770</v>
      </c>
      <c r="B11">
        <v>7</v>
      </c>
      <c r="C11">
        <v>-1</v>
      </c>
      <c r="D11">
        <v>6</v>
      </c>
      <c r="E11">
        <v>-2</v>
      </c>
      <c r="F11">
        <v>4</v>
      </c>
      <c r="G11">
        <v>-8</v>
      </c>
      <c r="H11">
        <v>-9</v>
      </c>
      <c r="I11">
        <v>-6</v>
      </c>
      <c r="J11">
        <v>-3</v>
      </c>
      <c r="K11">
        <v>1</v>
      </c>
      <c r="L11">
        <v>5</v>
      </c>
      <c r="M11">
        <v>2</v>
      </c>
      <c r="N11">
        <v>3</v>
      </c>
      <c r="O11">
        <v>-5</v>
      </c>
      <c r="P11">
        <v>-4</v>
      </c>
      <c r="Q11">
        <v>-7</v>
      </c>
      <c r="R11">
        <v>-10</v>
      </c>
      <c r="S11">
        <v>-11</v>
      </c>
    </row>
    <row r="12" spans="1:19" x14ac:dyDescent="0.2">
      <c r="A12" s="105">
        <v>43800</v>
      </c>
      <c r="B12">
        <v>-14</v>
      </c>
      <c r="C12">
        <v>1</v>
      </c>
      <c r="D12">
        <v>-8</v>
      </c>
      <c r="E12">
        <v>-1</v>
      </c>
      <c r="F12">
        <v>-6</v>
      </c>
      <c r="G12">
        <v>-2</v>
      </c>
      <c r="H12">
        <v>-11</v>
      </c>
      <c r="I12">
        <v>-4</v>
      </c>
      <c r="J12">
        <v>-10</v>
      </c>
      <c r="K12">
        <v>-5</v>
      </c>
      <c r="L12">
        <v>2</v>
      </c>
      <c r="M12">
        <v>3</v>
      </c>
      <c r="N12">
        <v>-3</v>
      </c>
      <c r="O12">
        <v>0</v>
      </c>
      <c r="P12">
        <v>-7</v>
      </c>
      <c r="Q12">
        <v>-13</v>
      </c>
      <c r="R12">
        <v>-9</v>
      </c>
      <c r="S12">
        <v>-12</v>
      </c>
    </row>
    <row r="13" spans="1:19" x14ac:dyDescent="0.2">
      <c r="A13" s="105">
        <v>43831</v>
      </c>
      <c r="B13">
        <v>-7</v>
      </c>
      <c r="C13">
        <v>-1</v>
      </c>
      <c r="D13">
        <v>0</v>
      </c>
      <c r="E13">
        <v>3</v>
      </c>
      <c r="F13">
        <v>4</v>
      </c>
      <c r="G13">
        <v>0</v>
      </c>
      <c r="H13">
        <v>-6</v>
      </c>
      <c r="I13">
        <v>7</v>
      </c>
      <c r="J13">
        <v>-4</v>
      </c>
      <c r="K13">
        <v>1</v>
      </c>
      <c r="L13">
        <v>5</v>
      </c>
      <c r="M13">
        <v>-3</v>
      </c>
      <c r="N13">
        <v>-5</v>
      </c>
      <c r="O13">
        <v>-2</v>
      </c>
      <c r="P13">
        <v>2</v>
      </c>
      <c r="Q13">
        <v>6</v>
      </c>
      <c r="R13">
        <v>0</v>
      </c>
      <c r="S13">
        <v>0</v>
      </c>
    </row>
    <row r="14" spans="1:19" x14ac:dyDescent="0.2">
      <c r="A14" s="105">
        <v>43862</v>
      </c>
      <c r="B14">
        <v>-3</v>
      </c>
      <c r="C14">
        <v>3</v>
      </c>
      <c r="D14">
        <v>11</v>
      </c>
      <c r="E14">
        <v>0</v>
      </c>
      <c r="F14">
        <v>0</v>
      </c>
      <c r="G14">
        <v>7</v>
      </c>
      <c r="H14">
        <v>10</v>
      </c>
      <c r="I14">
        <v>9</v>
      </c>
      <c r="J14">
        <v>-1</v>
      </c>
      <c r="K14">
        <v>0</v>
      </c>
      <c r="L14">
        <v>1</v>
      </c>
      <c r="M14">
        <v>5</v>
      </c>
      <c r="N14">
        <v>2</v>
      </c>
      <c r="O14">
        <v>8</v>
      </c>
      <c r="P14">
        <v>4</v>
      </c>
      <c r="Q14">
        <v>12</v>
      </c>
      <c r="R14">
        <v>6</v>
      </c>
      <c r="S14">
        <v>-2</v>
      </c>
    </row>
    <row r="15" spans="1:19" x14ac:dyDescent="0.2">
      <c r="A15" s="105">
        <v>43891</v>
      </c>
      <c r="B15">
        <v>5</v>
      </c>
      <c r="C15">
        <v>-1</v>
      </c>
      <c r="D15">
        <v>0</v>
      </c>
      <c r="E15">
        <v>-2</v>
      </c>
      <c r="F15">
        <v>0</v>
      </c>
      <c r="G15">
        <v>4</v>
      </c>
      <c r="H15">
        <v>6</v>
      </c>
      <c r="I15">
        <v>0</v>
      </c>
      <c r="J15">
        <v>-5</v>
      </c>
      <c r="K15">
        <v>2</v>
      </c>
      <c r="L15">
        <v>3</v>
      </c>
      <c r="M15">
        <v>0</v>
      </c>
      <c r="N15">
        <v>1</v>
      </c>
      <c r="O15">
        <v>0</v>
      </c>
      <c r="P15">
        <v>-3</v>
      </c>
      <c r="Q15">
        <v>7</v>
      </c>
      <c r="R15">
        <v>-4</v>
      </c>
      <c r="S15">
        <v>0</v>
      </c>
    </row>
    <row r="16" spans="1:19" x14ac:dyDescent="0.2">
      <c r="A16" s="105">
        <v>43922</v>
      </c>
      <c r="B16">
        <v>0</v>
      </c>
      <c r="C16">
        <v>-8</v>
      </c>
      <c r="D16">
        <v>2</v>
      </c>
      <c r="E16">
        <v>-3</v>
      </c>
      <c r="F16">
        <v>-5</v>
      </c>
      <c r="G16">
        <v>-1</v>
      </c>
      <c r="H16">
        <v>-13</v>
      </c>
      <c r="I16">
        <v>-12</v>
      </c>
      <c r="J16">
        <v>-11</v>
      </c>
      <c r="K16">
        <v>-2</v>
      </c>
      <c r="L16">
        <v>1</v>
      </c>
      <c r="M16">
        <v>-6</v>
      </c>
      <c r="N16">
        <v>-4</v>
      </c>
      <c r="O16">
        <v>-10</v>
      </c>
      <c r="P16">
        <v>-9</v>
      </c>
      <c r="Q16">
        <v>0</v>
      </c>
      <c r="R16">
        <v>-14</v>
      </c>
      <c r="S16">
        <v>-7</v>
      </c>
    </row>
    <row r="17" spans="1:19" x14ac:dyDescent="0.2">
      <c r="A17" s="105">
        <v>43952</v>
      </c>
      <c r="B17">
        <v>0</v>
      </c>
      <c r="C17">
        <v>-7</v>
      </c>
      <c r="D17">
        <v>1</v>
      </c>
      <c r="E17">
        <v>-2</v>
      </c>
      <c r="F17">
        <v>-8</v>
      </c>
      <c r="G17">
        <v>-9</v>
      </c>
      <c r="H17">
        <v>-11</v>
      </c>
      <c r="I17">
        <v>4</v>
      </c>
      <c r="J17">
        <v>-6</v>
      </c>
      <c r="K17">
        <v>-4</v>
      </c>
      <c r="L17">
        <v>2</v>
      </c>
      <c r="M17">
        <v>-10</v>
      </c>
      <c r="N17">
        <v>-1</v>
      </c>
      <c r="O17">
        <v>-3</v>
      </c>
      <c r="P17">
        <v>-5</v>
      </c>
      <c r="Q17">
        <v>3</v>
      </c>
      <c r="R17">
        <v>0</v>
      </c>
      <c r="S17">
        <v>0</v>
      </c>
    </row>
    <row r="18" spans="1:19" x14ac:dyDescent="0.2">
      <c r="A18" s="105">
        <v>43952.000001157408</v>
      </c>
      <c r="B18">
        <v>0</v>
      </c>
      <c r="C18">
        <v>3</v>
      </c>
      <c r="D18">
        <v>4</v>
      </c>
      <c r="E18">
        <v>5</v>
      </c>
      <c r="F18">
        <v>9</v>
      </c>
      <c r="G18">
        <v>-3</v>
      </c>
      <c r="H18">
        <v>10</v>
      </c>
      <c r="I18">
        <v>12</v>
      </c>
      <c r="J18">
        <v>-2</v>
      </c>
      <c r="K18">
        <v>6</v>
      </c>
      <c r="L18">
        <v>7</v>
      </c>
      <c r="M18">
        <v>1</v>
      </c>
      <c r="N18">
        <v>2</v>
      </c>
      <c r="O18">
        <v>8</v>
      </c>
      <c r="P18">
        <v>-1</v>
      </c>
      <c r="Q18">
        <v>11</v>
      </c>
      <c r="R18">
        <v>13</v>
      </c>
      <c r="S18">
        <v>0</v>
      </c>
    </row>
    <row r="19" spans="1:19" x14ac:dyDescent="0.2">
      <c r="A19" s="105">
        <v>44013</v>
      </c>
      <c r="B19">
        <v>0</v>
      </c>
      <c r="C19">
        <v>3</v>
      </c>
      <c r="D19">
        <v>4</v>
      </c>
      <c r="E19">
        <v>7</v>
      </c>
      <c r="F19">
        <v>0</v>
      </c>
      <c r="G19">
        <v>16</v>
      </c>
      <c r="H19">
        <v>12</v>
      </c>
      <c r="I19">
        <v>13</v>
      </c>
      <c r="J19">
        <v>2</v>
      </c>
      <c r="K19">
        <v>10</v>
      </c>
      <c r="L19">
        <v>8</v>
      </c>
      <c r="M19">
        <v>1</v>
      </c>
      <c r="N19">
        <v>9</v>
      </c>
      <c r="O19">
        <v>11</v>
      </c>
      <c r="P19">
        <v>5</v>
      </c>
      <c r="Q19">
        <v>15</v>
      </c>
      <c r="R19">
        <v>14</v>
      </c>
      <c r="S19">
        <v>6</v>
      </c>
    </row>
    <row r="20" spans="1:19" x14ac:dyDescent="0.2">
      <c r="A20" s="105">
        <v>44044</v>
      </c>
      <c r="B20">
        <v>0</v>
      </c>
      <c r="C20">
        <v>8</v>
      </c>
      <c r="D20">
        <v>1</v>
      </c>
      <c r="E20">
        <v>2</v>
      </c>
      <c r="F20">
        <v>5</v>
      </c>
      <c r="G20">
        <v>14</v>
      </c>
      <c r="H20">
        <v>-1</v>
      </c>
      <c r="I20">
        <v>0</v>
      </c>
      <c r="J20">
        <v>10</v>
      </c>
      <c r="K20">
        <v>13</v>
      </c>
      <c r="L20">
        <v>7</v>
      </c>
      <c r="M20">
        <v>3</v>
      </c>
      <c r="N20">
        <v>4</v>
      </c>
      <c r="O20">
        <v>12</v>
      </c>
      <c r="P20">
        <v>6</v>
      </c>
      <c r="Q20">
        <v>15</v>
      </c>
      <c r="R20">
        <v>9</v>
      </c>
      <c r="S20">
        <v>11</v>
      </c>
    </row>
    <row r="21" spans="1:19" x14ac:dyDescent="0.2">
      <c r="A21" s="105">
        <v>44075</v>
      </c>
      <c r="B21">
        <v>-3</v>
      </c>
      <c r="C21">
        <v>10</v>
      </c>
      <c r="D21">
        <v>11</v>
      </c>
      <c r="E21">
        <v>3</v>
      </c>
      <c r="F21">
        <v>-1</v>
      </c>
      <c r="G21">
        <v>5</v>
      </c>
      <c r="H21">
        <v>0</v>
      </c>
      <c r="I21">
        <v>12</v>
      </c>
      <c r="J21">
        <v>6</v>
      </c>
      <c r="K21">
        <v>9</v>
      </c>
      <c r="L21">
        <v>4</v>
      </c>
      <c r="M21">
        <v>1</v>
      </c>
      <c r="N21">
        <v>13</v>
      </c>
      <c r="O21">
        <v>2</v>
      </c>
      <c r="P21">
        <v>8</v>
      </c>
      <c r="Q21">
        <v>14</v>
      </c>
      <c r="R21">
        <v>-2</v>
      </c>
      <c r="S21">
        <v>7</v>
      </c>
    </row>
    <row r="22" spans="1:19" x14ac:dyDescent="0.2">
      <c r="A22" s="105">
        <v>44105</v>
      </c>
      <c r="B22">
        <v>0</v>
      </c>
      <c r="C22">
        <v>6</v>
      </c>
      <c r="D22">
        <v>5</v>
      </c>
      <c r="E22">
        <v>1</v>
      </c>
      <c r="F22">
        <v>0</v>
      </c>
      <c r="G22">
        <v>8</v>
      </c>
      <c r="H22">
        <v>0</v>
      </c>
      <c r="I22">
        <v>0</v>
      </c>
      <c r="J22">
        <v>4</v>
      </c>
      <c r="K22">
        <v>3</v>
      </c>
      <c r="L22">
        <v>7</v>
      </c>
      <c r="M22">
        <v>0</v>
      </c>
      <c r="N22">
        <v>2</v>
      </c>
      <c r="O22">
        <v>9</v>
      </c>
      <c r="P22">
        <v>10</v>
      </c>
      <c r="Q22">
        <v>0</v>
      </c>
      <c r="R22">
        <v>-1</v>
      </c>
      <c r="S22">
        <v>11</v>
      </c>
    </row>
    <row r="23" spans="1:19" x14ac:dyDescent="0.2">
      <c r="A23" s="105">
        <v>44136</v>
      </c>
      <c r="B23">
        <v>14</v>
      </c>
      <c r="C23">
        <v>5</v>
      </c>
      <c r="D23">
        <v>11</v>
      </c>
      <c r="E23">
        <v>3</v>
      </c>
      <c r="F23">
        <v>-1</v>
      </c>
      <c r="G23">
        <v>8</v>
      </c>
      <c r="H23">
        <v>0</v>
      </c>
      <c r="I23">
        <v>0</v>
      </c>
      <c r="J23">
        <v>2</v>
      </c>
      <c r="K23">
        <v>4</v>
      </c>
      <c r="L23">
        <v>1</v>
      </c>
      <c r="M23">
        <v>0</v>
      </c>
      <c r="N23">
        <v>10</v>
      </c>
      <c r="O23">
        <v>7</v>
      </c>
      <c r="P23">
        <v>9</v>
      </c>
      <c r="Q23">
        <v>12</v>
      </c>
      <c r="R23">
        <v>13</v>
      </c>
      <c r="S23">
        <v>6</v>
      </c>
    </row>
    <row r="24" spans="1:19" x14ac:dyDescent="0.2">
      <c r="A24" s="105">
        <v>44166</v>
      </c>
      <c r="B24">
        <v>13</v>
      </c>
      <c r="C24">
        <v>4</v>
      </c>
      <c r="D24">
        <v>0</v>
      </c>
      <c r="E24">
        <v>7</v>
      </c>
      <c r="F24">
        <v>5</v>
      </c>
      <c r="G24">
        <v>8</v>
      </c>
      <c r="H24">
        <v>0</v>
      </c>
      <c r="I24">
        <v>10</v>
      </c>
      <c r="J24">
        <v>3</v>
      </c>
      <c r="K24">
        <v>1</v>
      </c>
      <c r="L24">
        <v>0</v>
      </c>
      <c r="M24">
        <v>-1</v>
      </c>
      <c r="N24">
        <v>2</v>
      </c>
      <c r="O24">
        <v>6</v>
      </c>
      <c r="P24">
        <v>9</v>
      </c>
      <c r="Q24">
        <v>11</v>
      </c>
      <c r="R24">
        <v>0</v>
      </c>
      <c r="S24">
        <v>-2</v>
      </c>
    </row>
    <row r="25" spans="1:19" x14ac:dyDescent="0.2">
      <c r="A25" s="105">
        <v>44197</v>
      </c>
      <c r="B25">
        <v>0</v>
      </c>
      <c r="C25">
        <v>12</v>
      </c>
      <c r="D25">
        <v>2</v>
      </c>
      <c r="E25">
        <v>1</v>
      </c>
      <c r="F25">
        <v>0</v>
      </c>
      <c r="G25">
        <v>11</v>
      </c>
      <c r="H25">
        <v>-2</v>
      </c>
      <c r="I25">
        <v>0</v>
      </c>
      <c r="J25">
        <v>7</v>
      </c>
      <c r="K25">
        <v>8</v>
      </c>
      <c r="L25">
        <v>5</v>
      </c>
      <c r="M25">
        <v>4</v>
      </c>
      <c r="N25">
        <v>9</v>
      </c>
      <c r="O25">
        <v>3</v>
      </c>
      <c r="P25">
        <v>6</v>
      </c>
      <c r="Q25">
        <v>10</v>
      </c>
      <c r="R25">
        <v>-1</v>
      </c>
      <c r="S25">
        <v>0</v>
      </c>
    </row>
    <row r="26" spans="1:19" x14ac:dyDescent="0.2">
      <c r="A26" s="105">
        <v>44228</v>
      </c>
      <c r="B26">
        <v>0</v>
      </c>
      <c r="C26">
        <v>10</v>
      </c>
      <c r="D26">
        <v>14</v>
      </c>
      <c r="E26">
        <v>2</v>
      </c>
      <c r="F26">
        <v>0</v>
      </c>
      <c r="G26">
        <v>12</v>
      </c>
      <c r="H26">
        <v>-2</v>
      </c>
      <c r="I26">
        <v>3</v>
      </c>
      <c r="J26">
        <v>6</v>
      </c>
      <c r="K26">
        <v>9</v>
      </c>
      <c r="L26">
        <v>4</v>
      </c>
      <c r="M26">
        <v>1</v>
      </c>
      <c r="N26">
        <v>11</v>
      </c>
      <c r="O26">
        <v>5</v>
      </c>
      <c r="P26">
        <v>8</v>
      </c>
      <c r="Q26">
        <v>7</v>
      </c>
      <c r="R26">
        <v>13</v>
      </c>
      <c r="S26">
        <v>-1</v>
      </c>
    </row>
    <row r="27" spans="1:19" x14ac:dyDescent="0.2">
      <c r="A27" s="105">
        <v>44256</v>
      </c>
      <c r="B27">
        <v>0</v>
      </c>
      <c r="C27">
        <v>11</v>
      </c>
      <c r="D27">
        <v>0</v>
      </c>
      <c r="E27">
        <v>10</v>
      </c>
      <c r="F27">
        <v>12</v>
      </c>
      <c r="G27">
        <v>9</v>
      </c>
      <c r="H27">
        <v>0</v>
      </c>
      <c r="I27">
        <v>6</v>
      </c>
      <c r="J27">
        <v>5</v>
      </c>
      <c r="K27">
        <v>4</v>
      </c>
      <c r="L27">
        <v>8</v>
      </c>
      <c r="M27">
        <v>2</v>
      </c>
      <c r="N27">
        <v>13</v>
      </c>
      <c r="O27">
        <v>1</v>
      </c>
      <c r="P27">
        <v>7</v>
      </c>
      <c r="Q27">
        <v>0</v>
      </c>
      <c r="R27">
        <v>14</v>
      </c>
      <c r="S27">
        <v>3</v>
      </c>
    </row>
    <row r="28" spans="1:19" x14ac:dyDescent="0.2">
      <c r="A28" s="105">
        <v>44287</v>
      </c>
      <c r="B28">
        <v>0</v>
      </c>
      <c r="C28">
        <v>12</v>
      </c>
      <c r="D28">
        <v>-1</v>
      </c>
      <c r="E28">
        <v>3</v>
      </c>
      <c r="F28">
        <v>11</v>
      </c>
      <c r="G28">
        <v>13</v>
      </c>
      <c r="H28">
        <v>-2</v>
      </c>
      <c r="I28">
        <v>8</v>
      </c>
      <c r="J28">
        <v>0</v>
      </c>
      <c r="K28">
        <v>5</v>
      </c>
      <c r="L28">
        <v>6</v>
      </c>
      <c r="M28">
        <v>10</v>
      </c>
      <c r="N28">
        <v>14</v>
      </c>
      <c r="O28">
        <v>7</v>
      </c>
      <c r="P28">
        <v>9</v>
      </c>
      <c r="Q28">
        <v>4</v>
      </c>
      <c r="R28">
        <v>2</v>
      </c>
      <c r="S28">
        <v>1</v>
      </c>
    </row>
    <row r="29" spans="1:19" x14ac:dyDescent="0.2">
      <c r="A29" s="105">
        <v>44317</v>
      </c>
      <c r="B29">
        <v>0</v>
      </c>
      <c r="C29">
        <v>9</v>
      </c>
      <c r="D29">
        <v>-1</v>
      </c>
      <c r="E29">
        <v>6</v>
      </c>
      <c r="F29">
        <v>0</v>
      </c>
      <c r="G29">
        <v>10</v>
      </c>
      <c r="H29">
        <v>-2</v>
      </c>
      <c r="I29">
        <v>12</v>
      </c>
      <c r="J29">
        <v>2</v>
      </c>
      <c r="K29">
        <v>5</v>
      </c>
      <c r="L29">
        <v>4</v>
      </c>
      <c r="M29">
        <v>3</v>
      </c>
      <c r="N29">
        <v>1</v>
      </c>
      <c r="O29">
        <v>11</v>
      </c>
      <c r="P29">
        <v>7</v>
      </c>
      <c r="Q29">
        <v>8</v>
      </c>
      <c r="R29">
        <v>0</v>
      </c>
      <c r="S29">
        <v>13</v>
      </c>
    </row>
    <row r="30" spans="1:19" x14ac:dyDescent="0.2">
      <c r="A30" s="105">
        <v>44348</v>
      </c>
      <c r="B30">
        <v>0</v>
      </c>
      <c r="C30">
        <v>11</v>
      </c>
      <c r="D30">
        <v>0</v>
      </c>
      <c r="E30">
        <v>7</v>
      </c>
      <c r="F30">
        <v>14</v>
      </c>
      <c r="G30">
        <v>9</v>
      </c>
      <c r="H30">
        <v>-1</v>
      </c>
      <c r="I30">
        <v>6</v>
      </c>
      <c r="J30">
        <v>3</v>
      </c>
      <c r="K30">
        <v>10</v>
      </c>
      <c r="L30">
        <v>1</v>
      </c>
      <c r="M30">
        <v>2</v>
      </c>
      <c r="N30">
        <v>13</v>
      </c>
      <c r="O30">
        <v>4</v>
      </c>
      <c r="P30">
        <v>5</v>
      </c>
      <c r="Q30">
        <v>8</v>
      </c>
      <c r="R30">
        <v>0</v>
      </c>
      <c r="S30">
        <v>12</v>
      </c>
    </row>
    <row r="31" spans="1:19" x14ac:dyDescent="0.2">
      <c r="A31" s="105">
        <v>44378</v>
      </c>
      <c r="B31">
        <v>0</v>
      </c>
      <c r="C31">
        <v>2</v>
      </c>
      <c r="D31">
        <v>6</v>
      </c>
      <c r="E31">
        <v>9</v>
      </c>
      <c r="F31">
        <v>10</v>
      </c>
      <c r="G31">
        <v>12</v>
      </c>
      <c r="H31">
        <v>16</v>
      </c>
      <c r="I31">
        <v>13</v>
      </c>
      <c r="J31">
        <v>7</v>
      </c>
      <c r="K31">
        <v>15</v>
      </c>
      <c r="L31">
        <v>4</v>
      </c>
      <c r="M31">
        <v>11</v>
      </c>
      <c r="N31">
        <v>5</v>
      </c>
      <c r="O31">
        <v>1</v>
      </c>
      <c r="P31">
        <v>3</v>
      </c>
      <c r="Q31">
        <v>14</v>
      </c>
      <c r="R31">
        <v>-1</v>
      </c>
      <c r="S31">
        <v>8</v>
      </c>
    </row>
    <row r="32" spans="1:19" x14ac:dyDescent="0.2">
      <c r="A32" s="105">
        <v>44409</v>
      </c>
      <c r="B32">
        <v>0</v>
      </c>
      <c r="C32">
        <v>6</v>
      </c>
      <c r="D32">
        <v>-2</v>
      </c>
      <c r="E32">
        <v>10</v>
      </c>
      <c r="F32">
        <v>7</v>
      </c>
      <c r="G32">
        <v>4</v>
      </c>
      <c r="H32">
        <v>11</v>
      </c>
      <c r="I32">
        <v>13</v>
      </c>
      <c r="J32">
        <v>1</v>
      </c>
      <c r="K32">
        <v>8</v>
      </c>
      <c r="L32">
        <v>3</v>
      </c>
      <c r="M32">
        <v>2</v>
      </c>
      <c r="N32">
        <v>9</v>
      </c>
      <c r="O32">
        <v>-1</v>
      </c>
      <c r="P32">
        <v>5</v>
      </c>
      <c r="Q32">
        <v>12</v>
      </c>
      <c r="R32">
        <v>-4</v>
      </c>
      <c r="S32">
        <v>-3</v>
      </c>
    </row>
    <row r="33" spans="1:19" x14ac:dyDescent="0.2">
      <c r="A33" s="105">
        <v>44440</v>
      </c>
      <c r="B33">
        <v>-2</v>
      </c>
      <c r="C33">
        <v>10</v>
      </c>
      <c r="D33">
        <v>0</v>
      </c>
      <c r="E33">
        <v>3</v>
      </c>
      <c r="F33">
        <v>12</v>
      </c>
      <c r="G33">
        <v>4</v>
      </c>
      <c r="H33">
        <v>14</v>
      </c>
      <c r="I33">
        <v>13</v>
      </c>
      <c r="J33">
        <v>8</v>
      </c>
      <c r="K33">
        <v>7</v>
      </c>
      <c r="L33">
        <v>5</v>
      </c>
      <c r="M33">
        <v>1</v>
      </c>
      <c r="N33">
        <v>2</v>
      </c>
      <c r="O33">
        <v>-1</v>
      </c>
      <c r="P33">
        <v>6</v>
      </c>
      <c r="Q33">
        <v>0</v>
      </c>
      <c r="R33">
        <v>11</v>
      </c>
      <c r="S33">
        <v>9</v>
      </c>
    </row>
    <row r="34" spans="1:19" x14ac:dyDescent="0.2">
      <c r="A34" s="105">
        <v>44470</v>
      </c>
      <c r="B34">
        <v>0</v>
      </c>
      <c r="C34">
        <v>7</v>
      </c>
      <c r="D34">
        <v>0</v>
      </c>
      <c r="E34">
        <v>4</v>
      </c>
      <c r="F34">
        <v>10</v>
      </c>
      <c r="G34">
        <v>-2</v>
      </c>
      <c r="H34">
        <v>-4</v>
      </c>
      <c r="I34">
        <v>9</v>
      </c>
      <c r="J34">
        <v>2</v>
      </c>
      <c r="K34">
        <v>5</v>
      </c>
      <c r="L34">
        <v>1</v>
      </c>
      <c r="M34">
        <v>3</v>
      </c>
      <c r="N34">
        <v>8</v>
      </c>
      <c r="O34">
        <v>-1</v>
      </c>
      <c r="P34">
        <v>6</v>
      </c>
      <c r="Q34">
        <v>-3</v>
      </c>
      <c r="R34">
        <v>0</v>
      </c>
      <c r="S34">
        <v>0</v>
      </c>
    </row>
    <row r="35" spans="1:19" x14ac:dyDescent="0.2">
      <c r="A35" s="105">
        <v>44501</v>
      </c>
      <c r="B35">
        <v>0</v>
      </c>
      <c r="C35">
        <v>5</v>
      </c>
      <c r="D35">
        <v>8</v>
      </c>
      <c r="E35">
        <v>6</v>
      </c>
      <c r="F35">
        <v>11</v>
      </c>
      <c r="G35">
        <v>-2</v>
      </c>
      <c r="H35">
        <v>-4</v>
      </c>
      <c r="I35">
        <v>9</v>
      </c>
      <c r="J35">
        <v>0</v>
      </c>
      <c r="K35">
        <v>4</v>
      </c>
      <c r="L35">
        <v>2</v>
      </c>
      <c r="M35">
        <v>3</v>
      </c>
      <c r="N35">
        <v>7</v>
      </c>
      <c r="O35">
        <v>1</v>
      </c>
      <c r="P35">
        <v>-1</v>
      </c>
      <c r="Q35">
        <v>0</v>
      </c>
      <c r="R35">
        <v>10</v>
      </c>
      <c r="S35">
        <v>-3</v>
      </c>
    </row>
    <row r="36" spans="1:19" x14ac:dyDescent="0.2">
      <c r="A36" s="105">
        <v>44531</v>
      </c>
      <c r="B36">
        <v>-4</v>
      </c>
      <c r="C36">
        <v>5</v>
      </c>
      <c r="D36">
        <v>7</v>
      </c>
      <c r="E36">
        <v>4</v>
      </c>
      <c r="F36">
        <v>0</v>
      </c>
      <c r="G36">
        <v>-1</v>
      </c>
      <c r="H36">
        <v>0</v>
      </c>
      <c r="I36">
        <v>10</v>
      </c>
      <c r="J36">
        <v>2</v>
      </c>
      <c r="K36">
        <v>6</v>
      </c>
      <c r="L36">
        <v>3</v>
      </c>
      <c r="M36">
        <v>1</v>
      </c>
      <c r="N36">
        <v>0</v>
      </c>
      <c r="O36">
        <v>9</v>
      </c>
      <c r="P36">
        <v>-2</v>
      </c>
      <c r="Q36">
        <v>-3</v>
      </c>
      <c r="R36">
        <v>8</v>
      </c>
      <c r="S36">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6"/>
  </sheetPr>
  <dimension ref="A1:L889"/>
  <sheetViews>
    <sheetView zoomScale="150" zoomScaleNormal="150" workbookViewId="0">
      <pane ySplit="1" topLeftCell="A854" activePane="bottomLeft" state="frozen"/>
      <selection pane="bottomLeft" activeCell="G895" sqref="G895"/>
    </sheetView>
  </sheetViews>
  <sheetFormatPr baseColWidth="10" defaultRowHeight="15" x14ac:dyDescent="0.2"/>
  <sheetData>
    <row r="1" spans="1:12" x14ac:dyDescent="0.2">
      <c r="A1" t="s">
        <v>56</v>
      </c>
      <c r="B1" t="s">
        <v>57</v>
      </c>
      <c r="C1" t="s">
        <v>58</v>
      </c>
      <c r="D1" t="s">
        <v>59</v>
      </c>
      <c r="E1" t="s">
        <v>60</v>
      </c>
      <c r="F1" t="s">
        <v>61</v>
      </c>
      <c r="G1" t="s">
        <v>62</v>
      </c>
      <c r="H1" t="s">
        <v>63</v>
      </c>
      <c r="I1" t="s">
        <v>64</v>
      </c>
      <c r="J1" t="s">
        <v>65</v>
      </c>
      <c r="K1" t="s">
        <v>66</v>
      </c>
      <c r="L1" t="s">
        <v>39</v>
      </c>
    </row>
    <row r="2" spans="1:12" x14ac:dyDescent="0.2">
      <c r="A2" s="111">
        <v>17533</v>
      </c>
      <c r="B2">
        <v>53.3</v>
      </c>
      <c r="E2">
        <v>72.2</v>
      </c>
      <c r="F2">
        <v>59.1</v>
      </c>
      <c r="H2">
        <v>45.3</v>
      </c>
      <c r="I2">
        <v>36.299999999999997</v>
      </c>
      <c r="J2">
        <v>54.8</v>
      </c>
      <c r="L2">
        <v>51.7</v>
      </c>
    </row>
    <row r="3" spans="1:12" x14ac:dyDescent="0.2">
      <c r="A3" s="111">
        <v>17564</v>
      </c>
      <c r="B3">
        <v>51.1</v>
      </c>
      <c r="E3">
        <v>62.7</v>
      </c>
      <c r="F3">
        <v>55.2</v>
      </c>
      <c r="H3">
        <v>43.9</v>
      </c>
      <c r="I3">
        <v>37.1</v>
      </c>
      <c r="J3">
        <v>55.8</v>
      </c>
      <c r="L3">
        <v>50.2</v>
      </c>
    </row>
    <row r="4" spans="1:12" x14ac:dyDescent="0.2">
      <c r="A4" s="111">
        <v>17593</v>
      </c>
      <c r="B4">
        <v>43.9</v>
      </c>
      <c r="E4">
        <v>69.3</v>
      </c>
      <c r="F4">
        <v>47.8</v>
      </c>
      <c r="H4">
        <v>44.5</v>
      </c>
      <c r="I4">
        <v>32.700000000000003</v>
      </c>
      <c r="J4">
        <v>44</v>
      </c>
      <c r="L4">
        <v>43.3</v>
      </c>
    </row>
    <row r="5" spans="1:12" x14ac:dyDescent="0.2">
      <c r="A5" s="111">
        <v>17624</v>
      </c>
      <c r="B5">
        <v>44.5</v>
      </c>
      <c r="E5">
        <v>75.8</v>
      </c>
      <c r="F5">
        <v>49.5</v>
      </c>
      <c r="H5">
        <v>46.1</v>
      </c>
      <c r="I5">
        <v>41.6</v>
      </c>
      <c r="J5">
        <v>43.9</v>
      </c>
      <c r="L5">
        <v>45.4</v>
      </c>
    </row>
    <row r="6" spans="1:12" x14ac:dyDescent="0.2">
      <c r="A6" s="111">
        <v>17654</v>
      </c>
      <c r="B6">
        <v>51.2</v>
      </c>
      <c r="E6">
        <v>70.8</v>
      </c>
      <c r="F6">
        <v>52.1</v>
      </c>
      <c r="H6">
        <v>47</v>
      </c>
      <c r="I6">
        <v>40.4</v>
      </c>
      <c r="J6">
        <v>51.8</v>
      </c>
      <c r="L6">
        <v>49.5</v>
      </c>
    </row>
    <row r="7" spans="1:12" x14ac:dyDescent="0.2">
      <c r="A7" s="111">
        <v>17685</v>
      </c>
      <c r="B7">
        <v>58.1</v>
      </c>
      <c r="E7">
        <v>78.5</v>
      </c>
      <c r="F7">
        <v>56.8</v>
      </c>
      <c r="H7">
        <v>54.7</v>
      </c>
      <c r="I7">
        <v>38.4</v>
      </c>
      <c r="J7">
        <v>50.8</v>
      </c>
      <c r="L7">
        <v>53</v>
      </c>
    </row>
    <row r="8" spans="1:12" x14ac:dyDescent="0.2">
      <c r="A8" s="111">
        <v>17715</v>
      </c>
      <c r="B8">
        <v>50.4</v>
      </c>
      <c r="E8">
        <v>77.3</v>
      </c>
      <c r="F8">
        <v>51.4</v>
      </c>
      <c r="H8">
        <v>51.1</v>
      </c>
      <c r="I8">
        <v>36.799999999999997</v>
      </c>
      <c r="J8">
        <v>49.1</v>
      </c>
      <c r="L8">
        <v>48.4</v>
      </c>
    </row>
    <row r="9" spans="1:12" x14ac:dyDescent="0.2">
      <c r="A9" s="111">
        <v>17746</v>
      </c>
      <c r="B9">
        <v>46</v>
      </c>
      <c r="E9">
        <v>77</v>
      </c>
      <c r="F9">
        <v>51</v>
      </c>
      <c r="H9">
        <v>46.6</v>
      </c>
      <c r="I9">
        <v>31.2</v>
      </c>
      <c r="J9">
        <v>46.1</v>
      </c>
      <c r="L9">
        <v>45.1</v>
      </c>
    </row>
    <row r="10" spans="1:12" x14ac:dyDescent="0.2">
      <c r="A10" s="111">
        <v>17777</v>
      </c>
      <c r="B10">
        <v>40.6</v>
      </c>
      <c r="E10">
        <v>66</v>
      </c>
      <c r="F10">
        <v>47.9</v>
      </c>
      <c r="H10">
        <v>45.2</v>
      </c>
      <c r="I10">
        <v>28.3</v>
      </c>
      <c r="J10">
        <v>46.1</v>
      </c>
      <c r="L10">
        <v>42.1</v>
      </c>
    </row>
    <row r="11" spans="1:12" x14ac:dyDescent="0.2">
      <c r="A11" s="111">
        <v>17807</v>
      </c>
      <c r="B11">
        <v>52.1</v>
      </c>
      <c r="E11">
        <v>56.6</v>
      </c>
      <c r="F11">
        <v>52.7</v>
      </c>
      <c r="H11">
        <v>45.4</v>
      </c>
      <c r="I11">
        <v>28.7</v>
      </c>
      <c r="J11">
        <v>47.5</v>
      </c>
      <c r="L11">
        <v>47.2</v>
      </c>
    </row>
    <row r="12" spans="1:12" x14ac:dyDescent="0.2">
      <c r="A12" s="111">
        <v>17838</v>
      </c>
      <c r="B12">
        <v>43.2</v>
      </c>
      <c r="E12">
        <v>51</v>
      </c>
      <c r="F12">
        <v>48.9</v>
      </c>
      <c r="H12">
        <v>42.6</v>
      </c>
      <c r="I12">
        <v>28</v>
      </c>
      <c r="J12">
        <v>44</v>
      </c>
      <c r="L12">
        <v>42.4</v>
      </c>
    </row>
    <row r="13" spans="1:12" x14ac:dyDescent="0.2">
      <c r="A13" s="111">
        <v>17868</v>
      </c>
      <c r="B13">
        <v>34.5</v>
      </c>
      <c r="E13">
        <v>47.5</v>
      </c>
      <c r="F13">
        <v>42.1</v>
      </c>
      <c r="H13">
        <v>37</v>
      </c>
      <c r="I13">
        <v>17.7</v>
      </c>
      <c r="J13">
        <v>39</v>
      </c>
      <c r="L13">
        <v>35</v>
      </c>
    </row>
    <row r="14" spans="1:12" x14ac:dyDescent="0.2">
      <c r="A14" s="111">
        <v>17899</v>
      </c>
      <c r="B14">
        <v>31.4</v>
      </c>
      <c r="E14">
        <v>39.6</v>
      </c>
      <c r="F14">
        <v>42</v>
      </c>
      <c r="H14">
        <v>36.6</v>
      </c>
      <c r="I14">
        <v>16.600000000000001</v>
      </c>
      <c r="J14">
        <v>34.1</v>
      </c>
      <c r="L14">
        <v>32.9</v>
      </c>
    </row>
    <row r="15" spans="1:12" x14ac:dyDescent="0.2">
      <c r="A15" s="111">
        <v>17930</v>
      </c>
      <c r="B15">
        <v>34.200000000000003</v>
      </c>
      <c r="E15">
        <v>31.3</v>
      </c>
      <c r="F15">
        <v>39.6</v>
      </c>
      <c r="H15">
        <v>34.9</v>
      </c>
      <c r="I15">
        <v>13.1</v>
      </c>
      <c r="J15">
        <v>28.3</v>
      </c>
      <c r="L15">
        <v>31.3</v>
      </c>
    </row>
    <row r="16" spans="1:12" x14ac:dyDescent="0.2">
      <c r="A16" s="111">
        <v>17958</v>
      </c>
      <c r="B16">
        <v>42.1</v>
      </c>
      <c r="E16">
        <v>31.8</v>
      </c>
      <c r="F16">
        <v>41.9</v>
      </c>
      <c r="H16">
        <v>33.299999999999997</v>
      </c>
      <c r="I16">
        <v>12.4</v>
      </c>
      <c r="J16">
        <v>31.1</v>
      </c>
      <c r="L16">
        <v>34.5</v>
      </c>
    </row>
    <row r="17" spans="1:12" x14ac:dyDescent="0.2">
      <c r="A17" s="111">
        <v>17989</v>
      </c>
      <c r="B17">
        <v>42.3</v>
      </c>
      <c r="E17">
        <v>13.8</v>
      </c>
      <c r="F17">
        <v>44.1</v>
      </c>
      <c r="H17">
        <v>27.9</v>
      </c>
      <c r="I17">
        <v>16.2</v>
      </c>
      <c r="J17">
        <v>31.6</v>
      </c>
      <c r="L17">
        <v>35.5</v>
      </c>
    </row>
    <row r="18" spans="1:12" x14ac:dyDescent="0.2">
      <c r="A18" s="111">
        <v>18019</v>
      </c>
      <c r="B18">
        <v>41.1</v>
      </c>
      <c r="E18">
        <v>20.100000000000001</v>
      </c>
      <c r="F18">
        <v>38.200000000000003</v>
      </c>
      <c r="H18">
        <v>25.5</v>
      </c>
      <c r="I18">
        <v>15.5</v>
      </c>
      <c r="J18">
        <v>29</v>
      </c>
      <c r="L18">
        <v>32.6</v>
      </c>
    </row>
    <row r="19" spans="1:12" x14ac:dyDescent="0.2">
      <c r="A19" s="111">
        <v>18050</v>
      </c>
      <c r="B19">
        <v>39.799999999999997</v>
      </c>
      <c r="E19">
        <v>10.6</v>
      </c>
      <c r="F19">
        <v>38.4</v>
      </c>
      <c r="H19">
        <v>24.1</v>
      </c>
      <c r="I19">
        <v>15</v>
      </c>
      <c r="J19">
        <v>27.2</v>
      </c>
      <c r="L19">
        <v>31.6</v>
      </c>
    </row>
    <row r="20" spans="1:12" x14ac:dyDescent="0.2">
      <c r="A20" s="111">
        <v>18080</v>
      </c>
      <c r="B20">
        <v>49.1</v>
      </c>
      <c r="E20">
        <v>28.8</v>
      </c>
      <c r="F20">
        <v>47</v>
      </c>
      <c r="H20">
        <v>21.5</v>
      </c>
      <c r="I20">
        <v>22.4</v>
      </c>
      <c r="J20">
        <v>34.799999999999997</v>
      </c>
      <c r="L20">
        <v>39</v>
      </c>
    </row>
    <row r="21" spans="1:12" x14ac:dyDescent="0.2">
      <c r="A21" s="111">
        <v>18111</v>
      </c>
      <c r="B21">
        <v>55.7</v>
      </c>
      <c r="E21">
        <v>42.7</v>
      </c>
      <c r="F21">
        <v>58.5</v>
      </c>
      <c r="H21">
        <v>26.8</v>
      </c>
      <c r="I21">
        <v>33</v>
      </c>
      <c r="J21">
        <v>40</v>
      </c>
      <c r="L21">
        <v>47</v>
      </c>
    </row>
    <row r="22" spans="1:12" x14ac:dyDescent="0.2">
      <c r="A22" s="111">
        <v>18142</v>
      </c>
      <c r="B22">
        <v>58</v>
      </c>
      <c r="E22">
        <v>47.5</v>
      </c>
      <c r="F22">
        <v>60.3</v>
      </c>
      <c r="H22">
        <v>35.799999999999997</v>
      </c>
      <c r="I22">
        <v>39.9</v>
      </c>
      <c r="J22">
        <v>51.4</v>
      </c>
      <c r="L22">
        <v>52.3</v>
      </c>
    </row>
    <row r="23" spans="1:12" x14ac:dyDescent="0.2">
      <c r="A23" s="111">
        <v>18172</v>
      </c>
      <c r="B23">
        <v>58.9</v>
      </c>
      <c r="E23">
        <v>42.1</v>
      </c>
      <c r="F23">
        <v>54.5</v>
      </c>
      <c r="H23">
        <v>40.6</v>
      </c>
      <c r="I23">
        <v>46.1</v>
      </c>
      <c r="J23">
        <v>43.7</v>
      </c>
      <c r="L23">
        <v>51</v>
      </c>
    </row>
    <row r="24" spans="1:12" x14ac:dyDescent="0.2">
      <c r="A24" s="111">
        <v>18203</v>
      </c>
      <c r="B24">
        <v>58.7</v>
      </c>
      <c r="E24">
        <v>51.1</v>
      </c>
      <c r="F24">
        <v>55.7</v>
      </c>
      <c r="H24">
        <v>31.3</v>
      </c>
      <c r="I24">
        <v>51.5</v>
      </c>
      <c r="J24">
        <v>42.9</v>
      </c>
      <c r="L24">
        <v>51</v>
      </c>
    </row>
    <row r="25" spans="1:12" x14ac:dyDescent="0.2">
      <c r="A25" s="111">
        <v>18233</v>
      </c>
      <c r="B25">
        <v>53.1</v>
      </c>
      <c r="E25">
        <v>49.9</v>
      </c>
      <c r="F25">
        <v>63.3</v>
      </c>
      <c r="H25">
        <v>41.7</v>
      </c>
      <c r="I25">
        <v>52.2</v>
      </c>
      <c r="J25">
        <v>52.6</v>
      </c>
      <c r="L25">
        <v>57.3</v>
      </c>
    </row>
    <row r="26" spans="1:12" x14ac:dyDescent="0.2">
      <c r="A26" s="111">
        <v>18264</v>
      </c>
      <c r="B26">
        <v>62.3</v>
      </c>
      <c r="E26">
        <v>62.4</v>
      </c>
      <c r="F26">
        <v>64.3</v>
      </c>
      <c r="H26">
        <v>43.6</v>
      </c>
      <c r="I26">
        <v>56.3</v>
      </c>
      <c r="J26">
        <v>57.7</v>
      </c>
      <c r="L26">
        <v>59.1</v>
      </c>
    </row>
    <row r="27" spans="1:12" x14ac:dyDescent="0.2">
      <c r="A27" s="111">
        <v>18295</v>
      </c>
      <c r="B27">
        <v>62.5</v>
      </c>
      <c r="E27">
        <v>70.900000000000006</v>
      </c>
      <c r="F27">
        <v>66.7</v>
      </c>
      <c r="H27">
        <v>46.4</v>
      </c>
      <c r="I27">
        <v>68</v>
      </c>
      <c r="J27">
        <v>51.1</v>
      </c>
      <c r="L27">
        <v>60.5</v>
      </c>
    </row>
    <row r="28" spans="1:12" x14ac:dyDescent="0.2">
      <c r="A28" s="111">
        <v>18323</v>
      </c>
      <c r="B28">
        <v>61.8</v>
      </c>
      <c r="E28">
        <v>77</v>
      </c>
      <c r="F28">
        <v>65.8</v>
      </c>
      <c r="H28">
        <v>48.8</v>
      </c>
      <c r="I28">
        <v>72</v>
      </c>
      <c r="J28">
        <v>56.9</v>
      </c>
      <c r="L28">
        <v>62.1</v>
      </c>
    </row>
    <row r="29" spans="1:12" x14ac:dyDescent="0.2">
      <c r="A29" s="111">
        <v>18354</v>
      </c>
      <c r="B29">
        <v>71</v>
      </c>
      <c r="E29">
        <v>80.2</v>
      </c>
      <c r="F29">
        <v>74.8</v>
      </c>
      <c r="H29">
        <v>50.6</v>
      </c>
      <c r="I29">
        <v>68.8</v>
      </c>
      <c r="J29">
        <v>63.4</v>
      </c>
      <c r="L29">
        <v>68.099999999999994</v>
      </c>
    </row>
    <row r="30" spans="1:12" x14ac:dyDescent="0.2">
      <c r="A30" s="111">
        <v>18384</v>
      </c>
      <c r="B30">
        <v>76.599999999999994</v>
      </c>
      <c r="E30">
        <v>98.2</v>
      </c>
      <c r="F30">
        <v>78.099999999999994</v>
      </c>
      <c r="H30">
        <v>58.2</v>
      </c>
      <c r="I30">
        <v>82.9</v>
      </c>
      <c r="J30">
        <v>69.8</v>
      </c>
      <c r="L30">
        <v>74.7</v>
      </c>
    </row>
    <row r="31" spans="1:12" x14ac:dyDescent="0.2">
      <c r="A31" s="111">
        <v>18415</v>
      </c>
      <c r="B31">
        <v>82.6</v>
      </c>
      <c r="E31">
        <v>100</v>
      </c>
      <c r="F31">
        <v>79.099999999999994</v>
      </c>
      <c r="H31">
        <v>62.1</v>
      </c>
      <c r="I31">
        <v>76.5</v>
      </c>
      <c r="J31">
        <v>71.900000000000006</v>
      </c>
      <c r="L31">
        <v>76.599999999999994</v>
      </c>
    </row>
    <row r="32" spans="1:12" x14ac:dyDescent="0.2">
      <c r="A32" s="111">
        <v>18445</v>
      </c>
      <c r="B32">
        <v>80.3</v>
      </c>
      <c r="E32">
        <v>90.7</v>
      </c>
      <c r="F32">
        <v>77.099999999999994</v>
      </c>
      <c r="H32">
        <v>62.7</v>
      </c>
      <c r="I32">
        <v>89.4</v>
      </c>
      <c r="J32">
        <v>72.5</v>
      </c>
      <c r="L32">
        <v>77.5</v>
      </c>
    </row>
    <row r="33" spans="1:12" x14ac:dyDescent="0.2">
      <c r="A33" s="111">
        <v>18476</v>
      </c>
      <c r="B33">
        <v>77.099999999999994</v>
      </c>
      <c r="E33">
        <v>84.8</v>
      </c>
      <c r="F33">
        <v>78.7</v>
      </c>
      <c r="H33">
        <v>62.3</v>
      </c>
      <c r="I33">
        <v>81.7</v>
      </c>
      <c r="J33">
        <v>72.3</v>
      </c>
      <c r="L33">
        <v>75.8</v>
      </c>
    </row>
    <row r="34" spans="1:12" x14ac:dyDescent="0.2">
      <c r="A34" s="111">
        <v>18507</v>
      </c>
      <c r="B34">
        <v>66.400000000000006</v>
      </c>
      <c r="E34">
        <v>84.4</v>
      </c>
      <c r="F34">
        <v>68.599999999999994</v>
      </c>
      <c r="H34">
        <v>55.2</v>
      </c>
      <c r="I34">
        <v>73.7</v>
      </c>
      <c r="J34">
        <v>72.2</v>
      </c>
      <c r="L34">
        <v>68.099999999999994</v>
      </c>
    </row>
    <row r="35" spans="1:12" x14ac:dyDescent="0.2">
      <c r="A35" s="111">
        <v>18537</v>
      </c>
      <c r="B35">
        <v>49</v>
      </c>
      <c r="E35">
        <v>84.8</v>
      </c>
      <c r="F35">
        <v>62.9</v>
      </c>
      <c r="H35">
        <v>50.6</v>
      </c>
      <c r="I35">
        <v>70.3</v>
      </c>
      <c r="J35">
        <v>65.599999999999994</v>
      </c>
      <c r="L35">
        <v>59.2</v>
      </c>
    </row>
    <row r="36" spans="1:12" x14ac:dyDescent="0.2">
      <c r="A36" s="111">
        <v>18568</v>
      </c>
      <c r="B36">
        <v>57.2</v>
      </c>
      <c r="E36">
        <v>85.1</v>
      </c>
      <c r="F36">
        <v>63.6</v>
      </c>
      <c r="H36">
        <v>48.3</v>
      </c>
      <c r="I36">
        <v>79.099999999999994</v>
      </c>
      <c r="J36">
        <v>66.7</v>
      </c>
      <c r="L36">
        <v>63.1</v>
      </c>
    </row>
    <row r="37" spans="1:12" x14ac:dyDescent="0.2">
      <c r="A37" s="111">
        <v>18598</v>
      </c>
      <c r="B37">
        <v>67.7</v>
      </c>
      <c r="E37">
        <v>91.1</v>
      </c>
      <c r="F37">
        <v>62.5</v>
      </c>
      <c r="H37">
        <v>49.7</v>
      </c>
      <c r="I37">
        <v>87.5</v>
      </c>
      <c r="J37">
        <v>65.099999999999994</v>
      </c>
      <c r="L37">
        <v>67.099999999999994</v>
      </c>
    </row>
    <row r="38" spans="1:12" x14ac:dyDescent="0.2">
      <c r="A38" s="111">
        <v>18629</v>
      </c>
      <c r="B38">
        <v>67.900000000000006</v>
      </c>
      <c r="E38">
        <v>85.1</v>
      </c>
      <c r="F38">
        <v>63</v>
      </c>
      <c r="H38">
        <v>48</v>
      </c>
      <c r="I38">
        <v>88.7</v>
      </c>
      <c r="J38">
        <v>67.8</v>
      </c>
      <c r="L38">
        <v>67.8</v>
      </c>
    </row>
    <row r="39" spans="1:12" x14ac:dyDescent="0.2">
      <c r="A39" s="111">
        <v>18660</v>
      </c>
      <c r="B39">
        <v>70</v>
      </c>
      <c r="E39">
        <v>86.5</v>
      </c>
      <c r="F39">
        <v>61.4</v>
      </c>
      <c r="H39">
        <v>42.1</v>
      </c>
      <c r="I39">
        <v>93.3</v>
      </c>
      <c r="J39">
        <v>73.7</v>
      </c>
      <c r="L39">
        <v>69.3</v>
      </c>
    </row>
    <row r="40" spans="1:12" x14ac:dyDescent="0.2">
      <c r="A40" s="111">
        <v>18688</v>
      </c>
      <c r="B40">
        <v>61</v>
      </c>
      <c r="E40">
        <v>76.599999999999994</v>
      </c>
      <c r="F40">
        <v>61.2</v>
      </c>
      <c r="H40">
        <v>47.4</v>
      </c>
      <c r="I40">
        <v>85.1</v>
      </c>
      <c r="J40">
        <v>72</v>
      </c>
      <c r="L40">
        <v>65.5</v>
      </c>
    </row>
    <row r="41" spans="1:12" x14ac:dyDescent="0.2">
      <c r="A41" s="111">
        <v>18719</v>
      </c>
      <c r="B41">
        <v>42.3</v>
      </c>
      <c r="E41">
        <v>68.5</v>
      </c>
      <c r="F41">
        <v>53.5</v>
      </c>
      <c r="H41">
        <v>51.8</v>
      </c>
      <c r="I41">
        <v>65.7</v>
      </c>
      <c r="J41">
        <v>61.9</v>
      </c>
      <c r="L41">
        <v>53.5</v>
      </c>
    </row>
    <row r="42" spans="1:12" x14ac:dyDescent="0.2">
      <c r="A42" s="111">
        <v>18749</v>
      </c>
      <c r="B42">
        <v>45.2</v>
      </c>
      <c r="E42">
        <v>63.6</v>
      </c>
      <c r="F42">
        <v>54.2</v>
      </c>
      <c r="H42">
        <v>51.2</v>
      </c>
      <c r="I42">
        <v>45</v>
      </c>
      <c r="J42">
        <v>58.8</v>
      </c>
      <c r="L42">
        <v>50.7</v>
      </c>
    </row>
    <row r="43" spans="1:12" x14ac:dyDescent="0.2">
      <c r="A43" s="111">
        <v>18780</v>
      </c>
      <c r="B43">
        <v>39.1</v>
      </c>
      <c r="E43">
        <v>52.1</v>
      </c>
      <c r="F43">
        <v>48.6</v>
      </c>
      <c r="H43">
        <v>48.4</v>
      </c>
      <c r="I43">
        <v>36.700000000000003</v>
      </c>
      <c r="J43">
        <v>56.4</v>
      </c>
      <c r="L43">
        <v>45.5</v>
      </c>
    </row>
    <row r="44" spans="1:12" x14ac:dyDescent="0.2">
      <c r="A44" s="111">
        <v>18810</v>
      </c>
      <c r="B44">
        <v>38.200000000000003</v>
      </c>
      <c r="E44">
        <v>46.4</v>
      </c>
      <c r="F44">
        <v>41.6</v>
      </c>
      <c r="H44">
        <v>47.8</v>
      </c>
      <c r="I44">
        <v>32.200000000000003</v>
      </c>
      <c r="J44">
        <v>53.2</v>
      </c>
      <c r="L44">
        <v>42.1</v>
      </c>
    </row>
    <row r="45" spans="1:12" x14ac:dyDescent="0.2">
      <c r="A45" s="111">
        <v>18841</v>
      </c>
      <c r="B45">
        <v>38.5</v>
      </c>
      <c r="E45">
        <v>43.2</v>
      </c>
      <c r="F45">
        <v>48.4</v>
      </c>
      <c r="H45">
        <v>46.7</v>
      </c>
      <c r="I45">
        <v>32</v>
      </c>
      <c r="J45">
        <v>51.7</v>
      </c>
      <c r="L45">
        <v>43.6</v>
      </c>
    </row>
    <row r="46" spans="1:12" x14ac:dyDescent="0.2">
      <c r="A46" s="111">
        <v>18872</v>
      </c>
      <c r="B46">
        <v>48.2</v>
      </c>
      <c r="E46">
        <v>45.7</v>
      </c>
      <c r="F46">
        <v>50.2</v>
      </c>
      <c r="H46">
        <v>43.8</v>
      </c>
      <c r="I46">
        <v>46.4</v>
      </c>
      <c r="J46">
        <v>48.6</v>
      </c>
      <c r="L46">
        <v>48.1</v>
      </c>
    </row>
    <row r="47" spans="1:12" x14ac:dyDescent="0.2">
      <c r="A47" s="111">
        <v>18902</v>
      </c>
      <c r="B47">
        <v>51.7</v>
      </c>
      <c r="E47">
        <v>54.4</v>
      </c>
      <c r="F47">
        <v>50.3</v>
      </c>
      <c r="H47">
        <v>42</v>
      </c>
      <c r="I47">
        <v>47.2</v>
      </c>
      <c r="J47">
        <v>51.1</v>
      </c>
      <c r="L47">
        <v>49.6</v>
      </c>
    </row>
    <row r="48" spans="1:12" x14ac:dyDescent="0.2">
      <c r="A48" s="111">
        <v>18933</v>
      </c>
      <c r="B48">
        <v>49.3</v>
      </c>
      <c r="E48">
        <v>55.6</v>
      </c>
      <c r="F48">
        <v>50.9</v>
      </c>
      <c r="H48">
        <v>44.5</v>
      </c>
      <c r="I48">
        <v>34.9</v>
      </c>
      <c r="J48">
        <v>50.2</v>
      </c>
      <c r="L48">
        <v>47.2</v>
      </c>
    </row>
    <row r="49" spans="1:12" x14ac:dyDescent="0.2">
      <c r="A49" s="111">
        <v>18963</v>
      </c>
      <c r="B49">
        <v>45.3</v>
      </c>
      <c r="E49">
        <v>56.6</v>
      </c>
      <c r="F49">
        <v>52.8</v>
      </c>
      <c r="H49">
        <v>42.6</v>
      </c>
      <c r="I49">
        <v>33.6</v>
      </c>
      <c r="J49">
        <v>51.8</v>
      </c>
      <c r="L49">
        <v>46.5</v>
      </c>
    </row>
    <row r="50" spans="1:12" x14ac:dyDescent="0.2">
      <c r="A50" s="111">
        <v>18994</v>
      </c>
      <c r="B50">
        <v>46.8</v>
      </c>
      <c r="E50">
        <v>51.8</v>
      </c>
      <c r="F50">
        <v>49.5</v>
      </c>
      <c r="H50">
        <v>42.5</v>
      </c>
      <c r="I50">
        <v>31.3</v>
      </c>
      <c r="J50">
        <v>46.9</v>
      </c>
      <c r="L50">
        <v>44.7</v>
      </c>
    </row>
    <row r="51" spans="1:12" x14ac:dyDescent="0.2">
      <c r="A51" s="111">
        <v>19025</v>
      </c>
      <c r="B51">
        <v>42.3</v>
      </c>
      <c r="E51">
        <v>52.7</v>
      </c>
      <c r="F51">
        <v>49.9</v>
      </c>
      <c r="H51">
        <v>39.299999999999997</v>
      </c>
      <c r="I51">
        <v>24.9</v>
      </c>
      <c r="J51">
        <v>44.8</v>
      </c>
      <c r="L51">
        <v>41.8</v>
      </c>
    </row>
    <row r="52" spans="1:12" x14ac:dyDescent="0.2">
      <c r="A52" s="111">
        <v>19054</v>
      </c>
      <c r="B52">
        <v>43.7</v>
      </c>
      <c r="E52">
        <v>44.7</v>
      </c>
      <c r="F52">
        <v>48.7</v>
      </c>
      <c r="H52">
        <v>35.6</v>
      </c>
      <c r="I52">
        <v>18.8</v>
      </c>
      <c r="J52">
        <v>41.8</v>
      </c>
      <c r="L52">
        <v>40</v>
      </c>
    </row>
    <row r="53" spans="1:12" x14ac:dyDescent="0.2">
      <c r="A53" s="111">
        <v>19085</v>
      </c>
      <c r="B53">
        <v>35.799999999999997</v>
      </c>
      <c r="E53">
        <v>42.6</v>
      </c>
      <c r="F53">
        <v>43.5</v>
      </c>
      <c r="H53">
        <v>35.4</v>
      </c>
      <c r="I53">
        <v>19.399999999999999</v>
      </c>
      <c r="J53">
        <v>43.3</v>
      </c>
      <c r="L53">
        <v>36.700000000000003</v>
      </c>
    </row>
    <row r="54" spans="1:12" x14ac:dyDescent="0.2">
      <c r="A54" s="111">
        <v>19115</v>
      </c>
      <c r="B54">
        <v>43.9</v>
      </c>
      <c r="E54">
        <v>38.799999999999997</v>
      </c>
      <c r="F54">
        <v>45.7</v>
      </c>
      <c r="H54">
        <v>30.3</v>
      </c>
      <c r="I54">
        <v>22.4</v>
      </c>
      <c r="J54">
        <v>42.7</v>
      </c>
      <c r="L54">
        <v>39.5</v>
      </c>
    </row>
    <row r="55" spans="1:12" x14ac:dyDescent="0.2">
      <c r="A55" s="111">
        <v>19146</v>
      </c>
      <c r="B55">
        <v>46.3</v>
      </c>
      <c r="E55">
        <v>40.4</v>
      </c>
      <c r="F55">
        <v>49.5</v>
      </c>
      <c r="H55">
        <v>33.799999999999997</v>
      </c>
      <c r="I55">
        <v>33</v>
      </c>
      <c r="J55">
        <v>43.5</v>
      </c>
      <c r="L55">
        <v>43.3</v>
      </c>
    </row>
    <row r="56" spans="1:12" x14ac:dyDescent="0.2">
      <c r="A56" s="111">
        <v>19176</v>
      </c>
      <c r="B56">
        <v>69.400000000000006</v>
      </c>
      <c r="E56">
        <v>60.1</v>
      </c>
      <c r="F56">
        <v>37.200000000000003</v>
      </c>
      <c r="H56">
        <v>31.6</v>
      </c>
      <c r="I56">
        <v>47.4</v>
      </c>
      <c r="J56">
        <v>39.5</v>
      </c>
      <c r="L56">
        <v>48.3</v>
      </c>
    </row>
    <row r="57" spans="1:12" x14ac:dyDescent="0.2">
      <c r="A57" s="111">
        <v>19207</v>
      </c>
      <c r="B57">
        <v>58.5</v>
      </c>
      <c r="E57">
        <v>54.7</v>
      </c>
      <c r="F57">
        <v>84</v>
      </c>
      <c r="H57">
        <v>30.5</v>
      </c>
      <c r="I57">
        <v>41.2</v>
      </c>
      <c r="J57">
        <v>63.1</v>
      </c>
      <c r="L57">
        <v>60.4</v>
      </c>
    </row>
    <row r="58" spans="1:12" x14ac:dyDescent="0.2">
      <c r="A58" s="111">
        <v>19238</v>
      </c>
      <c r="B58">
        <v>60.3</v>
      </c>
      <c r="E58">
        <v>57.9</v>
      </c>
      <c r="F58">
        <v>66</v>
      </c>
      <c r="H58">
        <v>38.6</v>
      </c>
      <c r="I58">
        <v>42.7</v>
      </c>
      <c r="J58">
        <v>56.2</v>
      </c>
      <c r="L58">
        <v>56.1</v>
      </c>
    </row>
    <row r="59" spans="1:12" x14ac:dyDescent="0.2">
      <c r="A59" s="111">
        <v>19268</v>
      </c>
      <c r="B59">
        <v>59.9</v>
      </c>
      <c r="E59">
        <v>54.1</v>
      </c>
      <c r="F59">
        <v>65.3</v>
      </c>
      <c r="H59">
        <v>38.200000000000003</v>
      </c>
      <c r="I59">
        <v>43.3</v>
      </c>
      <c r="J59">
        <v>57.8</v>
      </c>
      <c r="L59">
        <v>56.2</v>
      </c>
    </row>
    <row r="60" spans="1:12" x14ac:dyDescent="0.2">
      <c r="A60" s="111">
        <v>19299</v>
      </c>
      <c r="B60">
        <v>58.8</v>
      </c>
      <c r="E60">
        <v>49.7</v>
      </c>
      <c r="F60">
        <v>65</v>
      </c>
      <c r="H60">
        <v>39.9</v>
      </c>
      <c r="I60">
        <v>45</v>
      </c>
      <c r="J60">
        <v>60.9</v>
      </c>
      <c r="L60">
        <v>56.8</v>
      </c>
    </row>
    <row r="61" spans="1:12" x14ac:dyDescent="0.2">
      <c r="A61" s="111">
        <v>19329</v>
      </c>
      <c r="B61">
        <v>60.4</v>
      </c>
      <c r="E61">
        <v>48.2</v>
      </c>
      <c r="F61">
        <v>64.3</v>
      </c>
      <c r="H61">
        <v>40</v>
      </c>
      <c r="I61">
        <v>43.5</v>
      </c>
      <c r="J61">
        <v>55.6</v>
      </c>
      <c r="L61">
        <v>55.8</v>
      </c>
    </row>
    <row r="62" spans="1:12" x14ac:dyDescent="0.2">
      <c r="A62" s="111">
        <v>19360</v>
      </c>
      <c r="B62">
        <v>64.599999999999994</v>
      </c>
      <c r="E62">
        <v>45.1</v>
      </c>
      <c r="F62">
        <v>69.8</v>
      </c>
      <c r="H62">
        <v>40.9</v>
      </c>
      <c r="I62">
        <v>41.5</v>
      </c>
      <c r="J62">
        <v>61.5</v>
      </c>
      <c r="L62">
        <v>59.4</v>
      </c>
    </row>
    <row r="63" spans="1:12" x14ac:dyDescent="0.2">
      <c r="A63" s="111">
        <v>19391</v>
      </c>
      <c r="B63">
        <v>56</v>
      </c>
      <c r="E63">
        <v>54.5</v>
      </c>
      <c r="F63">
        <v>62.4</v>
      </c>
      <c r="H63">
        <v>44.3</v>
      </c>
      <c r="I63">
        <v>41.8</v>
      </c>
      <c r="J63">
        <v>61.7</v>
      </c>
      <c r="L63">
        <v>55.4</v>
      </c>
    </row>
    <row r="64" spans="1:12" x14ac:dyDescent="0.2">
      <c r="A64" s="111">
        <v>19419</v>
      </c>
      <c r="B64">
        <v>47.2</v>
      </c>
      <c r="E64">
        <v>73.3</v>
      </c>
      <c r="F64">
        <v>54</v>
      </c>
      <c r="H64">
        <v>46.4</v>
      </c>
      <c r="I64">
        <v>41.8</v>
      </c>
      <c r="J64">
        <v>59.4</v>
      </c>
      <c r="L64">
        <v>50.5</v>
      </c>
    </row>
    <row r="65" spans="1:12" x14ac:dyDescent="0.2">
      <c r="A65" s="111">
        <v>19450</v>
      </c>
      <c r="B65">
        <v>52</v>
      </c>
      <c r="E65">
        <v>69.3</v>
      </c>
      <c r="F65">
        <v>57.3</v>
      </c>
      <c r="H65">
        <v>43.8</v>
      </c>
      <c r="I65">
        <v>38.6</v>
      </c>
      <c r="J65">
        <v>55</v>
      </c>
      <c r="L65">
        <v>51.1</v>
      </c>
    </row>
    <row r="66" spans="1:12" x14ac:dyDescent="0.2">
      <c r="A66" s="111">
        <v>19480</v>
      </c>
      <c r="B66">
        <v>49.3</v>
      </c>
      <c r="E66">
        <v>72.3</v>
      </c>
      <c r="F66">
        <v>57.1</v>
      </c>
      <c r="H66">
        <v>41.2</v>
      </c>
      <c r="I66">
        <v>35.1</v>
      </c>
      <c r="J66">
        <v>52.3</v>
      </c>
      <c r="L66">
        <v>48.9</v>
      </c>
    </row>
    <row r="67" spans="1:12" x14ac:dyDescent="0.2">
      <c r="A67" s="111">
        <v>19511</v>
      </c>
      <c r="B67">
        <v>48.3</v>
      </c>
      <c r="E67">
        <v>69.7</v>
      </c>
      <c r="F67">
        <v>55.2</v>
      </c>
      <c r="H67">
        <v>44.6</v>
      </c>
      <c r="I67">
        <v>33.299999999999997</v>
      </c>
      <c r="J67">
        <v>53.8</v>
      </c>
      <c r="L67">
        <v>48.5</v>
      </c>
    </row>
    <row r="68" spans="1:12" x14ac:dyDescent="0.2">
      <c r="A68" s="111">
        <v>19541</v>
      </c>
      <c r="B68">
        <v>44.2</v>
      </c>
      <c r="E68">
        <v>62</v>
      </c>
      <c r="F68">
        <v>53.1</v>
      </c>
      <c r="H68">
        <v>45.6</v>
      </c>
      <c r="I68">
        <v>28.5</v>
      </c>
      <c r="J68">
        <v>54.4</v>
      </c>
      <c r="L68">
        <v>46.3</v>
      </c>
    </row>
    <row r="69" spans="1:12" x14ac:dyDescent="0.2">
      <c r="A69" s="111">
        <v>19572</v>
      </c>
      <c r="B69">
        <v>42.1</v>
      </c>
      <c r="E69">
        <v>55.8</v>
      </c>
      <c r="F69">
        <v>50.7</v>
      </c>
      <c r="H69">
        <v>46.2</v>
      </c>
      <c r="I69">
        <v>26.5</v>
      </c>
      <c r="J69">
        <v>48.1</v>
      </c>
      <c r="L69">
        <v>43.5</v>
      </c>
    </row>
    <row r="70" spans="1:12" x14ac:dyDescent="0.2">
      <c r="A70" s="111">
        <v>19603</v>
      </c>
      <c r="B70">
        <v>39.9</v>
      </c>
      <c r="E70">
        <v>43.8</v>
      </c>
      <c r="F70">
        <v>46.8</v>
      </c>
      <c r="H70">
        <v>43.3</v>
      </c>
      <c r="I70">
        <v>23.2</v>
      </c>
      <c r="J70">
        <v>43.8</v>
      </c>
      <c r="L70">
        <v>40.200000000000003</v>
      </c>
    </row>
    <row r="71" spans="1:12" x14ac:dyDescent="0.2">
      <c r="A71" s="111">
        <v>19633</v>
      </c>
      <c r="B71">
        <v>38</v>
      </c>
      <c r="E71">
        <v>45.1</v>
      </c>
      <c r="F71">
        <v>44.6</v>
      </c>
      <c r="H71">
        <v>41.3</v>
      </c>
      <c r="I71">
        <v>20.7</v>
      </c>
      <c r="J71">
        <v>37.9</v>
      </c>
      <c r="L71">
        <v>37.4</v>
      </c>
    </row>
    <row r="72" spans="1:12" x14ac:dyDescent="0.2">
      <c r="A72" s="111">
        <v>19664</v>
      </c>
      <c r="B72">
        <v>40.9</v>
      </c>
      <c r="E72">
        <v>47</v>
      </c>
      <c r="F72">
        <v>43.4</v>
      </c>
      <c r="H72">
        <v>35.5</v>
      </c>
      <c r="I72">
        <v>20.2</v>
      </c>
      <c r="J72">
        <v>35.799999999999997</v>
      </c>
      <c r="L72">
        <v>36.9</v>
      </c>
    </row>
    <row r="73" spans="1:12" x14ac:dyDescent="0.2">
      <c r="A73" s="111">
        <v>19694</v>
      </c>
      <c r="B73">
        <v>37.5</v>
      </c>
      <c r="E73">
        <v>47.7</v>
      </c>
      <c r="F73">
        <v>41.3</v>
      </c>
      <c r="H73">
        <v>34.200000000000003</v>
      </c>
      <c r="I73">
        <v>21.8</v>
      </c>
      <c r="J73">
        <v>36.6</v>
      </c>
      <c r="L73">
        <v>35.6</v>
      </c>
    </row>
    <row r="74" spans="1:12" x14ac:dyDescent="0.2">
      <c r="A74" s="111">
        <v>19725</v>
      </c>
      <c r="B74">
        <v>42.9</v>
      </c>
      <c r="E74">
        <v>40.5</v>
      </c>
      <c r="F74">
        <v>45</v>
      </c>
      <c r="H74">
        <v>34.200000000000003</v>
      </c>
      <c r="I74">
        <v>23.6</v>
      </c>
      <c r="J74">
        <v>31.5</v>
      </c>
      <c r="L74">
        <v>37.4</v>
      </c>
    </row>
    <row r="75" spans="1:12" x14ac:dyDescent="0.2">
      <c r="A75" s="111">
        <v>19756</v>
      </c>
      <c r="B75">
        <v>50.3</v>
      </c>
      <c r="E75">
        <v>41.6</v>
      </c>
      <c r="F75">
        <v>46</v>
      </c>
      <c r="H75">
        <v>30.9</v>
      </c>
      <c r="I75">
        <v>26.9</v>
      </c>
      <c r="J75">
        <v>34.799999999999997</v>
      </c>
      <c r="L75">
        <v>40.700000000000003</v>
      </c>
    </row>
    <row r="76" spans="1:12" x14ac:dyDescent="0.2">
      <c r="A76" s="111">
        <v>19784</v>
      </c>
      <c r="B76">
        <v>54.7</v>
      </c>
      <c r="E76">
        <v>46.6</v>
      </c>
      <c r="F76">
        <v>51.5</v>
      </c>
      <c r="H76">
        <v>31.6</v>
      </c>
      <c r="I76">
        <v>28</v>
      </c>
      <c r="J76">
        <v>40.200000000000003</v>
      </c>
      <c r="L76">
        <v>44.7</v>
      </c>
    </row>
    <row r="77" spans="1:12" x14ac:dyDescent="0.2">
      <c r="A77" s="111">
        <v>19815</v>
      </c>
      <c r="B77">
        <v>58.4</v>
      </c>
      <c r="E77">
        <v>49.7</v>
      </c>
      <c r="F77">
        <v>55.4</v>
      </c>
      <c r="H77">
        <v>33.200000000000003</v>
      </c>
      <c r="I77">
        <v>30.3</v>
      </c>
      <c r="J77">
        <v>42.4</v>
      </c>
      <c r="L77">
        <v>47.7</v>
      </c>
    </row>
    <row r="78" spans="1:12" x14ac:dyDescent="0.2">
      <c r="A78" s="111">
        <v>19845</v>
      </c>
      <c r="B78">
        <v>60.2</v>
      </c>
      <c r="E78">
        <v>45.6</v>
      </c>
      <c r="F78">
        <v>56.3</v>
      </c>
      <c r="H78">
        <v>39.1</v>
      </c>
      <c r="I78">
        <v>34.299999999999997</v>
      </c>
      <c r="J78">
        <v>44.5</v>
      </c>
      <c r="L78">
        <v>50.1</v>
      </c>
    </row>
    <row r="79" spans="1:12" x14ac:dyDescent="0.2">
      <c r="A79" s="111">
        <v>19876</v>
      </c>
      <c r="B79">
        <v>64.599999999999994</v>
      </c>
      <c r="E79">
        <v>52.5</v>
      </c>
      <c r="F79">
        <v>59.4</v>
      </c>
      <c r="H79">
        <v>34.4</v>
      </c>
      <c r="I79">
        <v>35.799999999999997</v>
      </c>
      <c r="J79">
        <v>45.2</v>
      </c>
      <c r="L79">
        <v>52.1</v>
      </c>
    </row>
    <row r="80" spans="1:12" x14ac:dyDescent="0.2">
      <c r="A80" s="111">
        <v>19906</v>
      </c>
      <c r="B80">
        <v>63.8</v>
      </c>
      <c r="E80">
        <v>53.8</v>
      </c>
      <c r="F80">
        <v>57.4</v>
      </c>
      <c r="H80">
        <v>35.700000000000003</v>
      </c>
      <c r="I80">
        <v>38.1</v>
      </c>
      <c r="J80">
        <v>44.4</v>
      </c>
      <c r="L80">
        <v>51.7</v>
      </c>
    </row>
    <row r="81" spans="1:12" x14ac:dyDescent="0.2">
      <c r="A81" s="111">
        <v>19937</v>
      </c>
      <c r="B81">
        <v>56.6</v>
      </c>
      <c r="E81">
        <v>41.7</v>
      </c>
      <c r="F81">
        <v>56.2</v>
      </c>
      <c r="H81">
        <v>37.700000000000003</v>
      </c>
      <c r="I81">
        <v>36.4</v>
      </c>
      <c r="J81">
        <v>37.700000000000003</v>
      </c>
      <c r="L81">
        <v>54.4</v>
      </c>
    </row>
    <row r="82" spans="1:12" x14ac:dyDescent="0.2">
      <c r="A82" s="111">
        <v>19968</v>
      </c>
      <c r="B82">
        <v>62.2</v>
      </c>
      <c r="E82">
        <v>53</v>
      </c>
      <c r="F82">
        <v>57</v>
      </c>
      <c r="H82">
        <v>40.799999999999997</v>
      </c>
      <c r="I82">
        <v>43.6</v>
      </c>
      <c r="J82">
        <v>49.7</v>
      </c>
      <c r="L82">
        <v>53.5</v>
      </c>
    </row>
    <row r="83" spans="1:12" x14ac:dyDescent="0.2">
      <c r="A83" s="111">
        <v>19998</v>
      </c>
      <c r="B83">
        <v>66.7</v>
      </c>
      <c r="E83">
        <v>57.6</v>
      </c>
      <c r="F83">
        <v>62.4</v>
      </c>
      <c r="H83">
        <v>40.5</v>
      </c>
      <c r="I83">
        <v>49.5</v>
      </c>
      <c r="J83">
        <v>55.8</v>
      </c>
      <c r="L83">
        <v>58.2</v>
      </c>
    </row>
    <row r="84" spans="1:12" x14ac:dyDescent="0.2">
      <c r="A84" s="111">
        <v>20029</v>
      </c>
      <c r="B84">
        <v>66</v>
      </c>
      <c r="E84">
        <v>57.8</v>
      </c>
      <c r="F84">
        <v>63</v>
      </c>
      <c r="H84">
        <v>44.7</v>
      </c>
      <c r="I84">
        <v>51.9</v>
      </c>
      <c r="J84">
        <v>55.1</v>
      </c>
      <c r="L84">
        <v>58.8</v>
      </c>
    </row>
    <row r="85" spans="1:12" x14ac:dyDescent="0.2">
      <c r="A85" s="111">
        <v>20059</v>
      </c>
      <c r="B85">
        <v>73.599999999999994</v>
      </c>
      <c r="E85">
        <v>59.1</v>
      </c>
      <c r="F85">
        <v>70.5</v>
      </c>
      <c r="H85">
        <v>47.1</v>
      </c>
      <c r="I85">
        <v>54.5</v>
      </c>
      <c r="J85">
        <v>55.8</v>
      </c>
      <c r="L85">
        <v>63.8</v>
      </c>
    </row>
    <row r="86" spans="1:12" x14ac:dyDescent="0.2">
      <c r="A86" s="111">
        <v>20090</v>
      </c>
      <c r="B86">
        <v>66.8</v>
      </c>
      <c r="E86">
        <v>66.7</v>
      </c>
      <c r="F86">
        <v>69.099999999999994</v>
      </c>
      <c r="H86">
        <v>48</v>
      </c>
      <c r="I86">
        <v>60.6</v>
      </c>
      <c r="J86">
        <v>59</v>
      </c>
      <c r="L86">
        <v>63</v>
      </c>
    </row>
    <row r="87" spans="1:12" x14ac:dyDescent="0.2">
      <c r="A87" s="111">
        <v>20121</v>
      </c>
      <c r="B87">
        <v>73.900000000000006</v>
      </c>
      <c r="E87">
        <v>82</v>
      </c>
      <c r="F87">
        <v>70.900000000000006</v>
      </c>
      <c r="H87">
        <v>51.3</v>
      </c>
      <c r="I87">
        <v>67.2</v>
      </c>
      <c r="J87">
        <v>63.4</v>
      </c>
      <c r="L87">
        <v>67.8</v>
      </c>
    </row>
    <row r="88" spans="1:12" x14ac:dyDescent="0.2">
      <c r="A88" s="111">
        <v>20149</v>
      </c>
      <c r="B88">
        <v>71.5</v>
      </c>
      <c r="E88">
        <v>69.8</v>
      </c>
      <c r="F88">
        <v>71</v>
      </c>
      <c r="H88">
        <v>54.4</v>
      </c>
      <c r="I88">
        <v>68.5</v>
      </c>
      <c r="J88">
        <v>63</v>
      </c>
      <c r="L88">
        <v>67.5</v>
      </c>
    </row>
    <row r="89" spans="1:12" x14ac:dyDescent="0.2">
      <c r="A89" s="111">
        <v>20180</v>
      </c>
      <c r="B89">
        <v>70.900000000000006</v>
      </c>
      <c r="E89">
        <v>75.2</v>
      </c>
      <c r="F89">
        <v>73.8</v>
      </c>
      <c r="H89">
        <v>54.2</v>
      </c>
      <c r="I89">
        <v>71.900000000000006</v>
      </c>
      <c r="J89">
        <v>63.9</v>
      </c>
      <c r="L89">
        <v>68.7</v>
      </c>
    </row>
    <row r="90" spans="1:12" x14ac:dyDescent="0.2">
      <c r="A90" s="111">
        <v>20210</v>
      </c>
      <c r="B90">
        <v>72.900000000000006</v>
      </c>
      <c r="E90">
        <v>81</v>
      </c>
      <c r="F90">
        <v>73.5</v>
      </c>
      <c r="H90">
        <v>56.6</v>
      </c>
      <c r="I90">
        <v>68.7</v>
      </c>
      <c r="J90">
        <v>66.2</v>
      </c>
      <c r="L90">
        <v>69.5</v>
      </c>
    </row>
    <row r="91" spans="1:12" x14ac:dyDescent="0.2">
      <c r="A91" s="111">
        <v>20241</v>
      </c>
      <c r="B91">
        <v>60.9</v>
      </c>
      <c r="E91">
        <v>75.900000000000006</v>
      </c>
      <c r="F91">
        <v>65.5</v>
      </c>
      <c r="H91">
        <v>65.2</v>
      </c>
      <c r="I91">
        <v>65.7</v>
      </c>
      <c r="J91">
        <v>61.2</v>
      </c>
      <c r="L91">
        <v>63.3</v>
      </c>
    </row>
    <row r="92" spans="1:12" x14ac:dyDescent="0.2">
      <c r="A92" s="111">
        <v>20271</v>
      </c>
      <c r="B92">
        <v>67.099999999999994</v>
      </c>
      <c r="E92">
        <v>80.400000000000006</v>
      </c>
      <c r="F92">
        <v>72.099999999999994</v>
      </c>
      <c r="H92">
        <v>58.4</v>
      </c>
      <c r="I92">
        <v>67</v>
      </c>
      <c r="J92">
        <v>60.9</v>
      </c>
      <c r="L92">
        <v>66.2</v>
      </c>
    </row>
    <row r="93" spans="1:12" x14ac:dyDescent="0.2">
      <c r="A93" s="111">
        <v>20302</v>
      </c>
      <c r="B93">
        <v>70.400000000000006</v>
      </c>
      <c r="E93">
        <v>79.5</v>
      </c>
      <c r="F93">
        <v>67.099999999999994</v>
      </c>
      <c r="H93">
        <v>54.2</v>
      </c>
      <c r="I93">
        <v>64.3</v>
      </c>
      <c r="J93">
        <v>59.2</v>
      </c>
      <c r="L93">
        <v>64.8</v>
      </c>
    </row>
    <row r="94" spans="1:12" x14ac:dyDescent="0.2">
      <c r="A94" s="111">
        <v>20333</v>
      </c>
      <c r="B94">
        <v>63.7</v>
      </c>
      <c r="E94">
        <v>82.2</v>
      </c>
      <c r="F94">
        <v>64.3</v>
      </c>
      <c r="H94">
        <v>53.5</v>
      </c>
      <c r="I94">
        <v>66.3</v>
      </c>
      <c r="J94">
        <v>59.7</v>
      </c>
      <c r="L94">
        <v>62.4</v>
      </c>
    </row>
    <row r="95" spans="1:12" x14ac:dyDescent="0.2">
      <c r="A95" s="111">
        <v>20363</v>
      </c>
      <c r="B95">
        <v>66.3</v>
      </c>
      <c r="E95">
        <v>80.5</v>
      </c>
      <c r="F95">
        <v>65.099999999999994</v>
      </c>
      <c r="H95">
        <v>53.5</v>
      </c>
      <c r="I95">
        <v>66.5</v>
      </c>
      <c r="J95">
        <v>60.9</v>
      </c>
      <c r="L95">
        <v>63.7</v>
      </c>
    </row>
    <row r="96" spans="1:12" x14ac:dyDescent="0.2">
      <c r="A96" s="111">
        <v>20394</v>
      </c>
      <c r="B96">
        <v>61.5</v>
      </c>
      <c r="E96">
        <v>77.3</v>
      </c>
      <c r="F96">
        <v>63.9</v>
      </c>
      <c r="H96">
        <v>55.5</v>
      </c>
      <c r="I96">
        <v>64.900000000000006</v>
      </c>
      <c r="J96">
        <v>61.3</v>
      </c>
      <c r="L96">
        <v>62</v>
      </c>
    </row>
    <row r="97" spans="1:12" x14ac:dyDescent="0.2">
      <c r="A97" s="111">
        <v>20424</v>
      </c>
      <c r="B97">
        <v>66.599999999999994</v>
      </c>
      <c r="E97">
        <v>80</v>
      </c>
      <c r="F97">
        <v>72.400000000000006</v>
      </c>
      <c r="H97">
        <v>55.4</v>
      </c>
      <c r="I97">
        <v>61.4</v>
      </c>
      <c r="J97">
        <v>63.9</v>
      </c>
      <c r="L97">
        <v>65.599999999999994</v>
      </c>
    </row>
    <row r="98" spans="1:12" x14ac:dyDescent="0.2">
      <c r="A98" s="111">
        <v>20455</v>
      </c>
      <c r="B98">
        <v>61.8</v>
      </c>
      <c r="E98">
        <v>82.7</v>
      </c>
      <c r="F98">
        <v>64</v>
      </c>
      <c r="H98">
        <v>52.2</v>
      </c>
      <c r="I98">
        <v>53.5</v>
      </c>
      <c r="J98">
        <v>62.3</v>
      </c>
      <c r="L98">
        <v>60.2</v>
      </c>
    </row>
    <row r="99" spans="1:12" x14ac:dyDescent="0.2">
      <c r="A99" s="111">
        <v>20486</v>
      </c>
      <c r="B99">
        <v>56.2</v>
      </c>
      <c r="E99">
        <v>83.5</v>
      </c>
      <c r="F99">
        <v>63.5</v>
      </c>
      <c r="H99">
        <v>56.1</v>
      </c>
      <c r="I99">
        <v>51.3</v>
      </c>
      <c r="J99">
        <v>61</v>
      </c>
      <c r="L99">
        <v>58.2</v>
      </c>
    </row>
    <row r="100" spans="1:12" x14ac:dyDescent="0.2">
      <c r="A100" s="111">
        <v>20515</v>
      </c>
      <c r="B100">
        <v>57.3</v>
      </c>
      <c r="E100">
        <v>87.7</v>
      </c>
      <c r="F100">
        <v>61</v>
      </c>
      <c r="H100">
        <v>57.2</v>
      </c>
      <c r="I100">
        <v>51</v>
      </c>
      <c r="J100">
        <v>56.9</v>
      </c>
      <c r="L100">
        <v>57.2</v>
      </c>
    </row>
    <row r="101" spans="1:12" x14ac:dyDescent="0.2">
      <c r="A101" s="111">
        <v>20546</v>
      </c>
      <c r="B101">
        <v>55.9</v>
      </c>
      <c r="E101">
        <v>87.5</v>
      </c>
      <c r="F101">
        <v>58.9</v>
      </c>
      <c r="H101">
        <v>57.5</v>
      </c>
      <c r="I101">
        <v>51</v>
      </c>
      <c r="J101">
        <v>54.8</v>
      </c>
      <c r="L101">
        <v>55.9</v>
      </c>
    </row>
    <row r="102" spans="1:12" x14ac:dyDescent="0.2">
      <c r="A102" s="111">
        <v>20576</v>
      </c>
      <c r="B102">
        <v>53</v>
      </c>
      <c r="E102">
        <v>81.7</v>
      </c>
      <c r="F102">
        <v>52.8</v>
      </c>
      <c r="H102">
        <v>60.3</v>
      </c>
      <c r="I102">
        <v>38.6</v>
      </c>
      <c r="J102">
        <v>51.4</v>
      </c>
      <c r="L102">
        <v>51.2</v>
      </c>
    </row>
    <row r="103" spans="1:12" x14ac:dyDescent="0.2">
      <c r="A103" s="111">
        <v>20607</v>
      </c>
      <c r="B103">
        <v>48.9</v>
      </c>
      <c r="E103">
        <v>65.7</v>
      </c>
      <c r="F103">
        <v>49.2</v>
      </c>
      <c r="H103">
        <v>58.4</v>
      </c>
      <c r="I103">
        <v>41</v>
      </c>
      <c r="J103">
        <v>43.9</v>
      </c>
      <c r="L103">
        <v>47.7</v>
      </c>
    </row>
    <row r="104" spans="1:12" x14ac:dyDescent="0.2">
      <c r="A104" s="111">
        <v>20637</v>
      </c>
      <c r="B104">
        <v>44.4</v>
      </c>
      <c r="E104">
        <v>74.7</v>
      </c>
      <c r="F104">
        <v>38</v>
      </c>
      <c r="H104">
        <v>51.5</v>
      </c>
      <c r="I104">
        <v>53.9</v>
      </c>
      <c r="J104">
        <v>40.799999999999997</v>
      </c>
      <c r="L104">
        <v>44.2</v>
      </c>
    </row>
    <row r="105" spans="1:12" x14ac:dyDescent="0.2">
      <c r="A105" s="111">
        <v>20668</v>
      </c>
      <c r="B105">
        <v>54.3</v>
      </c>
      <c r="E105">
        <v>76.3</v>
      </c>
      <c r="F105">
        <v>51.5</v>
      </c>
      <c r="H105">
        <v>52.1</v>
      </c>
      <c r="I105">
        <v>46.8</v>
      </c>
      <c r="J105">
        <v>50.3</v>
      </c>
      <c r="L105">
        <v>51.5</v>
      </c>
    </row>
    <row r="106" spans="1:12" x14ac:dyDescent="0.2">
      <c r="A106" s="111">
        <v>20699</v>
      </c>
      <c r="B106">
        <v>60.5</v>
      </c>
      <c r="E106">
        <v>79.5</v>
      </c>
      <c r="F106">
        <v>60.2</v>
      </c>
      <c r="H106">
        <v>53.1</v>
      </c>
      <c r="I106">
        <v>42.8</v>
      </c>
      <c r="J106">
        <v>52.9</v>
      </c>
      <c r="L106">
        <v>55.5</v>
      </c>
    </row>
    <row r="107" spans="1:12" x14ac:dyDescent="0.2">
      <c r="A107" s="111">
        <v>20729</v>
      </c>
      <c r="B107">
        <v>55.6</v>
      </c>
      <c r="E107">
        <v>78.099999999999994</v>
      </c>
      <c r="F107">
        <v>56.7</v>
      </c>
      <c r="H107">
        <v>53.6</v>
      </c>
      <c r="I107">
        <v>40.1</v>
      </c>
      <c r="J107">
        <v>52.2</v>
      </c>
      <c r="L107">
        <v>52.7</v>
      </c>
    </row>
    <row r="108" spans="1:12" x14ac:dyDescent="0.2">
      <c r="A108" s="111">
        <v>20760</v>
      </c>
      <c r="B108">
        <v>57</v>
      </c>
      <c r="E108">
        <v>80.099999999999994</v>
      </c>
      <c r="F108">
        <v>62.3</v>
      </c>
      <c r="H108">
        <v>44.6</v>
      </c>
      <c r="I108">
        <v>44.6</v>
      </c>
      <c r="J108">
        <v>56</v>
      </c>
      <c r="L108">
        <v>55</v>
      </c>
    </row>
    <row r="109" spans="1:12" x14ac:dyDescent="0.2">
      <c r="A109" s="111">
        <v>20790</v>
      </c>
      <c r="B109">
        <v>52.8</v>
      </c>
      <c r="E109">
        <v>78.900000000000006</v>
      </c>
      <c r="F109">
        <v>57.7</v>
      </c>
      <c r="H109">
        <v>54.3</v>
      </c>
      <c r="I109">
        <v>39.5</v>
      </c>
      <c r="J109">
        <v>55.4</v>
      </c>
      <c r="L109">
        <v>52.7</v>
      </c>
    </row>
    <row r="110" spans="1:12" x14ac:dyDescent="0.2">
      <c r="A110" s="111">
        <v>20821</v>
      </c>
      <c r="B110">
        <v>57.6</v>
      </c>
      <c r="E110">
        <v>87.1</v>
      </c>
      <c r="F110">
        <v>56.6</v>
      </c>
      <c r="H110">
        <v>53.9</v>
      </c>
      <c r="I110">
        <v>36.299999999999997</v>
      </c>
      <c r="J110">
        <v>56.6</v>
      </c>
      <c r="L110">
        <v>53.6</v>
      </c>
    </row>
    <row r="111" spans="1:12" x14ac:dyDescent="0.2">
      <c r="A111" s="111">
        <v>20852</v>
      </c>
      <c r="B111">
        <v>52.5</v>
      </c>
      <c r="E111">
        <v>76.900000000000006</v>
      </c>
      <c r="F111">
        <v>57.9</v>
      </c>
      <c r="H111">
        <v>53.1</v>
      </c>
      <c r="I111">
        <v>31.2</v>
      </c>
      <c r="J111">
        <v>53.8</v>
      </c>
      <c r="L111">
        <v>51</v>
      </c>
    </row>
    <row r="112" spans="1:12" x14ac:dyDescent="0.2">
      <c r="A112" s="111">
        <v>20880</v>
      </c>
      <c r="B112">
        <v>51.1</v>
      </c>
      <c r="E112">
        <v>65.3</v>
      </c>
      <c r="F112">
        <v>52.1</v>
      </c>
      <c r="H112">
        <v>46.6</v>
      </c>
      <c r="I112">
        <v>26.3</v>
      </c>
      <c r="J112">
        <v>52.5</v>
      </c>
      <c r="L112">
        <v>47.5</v>
      </c>
    </row>
    <row r="113" spans="1:12" x14ac:dyDescent="0.2">
      <c r="A113" s="111">
        <v>20911</v>
      </c>
      <c r="B113">
        <v>49.2</v>
      </c>
      <c r="E113">
        <v>59.2</v>
      </c>
      <c r="F113">
        <v>47.9</v>
      </c>
      <c r="H113">
        <v>39.9</v>
      </c>
      <c r="I113">
        <v>28.9</v>
      </c>
      <c r="J113">
        <v>40.299999999999997</v>
      </c>
      <c r="L113">
        <v>43.1</v>
      </c>
    </row>
    <row r="114" spans="1:12" x14ac:dyDescent="0.2">
      <c r="A114" s="111">
        <v>20941</v>
      </c>
      <c r="B114">
        <v>46.1</v>
      </c>
      <c r="E114">
        <v>57.4</v>
      </c>
      <c r="F114">
        <v>49.9</v>
      </c>
      <c r="H114">
        <v>41.8</v>
      </c>
      <c r="I114">
        <v>30</v>
      </c>
      <c r="J114">
        <v>41.9</v>
      </c>
      <c r="L114">
        <v>43.4</v>
      </c>
    </row>
    <row r="115" spans="1:12" x14ac:dyDescent="0.2">
      <c r="A115" s="111">
        <v>20972</v>
      </c>
      <c r="B115">
        <v>49.8</v>
      </c>
      <c r="E115">
        <v>62.9</v>
      </c>
      <c r="F115">
        <v>53.6</v>
      </c>
      <c r="H115">
        <v>40.700000000000003</v>
      </c>
      <c r="I115">
        <v>30</v>
      </c>
      <c r="J115">
        <v>45.1</v>
      </c>
      <c r="L115">
        <v>45.9</v>
      </c>
    </row>
    <row r="116" spans="1:12" x14ac:dyDescent="0.2">
      <c r="A116" s="111">
        <v>21002</v>
      </c>
      <c r="B116">
        <v>47.6</v>
      </c>
      <c r="E116">
        <v>78.7</v>
      </c>
      <c r="F116">
        <v>49.2</v>
      </c>
      <c r="H116">
        <v>45.3</v>
      </c>
      <c r="I116">
        <v>36.799999999999997</v>
      </c>
      <c r="J116">
        <v>45.5</v>
      </c>
      <c r="L116">
        <v>45.7</v>
      </c>
    </row>
    <row r="117" spans="1:12" x14ac:dyDescent="0.2">
      <c r="A117" s="111">
        <v>21033</v>
      </c>
      <c r="B117">
        <v>48.8</v>
      </c>
      <c r="E117">
        <v>65.7</v>
      </c>
      <c r="F117">
        <v>51.3</v>
      </c>
      <c r="H117">
        <v>46</v>
      </c>
      <c r="I117">
        <v>30.8</v>
      </c>
      <c r="J117">
        <v>43.1</v>
      </c>
      <c r="L117">
        <v>45.3</v>
      </c>
    </row>
    <row r="118" spans="1:12" x14ac:dyDescent="0.2">
      <c r="A118" s="111">
        <v>21064</v>
      </c>
      <c r="B118">
        <v>53.8</v>
      </c>
      <c r="E118">
        <v>63</v>
      </c>
      <c r="F118">
        <v>50.6</v>
      </c>
      <c r="H118">
        <v>42.6</v>
      </c>
      <c r="I118">
        <v>28.8</v>
      </c>
      <c r="J118">
        <v>42.1</v>
      </c>
      <c r="L118">
        <v>45.8</v>
      </c>
    </row>
    <row r="119" spans="1:12" x14ac:dyDescent="0.2">
      <c r="A119" s="111">
        <v>21094</v>
      </c>
      <c r="B119">
        <v>46.4</v>
      </c>
      <c r="E119">
        <v>60.5</v>
      </c>
      <c r="F119">
        <v>42.9</v>
      </c>
      <c r="H119">
        <v>42.7</v>
      </c>
      <c r="I119">
        <v>32.6</v>
      </c>
      <c r="J119">
        <v>36.6</v>
      </c>
      <c r="L119">
        <v>41.1</v>
      </c>
    </row>
    <row r="120" spans="1:12" x14ac:dyDescent="0.2">
      <c r="A120" s="111">
        <v>21125</v>
      </c>
      <c r="B120">
        <v>47.2</v>
      </c>
      <c r="E120">
        <v>54.8</v>
      </c>
      <c r="F120">
        <v>44.4</v>
      </c>
      <c r="H120">
        <v>39.700000000000003</v>
      </c>
      <c r="I120">
        <v>27.8</v>
      </c>
      <c r="J120">
        <v>34.799999999999997</v>
      </c>
      <c r="L120">
        <v>40.4</v>
      </c>
    </row>
    <row r="121" spans="1:12" x14ac:dyDescent="0.2">
      <c r="A121" s="111">
        <v>21155</v>
      </c>
      <c r="B121">
        <v>42.8</v>
      </c>
      <c r="E121">
        <v>55.5</v>
      </c>
      <c r="F121">
        <v>40</v>
      </c>
      <c r="H121">
        <v>38</v>
      </c>
      <c r="I121">
        <v>27.3</v>
      </c>
      <c r="J121">
        <v>30.4</v>
      </c>
      <c r="L121">
        <v>36.799999999999997</v>
      </c>
    </row>
    <row r="122" spans="1:12" x14ac:dyDescent="0.2">
      <c r="A122" s="111">
        <v>21186</v>
      </c>
      <c r="B122">
        <v>35.200000000000003</v>
      </c>
      <c r="E122">
        <v>50.8</v>
      </c>
      <c r="F122">
        <v>34.9</v>
      </c>
      <c r="H122">
        <v>35.799999999999997</v>
      </c>
      <c r="I122">
        <v>30.3</v>
      </c>
      <c r="J122">
        <v>29.7</v>
      </c>
      <c r="L122">
        <v>33.4</v>
      </c>
    </row>
    <row r="123" spans="1:12" x14ac:dyDescent="0.2">
      <c r="A123" s="111">
        <v>21217</v>
      </c>
      <c r="B123">
        <v>47.3</v>
      </c>
      <c r="E123">
        <v>46.5</v>
      </c>
      <c r="F123">
        <v>37.799999999999997</v>
      </c>
      <c r="H123">
        <v>33.1</v>
      </c>
      <c r="I123">
        <v>31</v>
      </c>
      <c r="J123">
        <v>27.9</v>
      </c>
      <c r="L123">
        <v>37.200000000000003</v>
      </c>
    </row>
    <row r="124" spans="1:12" x14ac:dyDescent="0.2">
      <c r="A124" s="111">
        <v>21245</v>
      </c>
      <c r="B124">
        <v>45.3</v>
      </c>
      <c r="E124">
        <v>47.6</v>
      </c>
      <c r="F124">
        <v>45.1</v>
      </c>
      <c r="H124">
        <v>31.3</v>
      </c>
      <c r="I124">
        <v>34</v>
      </c>
      <c r="J124">
        <v>33.4</v>
      </c>
      <c r="L124">
        <v>39.799999999999997</v>
      </c>
    </row>
    <row r="125" spans="1:12" x14ac:dyDescent="0.2">
      <c r="A125" s="111">
        <v>21276</v>
      </c>
      <c r="B125">
        <v>47.2</v>
      </c>
      <c r="E125">
        <v>42.5</v>
      </c>
      <c r="F125">
        <v>41</v>
      </c>
      <c r="H125">
        <v>30.8</v>
      </c>
      <c r="I125">
        <v>35.5</v>
      </c>
      <c r="J125">
        <v>31.5</v>
      </c>
      <c r="L125">
        <v>39.1</v>
      </c>
    </row>
    <row r="126" spans="1:12" x14ac:dyDescent="0.2">
      <c r="A126" s="111">
        <v>21306</v>
      </c>
      <c r="B126">
        <v>56.7</v>
      </c>
      <c r="E126">
        <v>45.8</v>
      </c>
      <c r="F126">
        <v>52.6</v>
      </c>
      <c r="H126">
        <v>27.7</v>
      </c>
      <c r="I126">
        <v>38.5</v>
      </c>
      <c r="J126">
        <v>39.700000000000003</v>
      </c>
      <c r="L126">
        <v>46.6</v>
      </c>
    </row>
    <row r="127" spans="1:12" x14ac:dyDescent="0.2">
      <c r="A127" s="111">
        <v>21337</v>
      </c>
      <c r="B127">
        <v>60.8</v>
      </c>
      <c r="E127">
        <v>49.6</v>
      </c>
      <c r="F127">
        <v>58.9</v>
      </c>
      <c r="H127">
        <v>32.200000000000003</v>
      </c>
      <c r="I127">
        <v>39.200000000000003</v>
      </c>
      <c r="J127">
        <v>46.7</v>
      </c>
      <c r="L127">
        <v>51.4</v>
      </c>
    </row>
    <row r="128" spans="1:12" x14ac:dyDescent="0.2">
      <c r="A128" s="111">
        <v>21367</v>
      </c>
      <c r="B128">
        <v>66.5</v>
      </c>
      <c r="E128">
        <v>52.3</v>
      </c>
      <c r="F128">
        <v>61.2</v>
      </c>
      <c r="H128">
        <v>34.6</v>
      </c>
      <c r="I128">
        <v>43</v>
      </c>
      <c r="J128">
        <v>47.6</v>
      </c>
      <c r="L128">
        <v>54.7</v>
      </c>
    </row>
    <row r="129" spans="1:12" x14ac:dyDescent="0.2">
      <c r="A129" s="111">
        <v>21398</v>
      </c>
      <c r="B129">
        <v>65.2</v>
      </c>
      <c r="E129">
        <v>65.2</v>
      </c>
      <c r="F129">
        <v>64.5</v>
      </c>
      <c r="H129">
        <v>44.8</v>
      </c>
      <c r="I129">
        <v>44.7</v>
      </c>
      <c r="J129">
        <v>52.1</v>
      </c>
      <c r="L129">
        <v>57.3</v>
      </c>
    </row>
    <row r="130" spans="1:12" x14ac:dyDescent="0.2">
      <c r="A130" s="111">
        <v>21429</v>
      </c>
      <c r="B130">
        <v>67</v>
      </c>
      <c r="E130">
        <v>62.6</v>
      </c>
      <c r="F130">
        <v>66.8</v>
      </c>
      <c r="H130">
        <v>42.5</v>
      </c>
      <c r="I130">
        <v>51.1</v>
      </c>
      <c r="J130">
        <v>55.5</v>
      </c>
      <c r="L130">
        <v>59.8</v>
      </c>
    </row>
    <row r="131" spans="1:12" x14ac:dyDescent="0.2">
      <c r="A131" s="111">
        <v>21459</v>
      </c>
      <c r="B131">
        <v>67.900000000000006</v>
      </c>
      <c r="E131">
        <v>73.3</v>
      </c>
      <c r="F131">
        <v>70</v>
      </c>
      <c r="H131">
        <v>46.4</v>
      </c>
      <c r="I131">
        <v>52.4</v>
      </c>
      <c r="J131">
        <v>59.6</v>
      </c>
      <c r="L131">
        <v>62.3</v>
      </c>
    </row>
    <row r="132" spans="1:12" x14ac:dyDescent="0.2">
      <c r="A132" s="111">
        <v>21490</v>
      </c>
      <c r="B132">
        <v>68.5</v>
      </c>
      <c r="E132">
        <v>66.3</v>
      </c>
      <c r="F132">
        <v>68.3</v>
      </c>
      <c r="H132">
        <v>51</v>
      </c>
      <c r="I132">
        <v>55.8</v>
      </c>
      <c r="J132">
        <v>58</v>
      </c>
      <c r="L132">
        <v>62.7</v>
      </c>
    </row>
    <row r="133" spans="1:12" x14ac:dyDescent="0.2">
      <c r="A133" s="111">
        <v>21520</v>
      </c>
      <c r="B133">
        <v>64.7</v>
      </c>
      <c r="E133">
        <v>63.2</v>
      </c>
      <c r="F133">
        <v>63.9</v>
      </c>
      <c r="H133">
        <v>49</v>
      </c>
      <c r="I133">
        <v>56.4</v>
      </c>
      <c r="J133">
        <v>59</v>
      </c>
      <c r="L133">
        <v>60.5</v>
      </c>
    </row>
    <row r="134" spans="1:12" x14ac:dyDescent="0.2">
      <c r="A134" s="111">
        <v>21551</v>
      </c>
      <c r="B134">
        <v>69</v>
      </c>
      <c r="E134">
        <v>59.1</v>
      </c>
      <c r="F134">
        <v>70.7</v>
      </c>
      <c r="H134">
        <v>45.5</v>
      </c>
      <c r="I134">
        <v>61.8</v>
      </c>
      <c r="J134">
        <v>60.8</v>
      </c>
      <c r="L134">
        <v>64.400000000000006</v>
      </c>
    </row>
    <row r="135" spans="1:12" x14ac:dyDescent="0.2">
      <c r="A135" s="111">
        <v>21582</v>
      </c>
      <c r="B135">
        <v>70.5</v>
      </c>
      <c r="E135">
        <v>66.599999999999994</v>
      </c>
      <c r="F135">
        <v>70.3</v>
      </c>
      <c r="H135">
        <v>55.5</v>
      </c>
      <c r="I135">
        <v>67.3</v>
      </c>
      <c r="J135">
        <v>62.5</v>
      </c>
      <c r="L135">
        <v>66.900000000000006</v>
      </c>
    </row>
    <row r="136" spans="1:12" x14ac:dyDescent="0.2">
      <c r="A136" s="111">
        <v>21610</v>
      </c>
      <c r="B136">
        <v>70.2</v>
      </c>
      <c r="E136">
        <v>68.900000000000006</v>
      </c>
      <c r="F136">
        <v>71.2</v>
      </c>
      <c r="H136">
        <v>58.4</v>
      </c>
      <c r="I136">
        <v>66.3</v>
      </c>
      <c r="J136">
        <v>62.3</v>
      </c>
      <c r="L136">
        <v>67.099999999999994</v>
      </c>
    </row>
    <row r="137" spans="1:12" x14ac:dyDescent="0.2">
      <c r="A137" s="111">
        <v>21641</v>
      </c>
      <c r="B137">
        <v>66.900000000000006</v>
      </c>
      <c r="E137">
        <v>63.6</v>
      </c>
      <c r="F137">
        <v>72.099999999999994</v>
      </c>
      <c r="H137">
        <v>63.4</v>
      </c>
      <c r="I137">
        <v>64.8</v>
      </c>
      <c r="J137">
        <v>63.6</v>
      </c>
      <c r="L137">
        <v>66.900000000000006</v>
      </c>
    </row>
    <row r="138" spans="1:12" x14ac:dyDescent="0.2">
      <c r="A138" s="111">
        <v>21671</v>
      </c>
      <c r="B138">
        <v>69.900000000000006</v>
      </c>
      <c r="E138">
        <v>65.099999999999994</v>
      </c>
      <c r="F138">
        <v>73.900000000000006</v>
      </c>
      <c r="H138">
        <v>63.8</v>
      </c>
      <c r="I138">
        <v>63</v>
      </c>
      <c r="J138">
        <v>64.8</v>
      </c>
      <c r="L138">
        <v>68.2</v>
      </c>
    </row>
    <row r="139" spans="1:12" x14ac:dyDescent="0.2">
      <c r="A139" s="111">
        <v>21702</v>
      </c>
      <c r="B139">
        <v>64.2</v>
      </c>
      <c r="E139">
        <v>69.5</v>
      </c>
      <c r="F139">
        <v>66.3</v>
      </c>
      <c r="H139">
        <v>65.599999999999994</v>
      </c>
      <c r="I139">
        <v>63.7</v>
      </c>
      <c r="J139">
        <v>62.2</v>
      </c>
      <c r="L139">
        <v>64.400000000000006</v>
      </c>
    </row>
    <row r="140" spans="1:12" x14ac:dyDescent="0.2">
      <c r="A140" s="111">
        <v>21732</v>
      </c>
      <c r="B140">
        <v>61.3</v>
      </c>
      <c r="E140">
        <v>63.9</v>
      </c>
      <c r="F140">
        <v>64.8</v>
      </c>
      <c r="H140">
        <v>62</v>
      </c>
      <c r="I140">
        <v>59.1</v>
      </c>
      <c r="J140">
        <v>59</v>
      </c>
      <c r="L140">
        <v>61.5</v>
      </c>
    </row>
    <row r="141" spans="1:12" x14ac:dyDescent="0.2">
      <c r="A141" s="111">
        <v>21763</v>
      </c>
      <c r="B141">
        <v>54.4</v>
      </c>
      <c r="E141">
        <v>57.6</v>
      </c>
      <c r="F141">
        <v>57.4</v>
      </c>
      <c r="H141">
        <v>50.9</v>
      </c>
      <c r="I141">
        <v>57.4</v>
      </c>
      <c r="J141">
        <v>53.6</v>
      </c>
      <c r="L141">
        <v>55.1</v>
      </c>
    </row>
    <row r="142" spans="1:12" x14ac:dyDescent="0.2">
      <c r="A142" s="111">
        <v>21794</v>
      </c>
      <c r="B142">
        <v>43.7</v>
      </c>
      <c r="E142">
        <v>61.6</v>
      </c>
      <c r="F142">
        <v>50.9</v>
      </c>
      <c r="H142">
        <v>42.3</v>
      </c>
      <c r="I142">
        <v>57.5</v>
      </c>
      <c r="J142">
        <v>48</v>
      </c>
      <c r="L142">
        <v>48.3</v>
      </c>
    </row>
    <row r="143" spans="1:12" x14ac:dyDescent="0.2">
      <c r="A143" s="111">
        <v>21824</v>
      </c>
      <c r="B143">
        <v>50</v>
      </c>
      <c r="E143">
        <v>63.1</v>
      </c>
      <c r="F143">
        <v>50.4</v>
      </c>
      <c r="H143">
        <v>39.1</v>
      </c>
      <c r="I143">
        <v>58.5</v>
      </c>
      <c r="J143">
        <v>47.3</v>
      </c>
      <c r="L143">
        <v>49.7</v>
      </c>
    </row>
    <row r="144" spans="1:12" x14ac:dyDescent="0.2">
      <c r="A144" s="111">
        <v>21855</v>
      </c>
      <c r="B144">
        <v>51.1</v>
      </c>
      <c r="E144">
        <v>65.099999999999994</v>
      </c>
      <c r="F144">
        <v>51.9</v>
      </c>
      <c r="H144">
        <v>43.4</v>
      </c>
      <c r="I144">
        <v>54.6</v>
      </c>
      <c r="J144">
        <v>48.8</v>
      </c>
      <c r="L144">
        <v>50.6</v>
      </c>
    </row>
    <row r="145" spans="1:12" x14ac:dyDescent="0.2">
      <c r="A145" s="111">
        <v>21885</v>
      </c>
      <c r="B145">
        <v>62.8</v>
      </c>
      <c r="E145">
        <v>63.6</v>
      </c>
      <c r="F145">
        <v>61.7</v>
      </c>
      <c r="H145">
        <v>49.1</v>
      </c>
      <c r="I145">
        <v>53.7</v>
      </c>
      <c r="J145">
        <v>54.8</v>
      </c>
      <c r="L145">
        <v>58.2</v>
      </c>
    </row>
    <row r="146" spans="1:12" x14ac:dyDescent="0.2">
      <c r="A146" s="111">
        <v>21916</v>
      </c>
      <c r="B146">
        <v>65.400000000000006</v>
      </c>
      <c r="E146">
        <v>63.8</v>
      </c>
      <c r="F146">
        <v>71.900000000000006</v>
      </c>
      <c r="H146">
        <v>48.3</v>
      </c>
      <c r="I146">
        <v>46.2</v>
      </c>
      <c r="J146">
        <v>60.8</v>
      </c>
      <c r="L146">
        <v>61.5</v>
      </c>
    </row>
    <row r="147" spans="1:12" x14ac:dyDescent="0.2">
      <c r="A147" s="111">
        <v>21947</v>
      </c>
      <c r="B147">
        <v>52.5</v>
      </c>
      <c r="E147">
        <v>60.9</v>
      </c>
      <c r="F147">
        <v>58.6</v>
      </c>
      <c r="H147">
        <v>56.6</v>
      </c>
      <c r="I147">
        <v>31.7</v>
      </c>
      <c r="J147">
        <v>57.2</v>
      </c>
      <c r="L147">
        <v>52.3</v>
      </c>
    </row>
    <row r="148" spans="1:12" x14ac:dyDescent="0.2">
      <c r="A148" s="111">
        <v>21976</v>
      </c>
      <c r="B148">
        <v>52.2</v>
      </c>
      <c r="E148">
        <v>57.3</v>
      </c>
      <c r="F148">
        <v>52.4</v>
      </c>
      <c r="H148">
        <v>50.7</v>
      </c>
      <c r="I148">
        <v>28.8</v>
      </c>
      <c r="J148">
        <v>48</v>
      </c>
      <c r="L148">
        <v>47.8</v>
      </c>
    </row>
    <row r="149" spans="1:12" x14ac:dyDescent="0.2">
      <c r="A149" s="111">
        <v>22007</v>
      </c>
      <c r="B149">
        <v>52</v>
      </c>
      <c r="E149">
        <v>60.4</v>
      </c>
      <c r="F149">
        <v>49.8</v>
      </c>
      <c r="H149">
        <v>45.5</v>
      </c>
      <c r="I149">
        <v>28.9</v>
      </c>
      <c r="J149">
        <v>42</v>
      </c>
      <c r="L149">
        <v>45.3</v>
      </c>
    </row>
    <row r="150" spans="1:12" x14ac:dyDescent="0.2">
      <c r="A150" s="111">
        <v>22037</v>
      </c>
      <c r="B150">
        <v>45.8</v>
      </c>
      <c r="E150">
        <v>57</v>
      </c>
      <c r="F150">
        <v>45</v>
      </c>
      <c r="H150">
        <v>42.5</v>
      </c>
      <c r="I150">
        <v>32.299999999999997</v>
      </c>
      <c r="J150">
        <v>42.5</v>
      </c>
      <c r="L150">
        <v>42.6</v>
      </c>
    </row>
    <row r="151" spans="1:12" x14ac:dyDescent="0.2">
      <c r="A151" s="111">
        <v>22068</v>
      </c>
      <c r="B151">
        <v>49.2</v>
      </c>
      <c r="E151">
        <v>52.6</v>
      </c>
      <c r="F151">
        <v>48.5</v>
      </c>
      <c r="H151">
        <v>43.9</v>
      </c>
      <c r="I151">
        <v>34.799999999999997</v>
      </c>
      <c r="J151">
        <v>39.700000000000003</v>
      </c>
      <c r="L151">
        <v>44.4</v>
      </c>
    </row>
    <row r="152" spans="1:12" x14ac:dyDescent="0.2">
      <c r="A152" s="111">
        <v>22098</v>
      </c>
      <c r="B152">
        <v>45.7</v>
      </c>
      <c r="E152">
        <v>49.9</v>
      </c>
      <c r="F152">
        <v>48.2</v>
      </c>
      <c r="H152">
        <v>41.9</v>
      </c>
      <c r="I152">
        <v>35.799999999999997</v>
      </c>
      <c r="J152">
        <v>42.1</v>
      </c>
      <c r="L152">
        <v>43.7</v>
      </c>
    </row>
    <row r="153" spans="1:12" x14ac:dyDescent="0.2">
      <c r="A153" s="111">
        <v>22129</v>
      </c>
      <c r="B153">
        <v>55.6</v>
      </c>
      <c r="E153">
        <v>50.6</v>
      </c>
      <c r="F153">
        <v>50.3</v>
      </c>
      <c r="H153">
        <v>39.1</v>
      </c>
      <c r="I153">
        <v>38</v>
      </c>
      <c r="J153">
        <v>43.6</v>
      </c>
      <c r="L153">
        <v>47.6</v>
      </c>
    </row>
    <row r="154" spans="1:12" x14ac:dyDescent="0.2">
      <c r="A154" s="111">
        <v>22160</v>
      </c>
      <c r="B154">
        <v>50.5</v>
      </c>
      <c r="E154">
        <v>48.4</v>
      </c>
      <c r="F154">
        <v>50</v>
      </c>
      <c r="H154">
        <v>40.799999999999997</v>
      </c>
      <c r="I154">
        <v>37.299999999999997</v>
      </c>
      <c r="J154">
        <v>40.200000000000003</v>
      </c>
      <c r="L154">
        <v>45.4</v>
      </c>
    </row>
    <row r="155" spans="1:12" x14ac:dyDescent="0.2">
      <c r="A155" s="111">
        <v>22190</v>
      </c>
      <c r="B155">
        <v>50.1</v>
      </c>
      <c r="E155">
        <v>45</v>
      </c>
      <c r="F155">
        <v>51.2</v>
      </c>
      <c r="H155">
        <v>39.700000000000003</v>
      </c>
      <c r="I155">
        <v>36.200000000000003</v>
      </c>
      <c r="J155">
        <v>43.7</v>
      </c>
      <c r="L155">
        <v>46</v>
      </c>
    </row>
    <row r="156" spans="1:12" x14ac:dyDescent="0.2">
      <c r="A156" s="111">
        <v>22221</v>
      </c>
      <c r="B156">
        <v>48.2</v>
      </c>
      <c r="E156">
        <v>46.9</v>
      </c>
      <c r="F156">
        <v>45.6</v>
      </c>
      <c r="H156">
        <v>41.7</v>
      </c>
      <c r="I156">
        <v>37.6</v>
      </c>
      <c r="J156">
        <v>43</v>
      </c>
      <c r="L156">
        <v>44.3</v>
      </c>
    </row>
    <row r="157" spans="1:12" x14ac:dyDescent="0.2">
      <c r="A157" s="111">
        <v>22251</v>
      </c>
      <c r="B157">
        <v>47.5</v>
      </c>
      <c r="E157">
        <v>46.6</v>
      </c>
      <c r="F157">
        <v>47.5</v>
      </c>
      <c r="H157">
        <v>39.299999999999997</v>
      </c>
      <c r="I157">
        <v>40.4</v>
      </c>
      <c r="J157">
        <v>40.700000000000003</v>
      </c>
      <c r="L157">
        <v>44.3</v>
      </c>
    </row>
    <row r="158" spans="1:12" x14ac:dyDescent="0.2">
      <c r="A158" s="111">
        <v>22282</v>
      </c>
      <c r="B158">
        <v>47.2</v>
      </c>
      <c r="E158">
        <v>49.1</v>
      </c>
      <c r="F158">
        <v>47.3</v>
      </c>
      <c r="H158">
        <v>40.5</v>
      </c>
      <c r="I158">
        <v>39.200000000000003</v>
      </c>
      <c r="J158">
        <v>39.700000000000003</v>
      </c>
      <c r="L158">
        <v>43.9</v>
      </c>
    </row>
    <row r="159" spans="1:12" x14ac:dyDescent="0.2">
      <c r="A159" s="111">
        <v>22313</v>
      </c>
      <c r="B159">
        <v>48.7</v>
      </c>
      <c r="E159">
        <v>50.3</v>
      </c>
      <c r="F159">
        <v>49.2</v>
      </c>
      <c r="H159">
        <v>36.6</v>
      </c>
      <c r="I159">
        <v>41.1</v>
      </c>
      <c r="J159">
        <v>34.200000000000003</v>
      </c>
      <c r="L159">
        <v>43.6</v>
      </c>
    </row>
    <row r="160" spans="1:12" x14ac:dyDescent="0.2">
      <c r="A160" s="111">
        <v>22341</v>
      </c>
      <c r="B160">
        <v>55.2</v>
      </c>
      <c r="E160">
        <v>50.2</v>
      </c>
      <c r="F160">
        <v>55.4</v>
      </c>
      <c r="H160">
        <v>38.9</v>
      </c>
      <c r="I160">
        <v>42.1</v>
      </c>
      <c r="J160">
        <v>42.2</v>
      </c>
      <c r="L160">
        <v>49.1</v>
      </c>
    </row>
    <row r="161" spans="1:12" x14ac:dyDescent="0.2">
      <c r="A161" s="111">
        <v>22372</v>
      </c>
      <c r="B161">
        <v>67.7</v>
      </c>
      <c r="E161">
        <v>51.8</v>
      </c>
      <c r="F161">
        <v>61.7</v>
      </c>
      <c r="H161">
        <v>41.3</v>
      </c>
      <c r="I161">
        <v>47.5</v>
      </c>
      <c r="J161">
        <v>53.2</v>
      </c>
      <c r="L161">
        <v>57.6</v>
      </c>
    </row>
    <row r="162" spans="1:12" x14ac:dyDescent="0.2">
      <c r="A162" s="111">
        <v>22402</v>
      </c>
      <c r="B162">
        <v>64.8</v>
      </c>
      <c r="E162">
        <v>55</v>
      </c>
      <c r="F162">
        <v>66.599999999999994</v>
      </c>
      <c r="H162">
        <v>44</v>
      </c>
      <c r="I162">
        <v>47.9</v>
      </c>
      <c r="J162">
        <v>56.3</v>
      </c>
      <c r="L162">
        <v>58.9</v>
      </c>
    </row>
    <row r="163" spans="1:12" x14ac:dyDescent="0.2">
      <c r="A163" s="111">
        <v>22433</v>
      </c>
      <c r="B163">
        <v>64</v>
      </c>
      <c r="E163">
        <v>50</v>
      </c>
      <c r="F163">
        <v>65.3</v>
      </c>
      <c r="H163">
        <v>42</v>
      </c>
      <c r="I163">
        <v>49.3</v>
      </c>
      <c r="J163">
        <v>55.1</v>
      </c>
      <c r="L163">
        <v>58.1</v>
      </c>
    </row>
    <row r="164" spans="1:12" x14ac:dyDescent="0.2">
      <c r="A164" s="111">
        <v>22463</v>
      </c>
      <c r="B164">
        <v>64.5</v>
      </c>
      <c r="E164">
        <v>50.9</v>
      </c>
      <c r="F164">
        <v>64.3</v>
      </c>
      <c r="H164">
        <v>45.3</v>
      </c>
      <c r="I164">
        <v>49.4</v>
      </c>
      <c r="J164">
        <v>54.1</v>
      </c>
      <c r="L164">
        <v>58.2</v>
      </c>
    </row>
    <row r="165" spans="1:12" x14ac:dyDescent="0.2">
      <c r="A165" s="111">
        <v>22494</v>
      </c>
      <c r="B165">
        <v>62.9</v>
      </c>
      <c r="E165">
        <v>52.2</v>
      </c>
      <c r="F165">
        <v>68.400000000000006</v>
      </c>
      <c r="H165">
        <v>54.5</v>
      </c>
      <c r="I165">
        <v>50.6</v>
      </c>
      <c r="J165">
        <v>58.3</v>
      </c>
      <c r="L165">
        <v>60.7</v>
      </c>
    </row>
    <row r="166" spans="1:12" x14ac:dyDescent="0.2">
      <c r="A166" s="111">
        <v>22525</v>
      </c>
      <c r="B166">
        <v>69.5</v>
      </c>
      <c r="E166">
        <v>53.9</v>
      </c>
      <c r="F166">
        <v>66.8</v>
      </c>
      <c r="H166">
        <v>56.3</v>
      </c>
      <c r="I166">
        <v>50.7</v>
      </c>
      <c r="J166">
        <v>61.1</v>
      </c>
      <c r="L166">
        <v>63</v>
      </c>
    </row>
    <row r="167" spans="1:12" x14ac:dyDescent="0.2">
      <c r="A167" s="111">
        <v>22555</v>
      </c>
      <c r="B167">
        <v>68.3</v>
      </c>
      <c r="E167">
        <v>55.5</v>
      </c>
      <c r="F167">
        <v>66.3</v>
      </c>
      <c r="H167">
        <v>56.7</v>
      </c>
      <c r="I167">
        <v>52.4</v>
      </c>
      <c r="J167">
        <v>58.2</v>
      </c>
      <c r="L167">
        <v>62.2</v>
      </c>
    </row>
    <row r="168" spans="1:12" x14ac:dyDescent="0.2">
      <c r="A168" s="111">
        <v>22586</v>
      </c>
      <c r="B168">
        <v>65.099999999999994</v>
      </c>
      <c r="E168">
        <v>51.9</v>
      </c>
      <c r="F168">
        <v>58.3</v>
      </c>
      <c r="H168">
        <v>54.6</v>
      </c>
      <c r="I168">
        <v>51.1</v>
      </c>
      <c r="J168">
        <v>59</v>
      </c>
      <c r="L168">
        <v>59</v>
      </c>
    </row>
    <row r="169" spans="1:12" x14ac:dyDescent="0.2">
      <c r="A169" s="111">
        <v>22616</v>
      </c>
      <c r="B169">
        <v>73.400000000000006</v>
      </c>
      <c r="E169">
        <v>56.3</v>
      </c>
      <c r="F169">
        <v>66.099999999999994</v>
      </c>
      <c r="H169">
        <v>56.1</v>
      </c>
      <c r="I169">
        <v>55.8</v>
      </c>
      <c r="J169">
        <v>58.6</v>
      </c>
      <c r="L169">
        <v>64.2</v>
      </c>
    </row>
    <row r="170" spans="1:12" x14ac:dyDescent="0.2">
      <c r="A170" s="111">
        <v>22647</v>
      </c>
      <c r="B170">
        <v>59.4</v>
      </c>
      <c r="E170">
        <v>57.1</v>
      </c>
      <c r="F170">
        <v>66.400000000000006</v>
      </c>
      <c r="H170">
        <v>59</v>
      </c>
      <c r="I170">
        <v>57.1</v>
      </c>
      <c r="J170">
        <v>60.3</v>
      </c>
      <c r="L170">
        <v>60.9</v>
      </c>
    </row>
    <row r="171" spans="1:12" x14ac:dyDescent="0.2">
      <c r="A171" s="111">
        <v>22678</v>
      </c>
      <c r="B171">
        <v>61.8</v>
      </c>
      <c r="E171">
        <v>54.7</v>
      </c>
      <c r="F171">
        <v>64.7</v>
      </c>
      <c r="H171">
        <v>58.6</v>
      </c>
      <c r="I171">
        <v>56.2</v>
      </c>
      <c r="J171">
        <v>60.5</v>
      </c>
      <c r="L171">
        <v>61.1</v>
      </c>
    </row>
    <row r="172" spans="1:12" x14ac:dyDescent="0.2">
      <c r="A172" s="111">
        <v>22706</v>
      </c>
      <c r="B172">
        <v>60.1</v>
      </c>
      <c r="E172">
        <v>56.8</v>
      </c>
      <c r="F172">
        <v>66.900000000000006</v>
      </c>
      <c r="H172">
        <v>57.5</v>
      </c>
      <c r="I172">
        <v>57</v>
      </c>
      <c r="J172">
        <v>57.6</v>
      </c>
      <c r="L172">
        <v>60.6</v>
      </c>
    </row>
    <row r="173" spans="1:12" x14ac:dyDescent="0.2">
      <c r="A173" s="111">
        <v>22737</v>
      </c>
      <c r="B173">
        <v>57.3</v>
      </c>
      <c r="E173">
        <v>53.6</v>
      </c>
      <c r="F173">
        <v>57.4</v>
      </c>
      <c r="H173">
        <v>53.5</v>
      </c>
      <c r="I173">
        <v>47.4</v>
      </c>
      <c r="J173">
        <v>55.6</v>
      </c>
      <c r="L173">
        <v>55.1</v>
      </c>
    </row>
    <row r="174" spans="1:12" x14ac:dyDescent="0.2">
      <c r="A174" s="111">
        <v>22767</v>
      </c>
      <c r="B174">
        <v>53.6</v>
      </c>
      <c r="E174">
        <v>52</v>
      </c>
      <c r="F174">
        <v>55.3</v>
      </c>
      <c r="H174">
        <v>50.3</v>
      </c>
      <c r="I174">
        <v>45.2</v>
      </c>
      <c r="J174">
        <v>52.3</v>
      </c>
      <c r="L174">
        <v>52.2</v>
      </c>
    </row>
    <row r="175" spans="1:12" x14ac:dyDescent="0.2">
      <c r="A175" s="111">
        <v>22798</v>
      </c>
      <c r="B175">
        <v>52.5</v>
      </c>
      <c r="E175">
        <v>51.7</v>
      </c>
      <c r="F175">
        <v>54.8</v>
      </c>
      <c r="H175">
        <v>46.4</v>
      </c>
      <c r="I175">
        <v>43.3</v>
      </c>
      <c r="J175">
        <v>51.6</v>
      </c>
      <c r="L175">
        <v>50.8</v>
      </c>
    </row>
    <row r="176" spans="1:12" x14ac:dyDescent="0.2">
      <c r="A176" s="111">
        <v>22828</v>
      </c>
      <c r="B176">
        <v>53.2</v>
      </c>
      <c r="E176">
        <v>51.6</v>
      </c>
      <c r="F176">
        <v>54.7</v>
      </c>
      <c r="H176">
        <v>43.8</v>
      </c>
      <c r="I176">
        <v>45.1</v>
      </c>
      <c r="J176">
        <v>51.2</v>
      </c>
      <c r="L176">
        <v>51</v>
      </c>
    </row>
    <row r="177" spans="1:12" x14ac:dyDescent="0.2">
      <c r="A177" s="111">
        <v>22859</v>
      </c>
      <c r="B177">
        <v>52.9</v>
      </c>
      <c r="E177">
        <v>47.7</v>
      </c>
      <c r="F177">
        <v>52.5</v>
      </c>
      <c r="H177">
        <v>45.2</v>
      </c>
      <c r="I177">
        <v>43.7</v>
      </c>
      <c r="J177">
        <v>47</v>
      </c>
      <c r="L177">
        <v>49.5</v>
      </c>
    </row>
    <row r="178" spans="1:12" x14ac:dyDescent="0.2">
      <c r="A178" s="111">
        <v>22890</v>
      </c>
      <c r="B178">
        <v>53</v>
      </c>
      <c r="E178">
        <v>45.4</v>
      </c>
      <c r="F178">
        <v>52.4</v>
      </c>
      <c r="H178">
        <v>42.5</v>
      </c>
      <c r="I178">
        <v>45.1</v>
      </c>
      <c r="J178">
        <v>49.7</v>
      </c>
      <c r="L178">
        <v>50</v>
      </c>
    </row>
    <row r="179" spans="1:12" x14ac:dyDescent="0.2">
      <c r="A179" s="111">
        <v>22920</v>
      </c>
      <c r="B179">
        <v>53.6</v>
      </c>
      <c r="E179">
        <v>43.9</v>
      </c>
      <c r="F179">
        <v>54</v>
      </c>
      <c r="H179">
        <v>46.2</v>
      </c>
      <c r="I179">
        <v>46.7</v>
      </c>
      <c r="J179">
        <v>49.9</v>
      </c>
      <c r="L179">
        <v>51.2</v>
      </c>
    </row>
    <row r="180" spans="1:12" x14ac:dyDescent="0.2">
      <c r="A180" s="111">
        <v>22951</v>
      </c>
      <c r="B180">
        <v>57.8</v>
      </c>
      <c r="E180">
        <v>47.1</v>
      </c>
      <c r="F180">
        <v>56.9</v>
      </c>
      <c r="H180">
        <v>51.5</v>
      </c>
      <c r="I180">
        <v>48.7</v>
      </c>
      <c r="J180">
        <v>48.7</v>
      </c>
      <c r="L180">
        <v>53.8</v>
      </c>
    </row>
    <row r="181" spans="1:12" x14ac:dyDescent="0.2">
      <c r="A181" s="111">
        <v>22981</v>
      </c>
      <c r="B181">
        <v>59.7</v>
      </c>
      <c r="E181">
        <v>47.3</v>
      </c>
      <c r="F181">
        <v>63.3</v>
      </c>
      <c r="H181">
        <v>50.1</v>
      </c>
      <c r="I181">
        <v>50.1</v>
      </c>
      <c r="J181">
        <v>54.6</v>
      </c>
      <c r="L181">
        <v>57.2</v>
      </c>
    </row>
    <row r="182" spans="1:12" x14ac:dyDescent="0.2">
      <c r="A182" s="111">
        <v>23012</v>
      </c>
      <c r="B182">
        <v>60.9</v>
      </c>
      <c r="E182">
        <v>48.5</v>
      </c>
      <c r="F182">
        <v>56.5</v>
      </c>
      <c r="H182">
        <v>47.4</v>
      </c>
      <c r="I182">
        <v>50.4</v>
      </c>
      <c r="J182">
        <v>52.5</v>
      </c>
      <c r="L182">
        <v>55.2</v>
      </c>
    </row>
    <row r="183" spans="1:12" x14ac:dyDescent="0.2">
      <c r="A183" s="111">
        <v>23043</v>
      </c>
      <c r="B183">
        <v>60.4</v>
      </c>
      <c r="E183">
        <v>51.7</v>
      </c>
      <c r="F183">
        <v>57.7</v>
      </c>
      <c r="H183">
        <v>48.3</v>
      </c>
      <c r="I183">
        <v>51</v>
      </c>
      <c r="J183">
        <v>50.2</v>
      </c>
      <c r="L183">
        <v>55.1</v>
      </c>
    </row>
    <row r="184" spans="1:12" x14ac:dyDescent="0.2">
      <c r="A184" s="111">
        <v>23071</v>
      </c>
      <c r="B184">
        <v>57.5</v>
      </c>
      <c r="E184">
        <v>47.5</v>
      </c>
      <c r="F184">
        <v>56.3</v>
      </c>
      <c r="H184">
        <v>46.8</v>
      </c>
      <c r="I184">
        <v>54.9</v>
      </c>
      <c r="J184">
        <v>52.4</v>
      </c>
      <c r="L184">
        <v>54.7</v>
      </c>
    </row>
    <row r="185" spans="1:12" x14ac:dyDescent="0.2">
      <c r="A185" s="111">
        <v>23102</v>
      </c>
      <c r="B185">
        <v>60.6</v>
      </c>
      <c r="E185">
        <v>55</v>
      </c>
      <c r="F185">
        <v>61</v>
      </c>
      <c r="H185">
        <v>48.6</v>
      </c>
      <c r="I185">
        <v>58.2</v>
      </c>
      <c r="J185">
        <v>52.7</v>
      </c>
      <c r="L185">
        <v>57.6</v>
      </c>
    </row>
    <row r="186" spans="1:12" x14ac:dyDescent="0.2">
      <c r="A186" s="111">
        <v>23132</v>
      </c>
      <c r="B186">
        <v>66.900000000000006</v>
      </c>
      <c r="E186">
        <v>67.099999999999994</v>
      </c>
      <c r="F186">
        <v>60.4</v>
      </c>
      <c r="H186">
        <v>54.2</v>
      </c>
      <c r="I186">
        <v>56.4</v>
      </c>
      <c r="J186">
        <v>53.5</v>
      </c>
      <c r="L186">
        <v>59.8</v>
      </c>
    </row>
    <row r="187" spans="1:12" x14ac:dyDescent="0.2">
      <c r="A187" s="111">
        <v>23163</v>
      </c>
      <c r="B187">
        <v>61.9</v>
      </c>
      <c r="E187">
        <v>58.7</v>
      </c>
      <c r="F187">
        <v>60.6</v>
      </c>
      <c r="H187">
        <v>55</v>
      </c>
      <c r="I187">
        <v>56.3</v>
      </c>
      <c r="J187">
        <v>52.6</v>
      </c>
      <c r="L187">
        <v>58.2</v>
      </c>
    </row>
    <row r="188" spans="1:12" x14ac:dyDescent="0.2">
      <c r="A188" s="111">
        <v>23193</v>
      </c>
      <c r="B188">
        <v>60.1</v>
      </c>
      <c r="E188">
        <v>61</v>
      </c>
      <c r="F188">
        <v>60.4</v>
      </c>
      <c r="H188">
        <v>54</v>
      </c>
      <c r="I188">
        <v>43.6</v>
      </c>
      <c r="J188">
        <v>52</v>
      </c>
      <c r="L188">
        <v>55.5</v>
      </c>
    </row>
    <row r="189" spans="1:12" x14ac:dyDescent="0.2">
      <c r="A189" s="111">
        <v>23224</v>
      </c>
      <c r="B189">
        <v>62</v>
      </c>
      <c r="E189">
        <v>59.8</v>
      </c>
      <c r="F189">
        <v>56.8</v>
      </c>
      <c r="H189">
        <v>48.1</v>
      </c>
      <c r="I189">
        <v>48.5</v>
      </c>
      <c r="J189">
        <v>51.1</v>
      </c>
      <c r="L189">
        <v>55.1</v>
      </c>
    </row>
    <row r="190" spans="1:12" x14ac:dyDescent="0.2">
      <c r="A190" s="111">
        <v>23255</v>
      </c>
      <c r="B190">
        <v>59.8</v>
      </c>
      <c r="E190">
        <v>57.8</v>
      </c>
      <c r="F190">
        <v>63.2</v>
      </c>
      <c r="H190">
        <v>47.9</v>
      </c>
      <c r="I190">
        <v>49.7</v>
      </c>
      <c r="J190">
        <v>54.8</v>
      </c>
      <c r="L190">
        <v>56.9</v>
      </c>
    </row>
    <row r="191" spans="1:12" x14ac:dyDescent="0.2">
      <c r="A191" s="111">
        <v>23285</v>
      </c>
      <c r="B191">
        <v>64</v>
      </c>
      <c r="E191">
        <v>76.900000000000006</v>
      </c>
      <c r="F191">
        <v>63.3</v>
      </c>
      <c r="H191">
        <v>46.4</v>
      </c>
      <c r="I191">
        <v>47.4</v>
      </c>
      <c r="J191">
        <v>54.5</v>
      </c>
      <c r="L191">
        <v>57.7</v>
      </c>
    </row>
    <row r="192" spans="1:12" x14ac:dyDescent="0.2">
      <c r="A192" s="111">
        <v>23316</v>
      </c>
      <c r="B192">
        <v>63.7</v>
      </c>
      <c r="E192">
        <v>66.2</v>
      </c>
      <c r="F192">
        <v>64.099999999999994</v>
      </c>
      <c r="H192">
        <v>43.7</v>
      </c>
      <c r="I192">
        <v>48.7</v>
      </c>
      <c r="J192">
        <v>53.5</v>
      </c>
      <c r="L192">
        <v>57.5</v>
      </c>
    </row>
    <row r="193" spans="1:12" x14ac:dyDescent="0.2">
      <c r="A193" s="111">
        <v>23346</v>
      </c>
      <c r="B193">
        <v>58.6</v>
      </c>
      <c r="E193">
        <v>64.400000000000006</v>
      </c>
      <c r="F193">
        <v>60.7</v>
      </c>
      <c r="H193">
        <v>44.2</v>
      </c>
      <c r="I193">
        <v>47.6</v>
      </c>
      <c r="J193">
        <v>48.4</v>
      </c>
      <c r="L193">
        <v>54</v>
      </c>
    </row>
    <row r="194" spans="1:12" x14ac:dyDescent="0.2">
      <c r="A194" s="111">
        <v>23377</v>
      </c>
      <c r="B194">
        <v>61.3</v>
      </c>
      <c r="E194">
        <v>60</v>
      </c>
      <c r="F194">
        <v>63.3</v>
      </c>
      <c r="H194">
        <v>42.9</v>
      </c>
      <c r="I194">
        <v>55.3</v>
      </c>
      <c r="J194">
        <v>51.4</v>
      </c>
      <c r="L194">
        <v>57.1</v>
      </c>
    </row>
    <row r="195" spans="1:12" x14ac:dyDescent="0.2">
      <c r="A195" s="111">
        <v>23408</v>
      </c>
      <c r="B195">
        <v>61.8</v>
      </c>
      <c r="E195">
        <v>60.1</v>
      </c>
      <c r="F195">
        <v>64</v>
      </c>
      <c r="H195">
        <v>50.4</v>
      </c>
      <c r="I195">
        <v>51.9</v>
      </c>
      <c r="J195">
        <v>52.7</v>
      </c>
      <c r="L195">
        <v>57.9</v>
      </c>
    </row>
    <row r="196" spans="1:12" x14ac:dyDescent="0.2">
      <c r="A196" s="111">
        <v>23437</v>
      </c>
      <c r="B196">
        <v>61.7</v>
      </c>
      <c r="E196">
        <v>60.6</v>
      </c>
      <c r="F196">
        <v>64.400000000000006</v>
      </c>
      <c r="H196">
        <v>54.6</v>
      </c>
      <c r="I196">
        <v>60.3</v>
      </c>
      <c r="J196">
        <v>55.2</v>
      </c>
      <c r="L196">
        <v>60.2</v>
      </c>
    </row>
    <row r="197" spans="1:12" x14ac:dyDescent="0.2">
      <c r="A197" s="111">
        <v>23468</v>
      </c>
      <c r="B197">
        <v>63.6</v>
      </c>
      <c r="E197">
        <v>65.400000000000006</v>
      </c>
      <c r="F197">
        <v>60.6</v>
      </c>
      <c r="H197">
        <v>53.1</v>
      </c>
      <c r="I197">
        <v>57.7</v>
      </c>
      <c r="J197">
        <v>55.2</v>
      </c>
      <c r="L197">
        <v>59.2</v>
      </c>
    </row>
    <row r="198" spans="1:12" x14ac:dyDescent="0.2">
      <c r="A198" s="111">
        <v>23498</v>
      </c>
      <c r="B198">
        <v>59.9</v>
      </c>
      <c r="E198">
        <v>60.3</v>
      </c>
      <c r="F198">
        <v>61</v>
      </c>
      <c r="H198">
        <v>50.3</v>
      </c>
      <c r="I198">
        <v>61.4</v>
      </c>
      <c r="J198">
        <v>56</v>
      </c>
      <c r="L198">
        <v>58.7</v>
      </c>
    </row>
    <row r="199" spans="1:12" x14ac:dyDescent="0.2">
      <c r="A199" s="111">
        <v>23529</v>
      </c>
      <c r="B199">
        <v>64.7</v>
      </c>
      <c r="E199">
        <v>58.9</v>
      </c>
      <c r="F199">
        <v>62.1</v>
      </c>
      <c r="H199">
        <v>53.5</v>
      </c>
      <c r="I199">
        <v>57.6</v>
      </c>
      <c r="J199">
        <v>55.7</v>
      </c>
      <c r="L199">
        <v>60.1</v>
      </c>
    </row>
    <row r="200" spans="1:12" x14ac:dyDescent="0.2">
      <c r="A200" s="111">
        <v>23559</v>
      </c>
      <c r="B200">
        <v>69.900000000000006</v>
      </c>
      <c r="E200">
        <v>60.9</v>
      </c>
      <c r="F200">
        <v>63.7</v>
      </c>
      <c r="H200">
        <v>55.5</v>
      </c>
      <c r="I200">
        <v>61.8</v>
      </c>
      <c r="J200">
        <v>56.3</v>
      </c>
      <c r="L200">
        <v>62.9</v>
      </c>
    </row>
    <row r="201" spans="1:12" x14ac:dyDescent="0.2">
      <c r="A201" s="111">
        <v>23590</v>
      </c>
      <c r="B201">
        <v>68</v>
      </c>
      <c r="E201">
        <v>61.7</v>
      </c>
      <c r="F201">
        <v>63.9</v>
      </c>
      <c r="H201">
        <v>53.5</v>
      </c>
      <c r="I201">
        <v>66.2</v>
      </c>
      <c r="J201">
        <v>58</v>
      </c>
      <c r="L201">
        <v>63.3</v>
      </c>
    </row>
    <row r="202" spans="1:12" x14ac:dyDescent="0.2">
      <c r="A202" s="111">
        <v>23621</v>
      </c>
      <c r="B202">
        <v>63.3</v>
      </c>
      <c r="E202">
        <v>64.8</v>
      </c>
      <c r="F202">
        <v>64.900000000000006</v>
      </c>
      <c r="H202">
        <v>59</v>
      </c>
      <c r="I202">
        <v>71.900000000000006</v>
      </c>
      <c r="J202">
        <v>56.8</v>
      </c>
      <c r="L202">
        <v>63.3</v>
      </c>
    </row>
    <row r="203" spans="1:12" x14ac:dyDescent="0.2">
      <c r="A203" s="111">
        <v>23651</v>
      </c>
      <c r="B203">
        <v>58.9</v>
      </c>
      <c r="E203">
        <v>68.8</v>
      </c>
      <c r="F203">
        <v>61.8</v>
      </c>
      <c r="H203">
        <v>59.1</v>
      </c>
      <c r="I203">
        <v>71.2</v>
      </c>
      <c r="J203">
        <v>55</v>
      </c>
      <c r="L203">
        <v>60.7</v>
      </c>
    </row>
    <row r="204" spans="1:12" x14ac:dyDescent="0.2">
      <c r="A204" s="111">
        <v>23682</v>
      </c>
      <c r="B204">
        <v>60.7</v>
      </c>
      <c r="E204">
        <v>68.5</v>
      </c>
      <c r="F204">
        <v>62.1</v>
      </c>
      <c r="H204">
        <v>61</v>
      </c>
      <c r="I204">
        <v>70.3</v>
      </c>
      <c r="J204">
        <v>57.3</v>
      </c>
      <c r="L204">
        <v>61.8</v>
      </c>
    </row>
    <row r="205" spans="1:12" x14ac:dyDescent="0.2">
      <c r="A205" s="111">
        <v>23712</v>
      </c>
      <c r="B205">
        <v>64.400000000000006</v>
      </c>
      <c r="E205">
        <v>69.599999999999994</v>
      </c>
      <c r="F205">
        <v>63.5</v>
      </c>
      <c r="H205">
        <v>59.5</v>
      </c>
      <c r="I205">
        <v>67.8</v>
      </c>
      <c r="J205">
        <v>55.2</v>
      </c>
      <c r="L205">
        <v>62.4</v>
      </c>
    </row>
    <row r="206" spans="1:12" x14ac:dyDescent="0.2">
      <c r="A206" s="111">
        <v>23743</v>
      </c>
      <c r="B206">
        <v>62.3</v>
      </c>
      <c r="E206">
        <v>70.7</v>
      </c>
      <c r="F206">
        <v>58.2</v>
      </c>
      <c r="H206">
        <v>61.4</v>
      </c>
      <c r="I206">
        <v>68.5</v>
      </c>
      <c r="J206">
        <v>56.7</v>
      </c>
      <c r="L206">
        <v>61</v>
      </c>
    </row>
    <row r="207" spans="1:12" x14ac:dyDescent="0.2">
      <c r="A207" s="111">
        <v>23774</v>
      </c>
      <c r="B207">
        <v>63.2</v>
      </c>
      <c r="E207">
        <v>64.8</v>
      </c>
      <c r="F207">
        <v>59.8</v>
      </c>
      <c r="H207">
        <v>63.2</v>
      </c>
      <c r="I207">
        <v>68.099999999999994</v>
      </c>
      <c r="J207">
        <v>58.3</v>
      </c>
      <c r="L207">
        <v>62.1</v>
      </c>
    </row>
    <row r="208" spans="1:12" x14ac:dyDescent="0.2">
      <c r="A208" s="111">
        <v>23802</v>
      </c>
      <c r="B208">
        <v>68.7</v>
      </c>
      <c r="E208">
        <v>64.5</v>
      </c>
      <c r="F208">
        <v>65.7</v>
      </c>
      <c r="H208">
        <v>57.8</v>
      </c>
      <c r="I208">
        <v>65.900000000000006</v>
      </c>
      <c r="J208">
        <v>61.2</v>
      </c>
      <c r="L208">
        <v>64.900000000000006</v>
      </c>
    </row>
    <row r="209" spans="1:12" x14ac:dyDescent="0.2">
      <c r="A209" s="111">
        <v>23833</v>
      </c>
      <c r="B209">
        <v>59.8</v>
      </c>
      <c r="E209">
        <v>68.7</v>
      </c>
      <c r="F209">
        <v>62.6</v>
      </c>
      <c r="H209">
        <v>61.9</v>
      </c>
      <c r="I209">
        <v>69.400000000000006</v>
      </c>
      <c r="J209">
        <v>59.2</v>
      </c>
      <c r="L209">
        <v>62</v>
      </c>
    </row>
    <row r="210" spans="1:12" x14ac:dyDescent="0.2">
      <c r="A210" s="111">
        <v>23863</v>
      </c>
      <c r="B210">
        <v>60.2</v>
      </c>
      <c r="E210">
        <v>70</v>
      </c>
      <c r="F210">
        <v>62.4</v>
      </c>
      <c r="H210">
        <v>60.6</v>
      </c>
      <c r="I210">
        <v>68.900000000000006</v>
      </c>
      <c r="J210">
        <v>56.4</v>
      </c>
      <c r="L210">
        <v>61.3</v>
      </c>
    </row>
    <row r="211" spans="1:12" x14ac:dyDescent="0.2">
      <c r="A211" s="111">
        <v>23894</v>
      </c>
      <c r="B211">
        <v>57.4</v>
      </c>
      <c r="E211">
        <v>73.2</v>
      </c>
      <c r="F211">
        <v>57.5</v>
      </c>
      <c r="H211">
        <v>55.8</v>
      </c>
      <c r="I211">
        <v>69.3</v>
      </c>
      <c r="J211">
        <v>55.4</v>
      </c>
      <c r="L211">
        <v>58.7</v>
      </c>
    </row>
    <row r="212" spans="1:12" x14ac:dyDescent="0.2">
      <c r="A212" s="111">
        <v>23924</v>
      </c>
      <c r="B212">
        <v>56.6</v>
      </c>
      <c r="E212">
        <v>71.8</v>
      </c>
      <c r="F212">
        <v>59</v>
      </c>
      <c r="H212">
        <v>53.8</v>
      </c>
      <c r="I212">
        <v>65.099999999999994</v>
      </c>
      <c r="J212">
        <v>56.2</v>
      </c>
      <c r="L212">
        <v>58.1</v>
      </c>
    </row>
    <row r="213" spans="1:12" x14ac:dyDescent="0.2">
      <c r="A213" s="111">
        <v>23955</v>
      </c>
      <c r="B213">
        <v>56</v>
      </c>
      <c r="E213">
        <v>70.5</v>
      </c>
      <c r="F213">
        <v>56.6</v>
      </c>
      <c r="H213">
        <v>57.2</v>
      </c>
      <c r="I213">
        <v>65.400000000000006</v>
      </c>
      <c r="J213">
        <v>58</v>
      </c>
      <c r="L213">
        <v>58.1</v>
      </c>
    </row>
    <row r="214" spans="1:12" x14ac:dyDescent="0.2">
      <c r="A214" s="111">
        <v>23986</v>
      </c>
      <c r="B214">
        <v>63.6</v>
      </c>
      <c r="E214">
        <v>66.3</v>
      </c>
      <c r="F214">
        <v>63.8</v>
      </c>
      <c r="H214">
        <v>55.7</v>
      </c>
      <c r="I214">
        <v>61.2</v>
      </c>
      <c r="J214">
        <v>56.2</v>
      </c>
      <c r="L214">
        <v>61</v>
      </c>
    </row>
    <row r="215" spans="1:12" x14ac:dyDescent="0.2">
      <c r="A215" s="111">
        <v>24016</v>
      </c>
      <c r="B215">
        <v>62</v>
      </c>
      <c r="E215">
        <v>68.599999999999994</v>
      </c>
      <c r="F215">
        <v>60.5</v>
      </c>
      <c r="H215">
        <v>46.5</v>
      </c>
      <c r="I215">
        <v>59.1</v>
      </c>
      <c r="J215">
        <v>56.9</v>
      </c>
      <c r="L215">
        <v>58.6</v>
      </c>
    </row>
    <row r="216" spans="1:12" x14ac:dyDescent="0.2">
      <c r="A216" s="111">
        <v>24047</v>
      </c>
      <c r="B216">
        <v>61.9</v>
      </c>
      <c r="E216">
        <v>70.599999999999994</v>
      </c>
      <c r="F216">
        <v>60.9</v>
      </c>
      <c r="H216">
        <v>48.7</v>
      </c>
      <c r="I216">
        <v>65.099999999999994</v>
      </c>
      <c r="J216">
        <v>54.7</v>
      </c>
      <c r="L216">
        <v>59.4</v>
      </c>
    </row>
    <row r="217" spans="1:12" x14ac:dyDescent="0.2">
      <c r="A217" s="111">
        <v>24077</v>
      </c>
      <c r="B217">
        <v>62.9</v>
      </c>
      <c r="E217">
        <v>67</v>
      </c>
      <c r="F217">
        <v>64.400000000000006</v>
      </c>
      <c r="H217">
        <v>47.4</v>
      </c>
      <c r="I217">
        <v>73.5</v>
      </c>
      <c r="J217">
        <v>60.2</v>
      </c>
      <c r="L217">
        <v>62.8</v>
      </c>
    </row>
    <row r="218" spans="1:12" x14ac:dyDescent="0.2">
      <c r="A218" s="111">
        <v>24108</v>
      </c>
      <c r="B218">
        <v>66.5</v>
      </c>
      <c r="E218">
        <v>75.900000000000006</v>
      </c>
      <c r="F218">
        <v>68.400000000000006</v>
      </c>
      <c r="H218">
        <v>49.7</v>
      </c>
      <c r="I218">
        <v>74.900000000000006</v>
      </c>
      <c r="J218">
        <v>62.6</v>
      </c>
      <c r="L218">
        <v>65.8</v>
      </c>
    </row>
    <row r="219" spans="1:12" x14ac:dyDescent="0.2">
      <c r="A219" s="111">
        <v>24139</v>
      </c>
      <c r="B219">
        <v>66.099999999999994</v>
      </c>
      <c r="E219">
        <v>80.900000000000006</v>
      </c>
      <c r="F219">
        <v>66.099999999999994</v>
      </c>
      <c r="H219">
        <v>48.7</v>
      </c>
      <c r="I219">
        <v>80.099999999999994</v>
      </c>
      <c r="J219">
        <v>61.2</v>
      </c>
      <c r="L219">
        <v>65.5</v>
      </c>
    </row>
    <row r="220" spans="1:12" x14ac:dyDescent="0.2">
      <c r="A220" s="111">
        <v>24167</v>
      </c>
      <c r="B220">
        <v>64.3</v>
      </c>
      <c r="E220">
        <v>85.7</v>
      </c>
      <c r="F220">
        <v>63.8</v>
      </c>
      <c r="H220">
        <v>52.3</v>
      </c>
      <c r="I220">
        <v>86.4</v>
      </c>
      <c r="J220">
        <v>61.5</v>
      </c>
      <c r="L220">
        <v>65.7</v>
      </c>
    </row>
    <row r="221" spans="1:12" x14ac:dyDescent="0.2">
      <c r="A221" s="111">
        <v>24198</v>
      </c>
      <c r="B221">
        <v>64.3</v>
      </c>
      <c r="E221">
        <v>83.9</v>
      </c>
      <c r="F221">
        <v>63.1</v>
      </c>
      <c r="H221">
        <v>53</v>
      </c>
      <c r="I221">
        <v>79.3</v>
      </c>
      <c r="J221">
        <v>59.9</v>
      </c>
      <c r="L221">
        <v>64.2</v>
      </c>
    </row>
    <row r="222" spans="1:12" x14ac:dyDescent="0.2">
      <c r="A222" s="111">
        <v>24228</v>
      </c>
      <c r="B222">
        <v>52.7</v>
      </c>
      <c r="E222">
        <v>83.3</v>
      </c>
      <c r="F222">
        <v>55.5</v>
      </c>
      <c r="H222">
        <v>53.8</v>
      </c>
      <c r="I222">
        <v>74.599999999999994</v>
      </c>
      <c r="J222">
        <v>57</v>
      </c>
      <c r="L222">
        <v>57.7</v>
      </c>
    </row>
    <row r="223" spans="1:12" x14ac:dyDescent="0.2">
      <c r="A223" s="111">
        <v>24259</v>
      </c>
      <c r="B223">
        <v>55.9</v>
      </c>
      <c r="E223">
        <v>81.5</v>
      </c>
      <c r="F223">
        <v>57.6</v>
      </c>
      <c r="H223">
        <v>53.3</v>
      </c>
      <c r="I223">
        <v>71.599999999999994</v>
      </c>
      <c r="J223">
        <v>58.8</v>
      </c>
      <c r="L223">
        <v>59</v>
      </c>
    </row>
    <row r="224" spans="1:12" x14ac:dyDescent="0.2">
      <c r="A224" s="111">
        <v>24289</v>
      </c>
      <c r="B224">
        <v>56.3</v>
      </c>
      <c r="E224">
        <v>79.7</v>
      </c>
      <c r="F224">
        <v>59.3</v>
      </c>
      <c r="H224">
        <v>57.9</v>
      </c>
      <c r="I224">
        <v>73.099999999999994</v>
      </c>
      <c r="J224">
        <v>58.9</v>
      </c>
      <c r="L224">
        <v>60.3</v>
      </c>
    </row>
    <row r="225" spans="1:12" x14ac:dyDescent="0.2">
      <c r="A225" s="111">
        <v>24320</v>
      </c>
      <c r="B225">
        <v>53.3</v>
      </c>
      <c r="E225">
        <v>79.5</v>
      </c>
      <c r="F225">
        <v>57.7</v>
      </c>
      <c r="H225">
        <v>57</v>
      </c>
      <c r="I225">
        <v>74.3</v>
      </c>
      <c r="J225">
        <v>56.4</v>
      </c>
      <c r="L225">
        <v>58.5</v>
      </c>
    </row>
    <row r="226" spans="1:12" x14ac:dyDescent="0.2">
      <c r="A226" s="111">
        <v>24351</v>
      </c>
      <c r="B226">
        <v>55.2</v>
      </c>
      <c r="E226">
        <v>73.7</v>
      </c>
      <c r="F226">
        <v>57.9</v>
      </c>
      <c r="H226">
        <v>54.8</v>
      </c>
      <c r="I226">
        <v>72.400000000000006</v>
      </c>
      <c r="J226">
        <v>56.5</v>
      </c>
      <c r="L226">
        <v>58.7</v>
      </c>
    </row>
    <row r="227" spans="1:12" x14ac:dyDescent="0.2">
      <c r="A227" s="111">
        <v>24381</v>
      </c>
      <c r="B227">
        <v>51.6</v>
      </c>
      <c r="E227">
        <v>70.3</v>
      </c>
      <c r="F227">
        <v>57</v>
      </c>
      <c r="H227">
        <v>58.2</v>
      </c>
      <c r="I227">
        <v>68.7</v>
      </c>
      <c r="J227">
        <v>56.9</v>
      </c>
      <c r="L227">
        <v>57.2</v>
      </c>
    </row>
    <row r="228" spans="1:12" x14ac:dyDescent="0.2">
      <c r="A228" s="111">
        <v>24412</v>
      </c>
      <c r="B228">
        <v>46.8</v>
      </c>
      <c r="E228">
        <v>71.900000000000006</v>
      </c>
      <c r="F228">
        <v>54.2</v>
      </c>
      <c r="H228">
        <v>55.6</v>
      </c>
      <c r="I228">
        <v>62.6</v>
      </c>
      <c r="J228">
        <v>55.6</v>
      </c>
      <c r="L228">
        <v>53.7</v>
      </c>
    </row>
    <row r="229" spans="1:12" x14ac:dyDescent="0.2">
      <c r="A229" s="111">
        <v>24442</v>
      </c>
      <c r="B229">
        <v>48.8</v>
      </c>
      <c r="E229">
        <v>67.599999999999994</v>
      </c>
      <c r="F229">
        <v>54.1</v>
      </c>
      <c r="H229">
        <v>53.7</v>
      </c>
      <c r="I229">
        <v>57.9</v>
      </c>
      <c r="J229">
        <v>50.7</v>
      </c>
      <c r="L229">
        <v>52.4</v>
      </c>
    </row>
    <row r="230" spans="1:12" x14ac:dyDescent="0.2">
      <c r="A230" s="111">
        <v>24473</v>
      </c>
      <c r="B230">
        <v>46.2</v>
      </c>
      <c r="E230">
        <v>72.900000000000006</v>
      </c>
      <c r="F230">
        <v>54.1</v>
      </c>
      <c r="H230">
        <v>48.2</v>
      </c>
      <c r="I230">
        <v>48.2</v>
      </c>
      <c r="J230">
        <v>48.3</v>
      </c>
      <c r="L230">
        <v>49.1</v>
      </c>
    </row>
    <row r="231" spans="1:12" x14ac:dyDescent="0.2">
      <c r="A231" s="111">
        <v>24504</v>
      </c>
      <c r="B231">
        <v>45.1</v>
      </c>
      <c r="E231">
        <v>61.8</v>
      </c>
      <c r="F231">
        <v>50.4</v>
      </c>
      <c r="H231">
        <v>45.3</v>
      </c>
      <c r="I231">
        <v>49.9</v>
      </c>
      <c r="J231">
        <v>47.6</v>
      </c>
      <c r="L231">
        <v>47.6</v>
      </c>
    </row>
    <row r="232" spans="1:12" x14ac:dyDescent="0.2">
      <c r="A232" s="111">
        <v>24532</v>
      </c>
      <c r="B232">
        <v>45.3</v>
      </c>
      <c r="E232">
        <v>54</v>
      </c>
      <c r="F232">
        <v>48.7</v>
      </c>
      <c r="H232">
        <v>45.6</v>
      </c>
      <c r="I232">
        <v>38</v>
      </c>
      <c r="J232">
        <v>46.3</v>
      </c>
      <c r="L232">
        <v>45.3</v>
      </c>
    </row>
    <row r="233" spans="1:12" x14ac:dyDescent="0.2">
      <c r="A233" s="111">
        <v>24563</v>
      </c>
      <c r="B233">
        <v>46.4</v>
      </c>
      <c r="E233">
        <v>56.3</v>
      </c>
      <c r="F233">
        <v>44.3</v>
      </c>
      <c r="H233">
        <v>39.4</v>
      </c>
      <c r="I233">
        <v>36.9</v>
      </c>
      <c r="J233">
        <v>41.8</v>
      </c>
      <c r="L233">
        <v>42.8</v>
      </c>
    </row>
    <row r="234" spans="1:12" x14ac:dyDescent="0.2">
      <c r="A234" s="111">
        <v>24593</v>
      </c>
      <c r="B234">
        <v>47.6</v>
      </c>
      <c r="E234">
        <v>56.1</v>
      </c>
      <c r="F234">
        <v>48</v>
      </c>
      <c r="H234">
        <v>39.700000000000003</v>
      </c>
      <c r="I234">
        <v>34.4</v>
      </c>
      <c r="J234">
        <v>45.5</v>
      </c>
      <c r="L234">
        <v>44.5</v>
      </c>
    </row>
    <row r="235" spans="1:12" x14ac:dyDescent="0.2">
      <c r="A235" s="111">
        <v>24624</v>
      </c>
      <c r="B235">
        <v>51.8</v>
      </c>
      <c r="E235">
        <v>58.4</v>
      </c>
      <c r="F235">
        <v>50.7</v>
      </c>
      <c r="H235">
        <v>39.6</v>
      </c>
      <c r="I235">
        <v>36.5</v>
      </c>
      <c r="J235">
        <v>45.8</v>
      </c>
      <c r="L235">
        <v>46.8</v>
      </c>
    </row>
    <row r="236" spans="1:12" x14ac:dyDescent="0.2">
      <c r="A236" s="111">
        <v>24654</v>
      </c>
      <c r="B236">
        <v>53.7</v>
      </c>
      <c r="E236">
        <v>63.9</v>
      </c>
      <c r="F236">
        <v>53.4</v>
      </c>
      <c r="H236">
        <v>38.1</v>
      </c>
      <c r="I236">
        <v>40.9</v>
      </c>
      <c r="J236">
        <v>50.2</v>
      </c>
      <c r="L236">
        <v>49.5</v>
      </c>
    </row>
    <row r="237" spans="1:12" x14ac:dyDescent="0.2">
      <c r="A237" s="111">
        <v>24685</v>
      </c>
      <c r="B237">
        <v>55.4</v>
      </c>
      <c r="E237">
        <v>67.5</v>
      </c>
      <c r="F237">
        <v>56.4</v>
      </c>
      <c r="H237">
        <v>41.7</v>
      </c>
      <c r="I237">
        <v>44.8</v>
      </c>
      <c r="J237">
        <v>52.9</v>
      </c>
      <c r="L237">
        <v>52.2</v>
      </c>
    </row>
    <row r="238" spans="1:12" x14ac:dyDescent="0.2">
      <c r="A238" s="111">
        <v>24716</v>
      </c>
      <c r="B238">
        <v>62</v>
      </c>
      <c r="E238">
        <v>75.2</v>
      </c>
      <c r="F238">
        <v>57.4</v>
      </c>
      <c r="H238">
        <v>46.8</v>
      </c>
      <c r="I238">
        <v>46.5</v>
      </c>
      <c r="J238">
        <v>51.6</v>
      </c>
      <c r="L238">
        <v>54.9</v>
      </c>
    </row>
    <row r="239" spans="1:12" x14ac:dyDescent="0.2">
      <c r="A239" s="111">
        <v>24746</v>
      </c>
      <c r="B239">
        <v>55.8</v>
      </c>
      <c r="E239">
        <v>78.7</v>
      </c>
      <c r="F239">
        <v>57.7</v>
      </c>
      <c r="H239">
        <v>48</v>
      </c>
      <c r="I239">
        <v>51.1</v>
      </c>
      <c r="J239">
        <v>52.4</v>
      </c>
      <c r="L239">
        <v>54.1</v>
      </c>
    </row>
    <row r="240" spans="1:12" x14ac:dyDescent="0.2">
      <c r="A240" s="111">
        <v>24777</v>
      </c>
      <c r="B240">
        <v>57</v>
      </c>
      <c r="E240">
        <v>83.8</v>
      </c>
      <c r="F240">
        <v>58.6</v>
      </c>
      <c r="H240">
        <v>44.4</v>
      </c>
      <c r="I240">
        <v>51.4</v>
      </c>
      <c r="J240">
        <v>51.5</v>
      </c>
      <c r="L240">
        <v>54.2</v>
      </c>
    </row>
    <row r="241" spans="1:12" x14ac:dyDescent="0.2">
      <c r="A241" s="111">
        <v>24807</v>
      </c>
      <c r="B241">
        <v>59.4</v>
      </c>
      <c r="E241">
        <v>79.599999999999994</v>
      </c>
      <c r="F241">
        <v>58.7</v>
      </c>
      <c r="H241">
        <v>53.8</v>
      </c>
      <c r="I241">
        <v>49.9</v>
      </c>
      <c r="J241">
        <v>51.5</v>
      </c>
      <c r="L241">
        <v>55.6</v>
      </c>
    </row>
    <row r="242" spans="1:12" x14ac:dyDescent="0.2">
      <c r="A242" s="111">
        <v>24838</v>
      </c>
      <c r="B242">
        <v>60.1</v>
      </c>
      <c r="E242">
        <v>78</v>
      </c>
      <c r="F242">
        <v>59.3</v>
      </c>
      <c r="H242">
        <v>54.8</v>
      </c>
      <c r="I242">
        <v>50.6</v>
      </c>
      <c r="J242">
        <v>53.2</v>
      </c>
      <c r="L242">
        <v>56.6</v>
      </c>
    </row>
    <row r="243" spans="1:12" x14ac:dyDescent="0.2">
      <c r="A243" s="111">
        <v>24869</v>
      </c>
      <c r="B243">
        <v>56.6</v>
      </c>
      <c r="E243">
        <v>76.3</v>
      </c>
      <c r="F243">
        <v>58.1</v>
      </c>
      <c r="H243">
        <v>53.7</v>
      </c>
      <c r="I243">
        <v>53.9</v>
      </c>
      <c r="J243">
        <v>50.3</v>
      </c>
      <c r="L243">
        <v>55</v>
      </c>
    </row>
    <row r="244" spans="1:12" x14ac:dyDescent="0.2">
      <c r="A244" s="111">
        <v>24898</v>
      </c>
      <c r="B244">
        <v>55.7</v>
      </c>
      <c r="E244">
        <v>76.099999999999994</v>
      </c>
      <c r="F244">
        <v>55.8</v>
      </c>
      <c r="H244">
        <v>50.7</v>
      </c>
      <c r="I244">
        <v>54</v>
      </c>
      <c r="J244">
        <v>50.1</v>
      </c>
      <c r="L244">
        <v>53.8</v>
      </c>
    </row>
    <row r="245" spans="1:12" x14ac:dyDescent="0.2">
      <c r="A245" s="111">
        <v>24929</v>
      </c>
      <c r="B245">
        <v>64.5</v>
      </c>
      <c r="E245">
        <v>71.5</v>
      </c>
      <c r="F245">
        <v>60.1</v>
      </c>
      <c r="H245">
        <v>54.9</v>
      </c>
      <c r="I245">
        <v>49</v>
      </c>
      <c r="J245">
        <v>53.5</v>
      </c>
      <c r="L245">
        <v>58</v>
      </c>
    </row>
    <row r="246" spans="1:12" x14ac:dyDescent="0.2">
      <c r="A246" s="111">
        <v>24959</v>
      </c>
      <c r="B246">
        <v>56.2</v>
      </c>
      <c r="E246">
        <v>69.2</v>
      </c>
      <c r="F246">
        <v>60</v>
      </c>
      <c r="H246">
        <v>54</v>
      </c>
      <c r="I246">
        <v>49.4</v>
      </c>
      <c r="J246">
        <v>53.1</v>
      </c>
      <c r="L246">
        <v>55.3</v>
      </c>
    </row>
    <row r="247" spans="1:12" x14ac:dyDescent="0.2">
      <c r="A247" s="111">
        <v>24990</v>
      </c>
      <c r="B247">
        <v>54.3</v>
      </c>
      <c r="E247">
        <v>70.400000000000006</v>
      </c>
      <c r="F247">
        <v>54.9</v>
      </c>
      <c r="H247">
        <v>55</v>
      </c>
      <c r="I247">
        <v>49.9</v>
      </c>
      <c r="J247">
        <v>52.6</v>
      </c>
      <c r="L247">
        <v>53.5</v>
      </c>
    </row>
    <row r="248" spans="1:12" x14ac:dyDescent="0.2">
      <c r="A248" s="111">
        <v>25020</v>
      </c>
      <c r="B248">
        <v>54.5</v>
      </c>
      <c r="E248">
        <v>67.099999999999994</v>
      </c>
      <c r="F248">
        <v>56.5</v>
      </c>
      <c r="H248">
        <v>55.8</v>
      </c>
      <c r="I248">
        <v>55.9</v>
      </c>
      <c r="J248">
        <v>48.2</v>
      </c>
      <c r="L248">
        <v>54.1</v>
      </c>
    </row>
    <row r="249" spans="1:12" x14ac:dyDescent="0.2">
      <c r="A249" s="111">
        <v>25051</v>
      </c>
      <c r="B249">
        <v>53.8</v>
      </c>
      <c r="E249">
        <v>74.3</v>
      </c>
      <c r="F249">
        <v>56.1</v>
      </c>
      <c r="H249">
        <v>54.2</v>
      </c>
      <c r="I249">
        <v>47.8</v>
      </c>
      <c r="J249">
        <v>49.5</v>
      </c>
      <c r="L249">
        <v>52.7</v>
      </c>
    </row>
    <row r="250" spans="1:12" x14ac:dyDescent="0.2">
      <c r="A250" s="111">
        <v>25082</v>
      </c>
      <c r="B250">
        <v>55.4</v>
      </c>
      <c r="E250">
        <v>72.400000000000006</v>
      </c>
      <c r="F250">
        <v>57</v>
      </c>
      <c r="H250">
        <v>42.4</v>
      </c>
      <c r="I250">
        <v>48.4</v>
      </c>
      <c r="J250">
        <v>47.1</v>
      </c>
      <c r="L250">
        <v>51.8</v>
      </c>
    </row>
    <row r="251" spans="1:12" x14ac:dyDescent="0.2">
      <c r="A251" s="111">
        <v>25112</v>
      </c>
      <c r="B251">
        <v>58.5</v>
      </c>
      <c r="E251">
        <v>70.8</v>
      </c>
      <c r="F251">
        <v>61.1</v>
      </c>
      <c r="H251">
        <v>44.3</v>
      </c>
      <c r="I251">
        <v>53.3</v>
      </c>
      <c r="J251">
        <v>52.6</v>
      </c>
      <c r="L251">
        <v>55.8</v>
      </c>
    </row>
    <row r="252" spans="1:12" x14ac:dyDescent="0.2">
      <c r="A252" s="111">
        <v>25143</v>
      </c>
      <c r="B252">
        <v>61.3</v>
      </c>
      <c r="E252">
        <v>69.5</v>
      </c>
      <c r="F252">
        <v>59.8</v>
      </c>
      <c r="H252">
        <v>43.5</v>
      </c>
      <c r="I252">
        <v>61</v>
      </c>
      <c r="J252">
        <v>56.4</v>
      </c>
      <c r="L252">
        <v>58.1</v>
      </c>
    </row>
    <row r="253" spans="1:12" x14ac:dyDescent="0.2">
      <c r="A253" s="111">
        <v>25173</v>
      </c>
      <c r="B253">
        <v>56.7</v>
      </c>
      <c r="E253">
        <v>76.8</v>
      </c>
      <c r="F253">
        <v>60.6</v>
      </c>
      <c r="H253">
        <v>46.3</v>
      </c>
      <c r="I253">
        <v>58.3</v>
      </c>
      <c r="J253">
        <v>52.8</v>
      </c>
      <c r="L253">
        <v>56.1</v>
      </c>
    </row>
    <row r="254" spans="1:12" x14ac:dyDescent="0.2">
      <c r="A254" s="111">
        <v>25204</v>
      </c>
      <c r="B254">
        <v>54.4</v>
      </c>
      <c r="E254">
        <v>77.099999999999994</v>
      </c>
      <c r="F254">
        <v>57.1</v>
      </c>
      <c r="H254">
        <v>44.2</v>
      </c>
      <c r="I254">
        <v>63.6</v>
      </c>
      <c r="J254">
        <v>51.9</v>
      </c>
      <c r="L254">
        <v>54.9</v>
      </c>
    </row>
    <row r="255" spans="1:12" x14ac:dyDescent="0.2">
      <c r="A255" s="111">
        <v>25235</v>
      </c>
      <c r="B255">
        <v>57.9</v>
      </c>
      <c r="E255">
        <v>79.599999999999994</v>
      </c>
      <c r="F255">
        <v>59.1</v>
      </c>
      <c r="H255">
        <v>46.3</v>
      </c>
      <c r="I255">
        <v>60.1</v>
      </c>
      <c r="J255">
        <v>56.1</v>
      </c>
      <c r="L255">
        <v>57</v>
      </c>
    </row>
    <row r="256" spans="1:12" x14ac:dyDescent="0.2">
      <c r="A256" s="111">
        <v>25263</v>
      </c>
      <c r="B256">
        <v>59.3</v>
      </c>
      <c r="E256">
        <v>79.400000000000006</v>
      </c>
      <c r="F256">
        <v>58.8</v>
      </c>
      <c r="H256">
        <v>47.6</v>
      </c>
      <c r="I256">
        <v>60.5</v>
      </c>
      <c r="J256">
        <v>53.8</v>
      </c>
      <c r="L256">
        <v>57.1</v>
      </c>
    </row>
    <row r="257" spans="1:12" x14ac:dyDescent="0.2">
      <c r="A257" s="111">
        <v>25294</v>
      </c>
      <c r="B257">
        <v>54.4</v>
      </c>
      <c r="E257">
        <v>78.8</v>
      </c>
      <c r="F257">
        <v>55.1</v>
      </c>
      <c r="H257">
        <v>49.2</v>
      </c>
      <c r="I257">
        <v>63.9</v>
      </c>
      <c r="J257">
        <v>52.7</v>
      </c>
      <c r="L257">
        <v>55.2</v>
      </c>
    </row>
    <row r="258" spans="1:12" x14ac:dyDescent="0.2">
      <c r="A258" s="111">
        <v>25324</v>
      </c>
      <c r="B258">
        <v>57.6</v>
      </c>
      <c r="E258">
        <v>79.3</v>
      </c>
      <c r="F258">
        <v>56.3</v>
      </c>
      <c r="H258">
        <v>50.7</v>
      </c>
      <c r="I258">
        <v>64.900000000000006</v>
      </c>
      <c r="J258">
        <v>52.8</v>
      </c>
      <c r="L258">
        <v>56.7</v>
      </c>
    </row>
    <row r="259" spans="1:12" x14ac:dyDescent="0.2">
      <c r="A259" s="111">
        <v>25355</v>
      </c>
      <c r="B259">
        <v>52.7</v>
      </c>
      <c r="E259">
        <v>80.900000000000006</v>
      </c>
      <c r="F259">
        <v>56.9</v>
      </c>
      <c r="H259">
        <v>47.8</v>
      </c>
      <c r="I259">
        <v>67</v>
      </c>
      <c r="J259">
        <v>53.1</v>
      </c>
      <c r="L259">
        <v>55.5</v>
      </c>
    </row>
    <row r="260" spans="1:12" x14ac:dyDescent="0.2">
      <c r="A260" s="111">
        <v>25385</v>
      </c>
      <c r="B260">
        <v>49.8</v>
      </c>
      <c r="E260">
        <v>80.900000000000006</v>
      </c>
      <c r="F260">
        <v>51.2</v>
      </c>
      <c r="H260">
        <v>49.3</v>
      </c>
      <c r="I260">
        <v>65.7</v>
      </c>
      <c r="J260">
        <v>53</v>
      </c>
      <c r="L260">
        <v>53.1</v>
      </c>
    </row>
    <row r="261" spans="1:12" x14ac:dyDescent="0.2">
      <c r="A261" s="111">
        <v>25416</v>
      </c>
      <c r="B261">
        <v>51.5</v>
      </c>
      <c r="E261">
        <v>84.4</v>
      </c>
      <c r="F261">
        <v>54.1</v>
      </c>
      <c r="H261">
        <v>50.9</v>
      </c>
      <c r="I261">
        <v>70.3</v>
      </c>
      <c r="J261">
        <v>51.2</v>
      </c>
      <c r="L261">
        <v>54.8</v>
      </c>
    </row>
    <row r="262" spans="1:12" x14ac:dyDescent="0.2">
      <c r="A262" s="111">
        <v>25447</v>
      </c>
      <c r="B262">
        <v>50.4</v>
      </c>
      <c r="E262">
        <v>83.2</v>
      </c>
      <c r="F262">
        <v>54.8</v>
      </c>
      <c r="H262">
        <v>49.4</v>
      </c>
      <c r="I262">
        <v>68.900000000000006</v>
      </c>
      <c r="J262">
        <v>50.3</v>
      </c>
      <c r="L262">
        <v>54.1</v>
      </c>
    </row>
    <row r="263" spans="1:12" x14ac:dyDescent="0.2">
      <c r="A263" s="111">
        <v>25477</v>
      </c>
      <c r="B263">
        <v>51.9</v>
      </c>
      <c r="E263">
        <v>85.3</v>
      </c>
      <c r="F263">
        <v>53.2</v>
      </c>
      <c r="H263">
        <v>54.2</v>
      </c>
      <c r="I263">
        <v>66.8</v>
      </c>
      <c r="J263">
        <v>51.3</v>
      </c>
      <c r="L263">
        <v>54.6</v>
      </c>
    </row>
    <row r="264" spans="1:12" x14ac:dyDescent="0.2">
      <c r="A264" s="111">
        <v>25508</v>
      </c>
      <c r="B264">
        <v>50.6</v>
      </c>
      <c r="E264">
        <v>81.8</v>
      </c>
      <c r="F264">
        <v>51.2</v>
      </c>
      <c r="H264">
        <v>55.6</v>
      </c>
      <c r="I264">
        <v>64.099999999999994</v>
      </c>
      <c r="J264">
        <v>50.4</v>
      </c>
      <c r="L264">
        <v>53.2</v>
      </c>
    </row>
    <row r="265" spans="1:12" x14ac:dyDescent="0.2">
      <c r="A265" s="111">
        <v>25538</v>
      </c>
      <c r="B265">
        <v>48</v>
      </c>
      <c r="E265">
        <v>82.2</v>
      </c>
      <c r="F265">
        <v>50.3</v>
      </c>
      <c r="H265">
        <v>51.5</v>
      </c>
      <c r="I265">
        <v>66.8</v>
      </c>
      <c r="J265">
        <v>49.6</v>
      </c>
      <c r="L265">
        <v>52</v>
      </c>
    </row>
    <row r="266" spans="1:12" x14ac:dyDescent="0.2">
      <c r="A266" s="111">
        <v>25569</v>
      </c>
      <c r="B266">
        <v>45.8</v>
      </c>
      <c r="E266">
        <v>80.599999999999994</v>
      </c>
      <c r="F266">
        <v>48.1</v>
      </c>
      <c r="H266">
        <v>50.2</v>
      </c>
      <c r="I266">
        <v>57.9</v>
      </c>
      <c r="J266">
        <v>46.3</v>
      </c>
      <c r="L266">
        <v>48.7</v>
      </c>
    </row>
    <row r="267" spans="1:12" x14ac:dyDescent="0.2">
      <c r="A267" s="111">
        <v>25600</v>
      </c>
      <c r="B267">
        <v>45.8</v>
      </c>
      <c r="E267">
        <v>74.5</v>
      </c>
      <c r="F267">
        <v>45.9</v>
      </c>
      <c r="H267">
        <v>48.6</v>
      </c>
      <c r="I267">
        <v>57.7</v>
      </c>
      <c r="J267">
        <v>43.3</v>
      </c>
      <c r="L267">
        <v>47.4</v>
      </c>
    </row>
    <row r="268" spans="1:12" x14ac:dyDescent="0.2">
      <c r="A268" s="111">
        <v>25628</v>
      </c>
      <c r="B268">
        <v>45.2</v>
      </c>
      <c r="E268">
        <v>67.8</v>
      </c>
      <c r="F268">
        <v>47.3</v>
      </c>
      <c r="H268">
        <v>51.4</v>
      </c>
      <c r="I268">
        <v>49.3</v>
      </c>
      <c r="J268">
        <v>44.8</v>
      </c>
      <c r="L268">
        <v>46.9</v>
      </c>
    </row>
    <row r="269" spans="1:12" x14ac:dyDescent="0.2">
      <c r="A269" s="111">
        <v>25659</v>
      </c>
      <c r="B269">
        <v>45.7</v>
      </c>
      <c r="E269">
        <v>75.099999999999994</v>
      </c>
      <c r="F269">
        <v>45.5</v>
      </c>
      <c r="H269">
        <v>44.3</v>
      </c>
      <c r="I269">
        <v>48.7</v>
      </c>
      <c r="J269">
        <v>40.700000000000003</v>
      </c>
      <c r="L269">
        <v>45</v>
      </c>
    </row>
    <row r="270" spans="1:12" x14ac:dyDescent="0.2">
      <c r="A270" s="111">
        <v>25689</v>
      </c>
      <c r="B270">
        <v>45.3</v>
      </c>
      <c r="E270">
        <v>78.3</v>
      </c>
      <c r="F270">
        <v>45.2</v>
      </c>
      <c r="H270">
        <v>40.4</v>
      </c>
      <c r="I270">
        <v>67.2</v>
      </c>
      <c r="J270">
        <v>40.799999999999997</v>
      </c>
      <c r="L270">
        <v>47.2</v>
      </c>
    </row>
    <row r="271" spans="1:12" x14ac:dyDescent="0.2">
      <c r="A271" s="111">
        <v>25720</v>
      </c>
      <c r="B271">
        <v>53.2</v>
      </c>
      <c r="E271">
        <v>73.8</v>
      </c>
      <c r="F271">
        <v>49.7</v>
      </c>
      <c r="H271">
        <v>45.3</v>
      </c>
      <c r="I271">
        <v>66.099999999999994</v>
      </c>
      <c r="J271">
        <v>41.4</v>
      </c>
      <c r="L271">
        <v>51.1</v>
      </c>
    </row>
    <row r="272" spans="1:12" x14ac:dyDescent="0.2">
      <c r="A272" s="111">
        <v>25750</v>
      </c>
      <c r="B272">
        <v>52.5</v>
      </c>
      <c r="E272">
        <v>72.400000000000006</v>
      </c>
      <c r="F272">
        <v>54.5</v>
      </c>
      <c r="H272">
        <v>45.4</v>
      </c>
      <c r="I272">
        <v>49.8</v>
      </c>
      <c r="J272">
        <v>40.6</v>
      </c>
      <c r="L272">
        <v>49.5</v>
      </c>
    </row>
    <row r="273" spans="1:12" x14ac:dyDescent="0.2">
      <c r="A273" s="111">
        <v>25781</v>
      </c>
      <c r="B273">
        <v>51.8</v>
      </c>
      <c r="E273">
        <v>68.599999999999994</v>
      </c>
      <c r="F273">
        <v>49.7</v>
      </c>
      <c r="H273">
        <v>43.8</v>
      </c>
      <c r="I273">
        <v>46.1</v>
      </c>
      <c r="J273">
        <v>40.1</v>
      </c>
      <c r="L273">
        <v>47.3</v>
      </c>
    </row>
    <row r="274" spans="1:12" x14ac:dyDescent="0.2">
      <c r="A274" s="111">
        <v>25812</v>
      </c>
      <c r="B274">
        <v>44.2</v>
      </c>
      <c r="E274">
        <v>70.599999999999994</v>
      </c>
      <c r="F274">
        <v>45.1</v>
      </c>
      <c r="H274">
        <v>47.2</v>
      </c>
      <c r="I274">
        <v>46.5</v>
      </c>
      <c r="J274">
        <v>39.5</v>
      </c>
      <c r="L274">
        <v>44.1</v>
      </c>
    </row>
    <row r="275" spans="1:12" x14ac:dyDescent="0.2">
      <c r="A275" s="111">
        <v>25842</v>
      </c>
      <c r="B275">
        <v>44.7</v>
      </c>
      <c r="E275">
        <v>67.8</v>
      </c>
      <c r="F275">
        <v>44.1</v>
      </c>
      <c r="H275">
        <v>45.7</v>
      </c>
      <c r="I275">
        <v>39</v>
      </c>
      <c r="J275">
        <v>37.6</v>
      </c>
      <c r="L275">
        <v>42.4</v>
      </c>
    </row>
    <row r="276" spans="1:12" x14ac:dyDescent="0.2">
      <c r="A276" s="111">
        <v>25873</v>
      </c>
      <c r="B276">
        <v>43.3</v>
      </c>
      <c r="E276">
        <v>68.099999999999994</v>
      </c>
      <c r="F276">
        <v>38.5</v>
      </c>
      <c r="H276">
        <v>46.3</v>
      </c>
      <c r="I276">
        <v>37.799999999999997</v>
      </c>
      <c r="J276">
        <v>33.799999999999997</v>
      </c>
      <c r="L276">
        <v>39.700000000000003</v>
      </c>
    </row>
    <row r="277" spans="1:12" x14ac:dyDescent="0.2">
      <c r="A277" s="111">
        <v>25903</v>
      </c>
      <c r="B277">
        <v>51.2</v>
      </c>
      <c r="E277">
        <v>64.5</v>
      </c>
      <c r="F277">
        <v>46.8</v>
      </c>
      <c r="H277">
        <v>44.4</v>
      </c>
      <c r="I277">
        <v>37.5</v>
      </c>
      <c r="J277">
        <v>41.4</v>
      </c>
      <c r="L277">
        <v>45.4</v>
      </c>
    </row>
    <row r="278" spans="1:12" x14ac:dyDescent="0.2">
      <c r="A278" s="111">
        <v>25934</v>
      </c>
      <c r="B278">
        <v>55.4</v>
      </c>
      <c r="E278">
        <v>65.099999999999994</v>
      </c>
      <c r="F278">
        <v>50.5</v>
      </c>
      <c r="H278">
        <v>47.4</v>
      </c>
      <c r="I278">
        <v>39.799999999999997</v>
      </c>
      <c r="J278">
        <v>40</v>
      </c>
      <c r="L278">
        <v>47.9</v>
      </c>
    </row>
    <row r="279" spans="1:12" x14ac:dyDescent="0.2">
      <c r="A279" s="111">
        <v>25965</v>
      </c>
      <c r="B279">
        <v>62.8</v>
      </c>
      <c r="E279">
        <v>64.599999999999994</v>
      </c>
      <c r="F279">
        <v>60</v>
      </c>
      <c r="H279">
        <v>48</v>
      </c>
      <c r="I279">
        <v>44.2</v>
      </c>
      <c r="J279">
        <v>47.7</v>
      </c>
      <c r="L279">
        <v>54.8</v>
      </c>
    </row>
    <row r="280" spans="1:12" x14ac:dyDescent="0.2">
      <c r="A280" s="111">
        <v>25993</v>
      </c>
      <c r="B280">
        <v>56.2</v>
      </c>
      <c r="E280">
        <v>67</v>
      </c>
      <c r="F280">
        <v>54.4</v>
      </c>
      <c r="H280">
        <v>51.2</v>
      </c>
      <c r="I280">
        <v>45</v>
      </c>
      <c r="J280">
        <v>44.3</v>
      </c>
      <c r="L280">
        <v>51.2</v>
      </c>
    </row>
    <row r="281" spans="1:12" x14ac:dyDescent="0.2">
      <c r="A281" s="111">
        <v>26024</v>
      </c>
      <c r="B281">
        <v>59.6</v>
      </c>
      <c r="E281">
        <v>70.8</v>
      </c>
      <c r="F281">
        <v>58.1</v>
      </c>
      <c r="H281">
        <v>55.5</v>
      </c>
      <c r="I281">
        <v>48.9</v>
      </c>
      <c r="J281">
        <v>45.7</v>
      </c>
      <c r="L281">
        <v>54.5</v>
      </c>
    </row>
    <row r="282" spans="1:12" x14ac:dyDescent="0.2">
      <c r="A282" s="111">
        <v>26054</v>
      </c>
      <c r="B282">
        <v>57</v>
      </c>
      <c r="E282">
        <v>71.599999999999994</v>
      </c>
      <c r="F282">
        <v>58.9</v>
      </c>
      <c r="H282">
        <v>55.1</v>
      </c>
      <c r="I282">
        <v>49.4</v>
      </c>
      <c r="J282">
        <v>47.4</v>
      </c>
      <c r="L282">
        <v>54.2</v>
      </c>
    </row>
    <row r="283" spans="1:12" x14ac:dyDescent="0.2">
      <c r="A283" s="111">
        <v>26085</v>
      </c>
      <c r="B283">
        <v>57.9</v>
      </c>
      <c r="E283">
        <v>78.099999999999994</v>
      </c>
      <c r="F283">
        <v>55.4</v>
      </c>
      <c r="H283">
        <v>59</v>
      </c>
      <c r="I283">
        <v>47.9</v>
      </c>
      <c r="J283">
        <v>47.5</v>
      </c>
      <c r="L283">
        <v>53.8</v>
      </c>
    </row>
    <row r="284" spans="1:12" x14ac:dyDescent="0.2">
      <c r="A284" s="111">
        <v>26115</v>
      </c>
      <c r="B284">
        <v>57.8</v>
      </c>
      <c r="E284">
        <v>72.599999999999994</v>
      </c>
      <c r="F284">
        <v>56.8</v>
      </c>
      <c r="H284">
        <v>58.9</v>
      </c>
      <c r="I284">
        <v>47.4</v>
      </c>
      <c r="J284">
        <v>49.5</v>
      </c>
      <c r="L284">
        <v>54.4</v>
      </c>
    </row>
    <row r="285" spans="1:12" x14ac:dyDescent="0.2">
      <c r="A285" s="111">
        <v>26146</v>
      </c>
      <c r="B285">
        <v>58.4</v>
      </c>
      <c r="E285">
        <v>72.400000000000006</v>
      </c>
      <c r="F285">
        <v>55.6</v>
      </c>
      <c r="H285">
        <v>50.9</v>
      </c>
      <c r="I285">
        <v>49.7</v>
      </c>
      <c r="J285">
        <v>48.4</v>
      </c>
      <c r="L285">
        <v>53.6</v>
      </c>
    </row>
    <row r="286" spans="1:12" x14ac:dyDescent="0.2">
      <c r="A286" s="111">
        <v>26177</v>
      </c>
      <c r="B286">
        <v>61</v>
      </c>
      <c r="E286">
        <v>52.3</v>
      </c>
      <c r="F286">
        <v>59.3</v>
      </c>
      <c r="H286">
        <v>40.200000000000003</v>
      </c>
      <c r="I286">
        <v>48.9</v>
      </c>
      <c r="J286">
        <v>53</v>
      </c>
      <c r="L286">
        <v>55.1</v>
      </c>
    </row>
    <row r="287" spans="1:12" x14ac:dyDescent="0.2">
      <c r="A287" s="111">
        <v>26207</v>
      </c>
      <c r="B287">
        <v>61.4</v>
      </c>
      <c r="E287">
        <v>51.7</v>
      </c>
      <c r="F287">
        <v>60.8</v>
      </c>
      <c r="H287">
        <v>38.1</v>
      </c>
      <c r="I287">
        <v>50.9</v>
      </c>
      <c r="J287">
        <v>49.8</v>
      </c>
      <c r="L287">
        <v>55</v>
      </c>
    </row>
    <row r="288" spans="1:12" x14ac:dyDescent="0.2">
      <c r="A288" s="111">
        <v>26238</v>
      </c>
      <c r="B288">
        <v>55.4</v>
      </c>
      <c r="E288">
        <v>53.9</v>
      </c>
      <c r="F288">
        <v>56.1</v>
      </c>
      <c r="H288">
        <v>41.6</v>
      </c>
      <c r="I288">
        <v>50.9</v>
      </c>
      <c r="J288">
        <v>49.3</v>
      </c>
      <c r="L288">
        <v>52.3</v>
      </c>
    </row>
    <row r="289" spans="1:12" x14ac:dyDescent="0.2">
      <c r="A289" s="111">
        <v>26268</v>
      </c>
      <c r="B289">
        <v>63.5</v>
      </c>
      <c r="E289">
        <v>65.099999999999994</v>
      </c>
      <c r="F289">
        <v>63.9</v>
      </c>
      <c r="H289">
        <v>47.7</v>
      </c>
      <c r="I289">
        <v>53.3</v>
      </c>
      <c r="J289">
        <v>49</v>
      </c>
      <c r="L289">
        <v>57.6</v>
      </c>
    </row>
    <row r="290" spans="1:12" x14ac:dyDescent="0.2">
      <c r="A290" s="111">
        <v>26299</v>
      </c>
      <c r="B290">
        <v>64.8</v>
      </c>
      <c r="E290">
        <v>79.3</v>
      </c>
      <c r="F290">
        <v>65.599999999999994</v>
      </c>
      <c r="H290">
        <v>48.4</v>
      </c>
      <c r="I290">
        <v>55.2</v>
      </c>
      <c r="J290">
        <v>53.3</v>
      </c>
      <c r="L290">
        <v>59.6</v>
      </c>
    </row>
    <row r="291" spans="1:12" x14ac:dyDescent="0.2">
      <c r="A291" s="111">
        <v>26330</v>
      </c>
      <c r="B291">
        <v>66</v>
      </c>
      <c r="E291">
        <v>74.099999999999994</v>
      </c>
      <c r="F291">
        <v>67.7</v>
      </c>
      <c r="H291">
        <v>51.7</v>
      </c>
      <c r="I291">
        <v>52.6</v>
      </c>
      <c r="J291">
        <v>54.4</v>
      </c>
      <c r="L291">
        <v>60.6</v>
      </c>
    </row>
    <row r="292" spans="1:12" x14ac:dyDescent="0.2">
      <c r="A292" s="111">
        <v>26359</v>
      </c>
      <c r="B292">
        <v>64.599999999999994</v>
      </c>
      <c r="E292">
        <v>73.900000000000006</v>
      </c>
      <c r="F292">
        <v>63.5</v>
      </c>
      <c r="H292">
        <v>51.5</v>
      </c>
      <c r="I292">
        <v>57.1</v>
      </c>
      <c r="J292">
        <v>53.9</v>
      </c>
      <c r="L292">
        <v>59.8</v>
      </c>
    </row>
    <row r="293" spans="1:12" x14ac:dyDescent="0.2">
      <c r="A293" s="111">
        <v>26390</v>
      </c>
      <c r="B293">
        <v>63</v>
      </c>
      <c r="E293">
        <v>73.400000000000006</v>
      </c>
      <c r="F293">
        <v>62.6</v>
      </c>
      <c r="H293">
        <v>52.3</v>
      </c>
      <c r="I293">
        <v>55</v>
      </c>
      <c r="J293">
        <v>55.9</v>
      </c>
      <c r="L293">
        <v>59.3</v>
      </c>
    </row>
    <row r="294" spans="1:12" x14ac:dyDescent="0.2">
      <c r="A294" s="111">
        <v>26420</v>
      </c>
      <c r="B294">
        <v>66.900000000000006</v>
      </c>
      <c r="E294">
        <v>71.400000000000006</v>
      </c>
      <c r="F294">
        <v>65.7</v>
      </c>
      <c r="H294">
        <v>53.1</v>
      </c>
      <c r="I294">
        <v>56.1</v>
      </c>
      <c r="J294">
        <v>56</v>
      </c>
      <c r="L294">
        <v>61.4</v>
      </c>
    </row>
    <row r="295" spans="1:12" x14ac:dyDescent="0.2">
      <c r="A295" s="111">
        <v>26451</v>
      </c>
      <c r="B295">
        <v>62.1</v>
      </c>
      <c r="E295">
        <v>70.2</v>
      </c>
      <c r="F295">
        <v>62.2</v>
      </c>
      <c r="H295">
        <v>49.6</v>
      </c>
      <c r="I295">
        <v>57.7</v>
      </c>
      <c r="J295">
        <v>53.9</v>
      </c>
      <c r="L295">
        <v>58.6</v>
      </c>
    </row>
    <row r="296" spans="1:12" x14ac:dyDescent="0.2">
      <c r="A296" s="111">
        <v>26481</v>
      </c>
      <c r="B296">
        <v>64.7</v>
      </c>
      <c r="E296">
        <v>70.599999999999994</v>
      </c>
      <c r="F296">
        <v>65.3</v>
      </c>
      <c r="H296">
        <v>46.7</v>
      </c>
      <c r="I296">
        <v>61.7</v>
      </c>
      <c r="J296">
        <v>52.1</v>
      </c>
      <c r="L296">
        <v>60.1</v>
      </c>
    </row>
    <row r="297" spans="1:12" x14ac:dyDescent="0.2">
      <c r="A297" s="111">
        <v>26512</v>
      </c>
      <c r="B297">
        <v>65.099999999999994</v>
      </c>
      <c r="E297">
        <v>70.099999999999994</v>
      </c>
      <c r="F297">
        <v>63.2</v>
      </c>
      <c r="H297">
        <v>55.5</v>
      </c>
      <c r="I297">
        <v>62.9</v>
      </c>
      <c r="J297">
        <v>57.1</v>
      </c>
      <c r="L297">
        <v>61.7</v>
      </c>
    </row>
    <row r="298" spans="1:12" x14ac:dyDescent="0.2">
      <c r="A298" s="111">
        <v>26543</v>
      </c>
      <c r="B298">
        <v>69.3</v>
      </c>
      <c r="E298">
        <v>67.8</v>
      </c>
      <c r="F298">
        <v>68.3</v>
      </c>
      <c r="H298">
        <v>56.8</v>
      </c>
      <c r="I298">
        <v>65.5</v>
      </c>
      <c r="J298">
        <v>58.6</v>
      </c>
      <c r="L298">
        <v>65.099999999999994</v>
      </c>
    </row>
    <row r="299" spans="1:12" x14ac:dyDescent="0.2">
      <c r="A299" s="111">
        <v>26573</v>
      </c>
      <c r="B299">
        <v>70.8</v>
      </c>
      <c r="E299">
        <v>72</v>
      </c>
      <c r="F299">
        <v>66.900000000000006</v>
      </c>
      <c r="H299">
        <v>63</v>
      </c>
      <c r="I299">
        <v>73</v>
      </c>
      <c r="J299">
        <v>59</v>
      </c>
      <c r="L299">
        <v>67</v>
      </c>
    </row>
    <row r="300" spans="1:12" x14ac:dyDescent="0.2">
      <c r="A300" s="111">
        <v>26604</v>
      </c>
      <c r="B300">
        <v>73</v>
      </c>
      <c r="E300">
        <v>74.5</v>
      </c>
      <c r="F300">
        <v>72.7</v>
      </c>
      <c r="H300">
        <v>63.4</v>
      </c>
      <c r="I300">
        <v>74.5</v>
      </c>
      <c r="J300">
        <v>61.7</v>
      </c>
      <c r="L300">
        <v>69.900000000000006</v>
      </c>
    </row>
    <row r="301" spans="1:12" x14ac:dyDescent="0.2">
      <c r="A301" s="111">
        <v>26634</v>
      </c>
      <c r="B301">
        <v>71.900000000000006</v>
      </c>
      <c r="E301">
        <v>78</v>
      </c>
      <c r="F301">
        <v>71.8</v>
      </c>
      <c r="H301">
        <v>62.5</v>
      </c>
      <c r="I301">
        <v>80.7</v>
      </c>
      <c r="J301">
        <v>63.2</v>
      </c>
      <c r="L301">
        <v>70.5</v>
      </c>
    </row>
    <row r="302" spans="1:12" x14ac:dyDescent="0.2">
      <c r="A302" s="111">
        <v>26665</v>
      </c>
      <c r="B302">
        <v>73.8</v>
      </c>
      <c r="E302">
        <v>82.9</v>
      </c>
      <c r="F302">
        <v>71.099999999999994</v>
      </c>
      <c r="H302">
        <v>61</v>
      </c>
      <c r="I302">
        <v>83.7</v>
      </c>
      <c r="J302">
        <v>67.8</v>
      </c>
      <c r="L302">
        <v>72.099999999999994</v>
      </c>
    </row>
    <row r="303" spans="1:12" x14ac:dyDescent="0.2">
      <c r="A303" s="111">
        <v>26696</v>
      </c>
      <c r="B303">
        <v>69</v>
      </c>
      <c r="E303">
        <v>87.8</v>
      </c>
      <c r="F303">
        <v>68.5</v>
      </c>
      <c r="H303">
        <v>63.6</v>
      </c>
      <c r="I303">
        <v>85.2</v>
      </c>
      <c r="J303">
        <v>63.2</v>
      </c>
      <c r="L303">
        <v>69.599999999999994</v>
      </c>
    </row>
    <row r="304" spans="1:12" x14ac:dyDescent="0.2">
      <c r="A304" s="111">
        <v>26724</v>
      </c>
      <c r="B304">
        <v>68.8</v>
      </c>
      <c r="E304">
        <v>90</v>
      </c>
      <c r="F304">
        <v>67.7</v>
      </c>
      <c r="H304">
        <v>61.9</v>
      </c>
      <c r="I304">
        <v>87.5</v>
      </c>
      <c r="J304">
        <v>63.6</v>
      </c>
      <c r="L304">
        <v>69.599999999999994</v>
      </c>
    </row>
    <row r="305" spans="1:12" x14ac:dyDescent="0.2">
      <c r="A305" s="111">
        <v>26755</v>
      </c>
      <c r="B305">
        <v>65.900000000000006</v>
      </c>
      <c r="E305">
        <v>88.3</v>
      </c>
      <c r="F305">
        <v>65.599999999999994</v>
      </c>
      <c r="H305">
        <v>59.2</v>
      </c>
      <c r="I305">
        <v>86.7</v>
      </c>
      <c r="J305">
        <v>62.6</v>
      </c>
      <c r="L305">
        <v>67.7</v>
      </c>
    </row>
    <row r="306" spans="1:12" x14ac:dyDescent="0.2">
      <c r="A306" s="111">
        <v>26785</v>
      </c>
      <c r="B306">
        <v>63.5</v>
      </c>
      <c r="E306">
        <v>89.3</v>
      </c>
      <c r="F306">
        <v>59.2</v>
      </c>
      <c r="H306">
        <v>59.2</v>
      </c>
      <c r="I306">
        <v>86.6</v>
      </c>
      <c r="J306">
        <v>60.2</v>
      </c>
      <c r="L306">
        <v>64.8</v>
      </c>
    </row>
    <row r="307" spans="1:12" x14ac:dyDescent="0.2">
      <c r="A307" s="111">
        <v>26816</v>
      </c>
      <c r="B307">
        <v>61</v>
      </c>
      <c r="E307">
        <v>87.6</v>
      </c>
      <c r="F307">
        <v>62.7</v>
      </c>
      <c r="H307">
        <v>62.5</v>
      </c>
      <c r="I307">
        <v>85.6</v>
      </c>
      <c r="J307">
        <v>59.7</v>
      </c>
      <c r="L307">
        <v>65</v>
      </c>
    </row>
    <row r="308" spans="1:12" x14ac:dyDescent="0.2">
      <c r="A308" s="111">
        <v>26846</v>
      </c>
      <c r="B308">
        <v>49.2</v>
      </c>
      <c r="E308">
        <v>69.599999999999994</v>
      </c>
      <c r="F308">
        <v>50.4</v>
      </c>
      <c r="H308">
        <v>64</v>
      </c>
      <c r="I308">
        <v>85.2</v>
      </c>
      <c r="J308">
        <v>56.4</v>
      </c>
      <c r="L308">
        <v>57.8</v>
      </c>
    </row>
    <row r="309" spans="1:12" x14ac:dyDescent="0.2">
      <c r="A309" s="111">
        <v>26877</v>
      </c>
      <c r="B309">
        <v>59.1</v>
      </c>
      <c r="E309">
        <v>86.1</v>
      </c>
      <c r="F309">
        <v>59</v>
      </c>
      <c r="H309">
        <v>62.1</v>
      </c>
      <c r="I309">
        <v>86.7</v>
      </c>
      <c r="J309">
        <v>54.9</v>
      </c>
      <c r="L309">
        <v>62.7</v>
      </c>
    </row>
    <row r="310" spans="1:12" x14ac:dyDescent="0.2">
      <c r="A310" s="111">
        <v>26908</v>
      </c>
      <c r="B310">
        <v>60</v>
      </c>
      <c r="E310">
        <v>92.1</v>
      </c>
      <c r="F310">
        <v>58.2</v>
      </c>
      <c r="H310">
        <v>62.3</v>
      </c>
      <c r="I310">
        <v>90.1</v>
      </c>
      <c r="J310">
        <v>56.1</v>
      </c>
      <c r="L310">
        <v>63.5</v>
      </c>
    </row>
    <row r="311" spans="1:12" x14ac:dyDescent="0.2">
      <c r="A311" s="111">
        <v>26938</v>
      </c>
      <c r="B311">
        <v>65.400000000000006</v>
      </c>
      <c r="E311">
        <v>92.9</v>
      </c>
      <c r="F311">
        <v>58.4</v>
      </c>
      <c r="H311">
        <v>66.5</v>
      </c>
      <c r="I311">
        <v>88.7</v>
      </c>
      <c r="J311">
        <v>60.4</v>
      </c>
      <c r="L311">
        <v>66.2</v>
      </c>
    </row>
    <row r="312" spans="1:12" x14ac:dyDescent="0.2">
      <c r="A312" s="111">
        <v>26969</v>
      </c>
      <c r="B312">
        <v>65.2</v>
      </c>
      <c r="E312">
        <v>97.6</v>
      </c>
      <c r="F312">
        <v>62</v>
      </c>
      <c r="H312">
        <v>63.8</v>
      </c>
      <c r="I312">
        <v>96.8</v>
      </c>
      <c r="J312">
        <v>60.8</v>
      </c>
      <c r="L312">
        <v>68.099999999999994</v>
      </c>
    </row>
    <row r="313" spans="1:12" x14ac:dyDescent="0.2">
      <c r="A313" s="111">
        <v>26999</v>
      </c>
      <c r="B313">
        <v>59</v>
      </c>
      <c r="E313">
        <v>94.2</v>
      </c>
      <c r="F313">
        <v>56</v>
      </c>
      <c r="H313">
        <v>63.8</v>
      </c>
      <c r="I313">
        <v>92.8</v>
      </c>
      <c r="J313">
        <v>58</v>
      </c>
      <c r="L313">
        <v>63.6</v>
      </c>
    </row>
    <row r="314" spans="1:12" x14ac:dyDescent="0.2">
      <c r="A314" s="111">
        <v>27030</v>
      </c>
      <c r="B314">
        <v>55.7</v>
      </c>
      <c r="E314">
        <v>95.3</v>
      </c>
      <c r="F314">
        <v>55.9</v>
      </c>
      <c r="H314">
        <v>62</v>
      </c>
      <c r="I314">
        <v>91.8</v>
      </c>
      <c r="J314">
        <v>57.3</v>
      </c>
      <c r="L314">
        <v>62.1</v>
      </c>
    </row>
    <row r="315" spans="1:12" x14ac:dyDescent="0.2">
      <c r="A315" s="111">
        <v>27061</v>
      </c>
      <c r="B315">
        <v>56</v>
      </c>
      <c r="E315">
        <v>93.6</v>
      </c>
      <c r="F315">
        <v>49.7</v>
      </c>
      <c r="H315">
        <v>58.8</v>
      </c>
      <c r="I315">
        <v>88.8</v>
      </c>
      <c r="J315">
        <v>51</v>
      </c>
      <c r="L315">
        <v>58.6</v>
      </c>
    </row>
    <row r="316" spans="1:12" x14ac:dyDescent="0.2">
      <c r="A316" s="111">
        <v>27089</v>
      </c>
      <c r="B316">
        <v>58</v>
      </c>
      <c r="E316">
        <v>94</v>
      </c>
      <c r="F316">
        <v>55.8</v>
      </c>
      <c r="H316">
        <v>59.1</v>
      </c>
      <c r="I316">
        <v>88.9</v>
      </c>
      <c r="J316">
        <v>56.3</v>
      </c>
      <c r="L316">
        <v>61.8</v>
      </c>
    </row>
    <row r="317" spans="1:12" x14ac:dyDescent="0.2">
      <c r="A317" s="111">
        <v>27120</v>
      </c>
      <c r="B317">
        <v>56.4</v>
      </c>
      <c r="E317">
        <v>93.5</v>
      </c>
      <c r="F317">
        <v>54.5</v>
      </c>
      <c r="H317">
        <v>62.5</v>
      </c>
      <c r="I317">
        <v>82.1</v>
      </c>
      <c r="J317">
        <v>53.9</v>
      </c>
      <c r="L317">
        <v>59.9</v>
      </c>
    </row>
    <row r="318" spans="1:12" x14ac:dyDescent="0.2">
      <c r="A318" s="111">
        <v>27150</v>
      </c>
      <c r="B318">
        <v>51.6</v>
      </c>
      <c r="E318">
        <v>92.3</v>
      </c>
      <c r="F318">
        <v>51.6</v>
      </c>
      <c r="H318">
        <v>59.3</v>
      </c>
      <c r="I318">
        <v>74.5</v>
      </c>
      <c r="J318">
        <v>51.1</v>
      </c>
      <c r="L318">
        <v>55.7</v>
      </c>
    </row>
    <row r="319" spans="1:12" x14ac:dyDescent="0.2">
      <c r="A319" s="111">
        <v>27181</v>
      </c>
      <c r="B319">
        <v>51.9</v>
      </c>
      <c r="E319">
        <v>88.6</v>
      </c>
      <c r="F319">
        <v>50.4</v>
      </c>
      <c r="H319">
        <v>55.9</v>
      </c>
      <c r="I319">
        <v>73.099999999999994</v>
      </c>
      <c r="J319">
        <v>49.9</v>
      </c>
      <c r="L319">
        <v>54.7</v>
      </c>
    </row>
    <row r="320" spans="1:12" x14ac:dyDescent="0.2">
      <c r="A320" s="111">
        <v>27211</v>
      </c>
      <c r="B320">
        <v>52.6</v>
      </c>
      <c r="E320">
        <v>90.4</v>
      </c>
      <c r="F320">
        <v>52</v>
      </c>
      <c r="H320">
        <v>54.8</v>
      </c>
      <c r="I320">
        <v>69.2</v>
      </c>
      <c r="J320">
        <v>50.3</v>
      </c>
      <c r="L320">
        <v>54.8</v>
      </c>
    </row>
    <row r="321" spans="1:12" x14ac:dyDescent="0.2">
      <c r="A321" s="111">
        <v>27242</v>
      </c>
      <c r="B321">
        <v>50.2</v>
      </c>
      <c r="E321">
        <v>86.1</v>
      </c>
      <c r="F321">
        <v>49.6</v>
      </c>
      <c r="H321">
        <v>57</v>
      </c>
      <c r="I321">
        <v>66.3</v>
      </c>
      <c r="J321">
        <v>49.2</v>
      </c>
      <c r="L321">
        <v>52.9</v>
      </c>
    </row>
    <row r="322" spans="1:12" x14ac:dyDescent="0.2">
      <c r="A322" s="111">
        <v>27273</v>
      </c>
      <c r="B322">
        <v>41.2</v>
      </c>
      <c r="E322">
        <v>81</v>
      </c>
      <c r="F322">
        <v>46.3</v>
      </c>
      <c r="H322">
        <v>54.8</v>
      </c>
      <c r="I322">
        <v>51.8</v>
      </c>
      <c r="J322">
        <v>44.9</v>
      </c>
      <c r="L322">
        <v>46.2</v>
      </c>
    </row>
    <row r="323" spans="1:12" x14ac:dyDescent="0.2">
      <c r="A323" s="111">
        <v>27303</v>
      </c>
      <c r="B323">
        <v>36.5</v>
      </c>
      <c r="E323">
        <v>75.7</v>
      </c>
      <c r="F323">
        <v>44.3</v>
      </c>
      <c r="H323">
        <v>47.9</v>
      </c>
      <c r="I323">
        <v>45.3</v>
      </c>
      <c r="J323">
        <v>45.4</v>
      </c>
      <c r="L323">
        <v>42.7</v>
      </c>
    </row>
    <row r="324" spans="1:12" x14ac:dyDescent="0.2">
      <c r="A324" s="111">
        <v>27334</v>
      </c>
      <c r="B324">
        <v>33.1</v>
      </c>
      <c r="E324">
        <v>71</v>
      </c>
      <c r="F324">
        <v>40.9</v>
      </c>
      <c r="H324">
        <v>47.2</v>
      </c>
      <c r="I324">
        <v>34</v>
      </c>
      <c r="J324">
        <v>39.6</v>
      </c>
      <c r="L324">
        <v>37.9</v>
      </c>
    </row>
    <row r="325" spans="1:12" x14ac:dyDescent="0.2">
      <c r="A325" s="111">
        <v>27364</v>
      </c>
      <c r="B325">
        <v>27.9</v>
      </c>
      <c r="E325">
        <v>64.7</v>
      </c>
      <c r="F325">
        <v>33.4</v>
      </c>
      <c r="H325">
        <v>40.6</v>
      </c>
      <c r="I325">
        <v>23.2</v>
      </c>
      <c r="J325">
        <v>33.299999999999997</v>
      </c>
      <c r="L325">
        <v>30.9</v>
      </c>
    </row>
    <row r="326" spans="1:12" x14ac:dyDescent="0.2">
      <c r="A326" s="111">
        <v>27395</v>
      </c>
      <c r="B326">
        <v>32.799999999999997</v>
      </c>
      <c r="E326">
        <v>54.1</v>
      </c>
      <c r="F326">
        <v>33.4</v>
      </c>
      <c r="H326">
        <v>36.6</v>
      </c>
      <c r="I326">
        <v>19.5</v>
      </c>
      <c r="J326">
        <v>29.7</v>
      </c>
      <c r="L326">
        <v>30.7</v>
      </c>
    </row>
    <row r="327" spans="1:12" x14ac:dyDescent="0.2">
      <c r="A327" s="111">
        <v>27426</v>
      </c>
      <c r="B327">
        <v>40</v>
      </c>
      <c r="E327">
        <v>48.8</v>
      </c>
      <c r="F327">
        <v>41.5</v>
      </c>
      <c r="H327">
        <v>30.6</v>
      </c>
      <c r="I327">
        <v>15.9</v>
      </c>
      <c r="J327">
        <v>33.1</v>
      </c>
      <c r="L327">
        <v>34.4</v>
      </c>
    </row>
    <row r="328" spans="1:12" x14ac:dyDescent="0.2">
      <c r="A328" s="111">
        <v>27454</v>
      </c>
      <c r="B328">
        <v>37</v>
      </c>
      <c r="E328">
        <v>42.7</v>
      </c>
      <c r="F328">
        <v>33.1</v>
      </c>
      <c r="H328">
        <v>30.9</v>
      </c>
      <c r="I328">
        <v>17.3</v>
      </c>
      <c r="J328">
        <v>32.799999999999997</v>
      </c>
      <c r="L328">
        <v>31.6</v>
      </c>
    </row>
    <row r="329" spans="1:12" x14ac:dyDescent="0.2">
      <c r="A329" s="111">
        <v>27485</v>
      </c>
      <c r="B329">
        <v>42.6</v>
      </c>
      <c r="E329">
        <v>42.6</v>
      </c>
      <c r="F329">
        <v>45.5</v>
      </c>
      <c r="H329">
        <v>26.9</v>
      </c>
      <c r="I329">
        <v>21.7</v>
      </c>
      <c r="J329">
        <v>36.9</v>
      </c>
      <c r="L329">
        <v>37.5</v>
      </c>
    </row>
    <row r="330" spans="1:12" x14ac:dyDescent="0.2">
      <c r="A330" s="111">
        <v>27515</v>
      </c>
      <c r="B330">
        <v>47.2</v>
      </c>
      <c r="E330">
        <v>45.4</v>
      </c>
      <c r="F330">
        <v>50.5</v>
      </c>
      <c r="H330">
        <v>31</v>
      </c>
      <c r="I330">
        <v>22.7</v>
      </c>
      <c r="J330">
        <v>39.6</v>
      </c>
      <c r="L330">
        <v>41.2</v>
      </c>
    </row>
    <row r="331" spans="1:12" x14ac:dyDescent="0.2">
      <c r="A331" s="111">
        <v>27546</v>
      </c>
      <c r="B331">
        <v>54.9</v>
      </c>
      <c r="E331">
        <v>44</v>
      </c>
      <c r="F331">
        <v>53.1</v>
      </c>
      <c r="H331">
        <v>28.7</v>
      </c>
      <c r="I331">
        <v>24.9</v>
      </c>
      <c r="J331">
        <v>43.9</v>
      </c>
      <c r="L331">
        <v>45.1</v>
      </c>
    </row>
    <row r="332" spans="1:12" x14ac:dyDescent="0.2">
      <c r="A332" s="111">
        <v>27576</v>
      </c>
      <c r="B332">
        <v>58.4</v>
      </c>
      <c r="E332">
        <v>53</v>
      </c>
      <c r="F332">
        <v>55.8</v>
      </c>
      <c r="H332">
        <v>24.6</v>
      </c>
      <c r="I332">
        <v>28.7</v>
      </c>
      <c r="J332">
        <v>44.3</v>
      </c>
      <c r="L332">
        <v>47.2</v>
      </c>
    </row>
    <row r="333" spans="1:12" x14ac:dyDescent="0.2">
      <c r="A333" s="111">
        <v>27607</v>
      </c>
      <c r="B333">
        <v>60.3</v>
      </c>
      <c r="E333">
        <v>68.8</v>
      </c>
      <c r="F333">
        <v>61.1</v>
      </c>
      <c r="H333">
        <v>28.1</v>
      </c>
      <c r="I333">
        <v>35.1</v>
      </c>
      <c r="J333">
        <v>49.7</v>
      </c>
      <c r="L333">
        <v>51.4</v>
      </c>
    </row>
    <row r="334" spans="1:12" x14ac:dyDescent="0.2">
      <c r="A334" s="111">
        <v>27638</v>
      </c>
      <c r="B334">
        <v>60.4</v>
      </c>
      <c r="E334">
        <v>73.599999999999994</v>
      </c>
      <c r="F334">
        <v>62.3</v>
      </c>
      <c r="H334">
        <v>34.200000000000003</v>
      </c>
      <c r="I334">
        <v>43.8</v>
      </c>
      <c r="J334">
        <v>53.5</v>
      </c>
      <c r="L334">
        <v>54.4</v>
      </c>
    </row>
    <row r="335" spans="1:12" x14ac:dyDescent="0.2">
      <c r="A335" s="111">
        <v>27668</v>
      </c>
      <c r="B335">
        <v>64.2</v>
      </c>
      <c r="E335">
        <v>75.3</v>
      </c>
      <c r="F335">
        <v>62.3</v>
      </c>
      <c r="H335">
        <v>41.9</v>
      </c>
      <c r="I335">
        <v>44.8</v>
      </c>
      <c r="J335">
        <v>48.9</v>
      </c>
      <c r="L335">
        <v>55.5</v>
      </c>
    </row>
    <row r="336" spans="1:12" x14ac:dyDescent="0.2">
      <c r="A336" s="111">
        <v>27699</v>
      </c>
      <c r="B336">
        <v>62.2</v>
      </c>
      <c r="E336">
        <v>70.8</v>
      </c>
      <c r="F336">
        <v>60</v>
      </c>
      <c r="H336">
        <v>38.799999999999997</v>
      </c>
      <c r="I336">
        <v>46.8</v>
      </c>
      <c r="J336">
        <v>49.8</v>
      </c>
      <c r="L336">
        <v>54.5</v>
      </c>
    </row>
    <row r="337" spans="1:12" x14ac:dyDescent="0.2">
      <c r="A337" s="111">
        <v>27729</v>
      </c>
      <c r="B337">
        <v>63.1</v>
      </c>
      <c r="E337">
        <v>64.400000000000006</v>
      </c>
      <c r="F337">
        <v>62.4</v>
      </c>
      <c r="H337">
        <v>40.200000000000003</v>
      </c>
      <c r="I337">
        <v>41.2</v>
      </c>
      <c r="J337">
        <v>50.8</v>
      </c>
      <c r="L337">
        <v>54.9</v>
      </c>
    </row>
    <row r="338" spans="1:12" x14ac:dyDescent="0.2">
      <c r="A338" s="111">
        <v>27760</v>
      </c>
      <c r="B338">
        <v>63.8</v>
      </c>
      <c r="E338">
        <v>70.2</v>
      </c>
      <c r="F338">
        <v>65.599999999999994</v>
      </c>
      <c r="H338">
        <v>45.3</v>
      </c>
      <c r="I338">
        <v>54</v>
      </c>
      <c r="J338">
        <v>53.1</v>
      </c>
      <c r="L338">
        <v>58.8</v>
      </c>
    </row>
    <row r="339" spans="1:12" x14ac:dyDescent="0.2">
      <c r="A339" s="111">
        <v>27791</v>
      </c>
      <c r="B339">
        <v>68.7</v>
      </c>
      <c r="E339">
        <v>73.2</v>
      </c>
      <c r="F339">
        <v>64.8</v>
      </c>
      <c r="H339">
        <v>48.2</v>
      </c>
      <c r="I339">
        <v>56.1</v>
      </c>
      <c r="J339">
        <v>57.3</v>
      </c>
      <c r="L339">
        <v>61.5</v>
      </c>
    </row>
    <row r="340" spans="1:12" x14ac:dyDescent="0.2">
      <c r="A340" s="111">
        <v>27820</v>
      </c>
      <c r="B340">
        <v>61.6</v>
      </c>
      <c r="E340">
        <v>74.3</v>
      </c>
      <c r="F340">
        <v>63.3</v>
      </c>
      <c r="H340">
        <v>46.7</v>
      </c>
      <c r="I340">
        <v>56.7</v>
      </c>
      <c r="J340">
        <v>54.9</v>
      </c>
      <c r="L340">
        <v>58.4</v>
      </c>
    </row>
    <row r="341" spans="1:12" x14ac:dyDescent="0.2">
      <c r="A341" s="111">
        <v>27851</v>
      </c>
      <c r="B341">
        <v>65.2</v>
      </c>
      <c r="E341">
        <v>75.900000000000006</v>
      </c>
      <c r="F341">
        <v>64.099999999999994</v>
      </c>
      <c r="H341">
        <v>51.4</v>
      </c>
      <c r="I341">
        <v>57.3</v>
      </c>
      <c r="J341">
        <v>56.4</v>
      </c>
      <c r="L341">
        <v>60.6</v>
      </c>
    </row>
    <row r="342" spans="1:12" x14ac:dyDescent="0.2">
      <c r="A342" s="111">
        <v>27881</v>
      </c>
      <c r="B342">
        <v>62.3</v>
      </c>
      <c r="E342">
        <v>78</v>
      </c>
      <c r="F342">
        <v>60.5</v>
      </c>
      <c r="H342">
        <v>51.6</v>
      </c>
      <c r="I342">
        <v>58.3</v>
      </c>
      <c r="J342">
        <v>55.4</v>
      </c>
      <c r="L342">
        <v>58.8</v>
      </c>
    </row>
    <row r="343" spans="1:12" x14ac:dyDescent="0.2">
      <c r="A343" s="111">
        <v>27912</v>
      </c>
      <c r="B343">
        <v>60.6</v>
      </c>
      <c r="E343">
        <v>80.099999999999994</v>
      </c>
      <c r="F343">
        <v>60.5</v>
      </c>
      <c r="H343">
        <v>52.6</v>
      </c>
      <c r="I343">
        <v>58.6</v>
      </c>
      <c r="J343">
        <v>54.3</v>
      </c>
      <c r="L343">
        <v>58.2</v>
      </c>
    </row>
    <row r="344" spans="1:12" x14ac:dyDescent="0.2">
      <c r="A344" s="111">
        <v>27942</v>
      </c>
      <c r="B344">
        <v>58</v>
      </c>
      <c r="E344">
        <v>84.2</v>
      </c>
      <c r="F344">
        <v>56.7</v>
      </c>
      <c r="H344">
        <v>50.5</v>
      </c>
      <c r="I344">
        <v>54</v>
      </c>
      <c r="J344">
        <v>55.1</v>
      </c>
      <c r="L344">
        <v>55.9</v>
      </c>
    </row>
    <row r="345" spans="1:12" x14ac:dyDescent="0.2">
      <c r="A345" s="111">
        <v>27973</v>
      </c>
      <c r="B345">
        <v>57.7</v>
      </c>
      <c r="E345">
        <v>73.3</v>
      </c>
      <c r="F345">
        <v>52.9</v>
      </c>
      <c r="H345">
        <v>52.4</v>
      </c>
      <c r="I345">
        <v>55.2</v>
      </c>
      <c r="J345">
        <v>52.1</v>
      </c>
      <c r="L345">
        <v>54.5</v>
      </c>
    </row>
    <row r="346" spans="1:12" x14ac:dyDescent="0.2">
      <c r="A346" s="111">
        <v>28004</v>
      </c>
      <c r="B346">
        <v>55.3</v>
      </c>
      <c r="E346">
        <v>70.599999999999994</v>
      </c>
      <c r="F346">
        <v>53.2</v>
      </c>
      <c r="H346">
        <v>49.5</v>
      </c>
      <c r="I346">
        <v>52.6</v>
      </c>
      <c r="J346">
        <v>54.2</v>
      </c>
      <c r="L346">
        <v>53.6</v>
      </c>
    </row>
    <row r="347" spans="1:12" x14ac:dyDescent="0.2">
      <c r="A347" s="111">
        <v>28034</v>
      </c>
      <c r="B347">
        <v>57</v>
      </c>
      <c r="E347">
        <v>67.099999999999994</v>
      </c>
      <c r="F347">
        <v>56.1</v>
      </c>
      <c r="H347">
        <v>50</v>
      </c>
      <c r="I347">
        <v>49</v>
      </c>
      <c r="J347">
        <v>50.2</v>
      </c>
      <c r="L347">
        <v>53.5</v>
      </c>
    </row>
    <row r="348" spans="1:12" x14ac:dyDescent="0.2">
      <c r="A348" s="111">
        <v>28065</v>
      </c>
      <c r="B348">
        <v>55.7</v>
      </c>
      <c r="E348">
        <v>69.7</v>
      </c>
      <c r="F348">
        <v>54.4</v>
      </c>
      <c r="H348">
        <v>42.4</v>
      </c>
      <c r="I348">
        <v>47.2</v>
      </c>
      <c r="J348">
        <v>50.5</v>
      </c>
      <c r="L348">
        <v>51.7</v>
      </c>
    </row>
    <row r="349" spans="1:12" x14ac:dyDescent="0.2">
      <c r="A349" s="111">
        <v>28095</v>
      </c>
      <c r="B349">
        <v>58.9</v>
      </c>
      <c r="E349">
        <v>75.8</v>
      </c>
      <c r="F349">
        <v>59.6</v>
      </c>
      <c r="H349">
        <v>52.8</v>
      </c>
      <c r="I349">
        <v>53.3</v>
      </c>
      <c r="J349">
        <v>53.8</v>
      </c>
      <c r="L349">
        <v>56.6</v>
      </c>
    </row>
    <row r="350" spans="1:12" x14ac:dyDescent="0.2">
      <c r="A350" s="111">
        <v>28126</v>
      </c>
      <c r="B350">
        <v>57.2</v>
      </c>
      <c r="E350">
        <v>78.400000000000006</v>
      </c>
      <c r="F350">
        <v>56.9</v>
      </c>
      <c r="H350">
        <v>51.4</v>
      </c>
      <c r="I350">
        <v>55.3</v>
      </c>
      <c r="J350">
        <v>49.9</v>
      </c>
      <c r="L350">
        <v>54.8</v>
      </c>
    </row>
    <row r="351" spans="1:12" x14ac:dyDescent="0.2">
      <c r="A351" s="111">
        <v>28157</v>
      </c>
      <c r="B351">
        <v>56.8</v>
      </c>
      <c r="E351">
        <v>76.8</v>
      </c>
      <c r="F351">
        <v>50.8</v>
      </c>
      <c r="H351">
        <v>51.9</v>
      </c>
      <c r="I351">
        <v>65.099999999999994</v>
      </c>
      <c r="J351">
        <v>51.5</v>
      </c>
      <c r="L351">
        <v>55</v>
      </c>
    </row>
    <row r="352" spans="1:12" x14ac:dyDescent="0.2">
      <c r="A352" s="111">
        <v>28185</v>
      </c>
      <c r="B352">
        <v>63.5</v>
      </c>
      <c r="E352">
        <v>80.900000000000006</v>
      </c>
      <c r="F352">
        <v>62.5</v>
      </c>
      <c r="H352">
        <v>54.7</v>
      </c>
      <c r="I352">
        <v>49.6</v>
      </c>
      <c r="J352">
        <v>54.3</v>
      </c>
      <c r="L352">
        <v>58.4</v>
      </c>
    </row>
    <row r="353" spans="1:12" x14ac:dyDescent="0.2">
      <c r="A353" s="111">
        <v>28216</v>
      </c>
      <c r="B353">
        <v>60.3</v>
      </c>
      <c r="E353">
        <v>78.8</v>
      </c>
      <c r="F353">
        <v>59.2</v>
      </c>
      <c r="H353">
        <v>54.4</v>
      </c>
      <c r="I353">
        <v>54.6</v>
      </c>
      <c r="J353">
        <v>51.9</v>
      </c>
      <c r="L353">
        <v>56.9</v>
      </c>
    </row>
    <row r="354" spans="1:12" x14ac:dyDescent="0.2">
      <c r="A354" s="111">
        <v>28246</v>
      </c>
      <c r="B354">
        <v>64.5</v>
      </c>
      <c r="E354">
        <v>75.7</v>
      </c>
      <c r="F354">
        <v>63</v>
      </c>
      <c r="H354">
        <v>53.2</v>
      </c>
      <c r="I354">
        <v>55.4</v>
      </c>
      <c r="J354">
        <v>54.8</v>
      </c>
      <c r="L354">
        <v>59.7</v>
      </c>
    </row>
    <row r="355" spans="1:12" x14ac:dyDescent="0.2">
      <c r="A355" s="111">
        <v>28277</v>
      </c>
      <c r="B355">
        <v>58.1</v>
      </c>
      <c r="E355">
        <v>71.900000000000006</v>
      </c>
      <c r="F355">
        <v>62.5</v>
      </c>
      <c r="H355">
        <v>52.6</v>
      </c>
      <c r="I355">
        <v>53.3</v>
      </c>
      <c r="J355">
        <v>52.5</v>
      </c>
      <c r="L355">
        <v>56.8</v>
      </c>
    </row>
    <row r="356" spans="1:12" x14ac:dyDescent="0.2">
      <c r="A356" s="111">
        <v>28307</v>
      </c>
      <c r="B356">
        <v>58.9</v>
      </c>
      <c r="E356">
        <v>69</v>
      </c>
      <c r="F356">
        <v>60.6</v>
      </c>
      <c r="H356">
        <v>52</v>
      </c>
      <c r="I356">
        <v>58.3</v>
      </c>
      <c r="J356">
        <v>54.5</v>
      </c>
      <c r="L356">
        <v>57.7</v>
      </c>
    </row>
    <row r="357" spans="1:12" x14ac:dyDescent="0.2">
      <c r="A357" s="111">
        <v>28338</v>
      </c>
      <c r="B357">
        <v>58.8</v>
      </c>
      <c r="E357">
        <v>70.400000000000006</v>
      </c>
      <c r="F357">
        <v>53.9</v>
      </c>
      <c r="H357">
        <v>50</v>
      </c>
      <c r="I357">
        <v>53.5</v>
      </c>
      <c r="J357">
        <v>53.6</v>
      </c>
      <c r="L357">
        <v>54.9</v>
      </c>
    </row>
    <row r="358" spans="1:12" x14ac:dyDescent="0.2">
      <c r="A358" s="111">
        <v>28369</v>
      </c>
      <c r="B358">
        <v>57</v>
      </c>
      <c r="E358">
        <v>65.400000000000006</v>
      </c>
      <c r="F358">
        <v>54.9</v>
      </c>
      <c r="H358">
        <v>44.8</v>
      </c>
      <c r="I358">
        <v>56.7</v>
      </c>
      <c r="J358">
        <v>50.4</v>
      </c>
      <c r="L358">
        <v>53.9</v>
      </c>
    </row>
    <row r="359" spans="1:12" x14ac:dyDescent="0.2">
      <c r="A359" s="111">
        <v>28399</v>
      </c>
      <c r="B359">
        <v>57.1</v>
      </c>
      <c r="E359">
        <v>64.5</v>
      </c>
      <c r="F359">
        <v>57</v>
      </c>
      <c r="H359">
        <v>47.9</v>
      </c>
      <c r="I359">
        <v>53.6</v>
      </c>
      <c r="J359">
        <v>56</v>
      </c>
      <c r="L359">
        <v>55.4</v>
      </c>
    </row>
    <row r="360" spans="1:12" x14ac:dyDescent="0.2">
      <c r="A360" s="111">
        <v>28430</v>
      </c>
      <c r="B360">
        <v>59.2</v>
      </c>
      <c r="E360">
        <v>62</v>
      </c>
      <c r="F360">
        <v>58.7</v>
      </c>
      <c r="H360">
        <v>48</v>
      </c>
      <c r="I360">
        <v>56.3</v>
      </c>
      <c r="J360">
        <v>51.8</v>
      </c>
      <c r="L360">
        <v>56.1</v>
      </c>
    </row>
    <row r="361" spans="1:12" x14ac:dyDescent="0.2">
      <c r="A361" s="111">
        <v>28460</v>
      </c>
      <c r="B361">
        <v>60.7</v>
      </c>
      <c r="E361">
        <v>67.2</v>
      </c>
      <c r="F361">
        <v>64.7</v>
      </c>
      <c r="H361">
        <v>48.9</v>
      </c>
      <c r="I361">
        <v>57.1</v>
      </c>
      <c r="J361">
        <v>59.8</v>
      </c>
      <c r="L361">
        <v>59.8</v>
      </c>
    </row>
    <row r="362" spans="1:12" x14ac:dyDescent="0.2">
      <c r="A362" s="111">
        <v>28491</v>
      </c>
      <c r="B362">
        <v>60.6</v>
      </c>
      <c r="E362">
        <v>71.099999999999994</v>
      </c>
      <c r="F362">
        <v>57.7</v>
      </c>
      <c r="H362">
        <v>54</v>
      </c>
      <c r="I362">
        <v>55.6</v>
      </c>
      <c r="J362">
        <v>55.1</v>
      </c>
      <c r="L362">
        <v>57.4</v>
      </c>
    </row>
    <row r="363" spans="1:12" x14ac:dyDescent="0.2">
      <c r="A363" s="111">
        <v>28522</v>
      </c>
      <c r="B363">
        <v>56.2</v>
      </c>
      <c r="E363">
        <v>74.400000000000006</v>
      </c>
      <c r="F363">
        <v>54.6</v>
      </c>
      <c r="H363">
        <v>54</v>
      </c>
      <c r="I363">
        <v>63.4</v>
      </c>
      <c r="J363">
        <v>52.8</v>
      </c>
      <c r="L363">
        <v>55.9</v>
      </c>
    </row>
    <row r="364" spans="1:12" x14ac:dyDescent="0.2">
      <c r="A364" s="111">
        <v>28550</v>
      </c>
      <c r="B364">
        <v>56.6</v>
      </c>
      <c r="E364">
        <v>72.3</v>
      </c>
      <c r="F364">
        <v>57</v>
      </c>
      <c r="H364">
        <v>44</v>
      </c>
      <c r="I364">
        <v>58.9</v>
      </c>
      <c r="J364">
        <v>52.9</v>
      </c>
      <c r="L364">
        <v>55</v>
      </c>
    </row>
    <row r="365" spans="1:12" x14ac:dyDescent="0.2">
      <c r="A365" s="111">
        <v>28581</v>
      </c>
      <c r="B365">
        <v>60.2</v>
      </c>
      <c r="E365">
        <v>78.7</v>
      </c>
      <c r="F365">
        <v>60.3</v>
      </c>
      <c r="H365">
        <v>52.4</v>
      </c>
      <c r="I365">
        <v>57.1</v>
      </c>
      <c r="J365">
        <v>53.8</v>
      </c>
      <c r="L365">
        <v>57.7</v>
      </c>
    </row>
    <row r="366" spans="1:12" x14ac:dyDescent="0.2">
      <c r="A366" s="111">
        <v>28611</v>
      </c>
      <c r="B366">
        <v>63.9</v>
      </c>
      <c r="E366">
        <v>81.8</v>
      </c>
      <c r="F366">
        <v>62.3</v>
      </c>
      <c r="H366">
        <v>54.5</v>
      </c>
      <c r="I366">
        <v>57.4</v>
      </c>
      <c r="J366">
        <v>57</v>
      </c>
      <c r="L366">
        <v>60.2</v>
      </c>
    </row>
    <row r="367" spans="1:12" x14ac:dyDescent="0.2">
      <c r="A367" s="111">
        <v>28642</v>
      </c>
      <c r="B367">
        <v>63.6</v>
      </c>
      <c r="E367">
        <v>82.3</v>
      </c>
      <c r="F367">
        <v>61.7</v>
      </c>
      <c r="H367">
        <v>54.2</v>
      </c>
      <c r="I367">
        <v>61.1</v>
      </c>
      <c r="J367">
        <v>57.2</v>
      </c>
      <c r="L367">
        <v>60.5</v>
      </c>
    </row>
    <row r="368" spans="1:12" x14ac:dyDescent="0.2">
      <c r="A368" s="111">
        <v>28672</v>
      </c>
      <c r="B368">
        <v>64.7</v>
      </c>
      <c r="E368">
        <v>83</v>
      </c>
      <c r="F368">
        <v>65.099999999999994</v>
      </c>
      <c r="H368">
        <v>57.7</v>
      </c>
      <c r="I368">
        <v>59.4</v>
      </c>
      <c r="J368">
        <v>58.8</v>
      </c>
      <c r="L368">
        <v>62.2</v>
      </c>
    </row>
    <row r="369" spans="1:12" x14ac:dyDescent="0.2">
      <c r="A369" s="111">
        <v>28703</v>
      </c>
      <c r="B369">
        <v>61.3</v>
      </c>
      <c r="E369">
        <v>85.4</v>
      </c>
      <c r="F369">
        <v>64.900000000000006</v>
      </c>
      <c r="H369">
        <v>55.4</v>
      </c>
      <c r="I369">
        <v>60.6</v>
      </c>
      <c r="J369">
        <v>55.3</v>
      </c>
      <c r="L369">
        <v>60.3</v>
      </c>
    </row>
    <row r="370" spans="1:12" x14ac:dyDescent="0.2">
      <c r="A370" s="111">
        <v>28734</v>
      </c>
      <c r="B370">
        <v>61.3</v>
      </c>
      <c r="E370">
        <v>86.8</v>
      </c>
      <c r="F370">
        <v>65</v>
      </c>
      <c r="H370">
        <v>54.5</v>
      </c>
      <c r="I370">
        <v>60</v>
      </c>
      <c r="J370">
        <v>57.2</v>
      </c>
      <c r="L370">
        <v>60.5</v>
      </c>
    </row>
    <row r="371" spans="1:12" x14ac:dyDescent="0.2">
      <c r="A371" s="111">
        <v>28764</v>
      </c>
      <c r="B371">
        <v>58.8</v>
      </c>
      <c r="E371">
        <v>86.8</v>
      </c>
      <c r="F371">
        <v>62</v>
      </c>
      <c r="H371">
        <v>56.1</v>
      </c>
      <c r="I371">
        <v>64.7</v>
      </c>
      <c r="J371">
        <v>57.9</v>
      </c>
      <c r="L371">
        <v>60.1</v>
      </c>
    </row>
    <row r="372" spans="1:12" x14ac:dyDescent="0.2">
      <c r="A372" s="111">
        <v>28795</v>
      </c>
      <c r="B372">
        <v>61.9</v>
      </c>
      <c r="E372">
        <v>84.1</v>
      </c>
      <c r="F372">
        <v>61.3</v>
      </c>
      <c r="H372">
        <v>56.7</v>
      </c>
      <c r="I372">
        <v>64.5</v>
      </c>
      <c r="J372">
        <v>60.4</v>
      </c>
      <c r="L372">
        <v>61.3</v>
      </c>
    </row>
    <row r="373" spans="1:12" x14ac:dyDescent="0.2">
      <c r="A373" s="111">
        <v>28825</v>
      </c>
      <c r="B373">
        <v>59.9</v>
      </c>
      <c r="E373">
        <v>84.5</v>
      </c>
      <c r="F373">
        <v>60.4</v>
      </c>
      <c r="H373">
        <v>53.9</v>
      </c>
      <c r="I373">
        <v>63.5</v>
      </c>
      <c r="J373">
        <v>56.9</v>
      </c>
      <c r="L373">
        <v>59.4</v>
      </c>
    </row>
    <row r="374" spans="1:12" x14ac:dyDescent="0.2">
      <c r="A374" s="111">
        <v>28856</v>
      </c>
      <c r="B374">
        <v>57.3</v>
      </c>
      <c r="E374">
        <v>85.8</v>
      </c>
      <c r="F374">
        <v>58.8</v>
      </c>
      <c r="H374">
        <v>52.3</v>
      </c>
      <c r="I374">
        <v>66.400000000000006</v>
      </c>
      <c r="J374">
        <v>57.3</v>
      </c>
      <c r="L374">
        <v>58.5</v>
      </c>
    </row>
    <row r="375" spans="1:12" x14ac:dyDescent="0.2">
      <c r="A375" s="111">
        <v>28887</v>
      </c>
      <c r="B375">
        <v>58.6</v>
      </c>
      <c r="E375">
        <v>86.5</v>
      </c>
      <c r="F375">
        <v>59</v>
      </c>
      <c r="H375">
        <v>51.4</v>
      </c>
      <c r="I375">
        <v>64</v>
      </c>
      <c r="J375">
        <v>55.6</v>
      </c>
      <c r="L375">
        <v>58.2</v>
      </c>
    </row>
    <row r="376" spans="1:12" x14ac:dyDescent="0.2">
      <c r="A376" s="111">
        <v>28915</v>
      </c>
      <c r="B376">
        <v>56.7</v>
      </c>
      <c r="E376">
        <v>87.7</v>
      </c>
      <c r="F376">
        <v>57.4</v>
      </c>
      <c r="H376">
        <v>54.1</v>
      </c>
      <c r="I376">
        <v>66.7</v>
      </c>
      <c r="J376">
        <v>54.8</v>
      </c>
      <c r="L376">
        <v>57.7</v>
      </c>
    </row>
    <row r="377" spans="1:12" x14ac:dyDescent="0.2">
      <c r="A377" s="111">
        <v>28946</v>
      </c>
      <c r="B377">
        <v>55.1</v>
      </c>
      <c r="E377">
        <v>86.3</v>
      </c>
      <c r="F377">
        <v>55.5</v>
      </c>
      <c r="H377">
        <v>50.9</v>
      </c>
      <c r="I377">
        <v>75.599999999999994</v>
      </c>
      <c r="J377">
        <v>46.9</v>
      </c>
      <c r="L377">
        <v>56.2</v>
      </c>
    </row>
    <row r="378" spans="1:12" x14ac:dyDescent="0.2">
      <c r="A378" s="111">
        <v>28976</v>
      </c>
      <c r="B378">
        <v>52.1</v>
      </c>
      <c r="E378">
        <v>86.9</v>
      </c>
      <c r="F378">
        <v>52.1</v>
      </c>
      <c r="H378">
        <v>53.3</v>
      </c>
      <c r="I378">
        <v>63.7</v>
      </c>
      <c r="J378">
        <v>54.5</v>
      </c>
      <c r="L378">
        <v>54.4</v>
      </c>
    </row>
    <row r="379" spans="1:12" x14ac:dyDescent="0.2">
      <c r="A379" s="111">
        <v>29007</v>
      </c>
      <c r="B379">
        <v>49.4</v>
      </c>
      <c r="E379">
        <v>88.7</v>
      </c>
      <c r="F379">
        <v>50.2</v>
      </c>
      <c r="H379">
        <v>53.8</v>
      </c>
      <c r="I379">
        <v>61.4</v>
      </c>
      <c r="J379">
        <v>53.8</v>
      </c>
      <c r="L379">
        <v>52.7</v>
      </c>
    </row>
    <row r="380" spans="1:12" x14ac:dyDescent="0.2">
      <c r="A380" s="111">
        <v>29037</v>
      </c>
      <c r="B380">
        <v>49.8</v>
      </c>
      <c r="E380">
        <v>93.1</v>
      </c>
      <c r="F380">
        <v>49.4</v>
      </c>
      <c r="H380">
        <v>53.6</v>
      </c>
      <c r="I380">
        <v>57.4</v>
      </c>
      <c r="J380">
        <v>50.2</v>
      </c>
      <c r="L380">
        <v>51.3</v>
      </c>
    </row>
    <row r="381" spans="1:12" x14ac:dyDescent="0.2">
      <c r="A381" s="111">
        <v>29068</v>
      </c>
      <c r="B381">
        <v>46.9</v>
      </c>
      <c r="E381">
        <v>85.6</v>
      </c>
      <c r="F381">
        <v>49</v>
      </c>
      <c r="H381">
        <v>51.6</v>
      </c>
      <c r="I381">
        <v>52.9</v>
      </c>
      <c r="J381">
        <v>50.5</v>
      </c>
      <c r="L381">
        <v>49.5</v>
      </c>
    </row>
    <row r="382" spans="1:12" x14ac:dyDescent="0.2">
      <c r="A382" s="111">
        <v>29099</v>
      </c>
      <c r="B382">
        <v>48.7</v>
      </c>
      <c r="E382">
        <v>85</v>
      </c>
      <c r="F382">
        <v>48.3</v>
      </c>
      <c r="H382">
        <v>52.3</v>
      </c>
      <c r="I382">
        <v>50.7</v>
      </c>
      <c r="J382">
        <v>50.3</v>
      </c>
      <c r="L382">
        <v>49.6</v>
      </c>
    </row>
    <row r="383" spans="1:12" x14ac:dyDescent="0.2">
      <c r="A383" s="111">
        <v>29129</v>
      </c>
      <c r="B383">
        <v>47.3</v>
      </c>
      <c r="E383">
        <v>85.6</v>
      </c>
      <c r="F383">
        <v>49</v>
      </c>
      <c r="H383">
        <v>46</v>
      </c>
      <c r="I383">
        <v>46.9</v>
      </c>
      <c r="J383">
        <v>54.6</v>
      </c>
      <c r="L383">
        <v>49</v>
      </c>
    </row>
    <row r="384" spans="1:12" x14ac:dyDescent="0.2">
      <c r="A384" s="111">
        <v>29160</v>
      </c>
      <c r="B384">
        <v>46.5</v>
      </c>
      <c r="E384">
        <v>89.2</v>
      </c>
      <c r="F384">
        <v>52.6</v>
      </c>
      <c r="H384">
        <v>44.3</v>
      </c>
      <c r="I384">
        <v>46.8</v>
      </c>
      <c r="J384">
        <v>47.3</v>
      </c>
      <c r="L384">
        <v>48</v>
      </c>
    </row>
    <row r="385" spans="1:12" x14ac:dyDescent="0.2">
      <c r="A385" s="111">
        <v>29190</v>
      </c>
      <c r="B385">
        <v>44.3</v>
      </c>
      <c r="E385">
        <v>84.4</v>
      </c>
      <c r="F385">
        <v>48.2</v>
      </c>
      <c r="H385">
        <v>43.5</v>
      </c>
      <c r="I385">
        <v>42.2</v>
      </c>
      <c r="J385">
        <v>44.1</v>
      </c>
      <c r="L385">
        <v>44.8</v>
      </c>
    </row>
    <row r="386" spans="1:12" x14ac:dyDescent="0.2">
      <c r="A386" s="111">
        <v>29221</v>
      </c>
      <c r="B386">
        <v>47.1</v>
      </c>
      <c r="E386">
        <v>83</v>
      </c>
      <c r="F386">
        <v>48.4</v>
      </c>
      <c r="H386">
        <v>44.5</v>
      </c>
      <c r="I386">
        <v>42.1</v>
      </c>
      <c r="J386">
        <v>46.2</v>
      </c>
      <c r="L386">
        <v>46.2</v>
      </c>
    </row>
    <row r="387" spans="1:12" x14ac:dyDescent="0.2">
      <c r="A387" s="111">
        <v>29252</v>
      </c>
      <c r="B387">
        <v>51.6</v>
      </c>
      <c r="E387">
        <v>84.5</v>
      </c>
      <c r="F387">
        <v>53.1</v>
      </c>
      <c r="H387">
        <v>46.5</v>
      </c>
      <c r="I387">
        <v>46</v>
      </c>
      <c r="J387">
        <v>49.7</v>
      </c>
      <c r="L387">
        <v>50.2</v>
      </c>
    </row>
    <row r="388" spans="1:12" x14ac:dyDescent="0.2">
      <c r="A388" s="111">
        <v>29281</v>
      </c>
      <c r="B388">
        <v>43.8</v>
      </c>
      <c r="E388">
        <v>84</v>
      </c>
      <c r="F388">
        <v>46.7</v>
      </c>
      <c r="H388">
        <v>43</v>
      </c>
      <c r="I388">
        <v>39.1</v>
      </c>
      <c r="J388">
        <v>43.2</v>
      </c>
      <c r="L388">
        <v>43.6</v>
      </c>
    </row>
    <row r="389" spans="1:12" x14ac:dyDescent="0.2">
      <c r="A389" s="111">
        <v>29312</v>
      </c>
      <c r="B389">
        <v>32</v>
      </c>
      <c r="E389">
        <v>77.5</v>
      </c>
      <c r="F389">
        <v>37.9</v>
      </c>
      <c r="H389">
        <v>45.3</v>
      </c>
      <c r="I389">
        <v>36.9</v>
      </c>
      <c r="J389">
        <v>41.2</v>
      </c>
      <c r="L389">
        <v>37.4</v>
      </c>
    </row>
    <row r="390" spans="1:12" x14ac:dyDescent="0.2">
      <c r="A390" s="111">
        <v>29342</v>
      </c>
      <c r="B390">
        <v>25.6</v>
      </c>
      <c r="E390">
        <v>70.8</v>
      </c>
      <c r="F390">
        <v>28.1</v>
      </c>
      <c r="H390">
        <v>33.299999999999997</v>
      </c>
      <c r="I390">
        <v>29.8</v>
      </c>
      <c r="J390">
        <v>34.299999999999997</v>
      </c>
      <c r="L390">
        <v>29.4</v>
      </c>
    </row>
    <row r="391" spans="1:12" x14ac:dyDescent="0.2">
      <c r="A391" s="111">
        <v>29373</v>
      </c>
      <c r="B391">
        <v>24.2</v>
      </c>
      <c r="E391">
        <v>63.4</v>
      </c>
      <c r="F391">
        <v>31.5</v>
      </c>
      <c r="H391">
        <v>37.299999999999997</v>
      </c>
      <c r="I391">
        <v>32.4</v>
      </c>
      <c r="J391">
        <v>32.799999999999997</v>
      </c>
      <c r="L391">
        <v>30.3</v>
      </c>
    </row>
    <row r="392" spans="1:12" x14ac:dyDescent="0.2">
      <c r="A392" s="111">
        <v>29403</v>
      </c>
      <c r="B392">
        <v>36.1</v>
      </c>
      <c r="E392">
        <v>59.3</v>
      </c>
      <c r="F392">
        <v>35.1</v>
      </c>
      <c r="H392">
        <v>29.5</v>
      </c>
      <c r="I392">
        <v>36.299999999999997</v>
      </c>
      <c r="J392">
        <v>35</v>
      </c>
      <c r="L392">
        <v>35</v>
      </c>
    </row>
    <row r="393" spans="1:12" x14ac:dyDescent="0.2">
      <c r="A393" s="111">
        <v>29434</v>
      </c>
      <c r="B393">
        <v>54.1</v>
      </c>
      <c r="E393">
        <v>67</v>
      </c>
      <c r="F393">
        <v>46.9</v>
      </c>
      <c r="H393">
        <v>37.6</v>
      </c>
      <c r="I393">
        <v>40.1</v>
      </c>
      <c r="J393">
        <v>38.700000000000003</v>
      </c>
      <c r="L393">
        <v>45.5</v>
      </c>
    </row>
    <row r="394" spans="1:12" x14ac:dyDescent="0.2">
      <c r="A394" s="111">
        <v>29465</v>
      </c>
      <c r="B394">
        <v>53.9</v>
      </c>
      <c r="E394">
        <v>68</v>
      </c>
      <c r="F394">
        <v>55.1</v>
      </c>
      <c r="H394">
        <v>45.3</v>
      </c>
      <c r="I394">
        <v>41.2</v>
      </c>
      <c r="J394">
        <v>47</v>
      </c>
      <c r="L394">
        <v>50.1</v>
      </c>
    </row>
    <row r="395" spans="1:12" x14ac:dyDescent="0.2">
      <c r="A395" s="111">
        <v>29495</v>
      </c>
      <c r="B395">
        <v>63.7</v>
      </c>
      <c r="E395">
        <v>75.2</v>
      </c>
      <c r="F395">
        <v>60.7</v>
      </c>
      <c r="H395">
        <v>43.9</v>
      </c>
      <c r="I395">
        <v>46.5</v>
      </c>
      <c r="J395">
        <v>49.4</v>
      </c>
      <c r="L395">
        <v>55.5</v>
      </c>
    </row>
    <row r="396" spans="1:12" x14ac:dyDescent="0.2">
      <c r="A396" s="111">
        <v>29526</v>
      </c>
      <c r="B396">
        <v>65.3</v>
      </c>
      <c r="E396">
        <v>76.7</v>
      </c>
      <c r="F396">
        <v>66.8</v>
      </c>
      <c r="H396">
        <v>42.2</v>
      </c>
      <c r="I396">
        <v>46.8</v>
      </c>
      <c r="J396">
        <v>53.3</v>
      </c>
      <c r="L396">
        <v>58.2</v>
      </c>
    </row>
    <row r="397" spans="1:12" x14ac:dyDescent="0.2">
      <c r="A397" s="111">
        <v>29556</v>
      </c>
      <c r="B397">
        <v>51.2</v>
      </c>
      <c r="E397">
        <v>74.599999999999994</v>
      </c>
      <c r="F397">
        <v>57.2</v>
      </c>
      <c r="H397">
        <v>51.4</v>
      </c>
      <c r="I397">
        <v>50.1</v>
      </c>
      <c r="J397">
        <v>53.2</v>
      </c>
      <c r="L397">
        <v>53</v>
      </c>
    </row>
    <row r="398" spans="1:12" x14ac:dyDescent="0.2">
      <c r="A398" s="111">
        <v>29587</v>
      </c>
      <c r="B398">
        <v>48.7</v>
      </c>
      <c r="E398">
        <v>76.3</v>
      </c>
      <c r="F398">
        <v>51.8</v>
      </c>
      <c r="H398">
        <v>44.6</v>
      </c>
      <c r="I398">
        <v>49.7</v>
      </c>
      <c r="J398">
        <v>48.7</v>
      </c>
      <c r="L398">
        <v>49.2</v>
      </c>
    </row>
    <row r="399" spans="1:12" x14ac:dyDescent="0.2">
      <c r="A399" s="111">
        <v>29618</v>
      </c>
      <c r="B399">
        <v>51.1</v>
      </c>
      <c r="E399">
        <v>70.900000000000006</v>
      </c>
      <c r="F399">
        <v>50.9</v>
      </c>
      <c r="H399">
        <v>42.1</v>
      </c>
      <c r="I399">
        <v>48.5</v>
      </c>
      <c r="J399">
        <v>46.3</v>
      </c>
      <c r="L399">
        <v>48.8</v>
      </c>
    </row>
    <row r="400" spans="1:12" x14ac:dyDescent="0.2">
      <c r="A400" s="111">
        <v>29646</v>
      </c>
      <c r="B400">
        <v>50.2</v>
      </c>
      <c r="E400">
        <v>72.599999999999994</v>
      </c>
      <c r="F400">
        <v>52.8</v>
      </c>
      <c r="H400">
        <v>44.7</v>
      </c>
      <c r="I400">
        <v>48.7</v>
      </c>
      <c r="J400">
        <v>48.1</v>
      </c>
      <c r="L400">
        <v>49.6</v>
      </c>
    </row>
    <row r="401" spans="1:12" x14ac:dyDescent="0.2">
      <c r="A401" s="111">
        <v>29677</v>
      </c>
      <c r="B401">
        <v>53.1</v>
      </c>
      <c r="E401">
        <v>70.2</v>
      </c>
      <c r="F401">
        <v>55</v>
      </c>
      <c r="H401">
        <v>44.4</v>
      </c>
      <c r="I401">
        <v>51.2</v>
      </c>
      <c r="J401">
        <v>49.2</v>
      </c>
      <c r="L401">
        <v>51.6</v>
      </c>
    </row>
    <row r="402" spans="1:12" x14ac:dyDescent="0.2">
      <c r="A402" s="111">
        <v>29707</v>
      </c>
      <c r="B402">
        <v>55.7</v>
      </c>
      <c r="E402">
        <v>66.2</v>
      </c>
      <c r="F402">
        <v>59</v>
      </c>
      <c r="H402">
        <v>48.7</v>
      </c>
      <c r="I402">
        <v>50.2</v>
      </c>
      <c r="J402">
        <v>48.3</v>
      </c>
      <c r="L402">
        <v>53.5</v>
      </c>
    </row>
    <row r="403" spans="1:12" x14ac:dyDescent="0.2">
      <c r="A403" s="111">
        <v>29738</v>
      </c>
      <c r="B403">
        <v>51</v>
      </c>
      <c r="E403">
        <v>70.8</v>
      </c>
      <c r="F403">
        <v>53.9</v>
      </c>
      <c r="H403">
        <v>49.4</v>
      </c>
      <c r="I403">
        <v>47.9</v>
      </c>
      <c r="J403">
        <v>48.8</v>
      </c>
      <c r="L403">
        <v>50.7</v>
      </c>
    </row>
    <row r="404" spans="1:12" x14ac:dyDescent="0.2">
      <c r="A404" s="111">
        <v>29768</v>
      </c>
      <c r="B404">
        <v>47.6</v>
      </c>
      <c r="E404">
        <v>66.900000000000006</v>
      </c>
      <c r="F404">
        <v>47.6</v>
      </c>
      <c r="H404">
        <v>44.4</v>
      </c>
      <c r="I404">
        <v>44.9</v>
      </c>
      <c r="J404">
        <v>46.6</v>
      </c>
      <c r="L404">
        <v>46.7</v>
      </c>
    </row>
    <row r="405" spans="1:12" x14ac:dyDescent="0.2">
      <c r="A405" s="111">
        <v>29799</v>
      </c>
      <c r="B405">
        <v>47.2</v>
      </c>
      <c r="E405">
        <v>65.599999999999994</v>
      </c>
      <c r="F405">
        <v>49.5</v>
      </c>
      <c r="H405">
        <v>47.3</v>
      </c>
      <c r="I405">
        <v>49.6</v>
      </c>
      <c r="J405">
        <v>47.8</v>
      </c>
      <c r="L405">
        <v>48.3</v>
      </c>
    </row>
    <row r="406" spans="1:12" x14ac:dyDescent="0.2">
      <c r="A406" s="111">
        <v>29830</v>
      </c>
      <c r="B406">
        <v>42.2</v>
      </c>
      <c r="E406">
        <v>65.8</v>
      </c>
      <c r="F406">
        <v>43.8</v>
      </c>
      <c r="H406">
        <v>41.9</v>
      </c>
      <c r="I406">
        <v>45.9</v>
      </c>
      <c r="J406">
        <v>39.200000000000003</v>
      </c>
      <c r="L406">
        <v>42.5</v>
      </c>
    </row>
    <row r="407" spans="1:12" x14ac:dyDescent="0.2">
      <c r="A407" s="111">
        <v>29860</v>
      </c>
      <c r="B407">
        <v>40.200000000000003</v>
      </c>
      <c r="E407">
        <v>57.5</v>
      </c>
      <c r="F407">
        <v>39.4</v>
      </c>
      <c r="H407">
        <v>48.9</v>
      </c>
      <c r="I407">
        <v>37.700000000000003</v>
      </c>
      <c r="J407">
        <v>37.9</v>
      </c>
      <c r="L407">
        <v>40</v>
      </c>
    </row>
    <row r="408" spans="1:12" x14ac:dyDescent="0.2">
      <c r="A408" s="111">
        <v>29891</v>
      </c>
      <c r="B408">
        <v>32.799999999999997</v>
      </c>
      <c r="E408">
        <v>58.4</v>
      </c>
      <c r="F408">
        <v>36.1</v>
      </c>
      <c r="H408">
        <v>42.3</v>
      </c>
      <c r="I408">
        <v>40.5</v>
      </c>
      <c r="J408">
        <v>34.799999999999997</v>
      </c>
      <c r="L408">
        <v>36.1</v>
      </c>
    </row>
    <row r="409" spans="1:12" x14ac:dyDescent="0.2">
      <c r="A409" s="111">
        <v>29921</v>
      </c>
      <c r="B409">
        <v>39.1</v>
      </c>
      <c r="E409">
        <v>54.7</v>
      </c>
      <c r="F409">
        <v>37.299999999999997</v>
      </c>
      <c r="H409">
        <v>37.200000000000003</v>
      </c>
      <c r="I409">
        <v>41.2</v>
      </c>
      <c r="J409">
        <v>34</v>
      </c>
      <c r="L409">
        <v>37.799999999999997</v>
      </c>
    </row>
    <row r="410" spans="1:12" x14ac:dyDescent="0.2">
      <c r="A410" s="111">
        <v>29952</v>
      </c>
      <c r="B410">
        <v>39.9</v>
      </c>
      <c r="E410">
        <v>48.8</v>
      </c>
      <c r="F410">
        <v>39</v>
      </c>
      <c r="H410">
        <v>35.799999999999997</v>
      </c>
      <c r="I410">
        <v>40.1</v>
      </c>
      <c r="J410">
        <v>34.5</v>
      </c>
      <c r="L410">
        <v>38.200000000000003</v>
      </c>
    </row>
    <row r="411" spans="1:12" x14ac:dyDescent="0.2">
      <c r="A411" s="111">
        <v>29983</v>
      </c>
      <c r="B411">
        <v>38.6</v>
      </c>
      <c r="E411">
        <v>45.3</v>
      </c>
      <c r="F411">
        <v>40.1</v>
      </c>
      <c r="H411">
        <v>34.700000000000003</v>
      </c>
      <c r="I411">
        <v>40.799999999999997</v>
      </c>
      <c r="J411">
        <v>35.5</v>
      </c>
      <c r="L411">
        <v>38.299999999999997</v>
      </c>
    </row>
    <row r="412" spans="1:12" x14ac:dyDescent="0.2">
      <c r="A412" s="111">
        <v>30011</v>
      </c>
      <c r="B412">
        <v>40.4</v>
      </c>
      <c r="E412">
        <v>35.4</v>
      </c>
      <c r="F412">
        <v>38</v>
      </c>
      <c r="H412">
        <v>31.2</v>
      </c>
      <c r="I412">
        <v>36.4</v>
      </c>
      <c r="J412">
        <v>33.1</v>
      </c>
      <c r="L412">
        <v>36.799999999999997</v>
      </c>
    </row>
    <row r="413" spans="1:12" x14ac:dyDescent="0.2">
      <c r="A413" s="111">
        <v>30042</v>
      </c>
      <c r="B413">
        <v>40.9</v>
      </c>
      <c r="E413">
        <v>35.700000000000003</v>
      </c>
      <c r="F413">
        <v>41.3</v>
      </c>
      <c r="H413">
        <v>31.5</v>
      </c>
      <c r="I413">
        <v>38.200000000000003</v>
      </c>
      <c r="J413">
        <v>31.7</v>
      </c>
      <c r="L413">
        <v>37.799999999999997</v>
      </c>
    </row>
    <row r="414" spans="1:12" x14ac:dyDescent="0.2">
      <c r="A414" s="111">
        <v>30072</v>
      </c>
      <c r="B414">
        <v>38.1</v>
      </c>
      <c r="E414">
        <v>41.4</v>
      </c>
      <c r="F414">
        <v>37.200000000000003</v>
      </c>
      <c r="H414">
        <v>28.8</v>
      </c>
      <c r="I414">
        <v>42.1</v>
      </c>
      <c r="J414">
        <v>27.8</v>
      </c>
      <c r="L414">
        <v>35.5</v>
      </c>
    </row>
    <row r="415" spans="1:12" x14ac:dyDescent="0.2">
      <c r="A415" s="111">
        <v>30103</v>
      </c>
      <c r="B415">
        <v>42</v>
      </c>
      <c r="E415">
        <v>39.6</v>
      </c>
      <c r="F415">
        <v>39.4</v>
      </c>
      <c r="H415">
        <v>29.4</v>
      </c>
      <c r="I415">
        <v>45.2</v>
      </c>
      <c r="J415">
        <v>30.8</v>
      </c>
      <c r="L415">
        <v>38.299999999999997</v>
      </c>
    </row>
    <row r="416" spans="1:12" x14ac:dyDescent="0.2">
      <c r="A416" s="111">
        <v>30133</v>
      </c>
      <c r="B416">
        <v>40.700000000000003</v>
      </c>
      <c r="E416">
        <v>40.799999999999997</v>
      </c>
      <c r="F416">
        <v>41.1</v>
      </c>
      <c r="H416">
        <v>29.5</v>
      </c>
      <c r="I416">
        <v>45.8</v>
      </c>
      <c r="J416">
        <v>30.5</v>
      </c>
      <c r="L416">
        <v>38.4</v>
      </c>
    </row>
    <row r="417" spans="1:12" x14ac:dyDescent="0.2">
      <c r="A417" s="111">
        <v>30164</v>
      </c>
      <c r="B417">
        <v>40.1</v>
      </c>
      <c r="E417">
        <v>39.200000000000003</v>
      </c>
      <c r="F417">
        <v>39.9</v>
      </c>
      <c r="H417">
        <v>31.6</v>
      </c>
      <c r="I417">
        <v>45.3</v>
      </c>
      <c r="J417">
        <v>31.8</v>
      </c>
      <c r="L417">
        <v>38.299999999999997</v>
      </c>
    </row>
    <row r="418" spans="1:12" x14ac:dyDescent="0.2">
      <c r="A418" s="111">
        <v>30195</v>
      </c>
      <c r="B418">
        <v>40.4</v>
      </c>
      <c r="E418">
        <v>41.2</v>
      </c>
      <c r="F418">
        <v>41.3</v>
      </c>
      <c r="H418">
        <v>33.6</v>
      </c>
      <c r="I418">
        <v>45.9</v>
      </c>
      <c r="J418">
        <v>30.6</v>
      </c>
      <c r="L418">
        <v>38.799999999999997</v>
      </c>
    </row>
    <row r="419" spans="1:12" x14ac:dyDescent="0.2">
      <c r="A419" s="111">
        <v>30225</v>
      </c>
      <c r="B419">
        <v>41.9</v>
      </c>
      <c r="E419">
        <v>41</v>
      </c>
      <c r="F419">
        <v>42</v>
      </c>
      <c r="H419">
        <v>32.5</v>
      </c>
      <c r="I419">
        <v>46.5</v>
      </c>
      <c r="J419">
        <v>30.6</v>
      </c>
      <c r="L419">
        <v>39.4</v>
      </c>
    </row>
    <row r="420" spans="1:12" x14ac:dyDescent="0.2">
      <c r="A420" s="111">
        <v>30256</v>
      </c>
      <c r="B420">
        <v>41.5</v>
      </c>
      <c r="E420">
        <v>37.299999999999997</v>
      </c>
      <c r="F420">
        <v>42.6</v>
      </c>
      <c r="H420">
        <v>33.6</v>
      </c>
      <c r="I420">
        <v>46.9</v>
      </c>
      <c r="J420">
        <v>28.2</v>
      </c>
      <c r="L420">
        <v>39.200000000000003</v>
      </c>
    </row>
    <row r="421" spans="1:12" x14ac:dyDescent="0.2">
      <c r="A421" s="111">
        <v>30286</v>
      </c>
      <c r="B421">
        <v>46</v>
      </c>
      <c r="E421">
        <v>39.1</v>
      </c>
      <c r="F421">
        <v>44</v>
      </c>
      <c r="H421">
        <v>34.700000000000003</v>
      </c>
      <c r="I421">
        <v>48.6</v>
      </c>
      <c r="J421">
        <v>36.299999999999997</v>
      </c>
      <c r="L421">
        <v>42.8</v>
      </c>
    </row>
    <row r="422" spans="1:12" x14ac:dyDescent="0.2">
      <c r="A422" s="111">
        <v>30317</v>
      </c>
      <c r="B422">
        <v>50.3</v>
      </c>
      <c r="E422">
        <v>43.7</v>
      </c>
      <c r="F422">
        <v>50.8</v>
      </c>
      <c r="H422">
        <v>36.299999999999997</v>
      </c>
      <c r="I422">
        <v>46.7</v>
      </c>
      <c r="J422">
        <v>37.700000000000003</v>
      </c>
      <c r="L422">
        <v>46</v>
      </c>
    </row>
    <row r="423" spans="1:12" x14ac:dyDescent="0.2">
      <c r="A423" s="111">
        <v>30348</v>
      </c>
      <c r="B423">
        <v>60.6</v>
      </c>
      <c r="E423">
        <v>48.7</v>
      </c>
      <c r="F423">
        <v>61.1</v>
      </c>
      <c r="H423">
        <v>40.1</v>
      </c>
      <c r="I423">
        <v>49.9</v>
      </c>
      <c r="J423">
        <v>47.4</v>
      </c>
      <c r="L423">
        <v>54.4</v>
      </c>
    </row>
    <row r="424" spans="1:12" x14ac:dyDescent="0.2">
      <c r="A424" s="111">
        <v>30376</v>
      </c>
      <c r="B424">
        <v>60.8</v>
      </c>
      <c r="E424">
        <v>47.9</v>
      </c>
      <c r="F424">
        <v>58.4</v>
      </c>
      <c r="H424">
        <v>44.2</v>
      </c>
      <c r="I424">
        <v>50.8</v>
      </c>
      <c r="J424">
        <v>45.1</v>
      </c>
      <c r="L424">
        <v>53.9</v>
      </c>
    </row>
    <row r="425" spans="1:12" x14ac:dyDescent="0.2">
      <c r="A425" s="111">
        <v>30407</v>
      </c>
      <c r="B425">
        <v>59.4</v>
      </c>
      <c r="E425">
        <v>55.6</v>
      </c>
      <c r="F425">
        <v>58.2</v>
      </c>
      <c r="H425">
        <v>46</v>
      </c>
      <c r="I425">
        <v>52.7</v>
      </c>
      <c r="J425">
        <v>46.4</v>
      </c>
      <c r="L425">
        <v>54.2</v>
      </c>
    </row>
    <row r="426" spans="1:12" x14ac:dyDescent="0.2">
      <c r="A426" s="111">
        <v>30437</v>
      </c>
      <c r="B426">
        <v>61.8</v>
      </c>
      <c r="E426">
        <v>60.3</v>
      </c>
      <c r="F426">
        <v>61.5</v>
      </c>
      <c r="H426">
        <v>45.7</v>
      </c>
      <c r="I426">
        <v>51.9</v>
      </c>
      <c r="J426">
        <v>49.2</v>
      </c>
      <c r="L426">
        <v>56.1</v>
      </c>
    </row>
    <row r="427" spans="1:12" x14ac:dyDescent="0.2">
      <c r="A427" s="111">
        <v>30468</v>
      </c>
      <c r="B427">
        <v>62.3</v>
      </c>
      <c r="E427">
        <v>61.5</v>
      </c>
      <c r="F427">
        <v>63.2</v>
      </c>
      <c r="H427">
        <v>45.7</v>
      </c>
      <c r="I427">
        <v>56.8</v>
      </c>
      <c r="J427">
        <v>49.7</v>
      </c>
      <c r="L427">
        <v>57.5</v>
      </c>
    </row>
    <row r="428" spans="1:12" x14ac:dyDescent="0.2">
      <c r="A428" s="111">
        <v>30498</v>
      </c>
      <c r="B428">
        <v>70.3</v>
      </c>
      <c r="E428">
        <v>63.2</v>
      </c>
      <c r="F428">
        <v>71.5</v>
      </c>
      <c r="H428">
        <v>50.8</v>
      </c>
      <c r="I428">
        <v>58.9</v>
      </c>
      <c r="J428">
        <v>53.7</v>
      </c>
      <c r="L428">
        <v>63.6</v>
      </c>
    </row>
    <row r="429" spans="1:12" x14ac:dyDescent="0.2">
      <c r="A429" s="111">
        <v>30529</v>
      </c>
      <c r="B429">
        <v>68.099999999999994</v>
      </c>
      <c r="E429">
        <v>69.400000000000006</v>
      </c>
      <c r="F429">
        <v>69.900000000000006</v>
      </c>
      <c r="H429">
        <v>49.3</v>
      </c>
      <c r="I429">
        <v>60.2</v>
      </c>
      <c r="J429">
        <v>56</v>
      </c>
      <c r="L429">
        <v>63.1</v>
      </c>
    </row>
    <row r="430" spans="1:12" x14ac:dyDescent="0.2">
      <c r="A430" s="111">
        <v>30560</v>
      </c>
      <c r="B430">
        <v>66.900000000000006</v>
      </c>
      <c r="E430">
        <v>68</v>
      </c>
      <c r="F430">
        <v>67.8</v>
      </c>
      <c r="H430">
        <v>48.6</v>
      </c>
      <c r="I430">
        <v>60.7</v>
      </c>
      <c r="J430">
        <v>57.8</v>
      </c>
      <c r="L430">
        <v>62.5</v>
      </c>
    </row>
    <row r="431" spans="1:12" x14ac:dyDescent="0.2">
      <c r="A431" s="111">
        <v>30590</v>
      </c>
      <c r="B431">
        <v>69.5</v>
      </c>
      <c r="E431">
        <v>69.3</v>
      </c>
      <c r="F431">
        <v>69.599999999999994</v>
      </c>
      <c r="H431">
        <v>52.1</v>
      </c>
      <c r="I431">
        <v>62.8</v>
      </c>
      <c r="J431">
        <v>57.6</v>
      </c>
      <c r="L431">
        <v>64.400000000000006</v>
      </c>
    </row>
    <row r="432" spans="1:12" x14ac:dyDescent="0.2">
      <c r="A432" s="111">
        <v>30621</v>
      </c>
      <c r="B432">
        <v>69.2</v>
      </c>
      <c r="E432">
        <v>68.099999999999994</v>
      </c>
      <c r="F432">
        <v>70.7</v>
      </c>
      <c r="H432">
        <v>55</v>
      </c>
      <c r="I432">
        <v>67.5</v>
      </c>
      <c r="J432">
        <v>59.7</v>
      </c>
      <c r="L432">
        <v>66</v>
      </c>
    </row>
    <row r="433" spans="1:12" x14ac:dyDescent="0.2">
      <c r="A433" s="111">
        <v>30651</v>
      </c>
      <c r="B433">
        <v>74.8</v>
      </c>
      <c r="E433">
        <v>71.400000000000006</v>
      </c>
      <c r="F433">
        <v>80.599999999999994</v>
      </c>
      <c r="H433">
        <v>59.6</v>
      </c>
      <c r="I433">
        <v>62.1</v>
      </c>
      <c r="J433">
        <v>60.4</v>
      </c>
      <c r="L433">
        <v>69.900000000000006</v>
      </c>
    </row>
    <row r="434" spans="1:12" x14ac:dyDescent="0.2">
      <c r="A434" s="111">
        <v>30682</v>
      </c>
      <c r="B434">
        <v>63.7</v>
      </c>
      <c r="E434">
        <v>64.400000000000006</v>
      </c>
      <c r="F434">
        <v>59.9</v>
      </c>
      <c r="H434">
        <v>52.7</v>
      </c>
      <c r="I434">
        <v>64.400000000000006</v>
      </c>
      <c r="J434">
        <v>57.6</v>
      </c>
      <c r="L434">
        <v>60.5</v>
      </c>
    </row>
    <row r="435" spans="1:12" x14ac:dyDescent="0.2">
      <c r="A435" s="111">
        <v>30713</v>
      </c>
      <c r="B435">
        <v>64.900000000000006</v>
      </c>
      <c r="E435">
        <v>71.099999999999994</v>
      </c>
      <c r="F435">
        <v>64</v>
      </c>
      <c r="H435">
        <v>52.7</v>
      </c>
      <c r="I435">
        <v>61.5</v>
      </c>
      <c r="J435">
        <v>56.4</v>
      </c>
      <c r="L435">
        <v>61.3</v>
      </c>
    </row>
    <row r="436" spans="1:12" x14ac:dyDescent="0.2">
      <c r="A436" s="111">
        <v>30742</v>
      </c>
      <c r="B436">
        <v>60.9</v>
      </c>
      <c r="E436">
        <v>73.599999999999994</v>
      </c>
      <c r="F436">
        <v>61.5</v>
      </c>
      <c r="H436">
        <v>52.7</v>
      </c>
      <c r="I436">
        <v>65.5</v>
      </c>
      <c r="J436">
        <v>51.1</v>
      </c>
      <c r="L436">
        <v>58.9</v>
      </c>
    </row>
    <row r="437" spans="1:12" x14ac:dyDescent="0.2">
      <c r="A437" s="111">
        <v>30773</v>
      </c>
      <c r="B437">
        <v>63.2</v>
      </c>
      <c r="E437">
        <v>71.900000000000006</v>
      </c>
      <c r="F437">
        <v>62.3</v>
      </c>
      <c r="H437">
        <v>54</v>
      </c>
      <c r="I437">
        <v>64.599999999999994</v>
      </c>
      <c r="J437">
        <v>56.8</v>
      </c>
      <c r="L437">
        <v>61</v>
      </c>
    </row>
    <row r="438" spans="1:12" x14ac:dyDescent="0.2">
      <c r="A438" s="111">
        <v>30803</v>
      </c>
      <c r="B438">
        <v>59.2</v>
      </c>
      <c r="E438">
        <v>62.5</v>
      </c>
      <c r="F438">
        <v>59.3</v>
      </c>
      <c r="H438">
        <v>54.1</v>
      </c>
      <c r="I438">
        <v>62.5</v>
      </c>
      <c r="J438">
        <v>56.2</v>
      </c>
      <c r="L438">
        <v>58.6</v>
      </c>
    </row>
    <row r="439" spans="1:12" x14ac:dyDescent="0.2">
      <c r="A439" s="111">
        <v>30834</v>
      </c>
      <c r="B439">
        <v>60.5</v>
      </c>
      <c r="E439">
        <v>64</v>
      </c>
      <c r="F439">
        <v>62.3</v>
      </c>
      <c r="H439">
        <v>56.3</v>
      </c>
      <c r="I439">
        <v>56.2</v>
      </c>
      <c r="J439">
        <v>51.7</v>
      </c>
      <c r="L439">
        <v>58.1</v>
      </c>
    </row>
    <row r="440" spans="1:12" x14ac:dyDescent="0.2">
      <c r="A440" s="111">
        <v>30864</v>
      </c>
      <c r="B440">
        <v>54.1</v>
      </c>
      <c r="E440">
        <v>61.3</v>
      </c>
      <c r="F440">
        <v>58.2</v>
      </c>
      <c r="H440">
        <v>57.8</v>
      </c>
      <c r="I440">
        <v>59.1</v>
      </c>
      <c r="J440">
        <v>53.5</v>
      </c>
      <c r="L440">
        <v>56.1</v>
      </c>
    </row>
    <row r="441" spans="1:12" x14ac:dyDescent="0.2">
      <c r="A441" s="111">
        <v>30895</v>
      </c>
      <c r="B441">
        <v>54</v>
      </c>
      <c r="E441">
        <v>58.7</v>
      </c>
      <c r="F441">
        <v>54.3</v>
      </c>
      <c r="H441">
        <v>49.1</v>
      </c>
      <c r="I441">
        <v>55.2</v>
      </c>
      <c r="J441">
        <v>50.4</v>
      </c>
      <c r="L441">
        <v>53</v>
      </c>
    </row>
    <row r="442" spans="1:12" x14ac:dyDescent="0.2">
      <c r="A442" s="111">
        <v>30926</v>
      </c>
      <c r="B442">
        <v>47.2</v>
      </c>
      <c r="E442">
        <v>53.4</v>
      </c>
      <c r="F442">
        <v>52.2</v>
      </c>
      <c r="H442">
        <v>46.8</v>
      </c>
      <c r="I442">
        <v>52.8</v>
      </c>
      <c r="J442">
        <v>51.1</v>
      </c>
      <c r="L442">
        <v>50</v>
      </c>
    </row>
    <row r="443" spans="1:12" x14ac:dyDescent="0.2">
      <c r="A443" s="111">
        <v>30956</v>
      </c>
      <c r="B443">
        <v>52.9</v>
      </c>
      <c r="E443">
        <v>51.7</v>
      </c>
      <c r="F443">
        <v>53.4</v>
      </c>
      <c r="H443">
        <v>45.6</v>
      </c>
      <c r="I443">
        <v>49.3</v>
      </c>
      <c r="J443">
        <v>48.1</v>
      </c>
      <c r="L443">
        <v>50.8</v>
      </c>
    </row>
    <row r="444" spans="1:12" x14ac:dyDescent="0.2">
      <c r="A444" s="111">
        <v>30987</v>
      </c>
      <c r="B444">
        <v>52</v>
      </c>
      <c r="E444">
        <v>55</v>
      </c>
      <c r="F444">
        <v>53.8</v>
      </c>
      <c r="H444">
        <v>45.7</v>
      </c>
      <c r="I444">
        <v>48.1</v>
      </c>
      <c r="J444">
        <v>47.4</v>
      </c>
      <c r="L444">
        <v>50.3</v>
      </c>
    </row>
    <row r="445" spans="1:12" x14ac:dyDescent="0.2">
      <c r="A445" s="111">
        <v>31017</v>
      </c>
      <c r="B445">
        <v>52.8</v>
      </c>
      <c r="E445">
        <v>50.7</v>
      </c>
      <c r="F445">
        <v>54.9</v>
      </c>
      <c r="H445">
        <v>47.3</v>
      </c>
      <c r="I445">
        <v>48.8</v>
      </c>
      <c r="J445">
        <v>45.2</v>
      </c>
      <c r="L445">
        <v>50.6</v>
      </c>
    </row>
    <row r="446" spans="1:12" x14ac:dyDescent="0.2">
      <c r="A446" s="111">
        <v>31048</v>
      </c>
      <c r="B446">
        <v>51.8</v>
      </c>
      <c r="E446">
        <v>47.6</v>
      </c>
      <c r="F446">
        <v>54.9</v>
      </c>
      <c r="H446">
        <v>45.9</v>
      </c>
      <c r="I446">
        <v>50.4</v>
      </c>
      <c r="J446">
        <v>44.4</v>
      </c>
      <c r="L446">
        <v>50.3</v>
      </c>
    </row>
    <row r="447" spans="1:12" x14ac:dyDescent="0.2">
      <c r="A447" s="111">
        <v>31079</v>
      </c>
      <c r="B447">
        <v>51.8</v>
      </c>
      <c r="E447">
        <v>44.8</v>
      </c>
      <c r="F447">
        <v>54.2</v>
      </c>
      <c r="H447">
        <v>44.8</v>
      </c>
      <c r="I447">
        <v>48.6</v>
      </c>
      <c r="J447">
        <v>45.2</v>
      </c>
      <c r="L447">
        <v>49.9</v>
      </c>
    </row>
    <row r="448" spans="1:12" x14ac:dyDescent="0.2">
      <c r="A448" s="111">
        <v>31107</v>
      </c>
      <c r="B448">
        <v>49.1</v>
      </c>
      <c r="E448">
        <v>46.2</v>
      </c>
      <c r="F448">
        <v>51.2</v>
      </c>
      <c r="H448">
        <v>44</v>
      </c>
      <c r="I448">
        <v>46.7</v>
      </c>
      <c r="J448">
        <v>44.2</v>
      </c>
      <c r="L448">
        <v>47.8</v>
      </c>
    </row>
    <row r="449" spans="1:12" x14ac:dyDescent="0.2">
      <c r="A449" s="111">
        <v>31138</v>
      </c>
      <c r="B449">
        <v>51.3</v>
      </c>
      <c r="E449">
        <v>44.1</v>
      </c>
      <c r="F449">
        <v>51.6</v>
      </c>
      <c r="H449">
        <v>43.8</v>
      </c>
      <c r="I449">
        <v>46.1</v>
      </c>
      <c r="J449">
        <v>43.2</v>
      </c>
      <c r="L449">
        <v>48.2</v>
      </c>
    </row>
    <row r="450" spans="1:12" x14ac:dyDescent="0.2">
      <c r="A450" s="111">
        <v>31168</v>
      </c>
      <c r="B450">
        <v>49.5</v>
      </c>
      <c r="E450">
        <v>48.7</v>
      </c>
      <c r="F450">
        <v>51.9</v>
      </c>
      <c r="H450">
        <v>40.4</v>
      </c>
      <c r="I450">
        <v>48</v>
      </c>
      <c r="J450">
        <v>40.4</v>
      </c>
      <c r="L450">
        <v>47.1</v>
      </c>
    </row>
    <row r="451" spans="1:12" x14ac:dyDescent="0.2">
      <c r="A451" s="111">
        <v>31199</v>
      </c>
      <c r="B451">
        <v>50.7</v>
      </c>
      <c r="E451">
        <v>42.4</v>
      </c>
      <c r="F451">
        <v>50.5</v>
      </c>
      <c r="H451">
        <v>40.200000000000003</v>
      </c>
      <c r="I451">
        <v>47.1</v>
      </c>
      <c r="J451">
        <v>44.5</v>
      </c>
      <c r="L451">
        <v>47.8</v>
      </c>
    </row>
    <row r="452" spans="1:12" x14ac:dyDescent="0.2">
      <c r="A452" s="111">
        <v>31229</v>
      </c>
      <c r="B452">
        <v>52.5</v>
      </c>
      <c r="E452">
        <v>45.6</v>
      </c>
      <c r="F452">
        <v>48.2</v>
      </c>
      <c r="H452">
        <v>41.8</v>
      </c>
      <c r="I452">
        <v>45.7</v>
      </c>
      <c r="J452">
        <v>45.2</v>
      </c>
      <c r="L452">
        <v>47.9</v>
      </c>
    </row>
    <row r="453" spans="1:12" x14ac:dyDescent="0.2">
      <c r="A453" s="111">
        <v>31260</v>
      </c>
      <c r="B453">
        <v>51.8</v>
      </c>
      <c r="E453">
        <v>44</v>
      </c>
      <c r="F453">
        <v>50.6</v>
      </c>
      <c r="H453">
        <v>43</v>
      </c>
      <c r="I453">
        <v>46.6</v>
      </c>
      <c r="J453">
        <v>41.1</v>
      </c>
      <c r="L453">
        <v>47.7</v>
      </c>
    </row>
    <row r="454" spans="1:12" x14ac:dyDescent="0.2">
      <c r="A454" s="111">
        <v>31291</v>
      </c>
      <c r="B454">
        <v>54.6</v>
      </c>
      <c r="E454">
        <v>44.3</v>
      </c>
      <c r="F454">
        <v>52.8</v>
      </c>
      <c r="H454">
        <v>45.5</v>
      </c>
      <c r="I454">
        <v>49.5</v>
      </c>
      <c r="J454">
        <v>41.8</v>
      </c>
      <c r="L454">
        <v>49.9</v>
      </c>
    </row>
    <row r="455" spans="1:12" x14ac:dyDescent="0.2">
      <c r="A455" s="111">
        <v>31321</v>
      </c>
      <c r="B455">
        <v>53.4</v>
      </c>
      <c r="E455">
        <v>46.4</v>
      </c>
      <c r="F455">
        <v>54.9</v>
      </c>
      <c r="H455">
        <v>45.9</v>
      </c>
      <c r="I455">
        <v>50</v>
      </c>
      <c r="J455">
        <v>45.2</v>
      </c>
      <c r="L455">
        <v>50.9</v>
      </c>
    </row>
    <row r="456" spans="1:12" x14ac:dyDescent="0.2">
      <c r="A456" s="111">
        <v>31352</v>
      </c>
      <c r="B456">
        <v>57.2</v>
      </c>
      <c r="E456">
        <v>45.7</v>
      </c>
      <c r="F456">
        <v>56.5</v>
      </c>
      <c r="H456">
        <v>45.2</v>
      </c>
      <c r="I456">
        <v>48.5</v>
      </c>
      <c r="J456">
        <v>44.5</v>
      </c>
      <c r="L456">
        <v>52</v>
      </c>
    </row>
    <row r="457" spans="1:12" x14ac:dyDescent="0.2">
      <c r="A457" s="111">
        <v>31382</v>
      </c>
      <c r="B457">
        <v>54.8</v>
      </c>
      <c r="E457">
        <v>48.7</v>
      </c>
      <c r="F457">
        <v>55.3</v>
      </c>
      <c r="H457">
        <v>45.2</v>
      </c>
      <c r="I457">
        <v>49.3</v>
      </c>
      <c r="J457">
        <v>42.6</v>
      </c>
      <c r="L457">
        <v>50.7</v>
      </c>
    </row>
    <row r="458" spans="1:12" x14ac:dyDescent="0.2">
      <c r="A458" s="111">
        <v>31413</v>
      </c>
      <c r="B458">
        <v>56.7</v>
      </c>
      <c r="E458">
        <v>48.4</v>
      </c>
      <c r="F458">
        <v>52.9</v>
      </c>
      <c r="H458">
        <v>44.9</v>
      </c>
      <c r="I458">
        <v>50.1</v>
      </c>
      <c r="J458">
        <v>45.1</v>
      </c>
      <c r="L458">
        <v>51.2</v>
      </c>
    </row>
    <row r="459" spans="1:12" x14ac:dyDescent="0.2">
      <c r="A459" s="111">
        <v>31444</v>
      </c>
      <c r="B459">
        <v>57.1</v>
      </c>
      <c r="E459">
        <v>49.7</v>
      </c>
      <c r="F459">
        <v>53.6</v>
      </c>
      <c r="H459">
        <v>44.7</v>
      </c>
      <c r="I459">
        <v>49.8</v>
      </c>
      <c r="J459">
        <v>43</v>
      </c>
      <c r="L459">
        <v>51</v>
      </c>
    </row>
    <row r="460" spans="1:12" x14ac:dyDescent="0.2">
      <c r="A460" s="111">
        <v>31472</v>
      </c>
      <c r="B460">
        <v>54.5</v>
      </c>
      <c r="E460">
        <v>49</v>
      </c>
      <c r="F460">
        <v>56</v>
      </c>
      <c r="H460">
        <v>43.7</v>
      </c>
      <c r="I460">
        <v>50.5</v>
      </c>
      <c r="J460">
        <v>43.4</v>
      </c>
      <c r="L460">
        <v>51</v>
      </c>
    </row>
    <row r="461" spans="1:12" x14ac:dyDescent="0.2">
      <c r="A461" s="111">
        <v>31503</v>
      </c>
      <c r="B461">
        <v>54.4</v>
      </c>
      <c r="E461">
        <v>42.8</v>
      </c>
      <c r="F461">
        <v>52.5</v>
      </c>
      <c r="H461">
        <v>42.5</v>
      </c>
      <c r="I461">
        <v>50.7</v>
      </c>
      <c r="J461">
        <v>42.2</v>
      </c>
      <c r="L461">
        <v>49.7</v>
      </c>
    </row>
    <row r="462" spans="1:12" x14ac:dyDescent="0.2">
      <c r="A462" s="111">
        <v>31533</v>
      </c>
      <c r="B462">
        <v>61.1</v>
      </c>
      <c r="E462">
        <v>49.5</v>
      </c>
      <c r="F462">
        <v>55.1</v>
      </c>
      <c r="H462">
        <v>46.9</v>
      </c>
      <c r="I462">
        <v>50.2</v>
      </c>
      <c r="J462">
        <v>45.4</v>
      </c>
      <c r="L462">
        <v>53.4</v>
      </c>
    </row>
    <row r="463" spans="1:12" x14ac:dyDescent="0.2">
      <c r="A463" s="111">
        <v>31564</v>
      </c>
      <c r="B463">
        <v>55.3</v>
      </c>
      <c r="E463">
        <v>51.3</v>
      </c>
      <c r="F463">
        <v>53.5</v>
      </c>
      <c r="H463">
        <v>44.4</v>
      </c>
      <c r="I463">
        <v>49.9</v>
      </c>
      <c r="J463">
        <v>43.3</v>
      </c>
      <c r="L463">
        <v>50.5</v>
      </c>
    </row>
    <row r="464" spans="1:12" x14ac:dyDescent="0.2">
      <c r="A464" s="111">
        <v>31594</v>
      </c>
      <c r="B464">
        <v>51.2</v>
      </c>
      <c r="E464">
        <v>49.3</v>
      </c>
      <c r="F464">
        <v>49.3</v>
      </c>
      <c r="H464">
        <v>43.9</v>
      </c>
      <c r="I464">
        <v>49.9</v>
      </c>
      <c r="J464">
        <v>41.9</v>
      </c>
      <c r="L464">
        <v>48</v>
      </c>
    </row>
    <row r="465" spans="1:12" x14ac:dyDescent="0.2">
      <c r="A465" s="111">
        <v>31625</v>
      </c>
      <c r="B465">
        <v>58.4</v>
      </c>
      <c r="E465">
        <v>51.5</v>
      </c>
      <c r="F465">
        <v>56</v>
      </c>
      <c r="H465">
        <v>45.9</v>
      </c>
      <c r="I465">
        <v>50.8</v>
      </c>
      <c r="J465">
        <v>44.5</v>
      </c>
      <c r="L465">
        <v>52.6</v>
      </c>
    </row>
    <row r="466" spans="1:12" x14ac:dyDescent="0.2">
      <c r="A466" s="111">
        <v>31656</v>
      </c>
      <c r="B466">
        <v>57.3</v>
      </c>
      <c r="E466">
        <v>57.1</v>
      </c>
      <c r="F466">
        <v>56.5</v>
      </c>
      <c r="H466">
        <v>48.2</v>
      </c>
      <c r="I466">
        <v>49.6</v>
      </c>
      <c r="J466">
        <v>43.9</v>
      </c>
      <c r="L466">
        <v>52.4</v>
      </c>
    </row>
    <row r="467" spans="1:12" x14ac:dyDescent="0.2">
      <c r="A467" s="111">
        <v>31686</v>
      </c>
      <c r="B467">
        <v>54.5</v>
      </c>
      <c r="E467">
        <v>56.9</v>
      </c>
      <c r="F467">
        <v>54.2</v>
      </c>
      <c r="H467">
        <v>48.2</v>
      </c>
      <c r="I467">
        <v>51.3</v>
      </c>
      <c r="J467">
        <v>43.7</v>
      </c>
      <c r="L467">
        <v>51.2</v>
      </c>
    </row>
    <row r="468" spans="1:12" x14ac:dyDescent="0.2">
      <c r="A468" s="111">
        <v>31717</v>
      </c>
      <c r="B468">
        <v>57</v>
      </c>
      <c r="E468">
        <v>57.1</v>
      </c>
      <c r="F468">
        <v>54.7</v>
      </c>
      <c r="H468">
        <v>42.2</v>
      </c>
      <c r="I468">
        <v>52</v>
      </c>
      <c r="J468">
        <v>42.2</v>
      </c>
      <c r="L468">
        <v>51.2</v>
      </c>
    </row>
    <row r="469" spans="1:12" x14ac:dyDescent="0.2">
      <c r="A469" s="111">
        <v>31747</v>
      </c>
      <c r="B469">
        <v>55.4</v>
      </c>
      <c r="E469">
        <v>57</v>
      </c>
      <c r="F469">
        <v>53</v>
      </c>
      <c r="H469">
        <v>38.4</v>
      </c>
      <c r="I469">
        <v>52.8</v>
      </c>
      <c r="J469">
        <v>44.5</v>
      </c>
      <c r="L469">
        <v>50.5</v>
      </c>
    </row>
    <row r="470" spans="1:12" x14ac:dyDescent="0.2">
      <c r="A470" s="111">
        <v>31778</v>
      </c>
      <c r="B470">
        <v>59.8</v>
      </c>
      <c r="E470">
        <v>61.1</v>
      </c>
      <c r="F470">
        <v>60.7</v>
      </c>
      <c r="H470">
        <v>46.3</v>
      </c>
      <c r="I470">
        <v>51.5</v>
      </c>
      <c r="J470">
        <v>47.3</v>
      </c>
      <c r="L470">
        <v>54.9</v>
      </c>
    </row>
    <row r="471" spans="1:12" x14ac:dyDescent="0.2">
      <c r="A471" s="111">
        <v>31809</v>
      </c>
      <c r="B471">
        <v>55.4</v>
      </c>
      <c r="E471">
        <v>62.5</v>
      </c>
      <c r="F471">
        <v>57.3</v>
      </c>
      <c r="H471">
        <v>46.7</v>
      </c>
      <c r="I471">
        <v>51.2</v>
      </c>
      <c r="J471">
        <v>46.6</v>
      </c>
      <c r="L471">
        <v>52.6</v>
      </c>
    </row>
    <row r="472" spans="1:12" x14ac:dyDescent="0.2">
      <c r="A472" s="111">
        <v>31837</v>
      </c>
      <c r="B472">
        <v>61.6</v>
      </c>
      <c r="E472">
        <v>62.7</v>
      </c>
      <c r="F472">
        <v>57.6</v>
      </c>
      <c r="H472">
        <v>46.5</v>
      </c>
      <c r="I472">
        <v>51.9</v>
      </c>
      <c r="J472">
        <v>48.3</v>
      </c>
      <c r="L472">
        <v>55</v>
      </c>
    </row>
    <row r="473" spans="1:12" x14ac:dyDescent="0.2">
      <c r="A473" s="111">
        <v>31868</v>
      </c>
      <c r="B473">
        <v>59.8</v>
      </c>
      <c r="E473">
        <v>65.599999999999994</v>
      </c>
      <c r="F473">
        <v>59.3</v>
      </c>
      <c r="H473">
        <v>45.9</v>
      </c>
      <c r="I473">
        <v>52.8</v>
      </c>
      <c r="J473">
        <v>51.3</v>
      </c>
      <c r="L473">
        <v>55.5</v>
      </c>
    </row>
    <row r="474" spans="1:12" x14ac:dyDescent="0.2">
      <c r="A474" s="111">
        <v>31898</v>
      </c>
      <c r="B474">
        <v>63.4</v>
      </c>
      <c r="E474">
        <v>67.599999999999994</v>
      </c>
      <c r="F474">
        <v>60.6</v>
      </c>
      <c r="H474">
        <v>47.5</v>
      </c>
      <c r="I474">
        <v>54</v>
      </c>
      <c r="J474">
        <v>50.9</v>
      </c>
      <c r="L474">
        <v>57.2</v>
      </c>
    </row>
    <row r="475" spans="1:12" x14ac:dyDescent="0.2">
      <c r="A475" s="111">
        <v>31929</v>
      </c>
      <c r="B475">
        <v>61.2</v>
      </c>
      <c r="E475">
        <v>72.599999999999994</v>
      </c>
      <c r="F475">
        <v>60.1</v>
      </c>
      <c r="H475">
        <v>52.4</v>
      </c>
      <c r="I475">
        <v>56.8</v>
      </c>
      <c r="J475">
        <v>51.4</v>
      </c>
      <c r="L475">
        <v>57.4</v>
      </c>
    </row>
    <row r="476" spans="1:12" x14ac:dyDescent="0.2">
      <c r="A476" s="111">
        <v>31959</v>
      </c>
      <c r="B476">
        <v>64</v>
      </c>
      <c r="E476">
        <v>74.3</v>
      </c>
      <c r="F476">
        <v>62.5</v>
      </c>
      <c r="H476">
        <v>44.7</v>
      </c>
      <c r="I476">
        <v>58.9</v>
      </c>
      <c r="J476">
        <v>46.6</v>
      </c>
      <c r="L476">
        <v>57.5</v>
      </c>
    </row>
    <row r="477" spans="1:12" x14ac:dyDescent="0.2">
      <c r="A477" s="111">
        <v>31990</v>
      </c>
      <c r="B477">
        <v>62.7</v>
      </c>
      <c r="E477">
        <v>77.400000000000006</v>
      </c>
      <c r="F477">
        <v>64.2</v>
      </c>
      <c r="H477">
        <v>49.3</v>
      </c>
      <c r="I477">
        <v>60.3</v>
      </c>
      <c r="J477">
        <v>52.4</v>
      </c>
      <c r="L477">
        <v>59.3</v>
      </c>
    </row>
    <row r="478" spans="1:12" x14ac:dyDescent="0.2">
      <c r="A478" s="111">
        <v>32021</v>
      </c>
      <c r="B478">
        <v>62.1</v>
      </c>
      <c r="E478">
        <v>77.3</v>
      </c>
      <c r="F478">
        <v>65.5</v>
      </c>
      <c r="H478">
        <v>49.2</v>
      </c>
      <c r="I478">
        <v>61.5</v>
      </c>
      <c r="J478">
        <v>54.5</v>
      </c>
      <c r="L478">
        <v>60</v>
      </c>
    </row>
    <row r="479" spans="1:12" x14ac:dyDescent="0.2">
      <c r="A479" s="111">
        <v>32051</v>
      </c>
      <c r="B479">
        <v>65.3</v>
      </c>
      <c r="E479">
        <v>78.099999999999994</v>
      </c>
      <c r="F479">
        <v>63.2</v>
      </c>
      <c r="H479">
        <v>50.7</v>
      </c>
      <c r="I479">
        <v>62.2</v>
      </c>
      <c r="J479">
        <v>54.6</v>
      </c>
      <c r="L479">
        <v>60.7</v>
      </c>
    </row>
    <row r="480" spans="1:12" x14ac:dyDescent="0.2">
      <c r="A480" s="111">
        <v>32082</v>
      </c>
      <c r="B480">
        <v>59.3</v>
      </c>
      <c r="E480">
        <v>79.2</v>
      </c>
      <c r="F480">
        <v>61.9</v>
      </c>
      <c r="H480">
        <v>51.2</v>
      </c>
      <c r="I480">
        <v>64.900000000000006</v>
      </c>
      <c r="J480">
        <v>53.7</v>
      </c>
      <c r="L480">
        <v>58.8</v>
      </c>
    </row>
    <row r="481" spans="1:12" x14ac:dyDescent="0.2">
      <c r="A481" s="111">
        <v>32112</v>
      </c>
      <c r="B481">
        <v>61.5</v>
      </c>
      <c r="E481">
        <v>80.2</v>
      </c>
      <c r="F481">
        <v>65.099999999999994</v>
      </c>
      <c r="H481">
        <v>50.8</v>
      </c>
      <c r="I481">
        <v>62.7</v>
      </c>
      <c r="J481">
        <v>59.1</v>
      </c>
      <c r="L481">
        <v>61</v>
      </c>
    </row>
    <row r="482" spans="1:12" x14ac:dyDescent="0.2">
      <c r="A482" s="111">
        <v>32143</v>
      </c>
      <c r="B482">
        <v>60.3</v>
      </c>
      <c r="E482">
        <v>78.7</v>
      </c>
      <c r="F482">
        <v>59.3</v>
      </c>
      <c r="H482">
        <v>50.7</v>
      </c>
      <c r="I482">
        <v>62</v>
      </c>
      <c r="J482">
        <v>51.2</v>
      </c>
      <c r="K482">
        <v>66</v>
      </c>
      <c r="L482">
        <v>57.5</v>
      </c>
    </row>
    <row r="483" spans="1:12" x14ac:dyDescent="0.2">
      <c r="A483" s="111">
        <v>32174</v>
      </c>
      <c r="B483">
        <v>57</v>
      </c>
      <c r="E483">
        <v>81.2</v>
      </c>
      <c r="F483">
        <v>58.6</v>
      </c>
      <c r="H483">
        <v>48.1</v>
      </c>
      <c r="I483">
        <v>61.2</v>
      </c>
      <c r="J483">
        <v>52.5</v>
      </c>
      <c r="K483">
        <v>65.7</v>
      </c>
      <c r="L483">
        <v>56.2</v>
      </c>
    </row>
    <row r="484" spans="1:12" x14ac:dyDescent="0.2">
      <c r="A484" s="111">
        <v>32203</v>
      </c>
      <c r="B484">
        <v>57.9</v>
      </c>
      <c r="E484">
        <v>74.5</v>
      </c>
      <c r="F484">
        <v>57.7</v>
      </c>
      <c r="H484">
        <v>41.9</v>
      </c>
      <c r="I484">
        <v>57.3</v>
      </c>
      <c r="J484">
        <v>50.2</v>
      </c>
      <c r="K484">
        <v>64.5</v>
      </c>
      <c r="L484">
        <v>54.6</v>
      </c>
    </row>
    <row r="485" spans="1:12" x14ac:dyDescent="0.2">
      <c r="A485" s="111">
        <v>32234</v>
      </c>
      <c r="B485">
        <v>57.6</v>
      </c>
      <c r="E485">
        <v>81</v>
      </c>
      <c r="F485">
        <v>59.1</v>
      </c>
      <c r="H485">
        <v>51</v>
      </c>
      <c r="I485">
        <v>58.6</v>
      </c>
      <c r="J485">
        <v>49.2</v>
      </c>
      <c r="K485">
        <v>64</v>
      </c>
      <c r="L485">
        <v>55.8</v>
      </c>
    </row>
    <row r="486" spans="1:12" x14ac:dyDescent="0.2">
      <c r="A486" s="111">
        <v>32264</v>
      </c>
      <c r="B486">
        <v>57.7</v>
      </c>
      <c r="E486">
        <v>81.5</v>
      </c>
      <c r="F486">
        <v>58</v>
      </c>
      <c r="H486">
        <v>51.2</v>
      </c>
      <c r="I486">
        <v>56.9</v>
      </c>
      <c r="J486">
        <v>50.4</v>
      </c>
      <c r="K486">
        <v>65.5</v>
      </c>
      <c r="L486">
        <v>55.5</v>
      </c>
    </row>
    <row r="487" spans="1:12" x14ac:dyDescent="0.2">
      <c r="A487" s="111">
        <v>32295</v>
      </c>
      <c r="B487">
        <v>63.6</v>
      </c>
      <c r="E487">
        <v>80.7</v>
      </c>
      <c r="F487">
        <v>61.7</v>
      </c>
      <c r="H487">
        <v>48.2</v>
      </c>
      <c r="I487">
        <v>65.599999999999994</v>
      </c>
      <c r="J487">
        <v>50.5</v>
      </c>
      <c r="K487">
        <v>66</v>
      </c>
      <c r="L487">
        <v>59.3</v>
      </c>
    </row>
    <row r="488" spans="1:12" x14ac:dyDescent="0.2">
      <c r="A488" s="111">
        <v>32325</v>
      </c>
      <c r="B488">
        <v>60.6</v>
      </c>
      <c r="E488">
        <v>81</v>
      </c>
      <c r="F488">
        <v>61.2</v>
      </c>
      <c r="H488">
        <v>54.5</v>
      </c>
      <c r="I488">
        <v>58.4</v>
      </c>
      <c r="J488">
        <v>52.5</v>
      </c>
      <c r="K488">
        <v>67.5</v>
      </c>
      <c r="L488">
        <v>58.2</v>
      </c>
    </row>
    <row r="489" spans="1:12" x14ac:dyDescent="0.2">
      <c r="A489" s="111">
        <v>32356</v>
      </c>
      <c r="B489">
        <v>59.2</v>
      </c>
      <c r="E489">
        <v>78.2</v>
      </c>
      <c r="F489">
        <v>57.8</v>
      </c>
      <c r="H489">
        <v>49.4</v>
      </c>
      <c r="I489">
        <v>57.4</v>
      </c>
      <c r="J489">
        <v>51.2</v>
      </c>
      <c r="K489">
        <v>59.9</v>
      </c>
      <c r="L489">
        <v>56</v>
      </c>
    </row>
    <row r="490" spans="1:12" x14ac:dyDescent="0.2">
      <c r="A490" s="111">
        <v>32387</v>
      </c>
      <c r="B490">
        <v>58.6</v>
      </c>
      <c r="E490">
        <v>72.8</v>
      </c>
      <c r="F490">
        <v>54.8</v>
      </c>
      <c r="H490">
        <v>49.5</v>
      </c>
      <c r="I490">
        <v>55.2</v>
      </c>
      <c r="J490">
        <v>50.2</v>
      </c>
      <c r="K490">
        <v>61.7</v>
      </c>
      <c r="L490">
        <v>54.5</v>
      </c>
    </row>
    <row r="491" spans="1:12" x14ac:dyDescent="0.2">
      <c r="A491" s="111">
        <v>32417</v>
      </c>
      <c r="B491">
        <v>57.2</v>
      </c>
      <c r="E491">
        <v>71.5</v>
      </c>
      <c r="F491">
        <v>58.7</v>
      </c>
      <c r="H491">
        <v>49.2</v>
      </c>
      <c r="I491">
        <v>54.8</v>
      </c>
      <c r="J491">
        <v>52.4</v>
      </c>
      <c r="K491">
        <v>60.8</v>
      </c>
      <c r="L491">
        <v>55.4</v>
      </c>
    </row>
    <row r="492" spans="1:12" x14ac:dyDescent="0.2">
      <c r="A492" s="111">
        <v>32448</v>
      </c>
      <c r="B492">
        <v>58.4</v>
      </c>
      <c r="E492">
        <v>70.900000000000006</v>
      </c>
      <c r="F492">
        <v>57.5</v>
      </c>
      <c r="H492">
        <v>51.6</v>
      </c>
      <c r="I492">
        <v>52.1</v>
      </c>
      <c r="J492">
        <v>53.8</v>
      </c>
      <c r="K492">
        <v>58.1</v>
      </c>
      <c r="L492">
        <v>55.6</v>
      </c>
    </row>
    <row r="493" spans="1:12" x14ac:dyDescent="0.2">
      <c r="A493" s="111">
        <v>32478</v>
      </c>
      <c r="B493">
        <v>59</v>
      </c>
      <c r="E493">
        <v>69.8</v>
      </c>
      <c r="F493">
        <v>57.6</v>
      </c>
      <c r="H493">
        <v>49.9</v>
      </c>
      <c r="I493">
        <v>53</v>
      </c>
      <c r="J493">
        <v>54.8</v>
      </c>
      <c r="K493">
        <v>64.3</v>
      </c>
      <c r="L493">
        <v>56</v>
      </c>
    </row>
    <row r="494" spans="1:12" x14ac:dyDescent="0.2">
      <c r="A494" s="111">
        <v>32509</v>
      </c>
      <c r="B494">
        <v>57.3</v>
      </c>
      <c r="E494">
        <v>70.5</v>
      </c>
      <c r="F494">
        <v>57.9</v>
      </c>
      <c r="H494">
        <v>46.7</v>
      </c>
      <c r="I494">
        <v>53.9</v>
      </c>
      <c r="J494">
        <v>51.4</v>
      </c>
      <c r="K494">
        <v>60.1</v>
      </c>
      <c r="L494">
        <v>54.7</v>
      </c>
    </row>
    <row r="495" spans="1:12" x14ac:dyDescent="0.2">
      <c r="A495" s="111">
        <v>32540</v>
      </c>
      <c r="B495">
        <v>57.3</v>
      </c>
      <c r="E495">
        <v>67.900000000000006</v>
      </c>
      <c r="F495">
        <v>55.6</v>
      </c>
      <c r="H495">
        <v>49</v>
      </c>
      <c r="I495">
        <v>54</v>
      </c>
      <c r="J495">
        <v>50</v>
      </c>
      <c r="K495">
        <v>60</v>
      </c>
      <c r="L495">
        <v>54.1</v>
      </c>
    </row>
    <row r="496" spans="1:12" x14ac:dyDescent="0.2">
      <c r="A496" s="111">
        <v>32568</v>
      </c>
      <c r="B496">
        <v>52</v>
      </c>
      <c r="E496">
        <v>67.900000000000006</v>
      </c>
      <c r="F496">
        <v>52.7</v>
      </c>
      <c r="H496">
        <v>48.3</v>
      </c>
      <c r="I496">
        <v>52.5</v>
      </c>
      <c r="J496">
        <v>50.2</v>
      </c>
      <c r="K496">
        <v>52.8</v>
      </c>
      <c r="L496">
        <v>51.5</v>
      </c>
    </row>
    <row r="497" spans="1:12" x14ac:dyDescent="0.2">
      <c r="A497" s="111">
        <v>32599</v>
      </c>
      <c r="B497">
        <v>53.1</v>
      </c>
      <c r="E497">
        <v>65.400000000000006</v>
      </c>
      <c r="F497">
        <v>54.9</v>
      </c>
      <c r="H497">
        <v>47.4</v>
      </c>
      <c r="I497">
        <v>52.2</v>
      </c>
      <c r="J497">
        <v>50</v>
      </c>
      <c r="K497">
        <v>58.4</v>
      </c>
      <c r="L497">
        <v>52.2</v>
      </c>
    </row>
    <row r="498" spans="1:12" x14ac:dyDescent="0.2">
      <c r="A498" s="111">
        <v>32629</v>
      </c>
      <c r="B498">
        <v>50.7</v>
      </c>
      <c r="E498">
        <v>59.3</v>
      </c>
      <c r="F498">
        <v>50.7</v>
      </c>
      <c r="H498">
        <v>44.9</v>
      </c>
      <c r="I498">
        <v>49.1</v>
      </c>
      <c r="J498">
        <v>47.6</v>
      </c>
      <c r="K498">
        <v>60.9</v>
      </c>
      <c r="L498">
        <v>49.3</v>
      </c>
    </row>
    <row r="499" spans="1:12" x14ac:dyDescent="0.2">
      <c r="A499" s="111">
        <v>32660</v>
      </c>
      <c r="B499">
        <v>45.6</v>
      </c>
      <c r="E499">
        <v>50</v>
      </c>
      <c r="F499">
        <v>49.5</v>
      </c>
      <c r="H499">
        <v>47.5</v>
      </c>
      <c r="I499">
        <v>46.5</v>
      </c>
      <c r="J499">
        <v>47.4</v>
      </c>
      <c r="K499">
        <v>53.3</v>
      </c>
      <c r="L499">
        <v>47.3</v>
      </c>
    </row>
    <row r="500" spans="1:12" x14ac:dyDescent="0.2">
      <c r="A500" s="111">
        <v>32690</v>
      </c>
      <c r="B500">
        <v>45.8</v>
      </c>
      <c r="E500">
        <v>48.1</v>
      </c>
      <c r="F500">
        <v>46.9</v>
      </c>
      <c r="H500">
        <v>46.2</v>
      </c>
      <c r="I500">
        <v>46.1</v>
      </c>
      <c r="J500">
        <v>44.5</v>
      </c>
      <c r="K500">
        <v>56.1</v>
      </c>
      <c r="L500">
        <v>45.9</v>
      </c>
    </row>
    <row r="501" spans="1:12" x14ac:dyDescent="0.2">
      <c r="A501" s="111">
        <v>32721</v>
      </c>
      <c r="B501">
        <v>45.2</v>
      </c>
      <c r="E501">
        <v>43.3</v>
      </c>
      <c r="F501">
        <v>46.7</v>
      </c>
      <c r="H501">
        <v>43.5</v>
      </c>
      <c r="I501">
        <v>44</v>
      </c>
      <c r="J501">
        <v>44.6</v>
      </c>
      <c r="K501">
        <v>57.8</v>
      </c>
      <c r="L501">
        <v>45.1</v>
      </c>
    </row>
    <row r="502" spans="1:12" x14ac:dyDescent="0.2">
      <c r="A502" s="111">
        <v>32752</v>
      </c>
      <c r="B502">
        <v>46</v>
      </c>
      <c r="E502">
        <v>42.4</v>
      </c>
      <c r="F502">
        <v>48</v>
      </c>
      <c r="H502">
        <v>44.8</v>
      </c>
      <c r="I502">
        <v>43.9</v>
      </c>
      <c r="J502">
        <v>45.4</v>
      </c>
      <c r="K502">
        <v>61.7</v>
      </c>
      <c r="L502">
        <v>46</v>
      </c>
    </row>
    <row r="503" spans="1:12" x14ac:dyDescent="0.2">
      <c r="A503" s="111">
        <v>32782</v>
      </c>
      <c r="B503">
        <v>49.3</v>
      </c>
      <c r="C503">
        <v>49</v>
      </c>
      <c r="E503">
        <v>41</v>
      </c>
      <c r="F503">
        <v>48.5</v>
      </c>
      <c r="H503">
        <v>43.8</v>
      </c>
      <c r="I503">
        <v>43.3</v>
      </c>
      <c r="J503">
        <v>45</v>
      </c>
      <c r="K503">
        <v>57.2</v>
      </c>
      <c r="L503">
        <v>46.8</v>
      </c>
    </row>
    <row r="504" spans="1:12" x14ac:dyDescent="0.2">
      <c r="A504" s="111">
        <v>32813</v>
      </c>
      <c r="B504">
        <v>49.3</v>
      </c>
      <c r="C504">
        <v>47</v>
      </c>
      <c r="E504">
        <v>40.9</v>
      </c>
      <c r="F504">
        <v>49.2</v>
      </c>
      <c r="H504">
        <v>41.4</v>
      </c>
      <c r="I504">
        <v>42.5</v>
      </c>
      <c r="J504">
        <v>45.9</v>
      </c>
      <c r="K504">
        <v>56.6</v>
      </c>
      <c r="L504">
        <v>46.8</v>
      </c>
    </row>
    <row r="505" spans="1:12" x14ac:dyDescent="0.2">
      <c r="A505" s="111">
        <v>32843</v>
      </c>
      <c r="B505">
        <v>50.4</v>
      </c>
      <c r="C505">
        <v>45.5</v>
      </c>
      <c r="E505">
        <v>41</v>
      </c>
      <c r="F505">
        <v>49.7</v>
      </c>
      <c r="H505">
        <v>43.9</v>
      </c>
      <c r="I505">
        <v>43.5</v>
      </c>
      <c r="J505">
        <v>44.6</v>
      </c>
      <c r="K505">
        <v>54.9</v>
      </c>
      <c r="L505">
        <v>47.4</v>
      </c>
    </row>
    <row r="506" spans="1:12" x14ac:dyDescent="0.2">
      <c r="A506" s="111">
        <v>32874</v>
      </c>
      <c r="B506">
        <v>49.1</v>
      </c>
      <c r="C506">
        <v>51.8</v>
      </c>
      <c r="E506">
        <v>50.8</v>
      </c>
      <c r="F506">
        <v>47.4</v>
      </c>
      <c r="H506">
        <v>42.7</v>
      </c>
      <c r="I506">
        <v>48.2</v>
      </c>
      <c r="J506">
        <v>45.4</v>
      </c>
      <c r="K506">
        <v>54.3</v>
      </c>
      <c r="L506">
        <v>47.2</v>
      </c>
    </row>
    <row r="507" spans="1:12" x14ac:dyDescent="0.2">
      <c r="A507" s="111">
        <v>32905</v>
      </c>
      <c r="B507">
        <v>52.5</v>
      </c>
      <c r="C507">
        <v>50.3</v>
      </c>
      <c r="E507">
        <v>44.6</v>
      </c>
      <c r="F507">
        <v>52.8</v>
      </c>
      <c r="H507">
        <v>41.4</v>
      </c>
      <c r="I507">
        <v>44.4</v>
      </c>
      <c r="J507">
        <v>46.5</v>
      </c>
      <c r="K507">
        <v>54.7</v>
      </c>
      <c r="L507">
        <v>49.1</v>
      </c>
    </row>
    <row r="508" spans="1:12" x14ac:dyDescent="0.2">
      <c r="A508" s="111">
        <v>32933</v>
      </c>
      <c r="B508">
        <v>52.3</v>
      </c>
      <c r="C508">
        <v>48.7</v>
      </c>
      <c r="E508">
        <v>50.1</v>
      </c>
      <c r="F508">
        <v>54.7</v>
      </c>
      <c r="H508">
        <v>41.2</v>
      </c>
      <c r="I508">
        <v>47.2</v>
      </c>
      <c r="J508">
        <v>46.5</v>
      </c>
      <c r="K508">
        <v>56.3</v>
      </c>
      <c r="L508">
        <v>49.9</v>
      </c>
    </row>
    <row r="509" spans="1:12" x14ac:dyDescent="0.2">
      <c r="A509" s="111">
        <v>32964</v>
      </c>
      <c r="B509">
        <v>53.7</v>
      </c>
      <c r="C509">
        <v>48</v>
      </c>
      <c r="E509">
        <v>50.9</v>
      </c>
      <c r="F509">
        <v>53.5</v>
      </c>
      <c r="H509">
        <v>41.3</v>
      </c>
      <c r="I509">
        <v>47.2</v>
      </c>
      <c r="J509">
        <v>46.6</v>
      </c>
      <c r="K509">
        <v>57.5</v>
      </c>
      <c r="L509">
        <v>50</v>
      </c>
    </row>
    <row r="510" spans="1:12" x14ac:dyDescent="0.2">
      <c r="A510" s="111">
        <v>32994</v>
      </c>
      <c r="B510">
        <v>51.7</v>
      </c>
      <c r="C510">
        <v>46.5</v>
      </c>
      <c r="E510">
        <v>50.1</v>
      </c>
      <c r="F510">
        <v>53.9</v>
      </c>
      <c r="H510">
        <v>40</v>
      </c>
      <c r="I510">
        <v>48.2</v>
      </c>
      <c r="J510">
        <v>46.2</v>
      </c>
      <c r="K510">
        <v>54.3</v>
      </c>
      <c r="L510">
        <v>49.5</v>
      </c>
    </row>
    <row r="511" spans="1:12" x14ac:dyDescent="0.2">
      <c r="A511" s="111">
        <v>33025</v>
      </c>
      <c r="B511">
        <v>52</v>
      </c>
      <c r="C511">
        <v>47.6</v>
      </c>
      <c r="E511">
        <v>53.2</v>
      </c>
      <c r="F511">
        <v>51.3</v>
      </c>
      <c r="H511">
        <v>42.6</v>
      </c>
      <c r="I511">
        <v>49.8</v>
      </c>
      <c r="J511">
        <v>45.4</v>
      </c>
      <c r="K511">
        <v>56</v>
      </c>
      <c r="L511">
        <v>49.2</v>
      </c>
    </row>
    <row r="512" spans="1:12" x14ac:dyDescent="0.2">
      <c r="A512" s="111">
        <v>33055</v>
      </c>
      <c r="B512">
        <v>46.7</v>
      </c>
      <c r="C512">
        <v>47.5</v>
      </c>
      <c r="E512">
        <v>51.4</v>
      </c>
      <c r="F512">
        <v>49.8</v>
      </c>
      <c r="H512">
        <v>39.6</v>
      </c>
      <c r="I512">
        <v>46.4</v>
      </c>
      <c r="J512">
        <v>46.3</v>
      </c>
      <c r="K512">
        <v>57.2</v>
      </c>
      <c r="L512">
        <v>46.6</v>
      </c>
    </row>
    <row r="513" spans="1:12" x14ac:dyDescent="0.2">
      <c r="A513" s="111">
        <v>33086</v>
      </c>
      <c r="B513">
        <v>45.5</v>
      </c>
      <c r="C513">
        <v>46.9</v>
      </c>
      <c r="E513">
        <v>53.1</v>
      </c>
      <c r="F513">
        <v>47.9</v>
      </c>
      <c r="H513">
        <v>43</v>
      </c>
      <c r="I513">
        <v>50.1</v>
      </c>
      <c r="J513">
        <v>43.1</v>
      </c>
      <c r="K513">
        <v>54.6</v>
      </c>
      <c r="L513">
        <v>46.1</v>
      </c>
    </row>
    <row r="514" spans="1:12" x14ac:dyDescent="0.2">
      <c r="A514" s="111">
        <v>33117</v>
      </c>
      <c r="B514">
        <v>44.9</v>
      </c>
      <c r="C514">
        <v>46</v>
      </c>
      <c r="E514">
        <v>70.2</v>
      </c>
      <c r="F514">
        <v>45.5</v>
      </c>
      <c r="H514">
        <v>40.799999999999997</v>
      </c>
      <c r="I514">
        <v>48.9</v>
      </c>
      <c r="J514">
        <v>41.3</v>
      </c>
      <c r="K514">
        <v>54.7</v>
      </c>
      <c r="L514">
        <v>44.5</v>
      </c>
    </row>
    <row r="515" spans="1:12" x14ac:dyDescent="0.2">
      <c r="A515" s="111">
        <v>33147</v>
      </c>
      <c r="B515">
        <v>43.1</v>
      </c>
      <c r="C515">
        <v>47.4</v>
      </c>
      <c r="E515">
        <v>73.400000000000006</v>
      </c>
      <c r="F515">
        <v>43.6</v>
      </c>
      <c r="H515">
        <v>41.2</v>
      </c>
      <c r="I515">
        <v>48.1</v>
      </c>
      <c r="J515">
        <v>40.200000000000003</v>
      </c>
      <c r="K515">
        <v>51.5</v>
      </c>
      <c r="L515">
        <v>43.2</v>
      </c>
    </row>
    <row r="516" spans="1:12" x14ac:dyDescent="0.2">
      <c r="A516" s="111">
        <v>33178</v>
      </c>
      <c r="B516">
        <v>40.4</v>
      </c>
      <c r="C516">
        <v>43.1</v>
      </c>
      <c r="E516">
        <v>64.2</v>
      </c>
      <c r="F516">
        <v>42.1</v>
      </c>
      <c r="H516">
        <v>40.9</v>
      </c>
      <c r="I516">
        <v>48.6</v>
      </c>
      <c r="J516">
        <v>36.200000000000003</v>
      </c>
      <c r="K516">
        <v>55.5</v>
      </c>
      <c r="L516">
        <v>41.3</v>
      </c>
    </row>
    <row r="517" spans="1:12" x14ac:dyDescent="0.2">
      <c r="A517" s="111">
        <v>33208</v>
      </c>
      <c r="B517">
        <v>38.5</v>
      </c>
      <c r="C517">
        <v>46.5</v>
      </c>
      <c r="E517">
        <v>58.9</v>
      </c>
      <c r="F517">
        <v>41.8</v>
      </c>
      <c r="H517">
        <v>39.6</v>
      </c>
      <c r="I517">
        <v>47.2</v>
      </c>
      <c r="J517">
        <v>38.799999999999997</v>
      </c>
      <c r="K517">
        <v>56.5</v>
      </c>
      <c r="L517">
        <v>40.799999999999997</v>
      </c>
    </row>
    <row r="518" spans="1:12" x14ac:dyDescent="0.2">
      <c r="A518" s="111">
        <v>33239</v>
      </c>
      <c r="B518">
        <v>38.1</v>
      </c>
      <c r="C518">
        <v>44.6</v>
      </c>
      <c r="E518">
        <v>51.6</v>
      </c>
      <c r="F518">
        <v>38.9</v>
      </c>
      <c r="H518">
        <v>39.6</v>
      </c>
      <c r="I518">
        <v>44.4</v>
      </c>
      <c r="J518">
        <v>37.299999999999997</v>
      </c>
      <c r="K518">
        <v>55.9</v>
      </c>
      <c r="L518">
        <v>39.200000000000003</v>
      </c>
    </row>
    <row r="519" spans="1:12" x14ac:dyDescent="0.2">
      <c r="A519" s="111">
        <v>33270</v>
      </c>
      <c r="B519">
        <v>39.200000000000003</v>
      </c>
      <c r="C519">
        <v>45.8</v>
      </c>
      <c r="E519">
        <v>44.5</v>
      </c>
      <c r="F519">
        <v>39.1</v>
      </c>
      <c r="H519">
        <v>39.9</v>
      </c>
      <c r="I519">
        <v>44.7</v>
      </c>
      <c r="J519">
        <v>35.6</v>
      </c>
      <c r="K519">
        <v>53.3</v>
      </c>
      <c r="L519">
        <v>39.4</v>
      </c>
    </row>
    <row r="520" spans="1:12" x14ac:dyDescent="0.2">
      <c r="A520" s="111">
        <v>33298</v>
      </c>
      <c r="B520">
        <v>42.4</v>
      </c>
      <c r="C520">
        <v>45.8</v>
      </c>
      <c r="E520">
        <v>41.2</v>
      </c>
      <c r="F520">
        <v>41.2</v>
      </c>
      <c r="H520">
        <v>43.6</v>
      </c>
      <c r="I520">
        <v>43.9</v>
      </c>
      <c r="J520">
        <v>33.6</v>
      </c>
      <c r="K520">
        <v>55.9</v>
      </c>
      <c r="L520">
        <v>40.700000000000003</v>
      </c>
    </row>
    <row r="521" spans="1:12" x14ac:dyDescent="0.2">
      <c r="A521" s="111">
        <v>33329</v>
      </c>
      <c r="B521">
        <v>46.1</v>
      </c>
      <c r="C521">
        <v>45.2</v>
      </c>
      <c r="E521">
        <v>38.799999999999997</v>
      </c>
      <c r="F521">
        <v>44.5</v>
      </c>
      <c r="H521">
        <v>39.6</v>
      </c>
      <c r="I521">
        <v>45</v>
      </c>
      <c r="J521">
        <v>35.799999999999997</v>
      </c>
      <c r="K521">
        <v>53.9</v>
      </c>
      <c r="L521">
        <v>42.8</v>
      </c>
    </row>
    <row r="522" spans="1:12" x14ac:dyDescent="0.2">
      <c r="A522" s="111">
        <v>33359</v>
      </c>
      <c r="B522">
        <v>48.9</v>
      </c>
      <c r="C522">
        <v>47</v>
      </c>
      <c r="E522">
        <v>38.200000000000003</v>
      </c>
      <c r="F522">
        <v>46.9</v>
      </c>
      <c r="H522">
        <v>37.299999999999997</v>
      </c>
      <c r="I522">
        <v>46</v>
      </c>
      <c r="J522">
        <v>37.4</v>
      </c>
      <c r="K522">
        <v>53.2</v>
      </c>
      <c r="L522">
        <v>44.5</v>
      </c>
    </row>
    <row r="523" spans="1:12" x14ac:dyDescent="0.2">
      <c r="A523" s="111">
        <v>33390</v>
      </c>
      <c r="B523">
        <v>58.4</v>
      </c>
      <c r="C523">
        <v>47</v>
      </c>
      <c r="E523">
        <v>39.6</v>
      </c>
      <c r="F523">
        <v>53.7</v>
      </c>
      <c r="H523">
        <v>37.1</v>
      </c>
      <c r="I523">
        <v>47.1</v>
      </c>
      <c r="J523">
        <v>43</v>
      </c>
      <c r="K523">
        <v>54.8</v>
      </c>
      <c r="L523">
        <v>50.3</v>
      </c>
    </row>
    <row r="524" spans="1:12" x14ac:dyDescent="0.2">
      <c r="A524" s="111">
        <v>33420</v>
      </c>
      <c r="B524">
        <v>55.6</v>
      </c>
      <c r="C524">
        <v>47.6</v>
      </c>
      <c r="E524">
        <v>38.4</v>
      </c>
      <c r="F524">
        <v>57.2</v>
      </c>
      <c r="H524">
        <v>39.1</v>
      </c>
      <c r="I524">
        <v>49.6</v>
      </c>
      <c r="J524">
        <v>41.3</v>
      </c>
      <c r="K524">
        <v>52.8</v>
      </c>
      <c r="L524">
        <v>50.6</v>
      </c>
    </row>
    <row r="525" spans="1:12" x14ac:dyDescent="0.2">
      <c r="A525" s="111">
        <v>33451</v>
      </c>
      <c r="B525">
        <v>60.1</v>
      </c>
      <c r="C525">
        <v>49.5</v>
      </c>
      <c r="E525">
        <v>41.8</v>
      </c>
      <c r="F525">
        <v>59.8</v>
      </c>
      <c r="H525">
        <v>39</v>
      </c>
      <c r="I525">
        <v>48.3</v>
      </c>
      <c r="J525">
        <v>44</v>
      </c>
      <c r="K525">
        <v>56.5</v>
      </c>
      <c r="L525">
        <v>52.9</v>
      </c>
    </row>
    <row r="526" spans="1:12" x14ac:dyDescent="0.2">
      <c r="A526" s="111">
        <v>33482</v>
      </c>
      <c r="B526">
        <v>60.7</v>
      </c>
      <c r="C526">
        <v>49.5</v>
      </c>
      <c r="E526">
        <v>45.5</v>
      </c>
      <c r="F526">
        <v>61.2</v>
      </c>
      <c r="H526">
        <v>45.9</v>
      </c>
      <c r="I526">
        <v>48.8</v>
      </c>
      <c r="J526">
        <v>47.3</v>
      </c>
      <c r="K526">
        <v>53.8</v>
      </c>
      <c r="L526">
        <v>54.9</v>
      </c>
    </row>
    <row r="527" spans="1:12" x14ac:dyDescent="0.2">
      <c r="A527" s="111">
        <v>33512</v>
      </c>
      <c r="B527">
        <v>58</v>
      </c>
      <c r="C527">
        <v>48.4</v>
      </c>
      <c r="E527">
        <v>50</v>
      </c>
      <c r="F527">
        <v>60.7</v>
      </c>
      <c r="H527">
        <v>40.5</v>
      </c>
      <c r="I527">
        <v>50.2</v>
      </c>
      <c r="J527">
        <v>44.7</v>
      </c>
      <c r="K527">
        <v>55.7</v>
      </c>
      <c r="L527">
        <v>53.1</v>
      </c>
    </row>
    <row r="528" spans="1:12" x14ac:dyDescent="0.2">
      <c r="A528" s="111">
        <v>33543</v>
      </c>
      <c r="B528">
        <v>53.5</v>
      </c>
      <c r="C528">
        <v>46.1</v>
      </c>
      <c r="E528">
        <v>47.6</v>
      </c>
      <c r="F528">
        <v>52.1</v>
      </c>
      <c r="H528">
        <v>42.8</v>
      </c>
      <c r="I528">
        <v>50.1</v>
      </c>
      <c r="J528">
        <v>43</v>
      </c>
      <c r="K528">
        <v>55.2</v>
      </c>
      <c r="L528">
        <v>49.5</v>
      </c>
    </row>
    <row r="529" spans="1:12" x14ac:dyDescent="0.2">
      <c r="A529" s="111">
        <v>33573</v>
      </c>
      <c r="B529">
        <v>49.5</v>
      </c>
      <c r="C529">
        <v>47.6</v>
      </c>
      <c r="E529">
        <v>48.9</v>
      </c>
      <c r="F529">
        <v>50.6</v>
      </c>
      <c r="H529">
        <v>38.799999999999997</v>
      </c>
      <c r="I529">
        <v>49.4</v>
      </c>
      <c r="J529">
        <v>39.799999999999997</v>
      </c>
      <c r="K529">
        <v>53.6</v>
      </c>
      <c r="L529">
        <v>46.8</v>
      </c>
    </row>
    <row r="530" spans="1:12" x14ac:dyDescent="0.2">
      <c r="A530" s="111">
        <v>33604</v>
      </c>
      <c r="B530">
        <v>49.6</v>
      </c>
      <c r="C530">
        <v>47</v>
      </c>
      <c r="E530">
        <v>45.4</v>
      </c>
      <c r="F530">
        <v>50.4</v>
      </c>
      <c r="H530">
        <v>44.1</v>
      </c>
      <c r="I530">
        <v>48.7</v>
      </c>
      <c r="J530">
        <v>40.6</v>
      </c>
      <c r="K530">
        <v>51.9</v>
      </c>
      <c r="L530">
        <v>47.3</v>
      </c>
    </row>
    <row r="531" spans="1:12" x14ac:dyDescent="0.2">
      <c r="A531" s="111">
        <v>33635</v>
      </c>
      <c r="B531">
        <v>58.3</v>
      </c>
      <c r="C531">
        <v>47.2</v>
      </c>
      <c r="E531">
        <v>45.9</v>
      </c>
      <c r="F531">
        <v>58.7</v>
      </c>
      <c r="H531">
        <v>44</v>
      </c>
      <c r="I531">
        <v>49.3</v>
      </c>
      <c r="J531">
        <v>43.9</v>
      </c>
      <c r="K531">
        <v>54.7</v>
      </c>
      <c r="L531">
        <v>52.7</v>
      </c>
    </row>
    <row r="532" spans="1:12" x14ac:dyDescent="0.2">
      <c r="A532" s="111">
        <v>33664</v>
      </c>
      <c r="B532">
        <v>63.3</v>
      </c>
      <c r="C532">
        <v>49.8</v>
      </c>
      <c r="E532">
        <v>48.1</v>
      </c>
      <c r="F532">
        <v>59.7</v>
      </c>
      <c r="H532">
        <v>44.3</v>
      </c>
      <c r="I532">
        <v>50.3</v>
      </c>
      <c r="J532">
        <v>43.7</v>
      </c>
      <c r="K532">
        <v>54.7</v>
      </c>
      <c r="L532">
        <v>54.6</v>
      </c>
    </row>
    <row r="533" spans="1:12" x14ac:dyDescent="0.2">
      <c r="A533" s="111">
        <v>33695</v>
      </c>
      <c r="B533">
        <v>59.1</v>
      </c>
      <c r="C533">
        <v>52.1</v>
      </c>
      <c r="E533">
        <v>51.1</v>
      </c>
      <c r="F533">
        <v>57.8</v>
      </c>
      <c r="H533">
        <v>43.2</v>
      </c>
      <c r="I533">
        <v>47.4</v>
      </c>
      <c r="J533">
        <v>45</v>
      </c>
      <c r="K533">
        <v>53.4</v>
      </c>
      <c r="L533">
        <v>52.6</v>
      </c>
    </row>
    <row r="534" spans="1:12" x14ac:dyDescent="0.2">
      <c r="A534" s="111">
        <v>33725</v>
      </c>
      <c r="B534">
        <v>60.9</v>
      </c>
      <c r="C534">
        <v>53.9</v>
      </c>
      <c r="E534">
        <v>55</v>
      </c>
      <c r="F534">
        <v>61.2</v>
      </c>
      <c r="H534">
        <v>47</v>
      </c>
      <c r="I534">
        <v>50</v>
      </c>
      <c r="J534">
        <v>49.5</v>
      </c>
      <c r="K534">
        <v>56.2</v>
      </c>
      <c r="L534">
        <v>55.7</v>
      </c>
    </row>
    <row r="535" spans="1:12" x14ac:dyDescent="0.2">
      <c r="A535" s="111">
        <v>33756</v>
      </c>
      <c r="B535">
        <v>59.8</v>
      </c>
      <c r="C535">
        <v>49.1</v>
      </c>
      <c r="E535">
        <v>53.9</v>
      </c>
      <c r="F535">
        <v>57.6</v>
      </c>
      <c r="H535">
        <v>43.1</v>
      </c>
      <c r="I535">
        <v>50.8</v>
      </c>
      <c r="J535">
        <v>46.6</v>
      </c>
      <c r="K535">
        <v>53.1</v>
      </c>
      <c r="L535">
        <v>53.6</v>
      </c>
    </row>
    <row r="536" spans="1:12" x14ac:dyDescent="0.2">
      <c r="A536" s="111">
        <v>33786</v>
      </c>
      <c r="B536">
        <v>59.5</v>
      </c>
      <c r="C536">
        <v>49.7</v>
      </c>
      <c r="E536">
        <v>56.2</v>
      </c>
      <c r="F536">
        <v>57.4</v>
      </c>
      <c r="H536">
        <v>46.9</v>
      </c>
      <c r="I536">
        <v>52.5</v>
      </c>
      <c r="J536">
        <v>45.5</v>
      </c>
      <c r="K536">
        <v>55.2</v>
      </c>
      <c r="L536">
        <v>53.9</v>
      </c>
    </row>
    <row r="537" spans="1:12" x14ac:dyDescent="0.2">
      <c r="A537" s="111">
        <v>33817</v>
      </c>
      <c r="B537">
        <v>58.8</v>
      </c>
      <c r="C537">
        <v>48.6</v>
      </c>
      <c r="E537">
        <v>53.7</v>
      </c>
      <c r="F537">
        <v>56.8</v>
      </c>
      <c r="H537">
        <v>45.8</v>
      </c>
      <c r="I537">
        <v>50.3</v>
      </c>
      <c r="J537">
        <v>47.3</v>
      </c>
      <c r="K537">
        <v>53.3</v>
      </c>
      <c r="L537">
        <v>53.4</v>
      </c>
    </row>
    <row r="538" spans="1:12" x14ac:dyDescent="0.2">
      <c r="A538" s="111">
        <v>33848</v>
      </c>
      <c r="B538">
        <v>51.1</v>
      </c>
      <c r="C538">
        <v>46.7</v>
      </c>
      <c r="E538">
        <v>51.6</v>
      </c>
      <c r="F538">
        <v>53.9</v>
      </c>
      <c r="H538">
        <v>42.3</v>
      </c>
      <c r="I538">
        <v>51.2</v>
      </c>
      <c r="J538">
        <v>45.1</v>
      </c>
      <c r="K538">
        <v>55.8</v>
      </c>
      <c r="L538">
        <v>49.7</v>
      </c>
    </row>
    <row r="539" spans="1:12" x14ac:dyDescent="0.2">
      <c r="A539" s="111">
        <v>33878</v>
      </c>
      <c r="B539">
        <v>53.8</v>
      </c>
      <c r="C539">
        <v>47.7</v>
      </c>
      <c r="E539">
        <v>46.4</v>
      </c>
      <c r="F539">
        <v>54.7</v>
      </c>
      <c r="H539">
        <v>42.4</v>
      </c>
      <c r="I539">
        <v>48.6</v>
      </c>
      <c r="J539">
        <v>44.7</v>
      </c>
      <c r="K539">
        <v>53.8</v>
      </c>
      <c r="L539">
        <v>50.3</v>
      </c>
    </row>
    <row r="540" spans="1:12" x14ac:dyDescent="0.2">
      <c r="A540" s="111">
        <v>33909</v>
      </c>
      <c r="B540">
        <v>58.8</v>
      </c>
      <c r="C540">
        <v>48</v>
      </c>
      <c r="E540">
        <v>42.1</v>
      </c>
      <c r="F540">
        <v>58.6</v>
      </c>
      <c r="H540">
        <v>42.1</v>
      </c>
      <c r="I540">
        <v>51.3</v>
      </c>
      <c r="J540">
        <v>47.1</v>
      </c>
      <c r="K540">
        <v>52.9</v>
      </c>
      <c r="L540">
        <v>53.6</v>
      </c>
    </row>
    <row r="541" spans="1:12" x14ac:dyDescent="0.2">
      <c r="A541" s="111">
        <v>33939</v>
      </c>
      <c r="B541">
        <v>61</v>
      </c>
      <c r="C541">
        <v>51.4</v>
      </c>
      <c r="E541">
        <v>48</v>
      </c>
      <c r="F541">
        <v>57.9</v>
      </c>
      <c r="H541">
        <v>45</v>
      </c>
      <c r="I541">
        <v>51.5</v>
      </c>
      <c r="J541">
        <v>45.9</v>
      </c>
      <c r="K541">
        <v>53.1</v>
      </c>
      <c r="L541">
        <v>54.2</v>
      </c>
    </row>
    <row r="542" spans="1:12" x14ac:dyDescent="0.2">
      <c r="A542" s="111">
        <v>33970</v>
      </c>
      <c r="B542">
        <v>63</v>
      </c>
      <c r="C542">
        <v>49.4</v>
      </c>
      <c r="D542">
        <v>56.5</v>
      </c>
      <c r="E542">
        <v>49.8</v>
      </c>
      <c r="F542">
        <v>61.5</v>
      </c>
      <c r="H542">
        <v>43.3</v>
      </c>
      <c r="I542">
        <v>52.3</v>
      </c>
      <c r="J542">
        <v>46.9</v>
      </c>
      <c r="K542">
        <v>53.4</v>
      </c>
      <c r="L542">
        <v>55.8</v>
      </c>
    </row>
    <row r="543" spans="1:12" x14ac:dyDescent="0.2">
      <c r="A543" s="111">
        <v>34001</v>
      </c>
      <c r="B543">
        <v>59.7</v>
      </c>
      <c r="C543">
        <v>49.5</v>
      </c>
      <c r="D543">
        <v>56</v>
      </c>
      <c r="E543">
        <v>53.9</v>
      </c>
      <c r="F543">
        <v>63.5</v>
      </c>
      <c r="H543">
        <v>42.6</v>
      </c>
      <c r="I543">
        <v>51.7</v>
      </c>
      <c r="J543">
        <v>47</v>
      </c>
      <c r="K543">
        <v>53.2</v>
      </c>
      <c r="L543">
        <v>55.2</v>
      </c>
    </row>
    <row r="544" spans="1:12" x14ac:dyDescent="0.2">
      <c r="A544" s="111">
        <v>34029</v>
      </c>
      <c r="B544">
        <v>58.1</v>
      </c>
      <c r="C544">
        <v>49.4</v>
      </c>
      <c r="D544">
        <v>54.5</v>
      </c>
      <c r="E544">
        <v>53.6</v>
      </c>
      <c r="F544">
        <v>56.7</v>
      </c>
      <c r="H544">
        <v>45.6</v>
      </c>
      <c r="I544">
        <v>52.7</v>
      </c>
      <c r="J544">
        <v>47.1</v>
      </c>
      <c r="K544">
        <v>52.3</v>
      </c>
      <c r="L544">
        <v>53.5</v>
      </c>
    </row>
    <row r="545" spans="1:12" x14ac:dyDescent="0.2">
      <c r="A545" s="111">
        <v>34060</v>
      </c>
      <c r="B545">
        <v>53</v>
      </c>
      <c r="C545">
        <v>50.1</v>
      </c>
      <c r="D545">
        <v>51</v>
      </c>
      <c r="E545">
        <v>54.6</v>
      </c>
      <c r="F545">
        <v>51.6</v>
      </c>
      <c r="H545">
        <v>44.7</v>
      </c>
      <c r="I545">
        <v>52.8</v>
      </c>
      <c r="J545">
        <v>44.8</v>
      </c>
      <c r="K545">
        <v>53.5</v>
      </c>
      <c r="L545">
        <v>50.2</v>
      </c>
    </row>
    <row r="546" spans="1:12" x14ac:dyDescent="0.2">
      <c r="A546" s="111">
        <v>34090</v>
      </c>
      <c r="B546">
        <v>55.2</v>
      </c>
      <c r="C546">
        <v>47.4</v>
      </c>
      <c r="D546">
        <v>51.5</v>
      </c>
      <c r="E546">
        <v>50.4</v>
      </c>
      <c r="F546">
        <v>55</v>
      </c>
      <c r="H546">
        <v>44.8</v>
      </c>
      <c r="I546">
        <v>51.5</v>
      </c>
      <c r="J546">
        <v>43.6</v>
      </c>
      <c r="K546">
        <v>54.2</v>
      </c>
      <c r="L546">
        <v>51.2</v>
      </c>
    </row>
    <row r="547" spans="1:12" x14ac:dyDescent="0.2">
      <c r="A547" s="111">
        <v>34121</v>
      </c>
      <c r="B547">
        <v>51.6</v>
      </c>
      <c r="C547">
        <v>49.8</v>
      </c>
      <c r="D547">
        <v>52</v>
      </c>
      <c r="E547">
        <v>50.6</v>
      </c>
      <c r="F547">
        <v>53.1</v>
      </c>
      <c r="H547">
        <v>46.5</v>
      </c>
      <c r="I547">
        <v>50.4</v>
      </c>
      <c r="J547">
        <v>43.2</v>
      </c>
      <c r="K547">
        <v>52.4</v>
      </c>
      <c r="L547">
        <v>49.6</v>
      </c>
    </row>
    <row r="548" spans="1:12" x14ac:dyDescent="0.2">
      <c r="A548" s="111">
        <v>34151</v>
      </c>
      <c r="B548">
        <v>53.8</v>
      </c>
      <c r="C548">
        <v>48.7</v>
      </c>
      <c r="D548">
        <v>45</v>
      </c>
      <c r="E548">
        <v>51.4</v>
      </c>
      <c r="F548">
        <v>52.7</v>
      </c>
      <c r="H548">
        <v>45.5</v>
      </c>
      <c r="I548">
        <v>51</v>
      </c>
      <c r="J548">
        <v>43.6</v>
      </c>
      <c r="K548">
        <v>50.1</v>
      </c>
      <c r="L548">
        <v>50.2</v>
      </c>
    </row>
    <row r="549" spans="1:12" x14ac:dyDescent="0.2">
      <c r="A549" s="111">
        <v>34182</v>
      </c>
      <c r="B549">
        <v>55.3</v>
      </c>
      <c r="C549">
        <v>49.4</v>
      </c>
      <c r="D549">
        <v>51</v>
      </c>
      <c r="E549">
        <v>52.3</v>
      </c>
      <c r="F549">
        <v>53.9</v>
      </c>
      <c r="H549">
        <v>44.4</v>
      </c>
      <c r="I549">
        <v>51.8</v>
      </c>
      <c r="J549">
        <v>41.9</v>
      </c>
      <c r="K549">
        <v>52.6</v>
      </c>
      <c r="L549">
        <v>50.7</v>
      </c>
    </row>
    <row r="550" spans="1:12" x14ac:dyDescent="0.2">
      <c r="A550" s="111">
        <v>34213</v>
      </c>
      <c r="B550">
        <v>52.6</v>
      </c>
      <c r="C550">
        <v>49.9</v>
      </c>
      <c r="D550">
        <v>49</v>
      </c>
      <c r="E550">
        <v>49</v>
      </c>
      <c r="F550">
        <v>55.2</v>
      </c>
      <c r="H550">
        <v>46.2</v>
      </c>
      <c r="I550">
        <v>51.3</v>
      </c>
      <c r="J550">
        <v>44.5</v>
      </c>
      <c r="K550">
        <v>51.7</v>
      </c>
      <c r="L550">
        <v>50.8</v>
      </c>
    </row>
    <row r="551" spans="1:12" x14ac:dyDescent="0.2">
      <c r="A551" s="111">
        <v>34243</v>
      </c>
      <c r="B551">
        <v>58.9</v>
      </c>
      <c r="C551">
        <v>49.4</v>
      </c>
      <c r="D551">
        <v>55.5</v>
      </c>
      <c r="E551">
        <v>50.9</v>
      </c>
      <c r="F551">
        <v>56.1</v>
      </c>
      <c r="H551">
        <v>48.6</v>
      </c>
      <c r="I551">
        <v>50.7</v>
      </c>
      <c r="J551">
        <v>46</v>
      </c>
      <c r="K551">
        <v>54.1</v>
      </c>
      <c r="L551">
        <v>53.4</v>
      </c>
    </row>
    <row r="552" spans="1:12" x14ac:dyDescent="0.2">
      <c r="A552" s="111">
        <v>34274</v>
      </c>
      <c r="B552">
        <v>60.4</v>
      </c>
      <c r="C552">
        <v>51.5</v>
      </c>
      <c r="D552">
        <v>56.5</v>
      </c>
      <c r="E552">
        <v>52.7</v>
      </c>
      <c r="F552">
        <v>57.5</v>
      </c>
      <c r="H552">
        <v>45.5</v>
      </c>
      <c r="I552">
        <v>50.9</v>
      </c>
      <c r="J552">
        <v>45.5</v>
      </c>
      <c r="K552">
        <v>55</v>
      </c>
      <c r="L552">
        <v>53.8</v>
      </c>
    </row>
    <row r="553" spans="1:12" x14ac:dyDescent="0.2">
      <c r="A553" s="111">
        <v>34304</v>
      </c>
      <c r="B553">
        <v>62.4</v>
      </c>
      <c r="C553">
        <v>50.3</v>
      </c>
      <c r="D553">
        <v>54.5</v>
      </c>
      <c r="E553">
        <v>53.1</v>
      </c>
      <c r="F553">
        <v>61.7</v>
      </c>
      <c r="H553">
        <v>43.2</v>
      </c>
      <c r="I553">
        <v>51.5</v>
      </c>
      <c r="J553">
        <v>47.1</v>
      </c>
      <c r="K553">
        <v>53.8</v>
      </c>
      <c r="L553">
        <v>55.6</v>
      </c>
    </row>
    <row r="554" spans="1:12" x14ac:dyDescent="0.2">
      <c r="A554" s="111">
        <v>34335</v>
      </c>
      <c r="B554">
        <v>63.5</v>
      </c>
      <c r="C554">
        <v>52.4</v>
      </c>
      <c r="D554">
        <v>58</v>
      </c>
      <c r="E554">
        <v>58.9</v>
      </c>
      <c r="F554">
        <v>59.7</v>
      </c>
      <c r="H554">
        <v>43.9</v>
      </c>
      <c r="I554">
        <v>54.4</v>
      </c>
      <c r="J554">
        <v>47.5</v>
      </c>
      <c r="K554">
        <v>55.3</v>
      </c>
      <c r="L554">
        <v>56</v>
      </c>
    </row>
    <row r="555" spans="1:12" x14ac:dyDescent="0.2">
      <c r="A555" s="111">
        <v>34366</v>
      </c>
      <c r="B555">
        <v>62.2</v>
      </c>
      <c r="C555">
        <v>51.9</v>
      </c>
      <c r="D555">
        <v>56.5</v>
      </c>
      <c r="E555">
        <v>63</v>
      </c>
      <c r="F555">
        <v>60.2</v>
      </c>
      <c r="H555">
        <v>44.6</v>
      </c>
      <c r="I555">
        <v>57</v>
      </c>
      <c r="J555">
        <v>48.7</v>
      </c>
      <c r="K555">
        <v>58.3</v>
      </c>
      <c r="L555">
        <v>56.5</v>
      </c>
    </row>
    <row r="556" spans="1:12" x14ac:dyDescent="0.2">
      <c r="A556" s="111">
        <v>34394</v>
      </c>
      <c r="B556">
        <v>62.8</v>
      </c>
      <c r="C556">
        <v>51.8</v>
      </c>
      <c r="D556">
        <v>56.5</v>
      </c>
      <c r="E556">
        <v>62.9</v>
      </c>
      <c r="F556">
        <v>63.4</v>
      </c>
      <c r="H556">
        <v>43</v>
      </c>
      <c r="I556">
        <v>55.4</v>
      </c>
      <c r="J556">
        <v>48.2</v>
      </c>
      <c r="K556">
        <v>55.2</v>
      </c>
      <c r="L556">
        <v>56.9</v>
      </c>
    </row>
    <row r="557" spans="1:12" x14ac:dyDescent="0.2">
      <c r="A557" s="111">
        <v>34425</v>
      </c>
      <c r="B557">
        <v>62.7</v>
      </c>
      <c r="C557">
        <v>51.8</v>
      </c>
      <c r="D557">
        <v>61.5</v>
      </c>
      <c r="E557">
        <v>63.5</v>
      </c>
      <c r="F557">
        <v>61.4</v>
      </c>
      <c r="H557">
        <v>45.9</v>
      </c>
      <c r="I557">
        <v>57.2</v>
      </c>
      <c r="J557">
        <v>50.1</v>
      </c>
      <c r="K557">
        <v>56.9</v>
      </c>
      <c r="L557">
        <v>57.4</v>
      </c>
    </row>
    <row r="558" spans="1:12" x14ac:dyDescent="0.2">
      <c r="A558" s="111">
        <v>34455</v>
      </c>
      <c r="B558">
        <v>61.6</v>
      </c>
      <c r="C558">
        <v>53.4</v>
      </c>
      <c r="D558">
        <v>61.5</v>
      </c>
      <c r="E558">
        <v>67.8</v>
      </c>
      <c r="F558">
        <v>62.7</v>
      </c>
      <c r="H558">
        <v>47.6</v>
      </c>
      <c r="I558">
        <v>60.2</v>
      </c>
      <c r="J558">
        <v>51.4</v>
      </c>
      <c r="K558">
        <v>54.9</v>
      </c>
      <c r="L558">
        <v>58.2</v>
      </c>
    </row>
    <row r="559" spans="1:12" x14ac:dyDescent="0.2">
      <c r="A559" s="111">
        <v>34486</v>
      </c>
      <c r="B559">
        <v>65</v>
      </c>
      <c r="C559">
        <v>55.2</v>
      </c>
      <c r="D559">
        <v>60</v>
      </c>
      <c r="E559">
        <v>69.7</v>
      </c>
      <c r="F559">
        <v>62</v>
      </c>
      <c r="H559">
        <v>48.3</v>
      </c>
      <c r="I559">
        <v>60.3</v>
      </c>
      <c r="J559">
        <v>49.5</v>
      </c>
      <c r="K559">
        <v>57.8</v>
      </c>
      <c r="L559">
        <v>58.8</v>
      </c>
    </row>
    <row r="560" spans="1:12" x14ac:dyDescent="0.2">
      <c r="A560" s="111">
        <v>34516</v>
      </c>
      <c r="B560">
        <v>64.2</v>
      </c>
      <c r="C560">
        <v>51.1</v>
      </c>
      <c r="D560">
        <v>59.5</v>
      </c>
      <c r="E560">
        <v>71.599999999999994</v>
      </c>
      <c r="F560">
        <v>62.3</v>
      </c>
      <c r="H560">
        <v>45.1</v>
      </c>
      <c r="I560">
        <v>58.1</v>
      </c>
      <c r="J560">
        <v>52.3</v>
      </c>
      <c r="K560">
        <v>56.7</v>
      </c>
      <c r="L560">
        <v>58.5</v>
      </c>
    </row>
    <row r="561" spans="1:12" x14ac:dyDescent="0.2">
      <c r="A561" s="111">
        <v>34547</v>
      </c>
      <c r="B561">
        <v>63</v>
      </c>
      <c r="C561">
        <v>51.3</v>
      </c>
      <c r="D561">
        <v>60.5</v>
      </c>
      <c r="E561">
        <v>75.2</v>
      </c>
      <c r="F561">
        <v>60.2</v>
      </c>
      <c r="H561">
        <v>44.9</v>
      </c>
      <c r="I561">
        <v>61.6</v>
      </c>
      <c r="J561">
        <v>51.4</v>
      </c>
      <c r="K561">
        <v>57.7</v>
      </c>
      <c r="L561">
        <v>58</v>
      </c>
    </row>
    <row r="562" spans="1:12" x14ac:dyDescent="0.2">
      <c r="A562" s="111">
        <v>34578</v>
      </c>
      <c r="B562">
        <v>62.7</v>
      </c>
      <c r="C562">
        <v>53</v>
      </c>
      <c r="D562">
        <v>60.5</v>
      </c>
      <c r="E562">
        <v>80.3</v>
      </c>
      <c r="F562">
        <v>62.8</v>
      </c>
      <c r="H562">
        <v>46.1</v>
      </c>
      <c r="I562">
        <v>62.5</v>
      </c>
      <c r="J562">
        <v>52.5</v>
      </c>
      <c r="K562">
        <v>60</v>
      </c>
      <c r="L562">
        <v>59</v>
      </c>
    </row>
    <row r="563" spans="1:12" x14ac:dyDescent="0.2">
      <c r="A563" s="111">
        <v>34608</v>
      </c>
      <c r="B563">
        <v>63</v>
      </c>
      <c r="C563">
        <v>53.7</v>
      </c>
      <c r="D563">
        <v>60.5</v>
      </c>
      <c r="E563">
        <v>84.1</v>
      </c>
      <c r="F563">
        <v>63.3</v>
      </c>
      <c r="H563">
        <v>47.6</v>
      </c>
      <c r="I563">
        <v>64.900000000000006</v>
      </c>
      <c r="J563">
        <v>51.1</v>
      </c>
      <c r="K563">
        <v>58.5</v>
      </c>
      <c r="L563">
        <v>59.4</v>
      </c>
    </row>
    <row r="564" spans="1:12" x14ac:dyDescent="0.2">
      <c r="A564" s="111">
        <v>34639</v>
      </c>
      <c r="B564">
        <v>61.5</v>
      </c>
      <c r="C564">
        <v>53.2</v>
      </c>
      <c r="D564">
        <v>58</v>
      </c>
      <c r="E564">
        <v>84.5</v>
      </c>
      <c r="F564">
        <v>63.9</v>
      </c>
      <c r="H564">
        <v>47.3</v>
      </c>
      <c r="I564">
        <v>64.7</v>
      </c>
      <c r="J564">
        <v>51.6</v>
      </c>
      <c r="K564">
        <v>56.1</v>
      </c>
      <c r="L564">
        <v>59.2</v>
      </c>
    </row>
    <row r="565" spans="1:12" x14ac:dyDescent="0.2">
      <c r="A565" s="111">
        <v>34669</v>
      </c>
      <c r="B565">
        <v>58.9</v>
      </c>
      <c r="C565">
        <v>52.6</v>
      </c>
      <c r="D565">
        <v>53.5</v>
      </c>
      <c r="E565">
        <v>87.1</v>
      </c>
      <c r="F565">
        <v>59.5</v>
      </c>
      <c r="H565">
        <v>45</v>
      </c>
      <c r="I565">
        <v>64.8</v>
      </c>
      <c r="J565">
        <v>46.7</v>
      </c>
      <c r="K565">
        <v>58.4</v>
      </c>
      <c r="L565">
        <v>56.1</v>
      </c>
    </row>
    <row r="566" spans="1:12" x14ac:dyDescent="0.2">
      <c r="A566" s="111">
        <v>34700</v>
      </c>
      <c r="B566">
        <v>59.7</v>
      </c>
      <c r="C566">
        <v>52.2</v>
      </c>
      <c r="D566">
        <v>54</v>
      </c>
      <c r="E566">
        <v>86</v>
      </c>
      <c r="F566">
        <v>60.9</v>
      </c>
      <c r="H566">
        <v>45.2</v>
      </c>
      <c r="I566">
        <v>62.7</v>
      </c>
      <c r="J566">
        <v>51.9</v>
      </c>
      <c r="K566">
        <v>59.1</v>
      </c>
      <c r="L566">
        <v>57.4</v>
      </c>
    </row>
    <row r="567" spans="1:12" x14ac:dyDescent="0.2">
      <c r="A567" s="111">
        <v>34731</v>
      </c>
      <c r="B567">
        <v>56.6</v>
      </c>
      <c r="C567">
        <v>53</v>
      </c>
      <c r="D567">
        <v>55</v>
      </c>
      <c r="E567">
        <v>81.7</v>
      </c>
      <c r="F567">
        <v>57.4</v>
      </c>
      <c r="H567">
        <v>47</v>
      </c>
      <c r="I567">
        <v>60.7</v>
      </c>
      <c r="J567">
        <v>50</v>
      </c>
      <c r="K567">
        <v>58.7</v>
      </c>
      <c r="L567">
        <v>55.1</v>
      </c>
    </row>
    <row r="568" spans="1:12" x14ac:dyDescent="0.2">
      <c r="A568" s="111">
        <v>34759</v>
      </c>
      <c r="B568">
        <v>51.9</v>
      </c>
      <c r="C568">
        <v>52</v>
      </c>
      <c r="D568">
        <v>51</v>
      </c>
      <c r="E568">
        <v>78.900000000000006</v>
      </c>
      <c r="F568">
        <v>54.8</v>
      </c>
      <c r="H568">
        <v>47</v>
      </c>
      <c r="I568">
        <v>56.9</v>
      </c>
      <c r="J568">
        <v>48.1</v>
      </c>
      <c r="K568">
        <v>56.9</v>
      </c>
      <c r="L568">
        <v>52.1</v>
      </c>
    </row>
    <row r="569" spans="1:12" x14ac:dyDescent="0.2">
      <c r="A569" s="111">
        <v>34790</v>
      </c>
      <c r="B569">
        <v>52.2</v>
      </c>
      <c r="C569">
        <v>49.8</v>
      </c>
      <c r="D569">
        <v>47.5</v>
      </c>
      <c r="E569">
        <v>74.5</v>
      </c>
      <c r="F569">
        <v>54.1</v>
      </c>
      <c r="H569">
        <v>44.2</v>
      </c>
      <c r="I569">
        <v>56.3</v>
      </c>
      <c r="J569">
        <v>47.4</v>
      </c>
      <c r="K569">
        <v>55.6</v>
      </c>
      <c r="L569">
        <v>51.5</v>
      </c>
    </row>
    <row r="570" spans="1:12" x14ac:dyDescent="0.2">
      <c r="A570" s="111">
        <v>34820</v>
      </c>
      <c r="B570">
        <v>44</v>
      </c>
      <c r="C570">
        <v>47.9</v>
      </c>
      <c r="D570">
        <v>42</v>
      </c>
      <c r="E570">
        <v>70.5</v>
      </c>
      <c r="F570">
        <v>49.9</v>
      </c>
      <c r="H570">
        <v>43.3</v>
      </c>
      <c r="I570">
        <v>53.3</v>
      </c>
      <c r="J570">
        <v>43.7</v>
      </c>
      <c r="K570">
        <v>56.3</v>
      </c>
      <c r="L570">
        <v>46.7</v>
      </c>
    </row>
    <row r="571" spans="1:12" x14ac:dyDescent="0.2">
      <c r="A571" s="111">
        <v>34851</v>
      </c>
      <c r="B571">
        <v>43.5</v>
      </c>
      <c r="C571">
        <v>49.3</v>
      </c>
      <c r="D571">
        <v>36</v>
      </c>
      <c r="E571">
        <v>64.7</v>
      </c>
      <c r="F571">
        <v>46.1</v>
      </c>
      <c r="H571">
        <v>43</v>
      </c>
      <c r="I571">
        <v>51.8</v>
      </c>
      <c r="J571">
        <v>46.5</v>
      </c>
      <c r="K571">
        <v>56.1</v>
      </c>
      <c r="L571">
        <v>45.9</v>
      </c>
    </row>
    <row r="572" spans="1:12" x14ac:dyDescent="0.2">
      <c r="A572" s="111">
        <v>34881</v>
      </c>
      <c r="B572">
        <v>52.7</v>
      </c>
      <c r="C572">
        <v>53.3</v>
      </c>
      <c r="D572">
        <v>41.5</v>
      </c>
      <c r="E572">
        <v>58.6</v>
      </c>
      <c r="F572">
        <v>51.6</v>
      </c>
      <c r="H572">
        <v>46.5</v>
      </c>
      <c r="I572">
        <v>51.3</v>
      </c>
      <c r="J572">
        <v>48.1</v>
      </c>
      <c r="K572">
        <v>56.4</v>
      </c>
      <c r="L572">
        <v>50.7</v>
      </c>
    </row>
    <row r="573" spans="1:12" x14ac:dyDescent="0.2">
      <c r="A573" s="111">
        <v>34912</v>
      </c>
      <c r="B573">
        <v>46.5</v>
      </c>
      <c r="C573">
        <v>51.8</v>
      </c>
      <c r="D573">
        <v>40.5</v>
      </c>
      <c r="E573">
        <v>48.5</v>
      </c>
      <c r="F573">
        <v>49.1</v>
      </c>
      <c r="H573">
        <v>45.5</v>
      </c>
      <c r="I573">
        <v>49.1</v>
      </c>
      <c r="J573">
        <v>45</v>
      </c>
      <c r="K573">
        <v>53.7</v>
      </c>
      <c r="L573">
        <v>47.1</v>
      </c>
    </row>
    <row r="574" spans="1:12" x14ac:dyDescent="0.2">
      <c r="A574" s="111">
        <v>34943</v>
      </c>
      <c r="B574">
        <v>49.4</v>
      </c>
      <c r="C574">
        <v>49.4</v>
      </c>
      <c r="D574">
        <v>43.5</v>
      </c>
      <c r="E574">
        <v>48.8</v>
      </c>
      <c r="F574">
        <v>50.5</v>
      </c>
      <c r="H574">
        <v>40.299999999999997</v>
      </c>
      <c r="I574">
        <v>50</v>
      </c>
      <c r="J574">
        <v>45.5</v>
      </c>
      <c r="K574">
        <v>52.6</v>
      </c>
      <c r="L574">
        <v>48.1</v>
      </c>
    </row>
    <row r="575" spans="1:12" x14ac:dyDescent="0.2">
      <c r="A575" s="111">
        <v>34973</v>
      </c>
      <c r="B575">
        <v>47.5</v>
      </c>
      <c r="C575">
        <v>49.5</v>
      </c>
      <c r="D575">
        <v>40.5</v>
      </c>
      <c r="E575">
        <v>46.5</v>
      </c>
      <c r="F575">
        <v>47</v>
      </c>
      <c r="H575">
        <v>42.2</v>
      </c>
      <c r="I575">
        <v>48.4</v>
      </c>
      <c r="J575">
        <v>45.9</v>
      </c>
      <c r="K575">
        <v>52.2</v>
      </c>
      <c r="L575">
        <v>46.7</v>
      </c>
    </row>
    <row r="576" spans="1:12" x14ac:dyDescent="0.2">
      <c r="A576" s="111">
        <v>35004</v>
      </c>
      <c r="B576">
        <v>48.6</v>
      </c>
      <c r="C576">
        <v>44.2</v>
      </c>
      <c r="D576">
        <v>41.5</v>
      </c>
      <c r="E576">
        <v>44.5</v>
      </c>
      <c r="F576">
        <v>45</v>
      </c>
      <c r="H576">
        <v>43.3</v>
      </c>
      <c r="I576">
        <v>45.3</v>
      </c>
      <c r="J576">
        <v>44.5</v>
      </c>
      <c r="K576">
        <v>54.7</v>
      </c>
      <c r="L576">
        <v>45.9</v>
      </c>
    </row>
    <row r="577" spans="1:12" x14ac:dyDescent="0.2">
      <c r="A577" s="111">
        <v>35034</v>
      </c>
      <c r="B577">
        <v>45.9</v>
      </c>
      <c r="C577">
        <v>49.5</v>
      </c>
      <c r="D577">
        <v>42</v>
      </c>
      <c r="E577">
        <v>40.299999999999997</v>
      </c>
      <c r="F577">
        <v>46.9</v>
      </c>
      <c r="H577">
        <v>43.1</v>
      </c>
      <c r="I577">
        <v>47.5</v>
      </c>
      <c r="J577">
        <v>46.2</v>
      </c>
      <c r="K577">
        <v>56.5</v>
      </c>
      <c r="L577">
        <v>46.2</v>
      </c>
    </row>
    <row r="578" spans="1:12" x14ac:dyDescent="0.2">
      <c r="A578" s="111">
        <v>35065</v>
      </c>
      <c r="B578">
        <v>44.1</v>
      </c>
      <c r="C578">
        <v>48.3</v>
      </c>
      <c r="D578">
        <v>41.5</v>
      </c>
      <c r="E578">
        <v>40.299999999999997</v>
      </c>
      <c r="F578">
        <v>45.6</v>
      </c>
      <c r="H578">
        <v>46.6</v>
      </c>
      <c r="I578">
        <v>47.8</v>
      </c>
      <c r="J578">
        <v>45.3</v>
      </c>
      <c r="K578">
        <v>50</v>
      </c>
      <c r="L578">
        <v>45.5</v>
      </c>
    </row>
    <row r="579" spans="1:12" x14ac:dyDescent="0.2">
      <c r="A579" s="111">
        <v>35096</v>
      </c>
      <c r="B579">
        <v>46.1</v>
      </c>
      <c r="C579">
        <v>48.1</v>
      </c>
      <c r="D579">
        <v>43.5</v>
      </c>
      <c r="E579">
        <v>38.799999999999997</v>
      </c>
      <c r="F579">
        <v>45.7</v>
      </c>
      <c r="H579">
        <v>43.3</v>
      </c>
      <c r="I579">
        <v>49.5</v>
      </c>
      <c r="J579">
        <v>44.6</v>
      </c>
      <c r="K579">
        <v>51.3</v>
      </c>
      <c r="L579">
        <v>45.9</v>
      </c>
    </row>
    <row r="580" spans="1:12" x14ac:dyDescent="0.2">
      <c r="A580" s="111">
        <v>35125</v>
      </c>
      <c r="B580">
        <v>49.1</v>
      </c>
      <c r="C580">
        <v>47.5</v>
      </c>
      <c r="D580">
        <v>40</v>
      </c>
      <c r="E580">
        <v>39.9</v>
      </c>
      <c r="F580">
        <v>47.3</v>
      </c>
      <c r="H580">
        <v>40</v>
      </c>
      <c r="I580">
        <v>49.6</v>
      </c>
      <c r="J580">
        <v>44.4</v>
      </c>
      <c r="K580">
        <v>50.8</v>
      </c>
      <c r="L580">
        <v>46.9</v>
      </c>
    </row>
    <row r="581" spans="1:12" x14ac:dyDescent="0.2">
      <c r="A581" s="111">
        <v>35156</v>
      </c>
      <c r="B581">
        <v>52.3</v>
      </c>
      <c r="C581">
        <v>47.5</v>
      </c>
      <c r="D581">
        <v>44</v>
      </c>
      <c r="E581">
        <v>41.5</v>
      </c>
      <c r="F581">
        <v>51.6</v>
      </c>
      <c r="H581">
        <v>43.9</v>
      </c>
      <c r="I581">
        <v>49.4</v>
      </c>
      <c r="J581">
        <v>44.7</v>
      </c>
      <c r="K581">
        <v>51.4</v>
      </c>
      <c r="L581">
        <v>49.3</v>
      </c>
    </row>
    <row r="582" spans="1:12" x14ac:dyDescent="0.2">
      <c r="A582" s="111">
        <v>35186</v>
      </c>
      <c r="B582">
        <v>51.7</v>
      </c>
      <c r="C582">
        <v>48.5</v>
      </c>
      <c r="D582">
        <v>48.5</v>
      </c>
      <c r="E582">
        <v>50.2</v>
      </c>
      <c r="F582">
        <v>53</v>
      </c>
      <c r="H582">
        <v>39.200000000000003</v>
      </c>
      <c r="I582">
        <v>49.9</v>
      </c>
      <c r="J582">
        <v>44.7</v>
      </c>
      <c r="K582">
        <v>57.2</v>
      </c>
      <c r="L582">
        <v>49.1</v>
      </c>
    </row>
    <row r="583" spans="1:12" x14ac:dyDescent="0.2">
      <c r="A583" s="111">
        <v>35217</v>
      </c>
      <c r="B583">
        <v>59.4</v>
      </c>
      <c r="C583">
        <v>48.7</v>
      </c>
      <c r="D583">
        <v>51</v>
      </c>
      <c r="E583">
        <v>47.9</v>
      </c>
      <c r="F583">
        <v>55.5</v>
      </c>
      <c r="H583">
        <v>43.1</v>
      </c>
      <c r="I583">
        <v>52.8</v>
      </c>
      <c r="J583">
        <v>48.2</v>
      </c>
      <c r="K583">
        <v>53.1</v>
      </c>
      <c r="L583">
        <v>53.6</v>
      </c>
    </row>
    <row r="584" spans="1:12" x14ac:dyDescent="0.2">
      <c r="A584" s="111">
        <v>35247</v>
      </c>
      <c r="B584">
        <v>51.9</v>
      </c>
      <c r="C584">
        <v>53.1</v>
      </c>
      <c r="D584">
        <v>47.5</v>
      </c>
      <c r="E584">
        <v>44.1</v>
      </c>
      <c r="F584">
        <v>52.4</v>
      </c>
      <c r="H584">
        <v>40.799999999999997</v>
      </c>
      <c r="I584">
        <v>50.8</v>
      </c>
      <c r="J584">
        <v>46.7</v>
      </c>
      <c r="K584">
        <v>53.2</v>
      </c>
      <c r="L584">
        <v>49.7</v>
      </c>
    </row>
    <row r="585" spans="1:12" x14ac:dyDescent="0.2">
      <c r="A585" s="111">
        <v>35278</v>
      </c>
      <c r="B585">
        <v>54.6</v>
      </c>
      <c r="C585">
        <v>50</v>
      </c>
      <c r="D585">
        <v>47</v>
      </c>
      <c r="E585">
        <v>46.6</v>
      </c>
      <c r="F585">
        <v>55.1</v>
      </c>
      <c r="H585">
        <v>42.2</v>
      </c>
      <c r="I585">
        <v>51.9</v>
      </c>
      <c r="J585">
        <v>47.4</v>
      </c>
      <c r="K585">
        <v>55.3</v>
      </c>
      <c r="L585">
        <v>51.6</v>
      </c>
    </row>
    <row r="586" spans="1:12" x14ac:dyDescent="0.2">
      <c r="A586" s="111">
        <v>35309</v>
      </c>
      <c r="B586">
        <v>54.6</v>
      </c>
      <c r="C586">
        <v>50.7</v>
      </c>
      <c r="D586">
        <v>49.5</v>
      </c>
      <c r="E586">
        <v>50.1</v>
      </c>
      <c r="F586">
        <v>53.5</v>
      </c>
      <c r="H586">
        <v>43.7</v>
      </c>
      <c r="I586">
        <v>50</v>
      </c>
      <c r="J586">
        <v>47.2</v>
      </c>
      <c r="K586">
        <v>55.1</v>
      </c>
      <c r="L586">
        <v>51.1</v>
      </c>
    </row>
    <row r="587" spans="1:12" x14ac:dyDescent="0.2">
      <c r="A587" s="111">
        <v>35339</v>
      </c>
      <c r="B587">
        <v>52.9</v>
      </c>
      <c r="C587">
        <v>52.8</v>
      </c>
      <c r="D587">
        <v>44.5</v>
      </c>
      <c r="E587">
        <v>45.7</v>
      </c>
      <c r="F587">
        <v>55.4</v>
      </c>
      <c r="H587">
        <v>39.6</v>
      </c>
      <c r="I587">
        <v>50.9</v>
      </c>
      <c r="J587">
        <v>46</v>
      </c>
      <c r="K587">
        <v>57</v>
      </c>
      <c r="L587">
        <v>50.5</v>
      </c>
    </row>
    <row r="588" spans="1:12" x14ac:dyDescent="0.2">
      <c r="A588" s="111">
        <v>35370</v>
      </c>
      <c r="B588">
        <v>56.9</v>
      </c>
      <c r="C588">
        <v>53.2</v>
      </c>
      <c r="D588">
        <v>49</v>
      </c>
      <c r="E588">
        <v>46.3</v>
      </c>
      <c r="F588">
        <v>58.1</v>
      </c>
      <c r="H588">
        <v>42.3</v>
      </c>
      <c r="I588">
        <v>51.2</v>
      </c>
      <c r="J588">
        <v>47.6</v>
      </c>
      <c r="K588">
        <v>55.5</v>
      </c>
      <c r="L588">
        <v>53</v>
      </c>
    </row>
    <row r="589" spans="1:12" x14ac:dyDescent="0.2">
      <c r="A589" s="111">
        <v>35400</v>
      </c>
      <c r="B589">
        <v>61.7</v>
      </c>
      <c r="C589">
        <v>51.6</v>
      </c>
      <c r="D589">
        <v>51</v>
      </c>
      <c r="E589">
        <v>52</v>
      </c>
      <c r="F589">
        <v>58.9</v>
      </c>
      <c r="H589">
        <v>44.4</v>
      </c>
      <c r="I589">
        <v>52</v>
      </c>
      <c r="J589">
        <v>48.6</v>
      </c>
      <c r="K589">
        <v>56.5</v>
      </c>
      <c r="L589">
        <v>55.2</v>
      </c>
    </row>
    <row r="590" spans="1:12" x14ac:dyDescent="0.2">
      <c r="A590" s="111">
        <v>35431</v>
      </c>
      <c r="B590">
        <v>57</v>
      </c>
      <c r="C590">
        <v>53.5</v>
      </c>
      <c r="D590">
        <v>45.5</v>
      </c>
      <c r="E590">
        <v>53.3</v>
      </c>
      <c r="F590">
        <v>59.8</v>
      </c>
      <c r="G590">
        <v>46.5</v>
      </c>
      <c r="H590">
        <v>43.2</v>
      </c>
      <c r="I590">
        <v>49.7</v>
      </c>
      <c r="J590">
        <v>49.8</v>
      </c>
      <c r="K590">
        <v>56.2</v>
      </c>
      <c r="L590">
        <v>53.8</v>
      </c>
    </row>
    <row r="591" spans="1:12" x14ac:dyDescent="0.2">
      <c r="A591" s="111">
        <v>35462</v>
      </c>
      <c r="B591">
        <v>57.6</v>
      </c>
      <c r="C591">
        <v>53.7</v>
      </c>
      <c r="D591">
        <v>48.5</v>
      </c>
      <c r="E591">
        <v>56.4</v>
      </c>
      <c r="F591">
        <v>58.9</v>
      </c>
      <c r="G591">
        <v>44.5</v>
      </c>
      <c r="H591">
        <v>41.3</v>
      </c>
      <c r="I591">
        <v>52.1</v>
      </c>
      <c r="J591">
        <v>45.9</v>
      </c>
      <c r="K591">
        <v>54.6</v>
      </c>
      <c r="L591">
        <v>53.1</v>
      </c>
    </row>
    <row r="592" spans="1:12" x14ac:dyDescent="0.2">
      <c r="A592" s="111">
        <v>35490</v>
      </c>
      <c r="B592">
        <v>58.6</v>
      </c>
      <c r="C592">
        <v>48.3</v>
      </c>
      <c r="D592">
        <v>51.5</v>
      </c>
      <c r="E592">
        <v>51.1</v>
      </c>
      <c r="F592">
        <v>55</v>
      </c>
      <c r="G592">
        <v>46.5</v>
      </c>
      <c r="H592">
        <v>43.5</v>
      </c>
      <c r="I592">
        <v>53.1</v>
      </c>
      <c r="J592">
        <v>50.8</v>
      </c>
      <c r="K592">
        <v>55.7</v>
      </c>
      <c r="L592">
        <v>53.8</v>
      </c>
    </row>
    <row r="593" spans="1:12" x14ac:dyDescent="0.2">
      <c r="A593" s="111">
        <v>35521</v>
      </c>
      <c r="B593">
        <v>56.6</v>
      </c>
      <c r="C593">
        <v>51.4</v>
      </c>
      <c r="D593">
        <v>54</v>
      </c>
      <c r="E593">
        <v>50.3</v>
      </c>
      <c r="F593">
        <v>56.8</v>
      </c>
      <c r="G593">
        <v>47</v>
      </c>
      <c r="H593">
        <v>41.4</v>
      </c>
      <c r="I593">
        <v>53.4</v>
      </c>
      <c r="J593">
        <v>51.8</v>
      </c>
      <c r="K593">
        <v>54.7</v>
      </c>
      <c r="L593">
        <v>53.7</v>
      </c>
    </row>
    <row r="594" spans="1:12" x14ac:dyDescent="0.2">
      <c r="A594" s="111">
        <v>35551</v>
      </c>
      <c r="B594">
        <v>62.3</v>
      </c>
      <c r="C594">
        <v>52.1</v>
      </c>
      <c r="D594">
        <v>58</v>
      </c>
      <c r="E594">
        <v>48.5</v>
      </c>
      <c r="F594">
        <v>56.7</v>
      </c>
      <c r="G594">
        <v>44.5</v>
      </c>
      <c r="H594">
        <v>48.1</v>
      </c>
      <c r="I594">
        <v>55</v>
      </c>
      <c r="J594">
        <v>50.7</v>
      </c>
      <c r="K594">
        <v>53.6</v>
      </c>
      <c r="L594">
        <v>56.1</v>
      </c>
    </row>
    <row r="595" spans="1:12" x14ac:dyDescent="0.2">
      <c r="A595" s="111">
        <v>35582</v>
      </c>
      <c r="B595">
        <v>59.4</v>
      </c>
      <c r="C595">
        <v>54.1</v>
      </c>
      <c r="D595">
        <v>53.5</v>
      </c>
      <c r="E595">
        <v>48.9</v>
      </c>
      <c r="F595">
        <v>56.5</v>
      </c>
      <c r="G595">
        <v>50.5</v>
      </c>
      <c r="H595">
        <v>45.2</v>
      </c>
      <c r="I595">
        <v>54.6</v>
      </c>
      <c r="J595">
        <v>51.3</v>
      </c>
      <c r="K595">
        <v>53.5</v>
      </c>
      <c r="L595">
        <v>54.9</v>
      </c>
    </row>
    <row r="596" spans="1:12" x14ac:dyDescent="0.2">
      <c r="A596" s="111">
        <v>35612</v>
      </c>
      <c r="B596">
        <v>61.3</v>
      </c>
      <c r="C596">
        <v>55.2</v>
      </c>
      <c r="D596">
        <v>56.5</v>
      </c>
      <c r="E596">
        <v>52</v>
      </c>
      <c r="F596">
        <v>64.5</v>
      </c>
      <c r="G596">
        <v>47.5</v>
      </c>
      <c r="H596">
        <v>45.9</v>
      </c>
      <c r="I596">
        <v>54.7</v>
      </c>
      <c r="J596">
        <v>51.7</v>
      </c>
      <c r="K596">
        <v>56.2</v>
      </c>
      <c r="L596">
        <v>57.7</v>
      </c>
    </row>
    <row r="597" spans="1:12" x14ac:dyDescent="0.2">
      <c r="A597" s="111">
        <v>35643</v>
      </c>
      <c r="B597">
        <v>60.3</v>
      </c>
      <c r="C597">
        <v>53.7</v>
      </c>
      <c r="D597">
        <v>60</v>
      </c>
      <c r="E597">
        <v>52.1</v>
      </c>
      <c r="F597">
        <v>61.5</v>
      </c>
      <c r="G597">
        <v>47</v>
      </c>
      <c r="H597">
        <v>43</v>
      </c>
      <c r="I597">
        <v>55.2</v>
      </c>
      <c r="J597">
        <v>51.3</v>
      </c>
      <c r="K597">
        <v>54.9</v>
      </c>
      <c r="L597">
        <v>56.3</v>
      </c>
    </row>
    <row r="598" spans="1:12" x14ac:dyDescent="0.2">
      <c r="A598" s="111">
        <v>35674</v>
      </c>
      <c r="B598">
        <v>55.4</v>
      </c>
      <c r="C598">
        <v>51.6</v>
      </c>
      <c r="D598">
        <v>50</v>
      </c>
      <c r="E598">
        <v>53</v>
      </c>
      <c r="F598">
        <v>56.6</v>
      </c>
      <c r="G598">
        <v>49.5</v>
      </c>
      <c r="H598">
        <v>47.2</v>
      </c>
      <c r="I598">
        <v>54.8</v>
      </c>
      <c r="J598">
        <v>51.2</v>
      </c>
      <c r="K598">
        <v>49.4</v>
      </c>
      <c r="L598">
        <v>53.9</v>
      </c>
    </row>
    <row r="599" spans="1:12" x14ac:dyDescent="0.2">
      <c r="A599" s="111">
        <v>35704</v>
      </c>
      <c r="B599">
        <v>60.9</v>
      </c>
      <c r="C599">
        <v>51.8</v>
      </c>
      <c r="D599">
        <v>56.5</v>
      </c>
      <c r="E599">
        <v>53.6</v>
      </c>
      <c r="F599">
        <v>59.4</v>
      </c>
      <c r="G599">
        <v>47</v>
      </c>
      <c r="H599">
        <v>45</v>
      </c>
      <c r="I599">
        <v>54.9</v>
      </c>
      <c r="J599">
        <v>52.8</v>
      </c>
      <c r="K599">
        <v>54.9</v>
      </c>
      <c r="L599">
        <v>56.4</v>
      </c>
    </row>
    <row r="600" spans="1:12" x14ac:dyDescent="0.2">
      <c r="A600" s="111">
        <v>35735</v>
      </c>
      <c r="B600">
        <v>57.4</v>
      </c>
      <c r="C600">
        <v>54.7</v>
      </c>
      <c r="D600">
        <v>50</v>
      </c>
      <c r="E600">
        <v>52.1</v>
      </c>
      <c r="F600">
        <v>60.1</v>
      </c>
      <c r="G600">
        <v>48</v>
      </c>
      <c r="H600">
        <v>43.8</v>
      </c>
      <c r="I600">
        <v>55.2</v>
      </c>
      <c r="J600">
        <v>53.7</v>
      </c>
      <c r="K600">
        <v>53.6</v>
      </c>
      <c r="L600">
        <v>55.7</v>
      </c>
    </row>
    <row r="601" spans="1:12" x14ac:dyDescent="0.2">
      <c r="A601" s="111">
        <v>35765</v>
      </c>
      <c r="B601">
        <v>57.2</v>
      </c>
      <c r="C601">
        <v>56</v>
      </c>
      <c r="D601">
        <v>52</v>
      </c>
      <c r="E601">
        <v>52.2</v>
      </c>
      <c r="F601">
        <v>56.7</v>
      </c>
      <c r="G601">
        <v>46.5</v>
      </c>
      <c r="H601">
        <v>46.2</v>
      </c>
      <c r="I601">
        <v>53.9</v>
      </c>
      <c r="J601">
        <v>52.1</v>
      </c>
      <c r="K601">
        <v>51.4</v>
      </c>
      <c r="L601">
        <v>54.5</v>
      </c>
    </row>
    <row r="602" spans="1:12" x14ac:dyDescent="0.2">
      <c r="A602" s="111">
        <v>35796</v>
      </c>
      <c r="B602">
        <v>57.1</v>
      </c>
      <c r="C602">
        <v>55.1</v>
      </c>
      <c r="D602">
        <v>47</v>
      </c>
      <c r="E602">
        <v>47</v>
      </c>
      <c r="F602">
        <v>55.6</v>
      </c>
      <c r="G602">
        <v>47.5</v>
      </c>
      <c r="H602">
        <v>46.2</v>
      </c>
      <c r="I602">
        <v>53</v>
      </c>
      <c r="J602">
        <v>51.1</v>
      </c>
      <c r="K602">
        <v>46.2</v>
      </c>
      <c r="L602">
        <v>53.8</v>
      </c>
    </row>
    <row r="603" spans="1:12" x14ac:dyDescent="0.2">
      <c r="A603" s="111">
        <v>35827</v>
      </c>
      <c r="B603">
        <v>54.6</v>
      </c>
      <c r="C603">
        <v>53.4</v>
      </c>
      <c r="D603">
        <v>48</v>
      </c>
      <c r="E603">
        <v>45.5</v>
      </c>
      <c r="F603">
        <v>54.6</v>
      </c>
      <c r="G603">
        <v>46.5</v>
      </c>
      <c r="H603">
        <v>46.2</v>
      </c>
      <c r="I603">
        <v>52.8</v>
      </c>
      <c r="J603">
        <v>51.7</v>
      </c>
      <c r="K603">
        <v>48.3</v>
      </c>
      <c r="L603">
        <v>52.9</v>
      </c>
    </row>
    <row r="604" spans="1:12" x14ac:dyDescent="0.2">
      <c r="A604" s="111">
        <v>35855</v>
      </c>
      <c r="B604">
        <v>54.9</v>
      </c>
      <c r="C604">
        <v>52.1</v>
      </c>
      <c r="D604">
        <v>51.5</v>
      </c>
      <c r="E604">
        <v>44.2</v>
      </c>
      <c r="F604">
        <v>54.5</v>
      </c>
      <c r="G604">
        <v>47</v>
      </c>
      <c r="H604">
        <v>46</v>
      </c>
      <c r="I604">
        <v>53</v>
      </c>
      <c r="J604">
        <v>51.4</v>
      </c>
      <c r="K604">
        <v>46.7</v>
      </c>
      <c r="L604">
        <v>52.9</v>
      </c>
    </row>
    <row r="605" spans="1:12" x14ac:dyDescent="0.2">
      <c r="A605" s="111">
        <v>35886</v>
      </c>
      <c r="B605">
        <v>55.3</v>
      </c>
      <c r="C605">
        <v>53.9</v>
      </c>
      <c r="D605">
        <v>52.5</v>
      </c>
      <c r="E605">
        <v>40.5</v>
      </c>
      <c r="F605">
        <v>53.3</v>
      </c>
      <c r="G605">
        <v>49</v>
      </c>
      <c r="H605">
        <v>46.1</v>
      </c>
      <c r="I605">
        <v>52.4</v>
      </c>
      <c r="J605">
        <v>49</v>
      </c>
      <c r="K605">
        <v>48.5</v>
      </c>
      <c r="L605">
        <v>52.2</v>
      </c>
    </row>
    <row r="606" spans="1:12" x14ac:dyDescent="0.2">
      <c r="A606" s="111">
        <v>35916</v>
      </c>
      <c r="B606">
        <v>51.5</v>
      </c>
      <c r="C606">
        <v>52.1</v>
      </c>
      <c r="D606">
        <v>48.5</v>
      </c>
      <c r="E606">
        <v>41.1</v>
      </c>
      <c r="F606">
        <v>53.2</v>
      </c>
      <c r="G606">
        <v>47.5</v>
      </c>
      <c r="H606">
        <v>46</v>
      </c>
      <c r="I606">
        <v>51.5</v>
      </c>
      <c r="J606">
        <v>49.3</v>
      </c>
      <c r="K606">
        <v>46.1</v>
      </c>
      <c r="L606">
        <v>50.9</v>
      </c>
    </row>
    <row r="607" spans="1:12" x14ac:dyDescent="0.2">
      <c r="A607" s="111">
        <v>35947</v>
      </c>
      <c r="B607">
        <v>50.2</v>
      </c>
      <c r="C607">
        <v>51.7</v>
      </c>
      <c r="D607">
        <v>48.5</v>
      </c>
      <c r="E607">
        <v>39.299999999999997</v>
      </c>
      <c r="F607">
        <v>50.6</v>
      </c>
      <c r="G607">
        <v>44.5</v>
      </c>
      <c r="H607">
        <v>42</v>
      </c>
      <c r="I607">
        <v>50.9</v>
      </c>
      <c r="J607">
        <v>47</v>
      </c>
      <c r="K607">
        <v>46.3</v>
      </c>
      <c r="L607">
        <v>48.9</v>
      </c>
    </row>
    <row r="608" spans="1:12" x14ac:dyDescent="0.2">
      <c r="A608" s="111">
        <v>35977</v>
      </c>
      <c r="B608">
        <v>51.8</v>
      </c>
      <c r="C608">
        <v>51.4</v>
      </c>
      <c r="D608">
        <v>44.5</v>
      </c>
      <c r="E608">
        <v>38.4</v>
      </c>
      <c r="F608">
        <v>50.8</v>
      </c>
      <c r="G608">
        <v>47</v>
      </c>
      <c r="H608">
        <v>44.1</v>
      </c>
      <c r="I608">
        <v>50.2</v>
      </c>
      <c r="J608">
        <v>45.1</v>
      </c>
      <c r="K608">
        <v>45.6</v>
      </c>
      <c r="L608">
        <v>49.2</v>
      </c>
    </row>
    <row r="609" spans="1:12" x14ac:dyDescent="0.2">
      <c r="A609" s="111">
        <v>36008</v>
      </c>
      <c r="B609">
        <v>50.9</v>
      </c>
      <c r="C609">
        <v>51.2</v>
      </c>
      <c r="D609">
        <v>48.5</v>
      </c>
      <c r="E609">
        <v>37.799999999999997</v>
      </c>
      <c r="F609">
        <v>50.7</v>
      </c>
      <c r="G609">
        <v>50.5</v>
      </c>
      <c r="H609">
        <v>44.8</v>
      </c>
      <c r="I609">
        <v>50.3</v>
      </c>
      <c r="J609">
        <v>46.7</v>
      </c>
      <c r="K609">
        <v>44</v>
      </c>
      <c r="L609">
        <v>49.3</v>
      </c>
    </row>
    <row r="610" spans="1:12" x14ac:dyDescent="0.2">
      <c r="A610" s="111">
        <v>36039</v>
      </c>
      <c r="B610">
        <v>49.4</v>
      </c>
      <c r="C610">
        <v>51.5</v>
      </c>
      <c r="D610">
        <v>46</v>
      </c>
      <c r="E610">
        <v>34</v>
      </c>
      <c r="F610">
        <v>51.2</v>
      </c>
      <c r="G610">
        <v>49</v>
      </c>
      <c r="H610">
        <v>43.2</v>
      </c>
      <c r="I610">
        <v>50.8</v>
      </c>
      <c r="J610">
        <v>45.7</v>
      </c>
      <c r="K610">
        <v>44.2</v>
      </c>
      <c r="L610">
        <v>48.7</v>
      </c>
    </row>
    <row r="611" spans="1:12" x14ac:dyDescent="0.2">
      <c r="A611" s="111">
        <v>36069</v>
      </c>
      <c r="B611">
        <v>48</v>
      </c>
      <c r="C611">
        <v>51.3</v>
      </c>
      <c r="D611">
        <v>45.5</v>
      </c>
      <c r="E611">
        <v>34.700000000000003</v>
      </c>
      <c r="F611">
        <v>52.4</v>
      </c>
      <c r="G611">
        <v>50.5</v>
      </c>
      <c r="H611">
        <v>47.1</v>
      </c>
      <c r="I611">
        <v>49.8</v>
      </c>
      <c r="J611">
        <v>45.2</v>
      </c>
      <c r="K611">
        <v>44.4</v>
      </c>
      <c r="L611">
        <v>48.7</v>
      </c>
    </row>
    <row r="612" spans="1:12" x14ac:dyDescent="0.2">
      <c r="A612" s="111">
        <v>36100</v>
      </c>
      <c r="B612">
        <v>48.3</v>
      </c>
      <c r="C612">
        <v>51.1</v>
      </c>
      <c r="D612">
        <v>40.5</v>
      </c>
      <c r="E612">
        <v>34.5</v>
      </c>
      <c r="F612">
        <v>50.4</v>
      </c>
      <c r="G612">
        <v>47.5</v>
      </c>
      <c r="H612">
        <v>44.5</v>
      </c>
      <c r="I612">
        <v>50.4</v>
      </c>
      <c r="J612">
        <v>45.3</v>
      </c>
      <c r="K612">
        <v>43.7</v>
      </c>
      <c r="L612">
        <v>48.2</v>
      </c>
    </row>
    <row r="613" spans="1:12" x14ac:dyDescent="0.2">
      <c r="A613" s="111">
        <v>36130</v>
      </c>
      <c r="B613">
        <v>49.7</v>
      </c>
      <c r="C613">
        <v>50.5</v>
      </c>
      <c r="D613">
        <v>37</v>
      </c>
      <c r="E613">
        <v>31.9</v>
      </c>
      <c r="F613">
        <v>47.7</v>
      </c>
      <c r="G613">
        <v>47</v>
      </c>
      <c r="H613">
        <v>42.7</v>
      </c>
      <c r="I613">
        <v>48.5</v>
      </c>
      <c r="J613">
        <v>41.9</v>
      </c>
      <c r="K613">
        <v>46.2</v>
      </c>
      <c r="L613">
        <v>46.8</v>
      </c>
    </row>
    <row r="614" spans="1:12" x14ac:dyDescent="0.2">
      <c r="A614" s="111">
        <v>36161</v>
      </c>
      <c r="B614">
        <v>52.4</v>
      </c>
      <c r="C614">
        <v>50.5</v>
      </c>
      <c r="D614">
        <v>38</v>
      </c>
      <c r="E614">
        <v>33.700000000000003</v>
      </c>
      <c r="F614">
        <v>55.6</v>
      </c>
      <c r="G614">
        <v>44</v>
      </c>
      <c r="H614">
        <v>42.7</v>
      </c>
      <c r="I614">
        <v>51</v>
      </c>
      <c r="J614">
        <v>45.5</v>
      </c>
      <c r="K614">
        <v>50</v>
      </c>
      <c r="L614">
        <v>50.6</v>
      </c>
    </row>
    <row r="615" spans="1:12" x14ac:dyDescent="0.2">
      <c r="A615" s="111">
        <v>36192</v>
      </c>
      <c r="B615">
        <v>55</v>
      </c>
      <c r="C615">
        <v>54.6</v>
      </c>
      <c r="D615">
        <v>48.5</v>
      </c>
      <c r="E615">
        <v>35.200000000000003</v>
      </c>
      <c r="F615">
        <v>56</v>
      </c>
      <c r="G615">
        <v>43</v>
      </c>
      <c r="H615">
        <v>43.5</v>
      </c>
      <c r="I615">
        <v>50.8</v>
      </c>
      <c r="J615">
        <v>45.8</v>
      </c>
      <c r="K615">
        <v>53.3</v>
      </c>
      <c r="L615">
        <v>51.7</v>
      </c>
    </row>
    <row r="616" spans="1:12" x14ac:dyDescent="0.2">
      <c r="A616" s="111">
        <v>36220</v>
      </c>
      <c r="B616">
        <v>55.9</v>
      </c>
      <c r="C616">
        <v>52.8</v>
      </c>
      <c r="D616">
        <v>52</v>
      </c>
      <c r="E616">
        <v>42.5</v>
      </c>
      <c r="F616">
        <v>55.7</v>
      </c>
      <c r="G616">
        <v>43.5</v>
      </c>
      <c r="H616">
        <v>43.7</v>
      </c>
      <c r="I616">
        <v>52.3</v>
      </c>
      <c r="J616">
        <v>47.6</v>
      </c>
      <c r="K616">
        <v>50.1</v>
      </c>
      <c r="L616">
        <v>52.4</v>
      </c>
    </row>
    <row r="617" spans="1:12" x14ac:dyDescent="0.2">
      <c r="A617" s="111">
        <v>36251</v>
      </c>
      <c r="B617">
        <v>54</v>
      </c>
      <c r="C617">
        <v>51.6</v>
      </c>
      <c r="D617">
        <v>53</v>
      </c>
      <c r="E617">
        <v>47.4</v>
      </c>
      <c r="F617">
        <v>57.2</v>
      </c>
      <c r="G617">
        <v>45</v>
      </c>
      <c r="H617">
        <v>46.8</v>
      </c>
      <c r="I617">
        <v>49.5</v>
      </c>
      <c r="J617">
        <v>48.8</v>
      </c>
      <c r="K617">
        <v>51.1</v>
      </c>
      <c r="L617">
        <v>52.3</v>
      </c>
    </row>
    <row r="618" spans="1:12" x14ac:dyDescent="0.2">
      <c r="A618" s="111">
        <v>36281</v>
      </c>
      <c r="B618">
        <v>57.8</v>
      </c>
      <c r="C618">
        <v>53.1</v>
      </c>
      <c r="D618">
        <v>55.5</v>
      </c>
      <c r="E618">
        <v>51.2</v>
      </c>
      <c r="F618">
        <v>58.5</v>
      </c>
      <c r="G618">
        <v>45.5</v>
      </c>
      <c r="H618">
        <v>43.6</v>
      </c>
      <c r="I618">
        <v>52.1</v>
      </c>
      <c r="J618">
        <v>51.1</v>
      </c>
      <c r="K618">
        <v>50.9</v>
      </c>
      <c r="L618">
        <v>54.3</v>
      </c>
    </row>
    <row r="619" spans="1:12" x14ac:dyDescent="0.2">
      <c r="A619" s="111">
        <v>36312</v>
      </c>
      <c r="B619">
        <v>59.4</v>
      </c>
      <c r="C619">
        <v>52.2</v>
      </c>
      <c r="D619">
        <v>54.5</v>
      </c>
      <c r="E619">
        <v>54.2</v>
      </c>
      <c r="F619">
        <v>61.6</v>
      </c>
      <c r="G619">
        <v>43.5</v>
      </c>
      <c r="H619">
        <v>44.7</v>
      </c>
      <c r="I619">
        <v>52.6</v>
      </c>
      <c r="J619">
        <v>51.3</v>
      </c>
      <c r="K619">
        <v>52.4</v>
      </c>
      <c r="L619">
        <v>55.8</v>
      </c>
    </row>
    <row r="620" spans="1:12" x14ac:dyDescent="0.2">
      <c r="A620" s="111">
        <v>36342</v>
      </c>
      <c r="B620">
        <v>54.6</v>
      </c>
      <c r="C620">
        <v>54.1</v>
      </c>
      <c r="D620">
        <v>50.5</v>
      </c>
      <c r="E620">
        <v>55.5</v>
      </c>
      <c r="F620">
        <v>58.1</v>
      </c>
      <c r="G620">
        <v>45</v>
      </c>
      <c r="H620">
        <v>44.9</v>
      </c>
      <c r="I620">
        <v>54</v>
      </c>
      <c r="J620">
        <v>50.4</v>
      </c>
      <c r="K620">
        <v>51.1</v>
      </c>
      <c r="L620">
        <v>53.6</v>
      </c>
    </row>
    <row r="621" spans="1:12" x14ac:dyDescent="0.2">
      <c r="A621" s="111">
        <v>36373</v>
      </c>
      <c r="B621">
        <v>57.5</v>
      </c>
      <c r="C621">
        <v>53.7</v>
      </c>
      <c r="D621">
        <v>52.5</v>
      </c>
      <c r="E621">
        <v>60.6</v>
      </c>
      <c r="F621">
        <v>58.3</v>
      </c>
      <c r="G621">
        <v>45.5</v>
      </c>
      <c r="H621">
        <v>46.2</v>
      </c>
      <c r="I621">
        <v>51.4</v>
      </c>
      <c r="J621">
        <v>53.1</v>
      </c>
      <c r="K621">
        <v>54.4</v>
      </c>
      <c r="L621">
        <v>54.8</v>
      </c>
    </row>
    <row r="622" spans="1:12" x14ac:dyDescent="0.2">
      <c r="A622" s="111">
        <v>36404</v>
      </c>
      <c r="B622">
        <v>63.5</v>
      </c>
      <c r="C622">
        <v>54.2</v>
      </c>
      <c r="D622">
        <v>54.5</v>
      </c>
      <c r="E622">
        <v>65.8</v>
      </c>
      <c r="F622">
        <v>59.9</v>
      </c>
      <c r="G622">
        <v>43.5</v>
      </c>
      <c r="H622">
        <v>43.8</v>
      </c>
      <c r="I622">
        <v>55.8</v>
      </c>
      <c r="J622">
        <v>51.3</v>
      </c>
      <c r="K622">
        <v>55.8</v>
      </c>
      <c r="L622">
        <v>57</v>
      </c>
    </row>
    <row r="623" spans="1:12" x14ac:dyDescent="0.2">
      <c r="A623" s="111">
        <v>36434</v>
      </c>
      <c r="B623">
        <v>61.3</v>
      </c>
      <c r="C623">
        <v>54.3</v>
      </c>
      <c r="D623">
        <v>54</v>
      </c>
      <c r="E623">
        <v>68.8</v>
      </c>
      <c r="F623">
        <v>59.7</v>
      </c>
      <c r="G623">
        <v>44.5</v>
      </c>
      <c r="H623">
        <v>48</v>
      </c>
      <c r="I623">
        <v>56.2</v>
      </c>
      <c r="J623">
        <v>53</v>
      </c>
      <c r="K623">
        <v>54.9</v>
      </c>
      <c r="L623">
        <v>57.2</v>
      </c>
    </row>
    <row r="624" spans="1:12" x14ac:dyDescent="0.2">
      <c r="A624" s="111">
        <v>36465</v>
      </c>
      <c r="B624">
        <v>63.1</v>
      </c>
      <c r="C624">
        <v>52.7</v>
      </c>
      <c r="D624">
        <v>58.5</v>
      </c>
      <c r="E624">
        <v>68.099999999999994</v>
      </c>
      <c r="F624">
        <v>60.2</v>
      </c>
      <c r="G624">
        <v>48.5</v>
      </c>
      <c r="H624">
        <v>49.7</v>
      </c>
      <c r="I624">
        <v>56.8</v>
      </c>
      <c r="J624">
        <v>53.1</v>
      </c>
      <c r="K624">
        <v>55.8</v>
      </c>
      <c r="L624">
        <v>58.1</v>
      </c>
    </row>
    <row r="625" spans="1:12" x14ac:dyDescent="0.2">
      <c r="A625" s="111">
        <v>36495</v>
      </c>
      <c r="B625">
        <v>60.3</v>
      </c>
      <c r="C625">
        <v>52</v>
      </c>
      <c r="D625">
        <v>50</v>
      </c>
      <c r="E625">
        <v>67.400000000000006</v>
      </c>
      <c r="F625">
        <v>60.6</v>
      </c>
      <c r="G625">
        <v>48.5</v>
      </c>
      <c r="H625">
        <v>49</v>
      </c>
      <c r="I625">
        <v>56.7</v>
      </c>
      <c r="J625">
        <v>55.7</v>
      </c>
      <c r="K625">
        <v>55</v>
      </c>
      <c r="L625">
        <v>57.8</v>
      </c>
    </row>
    <row r="626" spans="1:12" x14ac:dyDescent="0.2">
      <c r="A626" s="111">
        <v>36526</v>
      </c>
      <c r="B626">
        <v>60.4</v>
      </c>
      <c r="C626">
        <v>52.9</v>
      </c>
      <c r="D626">
        <v>52</v>
      </c>
      <c r="E626">
        <v>72.400000000000006</v>
      </c>
      <c r="F626">
        <v>57.8</v>
      </c>
      <c r="G626">
        <v>46.5</v>
      </c>
      <c r="H626">
        <v>52.8</v>
      </c>
      <c r="I626">
        <v>55</v>
      </c>
      <c r="J626">
        <v>52.8</v>
      </c>
      <c r="K626">
        <v>53.4</v>
      </c>
      <c r="L626">
        <v>56.7</v>
      </c>
    </row>
    <row r="627" spans="1:12" x14ac:dyDescent="0.2">
      <c r="A627" s="111">
        <v>36557</v>
      </c>
      <c r="B627">
        <v>58.7</v>
      </c>
      <c r="C627">
        <v>53</v>
      </c>
      <c r="D627">
        <v>54</v>
      </c>
      <c r="E627">
        <v>71.599999999999994</v>
      </c>
      <c r="F627">
        <v>59.1</v>
      </c>
      <c r="G627">
        <v>48</v>
      </c>
      <c r="H627">
        <v>44.9</v>
      </c>
      <c r="I627">
        <v>54.4</v>
      </c>
      <c r="J627">
        <v>53.6</v>
      </c>
      <c r="K627">
        <v>54.2</v>
      </c>
      <c r="L627">
        <v>55.8</v>
      </c>
    </row>
    <row r="628" spans="1:12" x14ac:dyDescent="0.2">
      <c r="A628" s="111">
        <v>36586</v>
      </c>
      <c r="B628">
        <v>56.2</v>
      </c>
      <c r="C628">
        <v>53.5</v>
      </c>
      <c r="D628">
        <v>51</v>
      </c>
      <c r="E628">
        <v>78.7</v>
      </c>
      <c r="F628">
        <v>59.5</v>
      </c>
      <c r="G628">
        <v>48</v>
      </c>
      <c r="H628">
        <v>47.5</v>
      </c>
      <c r="I628">
        <v>54.3</v>
      </c>
      <c r="J628">
        <v>51.2</v>
      </c>
      <c r="K628">
        <v>54.8</v>
      </c>
      <c r="L628">
        <v>54.9</v>
      </c>
    </row>
    <row r="629" spans="1:12" x14ac:dyDescent="0.2">
      <c r="A629" s="111">
        <v>36617</v>
      </c>
      <c r="B629">
        <v>55.4</v>
      </c>
      <c r="C629">
        <v>53.8</v>
      </c>
      <c r="D629">
        <v>51</v>
      </c>
      <c r="E629">
        <v>71.2</v>
      </c>
      <c r="F629">
        <v>58.1</v>
      </c>
      <c r="G629">
        <v>47</v>
      </c>
      <c r="H629">
        <v>46.1</v>
      </c>
      <c r="I629">
        <v>55.4</v>
      </c>
      <c r="J629">
        <v>53.2</v>
      </c>
      <c r="K629">
        <v>51.5</v>
      </c>
      <c r="L629">
        <v>54.7</v>
      </c>
    </row>
    <row r="630" spans="1:12" x14ac:dyDescent="0.2">
      <c r="A630" s="111">
        <v>36647</v>
      </c>
      <c r="B630">
        <v>51.5</v>
      </c>
      <c r="C630">
        <v>54.2</v>
      </c>
      <c r="D630">
        <v>49</v>
      </c>
      <c r="E630">
        <v>65.7</v>
      </c>
      <c r="F630">
        <v>56.4</v>
      </c>
      <c r="G630">
        <v>50.5</v>
      </c>
      <c r="H630">
        <v>46.9</v>
      </c>
      <c r="I630">
        <v>55.4</v>
      </c>
      <c r="J630">
        <v>53</v>
      </c>
      <c r="K630">
        <v>56.4</v>
      </c>
      <c r="L630">
        <v>53.2</v>
      </c>
    </row>
    <row r="631" spans="1:12" x14ac:dyDescent="0.2">
      <c r="A631" s="111">
        <v>36678</v>
      </c>
      <c r="B631">
        <v>50</v>
      </c>
      <c r="C631">
        <v>55.7</v>
      </c>
      <c r="D631">
        <v>48.5</v>
      </c>
      <c r="E631">
        <v>62.9</v>
      </c>
      <c r="F631">
        <v>53.4</v>
      </c>
      <c r="G631">
        <v>47</v>
      </c>
      <c r="H631">
        <v>47</v>
      </c>
      <c r="I631">
        <v>54.5</v>
      </c>
      <c r="J631">
        <v>50.7</v>
      </c>
      <c r="K631">
        <v>52.8</v>
      </c>
      <c r="L631">
        <v>51.4</v>
      </c>
    </row>
    <row r="632" spans="1:12" x14ac:dyDescent="0.2">
      <c r="A632" s="111">
        <v>36708</v>
      </c>
      <c r="B632">
        <v>52</v>
      </c>
      <c r="C632">
        <v>50.8</v>
      </c>
      <c r="D632">
        <v>45</v>
      </c>
      <c r="E632">
        <v>63.4</v>
      </c>
      <c r="F632">
        <v>53.7</v>
      </c>
      <c r="G632">
        <v>49.5</v>
      </c>
      <c r="H632">
        <v>48.5</v>
      </c>
      <c r="I632">
        <v>53.9</v>
      </c>
      <c r="J632">
        <v>52.5</v>
      </c>
      <c r="K632">
        <v>51.7</v>
      </c>
      <c r="L632">
        <v>52.5</v>
      </c>
    </row>
    <row r="633" spans="1:12" x14ac:dyDescent="0.2">
      <c r="A633" s="111">
        <v>36739</v>
      </c>
      <c r="B633">
        <v>50</v>
      </c>
      <c r="C633">
        <v>52.2</v>
      </c>
      <c r="D633">
        <v>49</v>
      </c>
      <c r="E633">
        <v>58.1</v>
      </c>
      <c r="F633">
        <v>49.7</v>
      </c>
      <c r="G633">
        <v>50.5</v>
      </c>
      <c r="H633">
        <v>47.1</v>
      </c>
      <c r="I633">
        <v>53.5</v>
      </c>
      <c r="J633">
        <v>48.8</v>
      </c>
      <c r="K633">
        <v>50.8</v>
      </c>
      <c r="L633">
        <v>49.9</v>
      </c>
    </row>
    <row r="634" spans="1:12" x14ac:dyDescent="0.2">
      <c r="A634" s="111">
        <v>36770</v>
      </c>
      <c r="B634">
        <v>48.9</v>
      </c>
      <c r="C634">
        <v>48.9</v>
      </c>
      <c r="D634">
        <v>47</v>
      </c>
      <c r="E634">
        <v>58.4</v>
      </c>
      <c r="F634">
        <v>51.5</v>
      </c>
      <c r="G634">
        <v>48.5</v>
      </c>
      <c r="H634">
        <v>45.9</v>
      </c>
      <c r="I634">
        <v>49.6</v>
      </c>
      <c r="J634">
        <v>50.6</v>
      </c>
      <c r="K634">
        <v>50.7</v>
      </c>
      <c r="L634">
        <v>49.7</v>
      </c>
    </row>
    <row r="635" spans="1:12" x14ac:dyDescent="0.2">
      <c r="A635" s="111">
        <v>36800</v>
      </c>
      <c r="B635">
        <v>48.4</v>
      </c>
      <c r="C635">
        <v>52.4</v>
      </c>
      <c r="D635">
        <v>41</v>
      </c>
      <c r="E635">
        <v>57.7</v>
      </c>
      <c r="F635">
        <v>49.3</v>
      </c>
      <c r="G635">
        <v>50.5</v>
      </c>
      <c r="H635">
        <v>45.9</v>
      </c>
      <c r="I635">
        <v>51.1</v>
      </c>
      <c r="J635">
        <v>48.2</v>
      </c>
      <c r="K635">
        <v>48.7</v>
      </c>
      <c r="L635">
        <v>48.7</v>
      </c>
    </row>
    <row r="636" spans="1:12" x14ac:dyDescent="0.2">
      <c r="A636" s="111">
        <v>36831</v>
      </c>
      <c r="B636">
        <v>49.1</v>
      </c>
      <c r="C636">
        <v>53.2</v>
      </c>
      <c r="D636">
        <v>42</v>
      </c>
      <c r="E636">
        <v>58.1</v>
      </c>
      <c r="F636">
        <v>50.1</v>
      </c>
      <c r="G636">
        <v>51.5</v>
      </c>
      <c r="H636">
        <v>42.8</v>
      </c>
      <c r="I636">
        <v>50.3</v>
      </c>
      <c r="J636">
        <v>47.1</v>
      </c>
      <c r="K636">
        <v>48.6</v>
      </c>
      <c r="L636">
        <v>48.5</v>
      </c>
    </row>
    <row r="637" spans="1:12" x14ac:dyDescent="0.2">
      <c r="A637" s="111">
        <v>36861</v>
      </c>
      <c r="B637">
        <v>42.1</v>
      </c>
      <c r="C637">
        <v>51.2</v>
      </c>
      <c r="D637">
        <v>36</v>
      </c>
      <c r="E637">
        <v>59.8</v>
      </c>
      <c r="F637">
        <v>42.9</v>
      </c>
      <c r="G637">
        <v>51</v>
      </c>
      <c r="H637">
        <v>40.4</v>
      </c>
      <c r="I637">
        <v>52.8</v>
      </c>
      <c r="J637">
        <v>42.7</v>
      </c>
      <c r="K637">
        <v>49.5</v>
      </c>
      <c r="L637">
        <v>43.9</v>
      </c>
    </row>
    <row r="638" spans="1:12" x14ac:dyDescent="0.2">
      <c r="A638" s="111">
        <v>36892</v>
      </c>
      <c r="B638">
        <v>38.4</v>
      </c>
      <c r="C638">
        <v>49.1</v>
      </c>
      <c r="D638">
        <v>32.5</v>
      </c>
      <c r="E638">
        <v>64.599999999999994</v>
      </c>
      <c r="F638">
        <v>39.200000000000003</v>
      </c>
      <c r="G638">
        <v>56</v>
      </c>
      <c r="H638">
        <v>41.8</v>
      </c>
      <c r="I638">
        <v>49.8</v>
      </c>
      <c r="J638">
        <v>42.3</v>
      </c>
      <c r="K638">
        <v>46.7</v>
      </c>
      <c r="L638">
        <v>42.3</v>
      </c>
    </row>
    <row r="639" spans="1:12" x14ac:dyDescent="0.2">
      <c r="A639" s="111">
        <v>36923</v>
      </c>
      <c r="B639">
        <v>39.9</v>
      </c>
      <c r="C639">
        <v>47.5</v>
      </c>
      <c r="D639">
        <v>37</v>
      </c>
      <c r="E639">
        <v>55.6</v>
      </c>
      <c r="F639">
        <v>38.6</v>
      </c>
      <c r="G639">
        <v>52.5</v>
      </c>
      <c r="H639">
        <v>44.2</v>
      </c>
      <c r="I639">
        <v>50.2</v>
      </c>
      <c r="J639">
        <v>37.799999999999997</v>
      </c>
      <c r="K639">
        <v>46.8</v>
      </c>
      <c r="L639">
        <v>42.1</v>
      </c>
    </row>
    <row r="640" spans="1:12" x14ac:dyDescent="0.2">
      <c r="A640" s="111">
        <v>36951</v>
      </c>
      <c r="B640">
        <v>41.5</v>
      </c>
      <c r="C640">
        <v>48.8</v>
      </c>
      <c r="D640">
        <v>43.5</v>
      </c>
      <c r="E640">
        <v>49.9</v>
      </c>
      <c r="F640">
        <v>42.6</v>
      </c>
      <c r="G640">
        <v>52</v>
      </c>
      <c r="H640">
        <v>43.7</v>
      </c>
      <c r="I640">
        <v>47.7</v>
      </c>
      <c r="J640">
        <v>39.9</v>
      </c>
      <c r="K640">
        <v>50.3</v>
      </c>
      <c r="L640">
        <v>43.1</v>
      </c>
    </row>
    <row r="641" spans="1:12" x14ac:dyDescent="0.2">
      <c r="A641" s="111">
        <v>36982</v>
      </c>
      <c r="B641">
        <v>45.5</v>
      </c>
      <c r="C641">
        <v>47.2</v>
      </c>
      <c r="D641">
        <v>43.5</v>
      </c>
      <c r="E641">
        <v>48</v>
      </c>
      <c r="F641">
        <v>43.1</v>
      </c>
      <c r="G641">
        <v>50</v>
      </c>
      <c r="H641">
        <v>39.700000000000003</v>
      </c>
      <c r="I641">
        <v>47.2</v>
      </c>
      <c r="J641">
        <v>38.200000000000003</v>
      </c>
      <c r="K641">
        <v>47.5</v>
      </c>
      <c r="L641">
        <v>42.7</v>
      </c>
    </row>
    <row r="642" spans="1:12" x14ac:dyDescent="0.2">
      <c r="A642" s="111">
        <v>37012</v>
      </c>
      <c r="B642">
        <v>44.9</v>
      </c>
      <c r="C642">
        <v>46.9</v>
      </c>
      <c r="D642">
        <v>40</v>
      </c>
      <c r="E642">
        <v>45.1</v>
      </c>
      <c r="F642">
        <v>43.1</v>
      </c>
      <c r="G642">
        <v>51</v>
      </c>
      <c r="H642">
        <v>38.200000000000003</v>
      </c>
      <c r="I642">
        <v>45.4</v>
      </c>
      <c r="J642">
        <v>35.1</v>
      </c>
      <c r="K642">
        <v>45.3</v>
      </c>
      <c r="L642">
        <v>41.3</v>
      </c>
    </row>
    <row r="643" spans="1:12" x14ac:dyDescent="0.2">
      <c r="A643" s="111">
        <v>37043</v>
      </c>
      <c r="B643">
        <v>47.8</v>
      </c>
      <c r="C643">
        <v>47</v>
      </c>
      <c r="D643">
        <v>42</v>
      </c>
      <c r="E643">
        <v>42.8</v>
      </c>
      <c r="F643">
        <v>45.3</v>
      </c>
      <c r="G643">
        <v>48</v>
      </c>
      <c r="H643">
        <v>39.9</v>
      </c>
      <c r="I643">
        <v>47.1</v>
      </c>
      <c r="J643">
        <v>35.700000000000003</v>
      </c>
      <c r="K643">
        <v>45.2</v>
      </c>
      <c r="L643">
        <v>43.2</v>
      </c>
    </row>
    <row r="644" spans="1:12" x14ac:dyDescent="0.2">
      <c r="A644" s="111">
        <v>37073</v>
      </c>
      <c r="B644">
        <v>49.2</v>
      </c>
      <c r="C644">
        <v>47.2</v>
      </c>
      <c r="D644">
        <v>42.5</v>
      </c>
      <c r="E644">
        <v>39.9</v>
      </c>
      <c r="F644">
        <v>47</v>
      </c>
      <c r="G644">
        <v>45</v>
      </c>
      <c r="H644">
        <v>37.1</v>
      </c>
      <c r="I644">
        <v>46.8</v>
      </c>
      <c r="J644">
        <v>37.200000000000003</v>
      </c>
      <c r="K644">
        <v>48.4</v>
      </c>
      <c r="L644">
        <v>43.5</v>
      </c>
    </row>
    <row r="645" spans="1:12" x14ac:dyDescent="0.2">
      <c r="A645" s="111">
        <v>37104</v>
      </c>
      <c r="B645">
        <v>54.3</v>
      </c>
      <c r="C645">
        <v>50</v>
      </c>
      <c r="D645">
        <v>44.5</v>
      </c>
      <c r="E645">
        <v>35</v>
      </c>
      <c r="F645">
        <v>51.8</v>
      </c>
      <c r="G645">
        <v>48.5</v>
      </c>
      <c r="H645">
        <v>37.6</v>
      </c>
      <c r="I645">
        <v>46.7</v>
      </c>
      <c r="J645">
        <v>41.3</v>
      </c>
      <c r="K645">
        <v>52</v>
      </c>
      <c r="L645">
        <v>46.3</v>
      </c>
    </row>
    <row r="646" spans="1:12" x14ac:dyDescent="0.2">
      <c r="A646" s="111">
        <v>37135</v>
      </c>
      <c r="B646">
        <v>51.3</v>
      </c>
      <c r="C646">
        <v>49.7</v>
      </c>
      <c r="D646">
        <v>43</v>
      </c>
      <c r="E646">
        <v>36.6</v>
      </c>
      <c r="F646">
        <v>51.8</v>
      </c>
      <c r="G646">
        <v>48.5</v>
      </c>
      <c r="H646">
        <v>38.9</v>
      </c>
      <c r="I646">
        <v>47.5</v>
      </c>
      <c r="J646">
        <v>41.5</v>
      </c>
      <c r="K646">
        <v>46.9</v>
      </c>
      <c r="L646">
        <v>46.2</v>
      </c>
    </row>
    <row r="647" spans="1:12" x14ac:dyDescent="0.2">
      <c r="A647" s="111">
        <v>37165</v>
      </c>
      <c r="B647">
        <v>38.9</v>
      </c>
      <c r="C647">
        <v>47.6</v>
      </c>
      <c r="D647">
        <v>36</v>
      </c>
      <c r="E647">
        <v>33.299999999999997</v>
      </c>
      <c r="F647">
        <v>41.8</v>
      </c>
      <c r="G647">
        <v>44.5</v>
      </c>
      <c r="H647">
        <v>38.299999999999997</v>
      </c>
      <c r="I647">
        <v>49.5</v>
      </c>
      <c r="J647">
        <v>35.6</v>
      </c>
      <c r="K647">
        <v>44.3</v>
      </c>
      <c r="L647">
        <v>40.799999999999997</v>
      </c>
    </row>
    <row r="648" spans="1:12" x14ac:dyDescent="0.2">
      <c r="A648" s="111">
        <v>37196</v>
      </c>
      <c r="B648">
        <v>49.1</v>
      </c>
      <c r="C648">
        <v>49.5</v>
      </c>
      <c r="D648">
        <v>38.5</v>
      </c>
      <c r="E648">
        <v>32</v>
      </c>
      <c r="F648">
        <v>46.9</v>
      </c>
      <c r="G648">
        <v>44.5</v>
      </c>
      <c r="H648">
        <v>38.9</v>
      </c>
      <c r="I648">
        <v>49.1</v>
      </c>
      <c r="J648">
        <v>36.4</v>
      </c>
      <c r="K648">
        <v>50</v>
      </c>
      <c r="L648">
        <v>44.1</v>
      </c>
    </row>
    <row r="649" spans="1:12" x14ac:dyDescent="0.2">
      <c r="A649" s="111">
        <v>37226</v>
      </c>
      <c r="B649">
        <v>51.4</v>
      </c>
      <c r="C649">
        <v>50.2</v>
      </c>
      <c r="D649">
        <v>39.5</v>
      </c>
      <c r="E649">
        <v>33.200000000000003</v>
      </c>
      <c r="F649">
        <v>49.2</v>
      </c>
      <c r="G649">
        <v>44</v>
      </c>
      <c r="H649">
        <v>37.6</v>
      </c>
      <c r="I649">
        <v>49.3</v>
      </c>
      <c r="J649">
        <v>39.1</v>
      </c>
      <c r="K649">
        <v>47.6</v>
      </c>
      <c r="L649">
        <v>45.3</v>
      </c>
    </row>
    <row r="650" spans="1:12" x14ac:dyDescent="0.2">
      <c r="A650" s="111">
        <v>37257</v>
      </c>
      <c r="B650">
        <v>55.2</v>
      </c>
      <c r="C650">
        <v>51.3</v>
      </c>
      <c r="D650">
        <v>44.5</v>
      </c>
      <c r="E650">
        <v>43.9</v>
      </c>
      <c r="F650">
        <v>51.1</v>
      </c>
      <c r="G650">
        <v>43.5</v>
      </c>
      <c r="H650">
        <v>39.200000000000003</v>
      </c>
      <c r="I650">
        <v>51.2</v>
      </c>
      <c r="J650">
        <v>41</v>
      </c>
      <c r="K650">
        <v>50.1</v>
      </c>
      <c r="L650">
        <v>47.5</v>
      </c>
    </row>
    <row r="651" spans="1:12" x14ac:dyDescent="0.2">
      <c r="A651" s="111">
        <v>37288</v>
      </c>
      <c r="B651">
        <v>60.7</v>
      </c>
      <c r="C651">
        <v>52.4</v>
      </c>
      <c r="D651">
        <v>53</v>
      </c>
      <c r="E651">
        <v>41.5</v>
      </c>
      <c r="F651">
        <v>58.1</v>
      </c>
      <c r="G651">
        <v>41.5</v>
      </c>
      <c r="H651">
        <v>39.700000000000003</v>
      </c>
      <c r="I651">
        <v>51.4</v>
      </c>
      <c r="J651">
        <v>43.8</v>
      </c>
      <c r="K651">
        <v>50.7</v>
      </c>
      <c r="L651">
        <v>50.7</v>
      </c>
    </row>
    <row r="652" spans="1:12" x14ac:dyDescent="0.2">
      <c r="A652" s="111">
        <v>37316</v>
      </c>
      <c r="B652">
        <v>63.8</v>
      </c>
      <c r="C652">
        <v>53.9</v>
      </c>
      <c r="D652">
        <v>62.5</v>
      </c>
      <c r="E652">
        <v>51.9</v>
      </c>
      <c r="F652">
        <v>58.3</v>
      </c>
      <c r="G652">
        <v>40</v>
      </c>
      <c r="H652">
        <v>41.4</v>
      </c>
      <c r="I652">
        <v>51.9</v>
      </c>
      <c r="J652">
        <v>46.6</v>
      </c>
      <c r="K652">
        <v>50.6</v>
      </c>
      <c r="L652">
        <v>52.4</v>
      </c>
    </row>
    <row r="653" spans="1:12" x14ac:dyDescent="0.2">
      <c r="A653" s="111">
        <v>37347</v>
      </c>
      <c r="B653">
        <v>59.9</v>
      </c>
      <c r="C653">
        <v>55.5</v>
      </c>
      <c r="D653">
        <v>56</v>
      </c>
      <c r="E653">
        <v>60.3</v>
      </c>
      <c r="F653">
        <v>59.1</v>
      </c>
      <c r="G653">
        <v>40.5</v>
      </c>
      <c r="H653">
        <v>43</v>
      </c>
      <c r="I653">
        <v>53.5</v>
      </c>
      <c r="J653">
        <v>46.6</v>
      </c>
      <c r="K653">
        <v>51.9</v>
      </c>
      <c r="L653">
        <v>52.4</v>
      </c>
    </row>
    <row r="654" spans="1:12" x14ac:dyDescent="0.2">
      <c r="A654" s="111">
        <v>37377</v>
      </c>
      <c r="B654">
        <v>61.8</v>
      </c>
      <c r="C654">
        <v>53.9</v>
      </c>
      <c r="D654">
        <v>56.5</v>
      </c>
      <c r="E654">
        <v>63</v>
      </c>
      <c r="F654">
        <v>59.4</v>
      </c>
      <c r="G654">
        <v>39</v>
      </c>
      <c r="H654">
        <v>43.8</v>
      </c>
      <c r="I654">
        <v>53.4</v>
      </c>
      <c r="J654">
        <v>47.3</v>
      </c>
      <c r="K654">
        <v>53.3</v>
      </c>
      <c r="L654">
        <v>53.1</v>
      </c>
    </row>
    <row r="655" spans="1:12" x14ac:dyDescent="0.2">
      <c r="A655" s="111">
        <v>37408</v>
      </c>
      <c r="B655">
        <v>61.2</v>
      </c>
      <c r="C655">
        <v>53.8</v>
      </c>
      <c r="D655">
        <v>53.5</v>
      </c>
      <c r="E655">
        <v>65.5</v>
      </c>
      <c r="F655">
        <v>61.1</v>
      </c>
      <c r="G655">
        <v>44.5</v>
      </c>
      <c r="H655">
        <v>43.2</v>
      </c>
      <c r="I655">
        <v>54.4</v>
      </c>
      <c r="J655">
        <v>48.3</v>
      </c>
      <c r="K655">
        <v>54.1</v>
      </c>
      <c r="L655">
        <v>53.6</v>
      </c>
    </row>
    <row r="656" spans="1:12" x14ac:dyDescent="0.2">
      <c r="A656" s="111">
        <v>37438</v>
      </c>
      <c r="B656">
        <v>51.9</v>
      </c>
      <c r="C656">
        <v>53.2</v>
      </c>
      <c r="D656">
        <v>45.5</v>
      </c>
      <c r="E656">
        <v>68.3</v>
      </c>
      <c r="F656">
        <v>56.6</v>
      </c>
      <c r="G656">
        <v>42.5</v>
      </c>
      <c r="H656">
        <v>42.7</v>
      </c>
      <c r="I656">
        <v>54.8</v>
      </c>
      <c r="J656">
        <v>45</v>
      </c>
      <c r="K656">
        <v>52.2</v>
      </c>
      <c r="L656">
        <v>50.2</v>
      </c>
    </row>
    <row r="657" spans="1:12" x14ac:dyDescent="0.2">
      <c r="A657" s="111">
        <v>37469</v>
      </c>
      <c r="B657">
        <v>50.6</v>
      </c>
      <c r="C657">
        <v>52.6</v>
      </c>
      <c r="D657">
        <v>45</v>
      </c>
      <c r="E657">
        <v>61.5</v>
      </c>
      <c r="F657">
        <v>54.9</v>
      </c>
      <c r="G657">
        <v>42.5</v>
      </c>
      <c r="H657">
        <v>45.4</v>
      </c>
      <c r="I657">
        <v>53.6</v>
      </c>
      <c r="J657">
        <v>46.8</v>
      </c>
      <c r="K657">
        <v>53.4</v>
      </c>
      <c r="L657">
        <v>50.3</v>
      </c>
    </row>
    <row r="658" spans="1:12" x14ac:dyDescent="0.2">
      <c r="A658" s="111">
        <v>37500</v>
      </c>
      <c r="B658">
        <v>52.9</v>
      </c>
      <c r="C658">
        <v>54.7</v>
      </c>
      <c r="D658">
        <v>44.5</v>
      </c>
      <c r="E658">
        <v>62.5</v>
      </c>
      <c r="F658">
        <v>53.5</v>
      </c>
      <c r="G658">
        <v>40.5</v>
      </c>
      <c r="H658">
        <v>43.8</v>
      </c>
      <c r="I658">
        <v>56.7</v>
      </c>
      <c r="J658">
        <v>45.8</v>
      </c>
      <c r="K658">
        <v>53.8</v>
      </c>
      <c r="L658">
        <v>50.5</v>
      </c>
    </row>
    <row r="659" spans="1:12" x14ac:dyDescent="0.2">
      <c r="A659" s="111">
        <v>37530</v>
      </c>
      <c r="B659">
        <v>52.1</v>
      </c>
      <c r="C659">
        <v>51.2</v>
      </c>
      <c r="D659">
        <v>43.5</v>
      </c>
      <c r="E659">
        <v>58.3</v>
      </c>
      <c r="F659">
        <v>51.3</v>
      </c>
      <c r="G659">
        <v>42.5</v>
      </c>
      <c r="H659">
        <v>42</v>
      </c>
      <c r="I659">
        <v>53.4</v>
      </c>
      <c r="J659">
        <v>46.4</v>
      </c>
      <c r="K659">
        <v>53</v>
      </c>
      <c r="L659">
        <v>49</v>
      </c>
    </row>
    <row r="660" spans="1:12" x14ac:dyDescent="0.2">
      <c r="A660" s="111">
        <v>37561</v>
      </c>
      <c r="B660">
        <v>49.9</v>
      </c>
      <c r="C660">
        <v>52.4</v>
      </c>
      <c r="D660">
        <v>42.5</v>
      </c>
      <c r="E660">
        <v>55.7</v>
      </c>
      <c r="F660">
        <v>52.7</v>
      </c>
      <c r="G660">
        <v>46.5</v>
      </c>
      <c r="H660">
        <v>43.1</v>
      </c>
      <c r="I660">
        <v>52.1</v>
      </c>
      <c r="J660">
        <v>44.8</v>
      </c>
      <c r="K660">
        <v>50</v>
      </c>
      <c r="L660">
        <v>48.5</v>
      </c>
    </row>
    <row r="661" spans="1:12" x14ac:dyDescent="0.2">
      <c r="A661" s="111">
        <v>37591</v>
      </c>
      <c r="B661">
        <v>58.7</v>
      </c>
      <c r="C661">
        <v>55.1</v>
      </c>
      <c r="D661">
        <v>46.5</v>
      </c>
      <c r="E661">
        <v>56.9</v>
      </c>
      <c r="F661">
        <v>53.9</v>
      </c>
      <c r="G661">
        <v>43</v>
      </c>
      <c r="H661">
        <v>45.2</v>
      </c>
      <c r="I661">
        <v>52.9</v>
      </c>
      <c r="J661">
        <v>47.5</v>
      </c>
      <c r="K661">
        <v>52</v>
      </c>
      <c r="L661">
        <v>51.6</v>
      </c>
    </row>
    <row r="662" spans="1:12" x14ac:dyDescent="0.2">
      <c r="A662" s="111">
        <v>37622</v>
      </c>
      <c r="B662">
        <v>58.2</v>
      </c>
      <c r="C662">
        <v>58.6</v>
      </c>
      <c r="D662">
        <v>45</v>
      </c>
      <c r="E662">
        <v>57.5</v>
      </c>
      <c r="F662">
        <v>54.1</v>
      </c>
      <c r="G662">
        <v>42.5</v>
      </c>
      <c r="H662">
        <v>44.2</v>
      </c>
      <c r="I662">
        <v>52.8</v>
      </c>
      <c r="J662">
        <v>47.4</v>
      </c>
      <c r="K662">
        <v>54.4</v>
      </c>
      <c r="L662">
        <v>51.3</v>
      </c>
    </row>
    <row r="663" spans="1:12" x14ac:dyDescent="0.2">
      <c r="A663" s="111">
        <v>37653</v>
      </c>
      <c r="B663">
        <v>51.9</v>
      </c>
      <c r="C663">
        <v>54.6</v>
      </c>
      <c r="D663">
        <v>49</v>
      </c>
      <c r="E663">
        <v>65.5</v>
      </c>
      <c r="F663">
        <v>53.6</v>
      </c>
      <c r="G663">
        <v>46</v>
      </c>
      <c r="H663">
        <v>43</v>
      </c>
      <c r="I663">
        <v>52.8</v>
      </c>
      <c r="J663">
        <v>42.6</v>
      </c>
      <c r="K663">
        <v>55.2</v>
      </c>
      <c r="L663">
        <v>48.8</v>
      </c>
    </row>
    <row r="664" spans="1:12" x14ac:dyDescent="0.2">
      <c r="A664" s="111">
        <v>37681</v>
      </c>
      <c r="B664">
        <v>47.2</v>
      </c>
      <c r="C664">
        <v>53.3</v>
      </c>
      <c r="D664">
        <v>41.5</v>
      </c>
      <c r="E664">
        <v>70</v>
      </c>
      <c r="F664">
        <v>47</v>
      </c>
      <c r="G664">
        <v>42</v>
      </c>
      <c r="H664">
        <v>42.3</v>
      </c>
      <c r="I664">
        <v>52.6</v>
      </c>
      <c r="J664">
        <v>42.2</v>
      </c>
      <c r="K664">
        <v>51.3</v>
      </c>
      <c r="L664">
        <v>46.3</v>
      </c>
    </row>
    <row r="665" spans="1:12" x14ac:dyDescent="0.2">
      <c r="A665" s="111">
        <v>37712</v>
      </c>
      <c r="B665">
        <v>47.2</v>
      </c>
      <c r="C665">
        <v>54.8</v>
      </c>
      <c r="D665">
        <v>47.5</v>
      </c>
      <c r="E665">
        <v>63.5</v>
      </c>
      <c r="F665">
        <v>48.5</v>
      </c>
      <c r="G665">
        <v>44.5</v>
      </c>
      <c r="H665">
        <v>43.1</v>
      </c>
      <c r="I665">
        <v>49.9</v>
      </c>
      <c r="J665">
        <v>41.8</v>
      </c>
      <c r="K665">
        <v>50.8</v>
      </c>
      <c r="L665">
        <v>46.1</v>
      </c>
    </row>
    <row r="666" spans="1:12" x14ac:dyDescent="0.2">
      <c r="A666" s="111">
        <v>37742</v>
      </c>
      <c r="B666">
        <v>53.4</v>
      </c>
      <c r="C666">
        <v>52.2</v>
      </c>
      <c r="D666">
        <v>51</v>
      </c>
      <c r="E666">
        <v>51.5</v>
      </c>
      <c r="F666">
        <v>52.9</v>
      </c>
      <c r="G666">
        <v>45</v>
      </c>
      <c r="H666">
        <v>45.7</v>
      </c>
      <c r="I666">
        <v>50.6</v>
      </c>
      <c r="J666">
        <v>42.4</v>
      </c>
      <c r="K666">
        <v>51.7</v>
      </c>
      <c r="L666">
        <v>49</v>
      </c>
    </row>
    <row r="667" spans="1:12" x14ac:dyDescent="0.2">
      <c r="A667" s="111">
        <v>37773</v>
      </c>
      <c r="B667">
        <v>53.6</v>
      </c>
      <c r="C667">
        <v>55.9</v>
      </c>
      <c r="D667">
        <v>50</v>
      </c>
      <c r="E667">
        <v>56.5</v>
      </c>
      <c r="F667">
        <v>54.1</v>
      </c>
      <c r="G667">
        <v>45.5</v>
      </c>
      <c r="H667">
        <v>42</v>
      </c>
      <c r="I667">
        <v>49.8</v>
      </c>
      <c r="J667">
        <v>45.6</v>
      </c>
      <c r="K667">
        <v>54.6</v>
      </c>
      <c r="L667">
        <v>49</v>
      </c>
    </row>
    <row r="668" spans="1:12" x14ac:dyDescent="0.2">
      <c r="A668" s="111">
        <v>37803</v>
      </c>
      <c r="B668">
        <v>56.8</v>
      </c>
      <c r="C668">
        <v>54.9</v>
      </c>
      <c r="D668">
        <v>51</v>
      </c>
      <c r="E668">
        <v>53</v>
      </c>
      <c r="F668">
        <v>53.9</v>
      </c>
      <c r="G668">
        <v>42.5</v>
      </c>
      <c r="H668">
        <v>46.3</v>
      </c>
      <c r="I668">
        <v>51.5</v>
      </c>
      <c r="J668">
        <v>46.3</v>
      </c>
      <c r="K668">
        <v>54.4</v>
      </c>
      <c r="L668">
        <v>51</v>
      </c>
    </row>
    <row r="669" spans="1:12" x14ac:dyDescent="0.2">
      <c r="A669" s="111">
        <v>37834</v>
      </c>
      <c r="B669">
        <v>61.1</v>
      </c>
      <c r="C669">
        <v>55.2</v>
      </c>
      <c r="D669">
        <v>51.5</v>
      </c>
      <c r="E669">
        <v>53</v>
      </c>
      <c r="F669">
        <v>61.8</v>
      </c>
      <c r="G669">
        <v>43</v>
      </c>
      <c r="H669">
        <v>43.1</v>
      </c>
      <c r="I669">
        <v>53</v>
      </c>
      <c r="J669">
        <v>47.1</v>
      </c>
      <c r="K669">
        <v>56.4</v>
      </c>
      <c r="L669">
        <v>53.2</v>
      </c>
    </row>
    <row r="670" spans="1:12" x14ac:dyDescent="0.2">
      <c r="A670" s="111">
        <v>37865</v>
      </c>
      <c r="B670">
        <v>60.8</v>
      </c>
      <c r="C670">
        <v>61.4</v>
      </c>
      <c r="D670">
        <v>52.5</v>
      </c>
      <c r="E670">
        <v>56</v>
      </c>
      <c r="F670">
        <v>57.8</v>
      </c>
      <c r="G670">
        <v>44.5</v>
      </c>
      <c r="H670">
        <v>43.4</v>
      </c>
      <c r="I670">
        <v>53.4</v>
      </c>
      <c r="J670">
        <v>46.5</v>
      </c>
      <c r="K670">
        <v>54.5</v>
      </c>
      <c r="L670">
        <v>52.4</v>
      </c>
    </row>
    <row r="671" spans="1:12" x14ac:dyDescent="0.2">
      <c r="A671" s="111">
        <v>37895</v>
      </c>
      <c r="B671">
        <v>64.400000000000006</v>
      </c>
      <c r="C671">
        <v>59.2</v>
      </c>
      <c r="D671">
        <v>53.5</v>
      </c>
      <c r="E671">
        <v>58.5</v>
      </c>
      <c r="F671">
        <v>62.8</v>
      </c>
      <c r="G671">
        <v>39</v>
      </c>
      <c r="H671">
        <v>45.6</v>
      </c>
      <c r="I671">
        <v>54.6</v>
      </c>
      <c r="J671">
        <v>48.6</v>
      </c>
      <c r="K671">
        <v>59.5</v>
      </c>
      <c r="L671">
        <v>55.2</v>
      </c>
    </row>
    <row r="672" spans="1:12" x14ac:dyDescent="0.2">
      <c r="A672" s="111">
        <v>37926</v>
      </c>
      <c r="B672">
        <v>69.099999999999994</v>
      </c>
      <c r="C672">
        <v>61.4</v>
      </c>
      <c r="D672">
        <v>59</v>
      </c>
      <c r="E672">
        <v>64</v>
      </c>
      <c r="F672">
        <v>66.599999999999994</v>
      </c>
      <c r="G672">
        <v>39.5</v>
      </c>
      <c r="H672">
        <v>49.7</v>
      </c>
      <c r="I672">
        <v>56.4</v>
      </c>
      <c r="J672">
        <v>50.4</v>
      </c>
      <c r="K672">
        <v>57.1</v>
      </c>
      <c r="L672">
        <v>58.4</v>
      </c>
    </row>
    <row r="673" spans="1:12" x14ac:dyDescent="0.2">
      <c r="A673" s="111">
        <v>37956</v>
      </c>
      <c r="B673">
        <v>71.3</v>
      </c>
      <c r="C673">
        <v>57.8</v>
      </c>
      <c r="D673">
        <v>61</v>
      </c>
      <c r="E673">
        <v>66</v>
      </c>
      <c r="F673">
        <v>70</v>
      </c>
      <c r="G673">
        <v>39</v>
      </c>
      <c r="H673">
        <v>45.9</v>
      </c>
      <c r="I673">
        <v>59.3</v>
      </c>
      <c r="J673">
        <v>54.1</v>
      </c>
      <c r="K673">
        <v>59.3</v>
      </c>
      <c r="L673">
        <v>60.1</v>
      </c>
    </row>
    <row r="674" spans="1:12" x14ac:dyDescent="0.2">
      <c r="A674" s="111">
        <v>37987</v>
      </c>
      <c r="B674">
        <v>70.599999999999994</v>
      </c>
      <c r="C674">
        <v>59.2</v>
      </c>
      <c r="D674">
        <v>60.5</v>
      </c>
      <c r="E674">
        <v>75.5</v>
      </c>
      <c r="F674">
        <v>69.3</v>
      </c>
      <c r="G674">
        <v>40</v>
      </c>
      <c r="H674">
        <v>47.9</v>
      </c>
      <c r="I674">
        <v>61.5</v>
      </c>
      <c r="J674">
        <v>54.7</v>
      </c>
      <c r="K674">
        <v>57.2</v>
      </c>
      <c r="L674">
        <v>60.8</v>
      </c>
    </row>
    <row r="675" spans="1:12" x14ac:dyDescent="0.2">
      <c r="A675" s="111">
        <v>38018</v>
      </c>
      <c r="B675">
        <v>66.5</v>
      </c>
      <c r="C675">
        <v>59.9</v>
      </c>
      <c r="D675">
        <v>62</v>
      </c>
      <c r="E675">
        <v>81.5</v>
      </c>
      <c r="F675">
        <v>65.599999999999994</v>
      </c>
      <c r="G675">
        <v>38.5</v>
      </c>
      <c r="H675">
        <v>49</v>
      </c>
      <c r="I675">
        <v>62.9</v>
      </c>
      <c r="J675">
        <v>55.7</v>
      </c>
      <c r="K675">
        <v>55.1</v>
      </c>
      <c r="L675">
        <v>59.9</v>
      </c>
    </row>
    <row r="676" spans="1:12" x14ac:dyDescent="0.2">
      <c r="A676" s="111">
        <v>38047</v>
      </c>
      <c r="B676">
        <v>64.599999999999994</v>
      </c>
      <c r="C676">
        <v>57.1</v>
      </c>
      <c r="D676">
        <v>63.5</v>
      </c>
      <c r="E676">
        <v>86</v>
      </c>
      <c r="F676">
        <v>66.8</v>
      </c>
      <c r="G676">
        <v>39.5</v>
      </c>
      <c r="H676">
        <v>48</v>
      </c>
      <c r="I676">
        <v>66.7</v>
      </c>
      <c r="J676">
        <v>57</v>
      </c>
      <c r="K676">
        <v>60.2</v>
      </c>
      <c r="L676">
        <v>60.6</v>
      </c>
    </row>
    <row r="677" spans="1:12" x14ac:dyDescent="0.2">
      <c r="A677" s="111">
        <v>38078</v>
      </c>
      <c r="B677">
        <v>67.099999999999994</v>
      </c>
      <c r="C677">
        <v>58.7</v>
      </c>
      <c r="D677">
        <v>66.5</v>
      </c>
      <c r="E677">
        <v>88</v>
      </c>
      <c r="F677">
        <v>66.599999999999994</v>
      </c>
      <c r="G677">
        <v>40.5</v>
      </c>
      <c r="H677">
        <v>45.2</v>
      </c>
      <c r="I677">
        <v>66.7</v>
      </c>
      <c r="J677">
        <v>57.2</v>
      </c>
      <c r="K677">
        <v>59.9</v>
      </c>
      <c r="L677">
        <v>60.6</v>
      </c>
    </row>
    <row r="678" spans="1:12" x14ac:dyDescent="0.2">
      <c r="A678" s="111">
        <v>38108</v>
      </c>
      <c r="B678">
        <v>64.5</v>
      </c>
      <c r="C678">
        <v>58.8</v>
      </c>
      <c r="D678">
        <v>63</v>
      </c>
      <c r="E678">
        <v>86</v>
      </c>
      <c r="F678">
        <v>65.3</v>
      </c>
      <c r="G678">
        <v>37</v>
      </c>
      <c r="H678">
        <v>48.8</v>
      </c>
      <c r="I678">
        <v>68.3</v>
      </c>
      <c r="J678">
        <v>60.1</v>
      </c>
      <c r="K678">
        <v>60</v>
      </c>
      <c r="L678">
        <v>61.4</v>
      </c>
    </row>
    <row r="679" spans="1:12" x14ac:dyDescent="0.2">
      <c r="A679" s="111">
        <v>38139</v>
      </c>
      <c r="B679">
        <v>60.9</v>
      </c>
      <c r="C679">
        <v>57.5</v>
      </c>
      <c r="D679">
        <v>58.5</v>
      </c>
      <c r="E679">
        <v>81</v>
      </c>
      <c r="F679">
        <v>63.7</v>
      </c>
      <c r="G679">
        <v>39</v>
      </c>
      <c r="H679">
        <v>51.3</v>
      </c>
      <c r="I679">
        <v>67.099999999999994</v>
      </c>
      <c r="J679">
        <v>59.4</v>
      </c>
      <c r="K679">
        <v>57.3</v>
      </c>
      <c r="L679">
        <v>60.5</v>
      </c>
    </row>
    <row r="680" spans="1:12" x14ac:dyDescent="0.2">
      <c r="A680" s="111">
        <v>38169</v>
      </c>
      <c r="B680">
        <v>62.8</v>
      </c>
      <c r="C680">
        <v>58.8</v>
      </c>
      <c r="D680">
        <v>58</v>
      </c>
      <c r="E680">
        <v>77</v>
      </c>
      <c r="F680">
        <v>63.8</v>
      </c>
      <c r="G680">
        <v>37.5</v>
      </c>
      <c r="H680">
        <v>50.8</v>
      </c>
      <c r="I680">
        <v>64.5</v>
      </c>
      <c r="J680">
        <v>57.4</v>
      </c>
      <c r="K680">
        <v>56.7</v>
      </c>
      <c r="L680">
        <v>59.9</v>
      </c>
    </row>
    <row r="681" spans="1:12" x14ac:dyDescent="0.2">
      <c r="A681" s="111">
        <v>38200</v>
      </c>
      <c r="B681">
        <v>62.1</v>
      </c>
      <c r="C681">
        <v>58.3</v>
      </c>
      <c r="D681">
        <v>55</v>
      </c>
      <c r="E681">
        <v>81.5</v>
      </c>
      <c r="F681">
        <v>59.3</v>
      </c>
      <c r="G681">
        <v>45.5</v>
      </c>
      <c r="H681">
        <v>52.1</v>
      </c>
      <c r="I681">
        <v>62.8</v>
      </c>
      <c r="J681">
        <v>56.4</v>
      </c>
      <c r="K681">
        <v>55.8</v>
      </c>
      <c r="L681">
        <v>58.5</v>
      </c>
    </row>
    <row r="682" spans="1:12" x14ac:dyDescent="0.2">
      <c r="A682" s="111">
        <v>38231</v>
      </c>
      <c r="B682">
        <v>57.7</v>
      </c>
      <c r="C682">
        <v>58.2</v>
      </c>
      <c r="D682">
        <v>55</v>
      </c>
      <c r="E682">
        <v>76</v>
      </c>
      <c r="F682">
        <v>59.8</v>
      </c>
      <c r="G682">
        <v>41.5</v>
      </c>
      <c r="H682">
        <v>51.6</v>
      </c>
      <c r="I682">
        <v>59.8</v>
      </c>
      <c r="J682">
        <v>58</v>
      </c>
      <c r="K682">
        <v>53.5</v>
      </c>
      <c r="L682">
        <v>57.4</v>
      </c>
    </row>
    <row r="683" spans="1:12" x14ac:dyDescent="0.2">
      <c r="A683" s="111">
        <v>38261</v>
      </c>
      <c r="B683">
        <v>58.4</v>
      </c>
      <c r="C683">
        <v>59.2</v>
      </c>
      <c r="D683">
        <v>49</v>
      </c>
      <c r="E683">
        <v>78.5</v>
      </c>
      <c r="F683">
        <v>59.3</v>
      </c>
      <c r="G683">
        <v>43.5</v>
      </c>
      <c r="H683">
        <v>49.3</v>
      </c>
      <c r="I683">
        <v>59.2</v>
      </c>
      <c r="J683">
        <v>55.5</v>
      </c>
      <c r="K683">
        <v>56.7</v>
      </c>
      <c r="L683">
        <v>56.3</v>
      </c>
    </row>
    <row r="684" spans="1:12" x14ac:dyDescent="0.2">
      <c r="A684" s="111">
        <v>38292</v>
      </c>
      <c r="B684">
        <v>60.1</v>
      </c>
      <c r="C684">
        <v>58.8</v>
      </c>
      <c r="D684">
        <v>47.5</v>
      </c>
      <c r="E684">
        <v>74</v>
      </c>
      <c r="F684">
        <v>57.3</v>
      </c>
      <c r="G684">
        <v>43.5</v>
      </c>
      <c r="H684">
        <v>49.7</v>
      </c>
      <c r="I684">
        <v>56.8</v>
      </c>
      <c r="J684">
        <v>56.9</v>
      </c>
      <c r="K684">
        <v>54.5</v>
      </c>
      <c r="L684">
        <v>56.2</v>
      </c>
    </row>
    <row r="685" spans="1:12" x14ac:dyDescent="0.2">
      <c r="A685" s="111">
        <v>38322</v>
      </c>
      <c r="B685">
        <v>66.3</v>
      </c>
      <c r="C685">
        <v>60.8</v>
      </c>
      <c r="D685">
        <v>54</v>
      </c>
      <c r="E685">
        <v>72</v>
      </c>
      <c r="F685">
        <v>57.9</v>
      </c>
      <c r="G685">
        <v>44</v>
      </c>
      <c r="H685">
        <v>52.8</v>
      </c>
      <c r="I685">
        <v>55.3</v>
      </c>
      <c r="J685">
        <v>53.8</v>
      </c>
      <c r="K685">
        <v>59.1</v>
      </c>
      <c r="L685">
        <v>57.2</v>
      </c>
    </row>
    <row r="686" spans="1:12" x14ac:dyDescent="0.2">
      <c r="A686" s="111">
        <v>38353</v>
      </c>
      <c r="B686">
        <v>57.9</v>
      </c>
      <c r="C686">
        <v>61.1</v>
      </c>
      <c r="D686">
        <v>50.5</v>
      </c>
      <c r="E686">
        <v>69</v>
      </c>
      <c r="F686">
        <v>59.3</v>
      </c>
      <c r="G686">
        <v>44.5</v>
      </c>
      <c r="H686">
        <v>53.5</v>
      </c>
      <c r="I686">
        <v>54.7</v>
      </c>
      <c r="J686">
        <v>58.6</v>
      </c>
      <c r="K686">
        <v>56.5</v>
      </c>
      <c r="L686">
        <v>56.8</v>
      </c>
    </row>
    <row r="687" spans="1:12" x14ac:dyDescent="0.2">
      <c r="A687" s="111">
        <v>38384</v>
      </c>
      <c r="B687">
        <v>55.9</v>
      </c>
      <c r="C687">
        <v>60.7</v>
      </c>
      <c r="D687">
        <v>50.5</v>
      </c>
      <c r="E687">
        <v>65.5</v>
      </c>
      <c r="F687">
        <v>58.2</v>
      </c>
      <c r="G687">
        <v>42.5</v>
      </c>
      <c r="H687">
        <v>51</v>
      </c>
      <c r="I687">
        <v>56.5</v>
      </c>
      <c r="J687">
        <v>56</v>
      </c>
      <c r="K687">
        <v>56.5</v>
      </c>
      <c r="L687">
        <v>55.5</v>
      </c>
    </row>
    <row r="688" spans="1:12" x14ac:dyDescent="0.2">
      <c r="A688" s="111">
        <v>38412</v>
      </c>
      <c r="B688">
        <v>57.7</v>
      </c>
      <c r="C688">
        <v>58.9</v>
      </c>
      <c r="D688">
        <v>56</v>
      </c>
      <c r="E688">
        <v>73</v>
      </c>
      <c r="F688">
        <v>57.5</v>
      </c>
      <c r="G688">
        <v>46</v>
      </c>
      <c r="H688">
        <v>55</v>
      </c>
      <c r="I688">
        <v>53.5</v>
      </c>
      <c r="J688">
        <v>52.5</v>
      </c>
      <c r="K688">
        <v>55.1</v>
      </c>
      <c r="L688">
        <v>55.2</v>
      </c>
    </row>
    <row r="689" spans="1:12" x14ac:dyDescent="0.2">
      <c r="A689" s="111">
        <v>38443</v>
      </c>
      <c r="B689">
        <v>53.4</v>
      </c>
      <c r="C689">
        <v>56.7</v>
      </c>
      <c r="D689">
        <v>53</v>
      </c>
      <c r="E689">
        <v>71</v>
      </c>
      <c r="F689">
        <v>54.2</v>
      </c>
      <c r="G689">
        <v>41.5</v>
      </c>
      <c r="H689">
        <v>48.5</v>
      </c>
      <c r="I689">
        <v>51.8</v>
      </c>
      <c r="J689">
        <v>53</v>
      </c>
      <c r="K689">
        <v>57</v>
      </c>
      <c r="L689">
        <v>52.2</v>
      </c>
    </row>
    <row r="690" spans="1:12" x14ac:dyDescent="0.2">
      <c r="A690" s="111">
        <v>38473</v>
      </c>
      <c r="B690">
        <v>51.8</v>
      </c>
      <c r="C690">
        <v>53.9</v>
      </c>
      <c r="D690">
        <v>51</v>
      </c>
      <c r="E690">
        <v>58</v>
      </c>
      <c r="F690">
        <v>54.7</v>
      </c>
      <c r="G690">
        <v>47.5</v>
      </c>
      <c r="H690">
        <v>48.5</v>
      </c>
      <c r="I690">
        <v>49.8</v>
      </c>
      <c r="J690">
        <v>49.3</v>
      </c>
      <c r="K690">
        <v>55.3</v>
      </c>
      <c r="L690">
        <v>50.8</v>
      </c>
    </row>
    <row r="691" spans="1:12" x14ac:dyDescent="0.2">
      <c r="A691" s="111">
        <v>38504</v>
      </c>
      <c r="B691">
        <v>55.7</v>
      </c>
      <c r="C691">
        <v>54.2</v>
      </c>
      <c r="D691">
        <v>51</v>
      </c>
      <c r="E691">
        <v>50.5</v>
      </c>
      <c r="F691">
        <v>55.1</v>
      </c>
      <c r="G691">
        <v>44</v>
      </c>
      <c r="H691">
        <v>48</v>
      </c>
      <c r="I691">
        <v>52</v>
      </c>
      <c r="J691">
        <v>51.1</v>
      </c>
      <c r="K691">
        <v>51.2</v>
      </c>
      <c r="L691">
        <v>52.4</v>
      </c>
    </row>
    <row r="692" spans="1:12" x14ac:dyDescent="0.2">
      <c r="A692" s="111">
        <v>38534</v>
      </c>
      <c r="B692">
        <v>57.2</v>
      </c>
      <c r="C692">
        <v>54.7</v>
      </c>
      <c r="D692">
        <v>49</v>
      </c>
      <c r="E692">
        <v>48.5</v>
      </c>
      <c r="F692">
        <v>57.4</v>
      </c>
      <c r="G692">
        <v>44.5</v>
      </c>
      <c r="H692">
        <v>45.5</v>
      </c>
      <c r="I692">
        <v>50.8</v>
      </c>
      <c r="J692">
        <v>53.2</v>
      </c>
      <c r="K692">
        <v>55.8</v>
      </c>
      <c r="L692">
        <v>52.8</v>
      </c>
    </row>
    <row r="693" spans="1:12" x14ac:dyDescent="0.2">
      <c r="A693" s="111">
        <v>38565</v>
      </c>
      <c r="B693">
        <v>57.8</v>
      </c>
      <c r="C693">
        <v>53.4</v>
      </c>
      <c r="D693">
        <v>50.5</v>
      </c>
      <c r="E693">
        <v>62.5</v>
      </c>
      <c r="F693">
        <v>55.6</v>
      </c>
      <c r="G693">
        <v>46.5</v>
      </c>
      <c r="H693">
        <v>47</v>
      </c>
      <c r="I693">
        <v>49.9</v>
      </c>
      <c r="J693">
        <v>51.8</v>
      </c>
      <c r="K693">
        <v>54.5</v>
      </c>
      <c r="L693">
        <v>52.4</v>
      </c>
    </row>
    <row r="694" spans="1:12" x14ac:dyDescent="0.2">
      <c r="A694" s="111">
        <v>38596</v>
      </c>
      <c r="B694">
        <v>60.9</v>
      </c>
      <c r="C694">
        <v>53.4</v>
      </c>
      <c r="D694">
        <v>55</v>
      </c>
      <c r="E694">
        <v>78</v>
      </c>
      <c r="F694">
        <v>62.4</v>
      </c>
      <c r="G694">
        <v>44.5</v>
      </c>
      <c r="H694">
        <v>49.5</v>
      </c>
      <c r="I694">
        <v>57.7</v>
      </c>
      <c r="J694">
        <v>53.4</v>
      </c>
      <c r="K694">
        <v>57.3</v>
      </c>
      <c r="L694">
        <v>56.8</v>
      </c>
    </row>
    <row r="695" spans="1:12" x14ac:dyDescent="0.2">
      <c r="A695" s="111">
        <v>38626</v>
      </c>
      <c r="B695">
        <v>61.4</v>
      </c>
      <c r="C695">
        <v>58.2</v>
      </c>
      <c r="D695">
        <v>55.5</v>
      </c>
      <c r="E695">
        <v>84</v>
      </c>
      <c r="F695">
        <v>62.1</v>
      </c>
      <c r="G695">
        <v>41</v>
      </c>
      <c r="H695">
        <v>46.5</v>
      </c>
      <c r="I695">
        <v>61.8</v>
      </c>
      <c r="J695">
        <v>54.3</v>
      </c>
      <c r="K695">
        <v>55.2</v>
      </c>
      <c r="L695">
        <v>57.2</v>
      </c>
    </row>
    <row r="696" spans="1:12" x14ac:dyDescent="0.2">
      <c r="A696" s="111">
        <v>38657</v>
      </c>
      <c r="B696">
        <v>61.2</v>
      </c>
      <c r="C696">
        <v>54.1</v>
      </c>
      <c r="D696">
        <v>53</v>
      </c>
      <c r="E696">
        <v>74</v>
      </c>
      <c r="F696">
        <v>62.4</v>
      </c>
      <c r="G696">
        <v>43.5</v>
      </c>
      <c r="H696">
        <v>47</v>
      </c>
      <c r="I696">
        <v>57</v>
      </c>
      <c r="J696">
        <v>56</v>
      </c>
      <c r="K696">
        <v>57.9</v>
      </c>
      <c r="L696">
        <v>56.7</v>
      </c>
    </row>
    <row r="697" spans="1:12" x14ac:dyDescent="0.2">
      <c r="A697" s="111">
        <v>38687</v>
      </c>
      <c r="B697">
        <v>60.1</v>
      </c>
      <c r="C697">
        <v>52.8</v>
      </c>
      <c r="D697">
        <v>49.5</v>
      </c>
      <c r="E697">
        <v>63</v>
      </c>
      <c r="F697">
        <v>60.3</v>
      </c>
      <c r="G697">
        <v>48</v>
      </c>
      <c r="H697">
        <v>46.5</v>
      </c>
      <c r="I697">
        <v>54.9</v>
      </c>
      <c r="J697">
        <v>53.7</v>
      </c>
      <c r="K697">
        <v>54.3</v>
      </c>
      <c r="L697">
        <v>55.1</v>
      </c>
    </row>
    <row r="698" spans="1:12" x14ac:dyDescent="0.2">
      <c r="A698" s="111">
        <v>38718</v>
      </c>
      <c r="B698">
        <v>58.9</v>
      </c>
      <c r="C698">
        <v>57</v>
      </c>
      <c r="D698">
        <v>53.5</v>
      </c>
      <c r="E698">
        <v>65</v>
      </c>
      <c r="F698">
        <v>59.7</v>
      </c>
      <c r="G698">
        <v>46</v>
      </c>
      <c r="H698">
        <v>47.5</v>
      </c>
      <c r="I698">
        <v>55.7</v>
      </c>
      <c r="J698">
        <v>53.1</v>
      </c>
      <c r="K698">
        <v>58.5</v>
      </c>
      <c r="L698">
        <v>55</v>
      </c>
    </row>
    <row r="699" spans="1:12" x14ac:dyDescent="0.2">
      <c r="A699" s="111">
        <v>38749</v>
      </c>
      <c r="B699">
        <v>61</v>
      </c>
      <c r="C699">
        <v>57.5</v>
      </c>
      <c r="D699">
        <v>54.5</v>
      </c>
      <c r="E699">
        <v>62.5</v>
      </c>
      <c r="F699">
        <v>57.9</v>
      </c>
      <c r="G699">
        <v>48.5</v>
      </c>
      <c r="H699">
        <v>52</v>
      </c>
      <c r="I699">
        <v>54.4</v>
      </c>
      <c r="J699">
        <v>53.5</v>
      </c>
      <c r="K699">
        <v>57</v>
      </c>
      <c r="L699">
        <v>55.8</v>
      </c>
    </row>
    <row r="700" spans="1:12" x14ac:dyDescent="0.2">
      <c r="A700" s="111">
        <v>38777</v>
      </c>
      <c r="B700">
        <v>57</v>
      </c>
      <c r="C700">
        <v>57</v>
      </c>
      <c r="D700">
        <v>59.5</v>
      </c>
      <c r="E700">
        <v>66.5</v>
      </c>
      <c r="F700">
        <v>57</v>
      </c>
      <c r="G700">
        <v>48</v>
      </c>
      <c r="H700">
        <v>50</v>
      </c>
      <c r="I700">
        <v>53.9</v>
      </c>
      <c r="J700">
        <v>53.8</v>
      </c>
      <c r="K700">
        <v>57.3</v>
      </c>
      <c r="L700">
        <v>54.3</v>
      </c>
    </row>
    <row r="701" spans="1:12" x14ac:dyDescent="0.2">
      <c r="A701" s="111">
        <v>38808</v>
      </c>
      <c r="B701">
        <v>55.7</v>
      </c>
      <c r="C701">
        <v>59</v>
      </c>
      <c r="D701">
        <v>57</v>
      </c>
      <c r="E701">
        <v>71.5</v>
      </c>
      <c r="F701">
        <v>57.1</v>
      </c>
      <c r="G701">
        <v>46.5</v>
      </c>
      <c r="H701">
        <v>51.5</v>
      </c>
      <c r="I701">
        <v>57.4</v>
      </c>
      <c r="J701">
        <v>54.2</v>
      </c>
      <c r="K701">
        <v>53.4</v>
      </c>
      <c r="L701">
        <v>55.2</v>
      </c>
    </row>
    <row r="702" spans="1:12" x14ac:dyDescent="0.2">
      <c r="A702" s="111">
        <v>38838</v>
      </c>
      <c r="B702">
        <v>54.9</v>
      </c>
      <c r="C702">
        <v>56.5</v>
      </c>
      <c r="D702">
        <v>53</v>
      </c>
      <c r="E702">
        <v>77</v>
      </c>
      <c r="F702">
        <v>56</v>
      </c>
      <c r="G702">
        <v>44</v>
      </c>
      <c r="H702">
        <v>48.5</v>
      </c>
      <c r="I702">
        <v>56.1</v>
      </c>
      <c r="J702">
        <v>53.2</v>
      </c>
      <c r="K702">
        <v>55.7</v>
      </c>
      <c r="L702">
        <v>53.7</v>
      </c>
    </row>
    <row r="703" spans="1:12" x14ac:dyDescent="0.2">
      <c r="A703" s="111">
        <v>38869</v>
      </c>
      <c r="B703">
        <v>55</v>
      </c>
      <c r="C703">
        <v>56.5</v>
      </c>
      <c r="D703">
        <v>54</v>
      </c>
      <c r="E703">
        <v>76.5</v>
      </c>
      <c r="F703">
        <v>53.4</v>
      </c>
      <c r="G703">
        <v>45.5</v>
      </c>
      <c r="H703">
        <v>47.5</v>
      </c>
      <c r="I703">
        <v>54</v>
      </c>
      <c r="J703">
        <v>49.9</v>
      </c>
      <c r="K703">
        <v>55.4</v>
      </c>
      <c r="L703">
        <v>52</v>
      </c>
    </row>
    <row r="704" spans="1:12" x14ac:dyDescent="0.2">
      <c r="A704" s="111">
        <v>38899</v>
      </c>
      <c r="B704">
        <v>55.8</v>
      </c>
      <c r="C704">
        <v>57.5</v>
      </c>
      <c r="D704">
        <v>50.5</v>
      </c>
      <c r="E704">
        <v>78.5</v>
      </c>
      <c r="F704">
        <v>56.9</v>
      </c>
      <c r="G704">
        <v>44.5</v>
      </c>
      <c r="H704">
        <v>48</v>
      </c>
      <c r="I704">
        <v>53.5</v>
      </c>
      <c r="J704">
        <v>50.7</v>
      </c>
      <c r="K704">
        <v>51.9</v>
      </c>
      <c r="L704">
        <v>53</v>
      </c>
    </row>
    <row r="705" spans="1:12" x14ac:dyDescent="0.2">
      <c r="A705" s="111">
        <v>38930</v>
      </c>
      <c r="B705">
        <v>55.3</v>
      </c>
      <c r="C705">
        <v>54</v>
      </c>
      <c r="D705">
        <v>51.5</v>
      </c>
      <c r="E705">
        <v>73</v>
      </c>
      <c r="F705">
        <v>55.2</v>
      </c>
      <c r="G705">
        <v>46</v>
      </c>
      <c r="H705">
        <v>51</v>
      </c>
      <c r="I705">
        <v>54.2</v>
      </c>
      <c r="J705">
        <v>52.6</v>
      </c>
      <c r="K705">
        <v>55.7</v>
      </c>
      <c r="L705">
        <v>53.7</v>
      </c>
    </row>
    <row r="706" spans="1:12" x14ac:dyDescent="0.2">
      <c r="A706" s="111">
        <v>38961</v>
      </c>
      <c r="B706">
        <v>54.8</v>
      </c>
      <c r="C706">
        <v>56</v>
      </c>
      <c r="D706">
        <v>46.5</v>
      </c>
      <c r="E706">
        <v>61</v>
      </c>
      <c r="F706">
        <v>56.2</v>
      </c>
      <c r="G706">
        <v>49</v>
      </c>
      <c r="H706">
        <v>47</v>
      </c>
      <c r="I706">
        <v>52.9</v>
      </c>
      <c r="J706">
        <v>49.9</v>
      </c>
      <c r="K706">
        <v>55.3</v>
      </c>
      <c r="L706">
        <v>52.2</v>
      </c>
    </row>
    <row r="707" spans="1:12" x14ac:dyDescent="0.2">
      <c r="A707" s="111">
        <v>38991</v>
      </c>
      <c r="B707">
        <v>54.1</v>
      </c>
      <c r="C707">
        <v>57</v>
      </c>
      <c r="D707">
        <v>44.5</v>
      </c>
      <c r="E707">
        <v>47</v>
      </c>
      <c r="F707">
        <v>54.3</v>
      </c>
      <c r="G707">
        <v>52</v>
      </c>
      <c r="H707">
        <v>47.5</v>
      </c>
      <c r="I707">
        <v>51.3</v>
      </c>
      <c r="J707">
        <v>49.6</v>
      </c>
      <c r="K707">
        <v>57.8</v>
      </c>
      <c r="L707">
        <v>51.4</v>
      </c>
    </row>
    <row r="708" spans="1:12" x14ac:dyDescent="0.2">
      <c r="A708" s="111">
        <v>39022</v>
      </c>
      <c r="B708">
        <v>50.8</v>
      </c>
      <c r="C708">
        <v>56.5</v>
      </c>
      <c r="D708">
        <v>46.5</v>
      </c>
      <c r="E708">
        <v>53.5</v>
      </c>
      <c r="F708">
        <v>50.7</v>
      </c>
      <c r="G708">
        <v>50.5</v>
      </c>
      <c r="H708">
        <v>47.5</v>
      </c>
      <c r="I708">
        <v>53.1</v>
      </c>
      <c r="J708">
        <v>49.2</v>
      </c>
      <c r="K708">
        <v>56.9</v>
      </c>
      <c r="L708">
        <v>50.3</v>
      </c>
    </row>
    <row r="709" spans="1:12" x14ac:dyDescent="0.2">
      <c r="A709" s="111">
        <v>39052</v>
      </c>
      <c r="B709">
        <v>51.4</v>
      </c>
      <c r="C709">
        <v>55.5</v>
      </c>
      <c r="D709">
        <v>45</v>
      </c>
      <c r="E709">
        <v>47.5</v>
      </c>
      <c r="F709">
        <v>52.7</v>
      </c>
      <c r="G709">
        <v>50.5</v>
      </c>
      <c r="H709">
        <v>47.5</v>
      </c>
      <c r="I709">
        <v>55.7</v>
      </c>
      <c r="J709">
        <v>49.8</v>
      </c>
      <c r="K709">
        <v>54.3</v>
      </c>
      <c r="L709">
        <v>51.4</v>
      </c>
    </row>
    <row r="710" spans="1:12" x14ac:dyDescent="0.2">
      <c r="A710" s="111">
        <v>39083</v>
      </c>
      <c r="B710">
        <v>55.5</v>
      </c>
      <c r="C710">
        <v>53.3</v>
      </c>
      <c r="D710">
        <v>46</v>
      </c>
      <c r="E710">
        <v>53.6</v>
      </c>
      <c r="F710">
        <v>49</v>
      </c>
      <c r="G710">
        <v>49.2</v>
      </c>
      <c r="H710">
        <v>40.5</v>
      </c>
      <c r="I710">
        <v>54.7</v>
      </c>
      <c r="J710">
        <v>52.1</v>
      </c>
      <c r="K710">
        <v>53.4</v>
      </c>
      <c r="L710">
        <v>50.4</v>
      </c>
    </row>
    <row r="711" spans="1:12" x14ac:dyDescent="0.2">
      <c r="A711" s="111">
        <v>39114</v>
      </c>
      <c r="B711">
        <v>59.1</v>
      </c>
      <c r="C711">
        <v>61.1</v>
      </c>
      <c r="D711">
        <v>56.5</v>
      </c>
      <c r="E711">
        <v>62.5</v>
      </c>
      <c r="F711">
        <v>54.1</v>
      </c>
      <c r="G711">
        <v>51.4</v>
      </c>
      <c r="H711">
        <v>47</v>
      </c>
      <c r="I711">
        <v>53.3</v>
      </c>
      <c r="J711">
        <v>54.7</v>
      </c>
      <c r="K711">
        <v>53.4</v>
      </c>
      <c r="L711">
        <v>54.1</v>
      </c>
    </row>
    <row r="712" spans="1:12" x14ac:dyDescent="0.2">
      <c r="A712" s="111">
        <v>39142</v>
      </c>
      <c r="B712">
        <v>56</v>
      </c>
      <c r="C712">
        <v>57.5</v>
      </c>
      <c r="D712">
        <v>49.6</v>
      </c>
      <c r="E712">
        <v>65.5</v>
      </c>
      <c r="F712">
        <v>54.3</v>
      </c>
      <c r="G712">
        <v>47.1</v>
      </c>
      <c r="H712">
        <v>49</v>
      </c>
      <c r="I712">
        <v>52.2</v>
      </c>
      <c r="J712">
        <v>52.8</v>
      </c>
      <c r="K712">
        <v>56.7</v>
      </c>
      <c r="L712">
        <v>52.8</v>
      </c>
    </row>
    <row r="713" spans="1:12" x14ac:dyDescent="0.2">
      <c r="A713" s="111">
        <v>39173</v>
      </c>
      <c r="B713">
        <v>57.1</v>
      </c>
      <c r="C713">
        <v>58.3</v>
      </c>
      <c r="D713">
        <v>54.1</v>
      </c>
      <c r="E713">
        <v>73</v>
      </c>
      <c r="F713">
        <v>55.9</v>
      </c>
      <c r="G713">
        <v>44.6</v>
      </c>
      <c r="H713">
        <v>47</v>
      </c>
      <c r="I713">
        <v>51.1</v>
      </c>
      <c r="J713">
        <v>52.7</v>
      </c>
      <c r="K713">
        <v>56.7</v>
      </c>
      <c r="L713">
        <v>52.7</v>
      </c>
    </row>
    <row r="714" spans="1:12" x14ac:dyDescent="0.2">
      <c r="A714" s="111">
        <v>39203</v>
      </c>
      <c r="B714">
        <v>57</v>
      </c>
      <c r="C714">
        <v>57.5</v>
      </c>
      <c r="D714">
        <v>53.7</v>
      </c>
      <c r="E714">
        <v>72.599999999999994</v>
      </c>
      <c r="F714">
        <v>59</v>
      </c>
      <c r="G714">
        <v>48.6</v>
      </c>
      <c r="H714">
        <v>46</v>
      </c>
      <c r="I714">
        <v>51</v>
      </c>
      <c r="J714">
        <v>51.1</v>
      </c>
      <c r="K714">
        <v>60.2</v>
      </c>
      <c r="L714">
        <v>53.1</v>
      </c>
    </row>
    <row r="715" spans="1:12" x14ac:dyDescent="0.2">
      <c r="A715" s="111">
        <v>39234</v>
      </c>
      <c r="B715">
        <v>58.4</v>
      </c>
      <c r="C715">
        <v>56</v>
      </c>
      <c r="D715">
        <v>53.5</v>
      </c>
      <c r="E715">
        <v>67.099999999999994</v>
      </c>
      <c r="F715">
        <v>59.3</v>
      </c>
      <c r="G715">
        <v>47.5</v>
      </c>
      <c r="H715">
        <v>45</v>
      </c>
      <c r="I715">
        <v>49.1</v>
      </c>
      <c r="J715">
        <v>55.7</v>
      </c>
      <c r="K715">
        <v>54.4</v>
      </c>
      <c r="L715">
        <v>54</v>
      </c>
    </row>
    <row r="716" spans="1:12" x14ac:dyDescent="0.2">
      <c r="A716" s="111">
        <v>39264</v>
      </c>
      <c r="B716">
        <v>57.5</v>
      </c>
      <c r="C716">
        <v>56.2</v>
      </c>
      <c r="D716">
        <v>54.5</v>
      </c>
      <c r="E716">
        <v>67.400000000000006</v>
      </c>
      <c r="F716">
        <v>54.3</v>
      </c>
      <c r="G716">
        <v>49.8</v>
      </c>
      <c r="H716">
        <v>46.5</v>
      </c>
      <c r="I716">
        <v>49.9</v>
      </c>
      <c r="J716">
        <v>50.4</v>
      </c>
      <c r="K716">
        <v>58.1</v>
      </c>
      <c r="L716">
        <v>51.8</v>
      </c>
    </row>
    <row r="717" spans="1:12" x14ac:dyDescent="0.2">
      <c r="A717" s="111">
        <v>39295</v>
      </c>
      <c r="B717">
        <v>56.1</v>
      </c>
      <c r="C717">
        <v>54</v>
      </c>
      <c r="D717">
        <v>51.5</v>
      </c>
      <c r="E717">
        <v>62.9</v>
      </c>
      <c r="F717">
        <v>55.2</v>
      </c>
      <c r="G717">
        <v>50.7</v>
      </c>
      <c r="H717">
        <v>46.5</v>
      </c>
      <c r="I717">
        <v>50.8</v>
      </c>
      <c r="J717">
        <v>50.7</v>
      </c>
      <c r="K717">
        <v>56.1</v>
      </c>
      <c r="L717">
        <v>52.2</v>
      </c>
    </row>
    <row r="718" spans="1:12" x14ac:dyDescent="0.2">
      <c r="A718" s="111">
        <v>39326</v>
      </c>
      <c r="B718">
        <v>59.4</v>
      </c>
      <c r="C718">
        <v>54.1</v>
      </c>
      <c r="D718">
        <v>50.2</v>
      </c>
      <c r="E718">
        <v>60.4</v>
      </c>
      <c r="F718">
        <v>60.8</v>
      </c>
      <c r="G718">
        <v>51.1</v>
      </c>
      <c r="H718">
        <v>41.5</v>
      </c>
      <c r="I718">
        <v>50.3</v>
      </c>
      <c r="J718">
        <v>53.9</v>
      </c>
      <c r="K718">
        <v>55.6</v>
      </c>
      <c r="L718">
        <v>53.8</v>
      </c>
    </row>
    <row r="719" spans="1:12" x14ac:dyDescent="0.2">
      <c r="A719" s="111">
        <v>39356</v>
      </c>
      <c r="B719">
        <v>55.8</v>
      </c>
      <c r="C719">
        <v>50.9</v>
      </c>
      <c r="D719">
        <v>50.4</v>
      </c>
      <c r="E719">
        <v>63.9</v>
      </c>
      <c r="F719">
        <v>52.3</v>
      </c>
      <c r="G719">
        <v>52.5</v>
      </c>
      <c r="H719">
        <v>45.5</v>
      </c>
      <c r="I719">
        <v>52.1</v>
      </c>
      <c r="J719">
        <v>53.5</v>
      </c>
      <c r="K719">
        <v>58.9</v>
      </c>
      <c r="L719">
        <v>52.8</v>
      </c>
    </row>
    <row r="720" spans="1:12" x14ac:dyDescent="0.2">
      <c r="A720" s="111">
        <v>39387</v>
      </c>
      <c r="B720">
        <v>53.1</v>
      </c>
      <c r="C720">
        <v>44.9</v>
      </c>
      <c r="D720">
        <v>41.7</v>
      </c>
      <c r="E720">
        <v>72</v>
      </c>
      <c r="F720">
        <v>52.3</v>
      </c>
      <c r="G720">
        <v>49.5</v>
      </c>
      <c r="H720">
        <v>45.5</v>
      </c>
      <c r="I720">
        <v>52.8</v>
      </c>
      <c r="J720">
        <v>53.2</v>
      </c>
      <c r="K720">
        <v>59.6</v>
      </c>
      <c r="L720">
        <v>51.5</v>
      </c>
    </row>
    <row r="721" spans="1:12" x14ac:dyDescent="0.2">
      <c r="A721" s="111">
        <v>39417</v>
      </c>
      <c r="B721">
        <v>49.9</v>
      </c>
      <c r="C721">
        <v>48.6</v>
      </c>
      <c r="D721">
        <v>43.7</v>
      </c>
      <c r="E721">
        <v>65.7</v>
      </c>
      <c r="F721">
        <v>52</v>
      </c>
      <c r="G721">
        <v>49.8</v>
      </c>
      <c r="H721">
        <v>44.5</v>
      </c>
      <c r="I721">
        <v>53.6</v>
      </c>
      <c r="J721">
        <v>51.1</v>
      </c>
      <c r="K721">
        <v>53.9</v>
      </c>
      <c r="L721">
        <v>50.1</v>
      </c>
    </row>
    <row r="722" spans="1:12" x14ac:dyDescent="0.2">
      <c r="A722" s="111">
        <v>39448</v>
      </c>
      <c r="B722">
        <v>49.5</v>
      </c>
      <c r="C722">
        <v>53.3</v>
      </c>
      <c r="D722">
        <v>46</v>
      </c>
      <c r="E722">
        <v>76.2</v>
      </c>
      <c r="F722">
        <v>50.7</v>
      </c>
      <c r="G722">
        <v>48.9</v>
      </c>
      <c r="H722">
        <v>49</v>
      </c>
      <c r="I722">
        <v>53.1</v>
      </c>
      <c r="J722">
        <v>49.6</v>
      </c>
      <c r="K722">
        <v>56.9</v>
      </c>
      <c r="L722">
        <v>50.9</v>
      </c>
    </row>
    <row r="723" spans="1:12" x14ac:dyDescent="0.2">
      <c r="A723" s="111">
        <v>39479</v>
      </c>
      <c r="B723">
        <v>50.5</v>
      </c>
      <c r="C723">
        <v>47.9</v>
      </c>
      <c r="D723">
        <v>46.9</v>
      </c>
      <c r="E723">
        <v>75.7</v>
      </c>
      <c r="F723">
        <v>49.4</v>
      </c>
      <c r="G723">
        <v>50.3</v>
      </c>
      <c r="H723">
        <v>47</v>
      </c>
      <c r="I723">
        <v>50.7</v>
      </c>
      <c r="J723">
        <v>47.3</v>
      </c>
      <c r="K723">
        <v>57.1</v>
      </c>
      <c r="L723">
        <v>48.8</v>
      </c>
    </row>
    <row r="724" spans="1:12" x14ac:dyDescent="0.2">
      <c r="A724" s="111">
        <v>39508</v>
      </c>
      <c r="B724">
        <v>49.2</v>
      </c>
      <c r="C724">
        <v>45.7</v>
      </c>
      <c r="D724">
        <v>46.3</v>
      </c>
      <c r="E724">
        <v>83.1</v>
      </c>
      <c r="F724">
        <v>48.9</v>
      </c>
      <c r="G724">
        <v>50.7</v>
      </c>
      <c r="H724">
        <v>46.5</v>
      </c>
      <c r="I724">
        <v>52.6</v>
      </c>
      <c r="J724">
        <v>52.2</v>
      </c>
      <c r="K724">
        <v>57.2</v>
      </c>
      <c r="L724">
        <v>49.7</v>
      </c>
    </row>
    <row r="725" spans="1:12" x14ac:dyDescent="0.2">
      <c r="A725" s="111">
        <v>39539</v>
      </c>
      <c r="B725">
        <v>46.2</v>
      </c>
      <c r="C725">
        <v>49.2</v>
      </c>
      <c r="D725">
        <v>52.3</v>
      </c>
      <c r="E725">
        <v>83.9</v>
      </c>
      <c r="F725">
        <v>49</v>
      </c>
      <c r="G725">
        <v>44.1</v>
      </c>
      <c r="H725">
        <v>49</v>
      </c>
      <c r="I725">
        <v>53.9</v>
      </c>
      <c r="J725">
        <v>45.4</v>
      </c>
      <c r="K725">
        <v>58.4</v>
      </c>
      <c r="L725">
        <v>48.5</v>
      </c>
    </row>
    <row r="726" spans="1:12" x14ac:dyDescent="0.2">
      <c r="A726" s="111">
        <v>39569</v>
      </c>
      <c r="B726">
        <v>47.9</v>
      </c>
      <c r="C726">
        <v>48.2</v>
      </c>
      <c r="D726">
        <v>45.6</v>
      </c>
      <c r="E726">
        <v>88.1</v>
      </c>
      <c r="F726">
        <v>50.6</v>
      </c>
      <c r="G726">
        <v>47.2</v>
      </c>
      <c r="H726">
        <v>48</v>
      </c>
      <c r="I726">
        <v>54.3</v>
      </c>
      <c r="J726">
        <v>45</v>
      </c>
      <c r="K726">
        <v>60.6</v>
      </c>
      <c r="L726">
        <v>48.9</v>
      </c>
    </row>
    <row r="727" spans="1:12" x14ac:dyDescent="0.2">
      <c r="A727" s="111">
        <v>39600</v>
      </c>
      <c r="B727">
        <v>49.5</v>
      </c>
      <c r="C727">
        <v>46</v>
      </c>
      <c r="D727">
        <v>47.9</v>
      </c>
      <c r="E727">
        <v>91.4</v>
      </c>
      <c r="F727">
        <v>50</v>
      </c>
      <c r="G727">
        <v>55.7</v>
      </c>
      <c r="H727">
        <v>50</v>
      </c>
      <c r="I727">
        <v>55.8</v>
      </c>
      <c r="J727">
        <v>45</v>
      </c>
      <c r="K727">
        <v>60.2</v>
      </c>
      <c r="L727">
        <v>49.9</v>
      </c>
    </row>
    <row r="728" spans="1:12" x14ac:dyDescent="0.2">
      <c r="A728" s="111">
        <v>39630</v>
      </c>
      <c r="B728">
        <v>48.4</v>
      </c>
      <c r="C728">
        <v>45.7</v>
      </c>
      <c r="D728">
        <v>44</v>
      </c>
      <c r="E728">
        <v>90.4</v>
      </c>
      <c r="F728">
        <v>52.8</v>
      </c>
      <c r="G728">
        <v>46.2</v>
      </c>
      <c r="H728">
        <v>44</v>
      </c>
      <c r="I728">
        <v>54.8</v>
      </c>
      <c r="J728">
        <v>54.7</v>
      </c>
      <c r="K728">
        <v>55.4</v>
      </c>
      <c r="L728">
        <v>50.8</v>
      </c>
    </row>
    <row r="729" spans="1:12" x14ac:dyDescent="0.2">
      <c r="A729" s="111">
        <v>39661</v>
      </c>
      <c r="B729">
        <v>48.6</v>
      </c>
      <c r="C729">
        <v>51.1</v>
      </c>
      <c r="D729">
        <v>48.2</v>
      </c>
      <c r="E729">
        <v>76.5</v>
      </c>
      <c r="F729">
        <v>52.7</v>
      </c>
      <c r="G729">
        <v>52.5</v>
      </c>
      <c r="H729">
        <v>50.5</v>
      </c>
      <c r="I729">
        <v>50.1</v>
      </c>
      <c r="J729">
        <v>50.2</v>
      </c>
      <c r="K729">
        <v>56.8</v>
      </c>
      <c r="L729">
        <v>50.1</v>
      </c>
    </row>
    <row r="730" spans="1:12" x14ac:dyDescent="0.2">
      <c r="A730" s="111">
        <v>39692</v>
      </c>
      <c r="B730">
        <v>45.1</v>
      </c>
      <c r="C730">
        <v>45.2</v>
      </c>
      <c r="D730">
        <v>38.700000000000003</v>
      </c>
      <c r="E730">
        <v>55.1</v>
      </c>
      <c r="F730">
        <v>49</v>
      </c>
      <c r="G730">
        <v>52.4</v>
      </c>
      <c r="H730">
        <v>43</v>
      </c>
      <c r="I730">
        <v>52</v>
      </c>
      <c r="J730">
        <v>45.4</v>
      </c>
      <c r="K730">
        <v>53.6</v>
      </c>
      <c r="L730">
        <v>47.2</v>
      </c>
    </row>
    <row r="731" spans="1:12" x14ac:dyDescent="0.2">
      <c r="A731" s="111">
        <v>39722</v>
      </c>
      <c r="B731">
        <v>32</v>
      </c>
      <c r="C731">
        <v>40.1</v>
      </c>
      <c r="D731">
        <v>30.6</v>
      </c>
      <c r="E731">
        <v>39.799999999999997</v>
      </c>
      <c r="F731">
        <v>34.799999999999997</v>
      </c>
      <c r="G731">
        <v>55.8</v>
      </c>
      <c r="H731">
        <v>43.5</v>
      </c>
      <c r="I731">
        <v>48.4</v>
      </c>
      <c r="J731">
        <v>33</v>
      </c>
      <c r="K731">
        <v>40.700000000000003</v>
      </c>
      <c r="L731">
        <v>38.200000000000003</v>
      </c>
    </row>
    <row r="732" spans="1:12" x14ac:dyDescent="0.2">
      <c r="A732" s="111">
        <v>39753</v>
      </c>
      <c r="B732">
        <v>34.5</v>
      </c>
      <c r="C732">
        <v>36.4</v>
      </c>
      <c r="D732">
        <v>27.7</v>
      </c>
      <c r="E732">
        <v>28.4</v>
      </c>
      <c r="F732">
        <v>35.200000000000003</v>
      </c>
      <c r="G732">
        <v>54.3</v>
      </c>
      <c r="H732">
        <v>38.5</v>
      </c>
      <c r="I732">
        <v>49.4</v>
      </c>
      <c r="J732">
        <v>36.799999999999997</v>
      </c>
      <c r="K732">
        <v>40.4</v>
      </c>
      <c r="L732">
        <v>39</v>
      </c>
    </row>
    <row r="733" spans="1:12" x14ac:dyDescent="0.2">
      <c r="A733" s="111">
        <v>39783</v>
      </c>
      <c r="B733">
        <v>25.9</v>
      </c>
      <c r="C733">
        <v>38</v>
      </c>
      <c r="D733">
        <v>23.4</v>
      </c>
      <c r="E733">
        <v>17.100000000000001</v>
      </c>
      <c r="F733">
        <v>28.1</v>
      </c>
      <c r="G733">
        <v>54</v>
      </c>
      <c r="H733">
        <v>38</v>
      </c>
      <c r="I733">
        <v>46.9</v>
      </c>
      <c r="J733">
        <v>32.5</v>
      </c>
      <c r="K733">
        <v>34.700000000000003</v>
      </c>
      <c r="L733">
        <v>34.5</v>
      </c>
    </row>
    <row r="734" spans="1:12" x14ac:dyDescent="0.2">
      <c r="A734" s="111">
        <v>39814</v>
      </c>
      <c r="B734">
        <v>32.5</v>
      </c>
      <c r="C734">
        <v>34.5</v>
      </c>
      <c r="D734">
        <v>32.200000000000003</v>
      </c>
      <c r="E734">
        <v>29</v>
      </c>
      <c r="F734">
        <v>32.299999999999997</v>
      </c>
      <c r="G734">
        <v>51.4</v>
      </c>
      <c r="H734">
        <v>38</v>
      </c>
      <c r="I734">
        <v>46.6</v>
      </c>
      <c r="J734">
        <v>30.5</v>
      </c>
      <c r="K734">
        <v>38.5</v>
      </c>
      <c r="L734">
        <v>36.4</v>
      </c>
    </row>
    <row r="735" spans="1:12" x14ac:dyDescent="0.2">
      <c r="A735" s="111">
        <v>39845</v>
      </c>
      <c r="B735">
        <v>32.700000000000003</v>
      </c>
      <c r="C735">
        <v>35.299999999999997</v>
      </c>
      <c r="D735">
        <v>33.6</v>
      </c>
      <c r="E735">
        <v>29.9</v>
      </c>
      <c r="F735">
        <v>38.4</v>
      </c>
      <c r="G735">
        <v>50.9</v>
      </c>
      <c r="H735">
        <v>38</v>
      </c>
      <c r="I735">
        <v>46.3</v>
      </c>
      <c r="J735">
        <v>28</v>
      </c>
      <c r="K735">
        <v>38.799999999999997</v>
      </c>
      <c r="L735">
        <v>36.6</v>
      </c>
    </row>
    <row r="736" spans="1:12" x14ac:dyDescent="0.2">
      <c r="A736" s="111">
        <v>39873</v>
      </c>
      <c r="B736">
        <v>41.3</v>
      </c>
      <c r="C736">
        <v>32.1</v>
      </c>
      <c r="D736">
        <v>37.6</v>
      </c>
      <c r="E736">
        <v>31.6</v>
      </c>
      <c r="F736">
        <v>36.5</v>
      </c>
      <c r="G736">
        <v>50.9</v>
      </c>
      <c r="H736">
        <v>33</v>
      </c>
      <c r="I736">
        <v>43.2</v>
      </c>
      <c r="J736">
        <v>30.5</v>
      </c>
      <c r="K736">
        <v>39.4</v>
      </c>
      <c r="L736">
        <v>37.200000000000003</v>
      </c>
    </row>
    <row r="737" spans="1:12" x14ac:dyDescent="0.2">
      <c r="A737" s="111">
        <v>39904</v>
      </c>
      <c r="B737">
        <v>46</v>
      </c>
      <c r="C737">
        <v>42.5</v>
      </c>
      <c r="D737">
        <v>40.9</v>
      </c>
      <c r="E737">
        <v>31.4</v>
      </c>
      <c r="F737">
        <v>36.700000000000003</v>
      </c>
      <c r="G737">
        <v>49.9</v>
      </c>
      <c r="H737">
        <v>34.5</v>
      </c>
      <c r="I737">
        <v>47</v>
      </c>
      <c r="J737">
        <v>33.5</v>
      </c>
      <c r="K737">
        <v>42.9</v>
      </c>
      <c r="L737">
        <v>39.9</v>
      </c>
    </row>
    <row r="738" spans="1:12" x14ac:dyDescent="0.2">
      <c r="A738" s="111">
        <v>39934</v>
      </c>
      <c r="B738">
        <v>51</v>
      </c>
      <c r="C738">
        <v>38.5</v>
      </c>
      <c r="D738">
        <v>46.1</v>
      </c>
      <c r="E738">
        <v>45</v>
      </c>
      <c r="F738">
        <v>48.3</v>
      </c>
      <c r="G738">
        <v>43.6</v>
      </c>
      <c r="H738">
        <v>33</v>
      </c>
      <c r="I738">
        <v>51.3</v>
      </c>
      <c r="J738">
        <v>35.299999999999997</v>
      </c>
      <c r="K738">
        <v>46.4</v>
      </c>
      <c r="L738">
        <v>44.1</v>
      </c>
    </row>
    <row r="739" spans="1:12" x14ac:dyDescent="0.2">
      <c r="A739" s="111">
        <v>39965</v>
      </c>
      <c r="B739">
        <v>49</v>
      </c>
      <c r="C739">
        <v>46.5</v>
      </c>
      <c r="D739">
        <v>48.6</v>
      </c>
      <c r="E739">
        <v>47.9</v>
      </c>
      <c r="F739">
        <v>54.6</v>
      </c>
      <c r="G739">
        <v>44.8</v>
      </c>
      <c r="H739">
        <v>31</v>
      </c>
      <c r="I739">
        <v>49.5</v>
      </c>
      <c r="J739">
        <v>45</v>
      </c>
      <c r="K739">
        <v>49.1</v>
      </c>
      <c r="L739">
        <v>46.3</v>
      </c>
    </row>
    <row r="740" spans="1:12" x14ac:dyDescent="0.2">
      <c r="A740" s="111">
        <v>39995</v>
      </c>
      <c r="B740">
        <v>56.6</v>
      </c>
      <c r="C740">
        <v>48.2</v>
      </c>
      <c r="D740">
        <v>49.4</v>
      </c>
      <c r="E740">
        <v>52.8</v>
      </c>
      <c r="F740">
        <v>58.8</v>
      </c>
      <c r="G740">
        <v>42.2</v>
      </c>
      <c r="H740">
        <v>32.5</v>
      </c>
      <c r="I740">
        <v>52</v>
      </c>
      <c r="J740">
        <v>47.1</v>
      </c>
      <c r="K740">
        <v>48.3</v>
      </c>
      <c r="L740">
        <v>49.7</v>
      </c>
    </row>
    <row r="741" spans="1:12" x14ac:dyDescent="0.2">
      <c r="A741" s="111">
        <v>40026</v>
      </c>
      <c r="B741">
        <v>64.099999999999994</v>
      </c>
      <c r="C741">
        <v>48.2</v>
      </c>
      <c r="D741">
        <v>50.9</v>
      </c>
      <c r="E741">
        <v>62.3</v>
      </c>
      <c r="F741">
        <v>62.2</v>
      </c>
      <c r="G741">
        <v>38.799999999999997</v>
      </c>
      <c r="H741">
        <v>36</v>
      </c>
      <c r="I741">
        <v>54.6</v>
      </c>
      <c r="J741">
        <v>47.5</v>
      </c>
      <c r="K741">
        <v>55.1</v>
      </c>
      <c r="L741">
        <v>53.4</v>
      </c>
    </row>
    <row r="742" spans="1:12" x14ac:dyDescent="0.2">
      <c r="A742" s="111">
        <v>40057</v>
      </c>
      <c r="B742">
        <v>64.7</v>
      </c>
      <c r="C742">
        <v>51.2</v>
      </c>
      <c r="D742">
        <v>52.6</v>
      </c>
      <c r="E742">
        <v>63.3</v>
      </c>
      <c r="F742">
        <v>62.1</v>
      </c>
      <c r="G742">
        <v>34.9</v>
      </c>
      <c r="H742">
        <v>41.5</v>
      </c>
      <c r="I742">
        <v>57.6</v>
      </c>
      <c r="J742">
        <v>48.6</v>
      </c>
      <c r="K742">
        <v>55.6</v>
      </c>
      <c r="L742">
        <v>54.9</v>
      </c>
    </row>
    <row r="743" spans="1:12" x14ac:dyDescent="0.2">
      <c r="A743" s="111">
        <v>40087</v>
      </c>
      <c r="B743">
        <v>57.7</v>
      </c>
      <c r="C743">
        <v>49.5</v>
      </c>
      <c r="D743">
        <v>50.5</v>
      </c>
      <c r="E743">
        <v>64.3</v>
      </c>
      <c r="F743">
        <v>64.400000000000006</v>
      </c>
      <c r="G743">
        <v>40</v>
      </c>
      <c r="H743">
        <v>46.5</v>
      </c>
      <c r="I743">
        <v>60.7</v>
      </c>
      <c r="J743">
        <v>53.5</v>
      </c>
      <c r="K743">
        <v>57.2</v>
      </c>
      <c r="L743">
        <v>57.6</v>
      </c>
    </row>
    <row r="744" spans="1:12" x14ac:dyDescent="0.2">
      <c r="A744" s="111">
        <v>40118</v>
      </c>
      <c r="B744">
        <v>64.2</v>
      </c>
      <c r="C744">
        <v>50.3</v>
      </c>
      <c r="D744">
        <v>51.8</v>
      </c>
      <c r="E744">
        <v>55.4</v>
      </c>
      <c r="F744">
        <v>63.4</v>
      </c>
      <c r="G744">
        <v>39.299999999999997</v>
      </c>
      <c r="H744">
        <v>39.5</v>
      </c>
      <c r="I744">
        <v>57.1</v>
      </c>
      <c r="J744">
        <v>51.2</v>
      </c>
      <c r="K744">
        <v>53.9</v>
      </c>
      <c r="L744">
        <v>55.4</v>
      </c>
    </row>
    <row r="745" spans="1:12" x14ac:dyDescent="0.2">
      <c r="A745" s="111">
        <v>40148</v>
      </c>
      <c r="B745">
        <v>63.8</v>
      </c>
      <c r="C745">
        <v>51</v>
      </c>
      <c r="D745">
        <v>50.1</v>
      </c>
      <c r="E745">
        <v>63.8</v>
      </c>
      <c r="F745">
        <v>60.1</v>
      </c>
      <c r="G745">
        <v>32.5</v>
      </c>
      <c r="H745">
        <v>41.5</v>
      </c>
      <c r="I745">
        <v>58.6</v>
      </c>
      <c r="J745">
        <v>52.6</v>
      </c>
      <c r="K745">
        <v>54.1</v>
      </c>
      <c r="L745">
        <v>55.8</v>
      </c>
    </row>
    <row r="746" spans="1:12" x14ac:dyDescent="0.2">
      <c r="A746" s="111">
        <v>40179</v>
      </c>
      <c r="B746">
        <v>59.9</v>
      </c>
      <c r="C746">
        <v>55.5</v>
      </c>
      <c r="D746">
        <v>53.2</v>
      </c>
      <c r="E746">
        <v>68</v>
      </c>
      <c r="F746">
        <v>62.8</v>
      </c>
      <c r="G746">
        <v>35.1</v>
      </c>
      <c r="H746">
        <v>46</v>
      </c>
      <c r="I746">
        <v>57.2</v>
      </c>
      <c r="J746">
        <v>55.2</v>
      </c>
      <c r="K746">
        <v>57</v>
      </c>
      <c r="L746">
        <v>56.3</v>
      </c>
    </row>
    <row r="747" spans="1:12" x14ac:dyDescent="0.2">
      <c r="A747" s="111">
        <v>40210</v>
      </c>
      <c r="B747">
        <v>57.7</v>
      </c>
      <c r="C747">
        <v>55.5</v>
      </c>
      <c r="D747">
        <v>58.8</v>
      </c>
      <c r="E747">
        <v>65.099999999999994</v>
      </c>
      <c r="F747">
        <v>57</v>
      </c>
      <c r="G747">
        <v>35.200000000000003</v>
      </c>
      <c r="H747">
        <v>49</v>
      </c>
      <c r="I747">
        <v>56.8</v>
      </c>
      <c r="J747">
        <v>55.7</v>
      </c>
      <c r="K747">
        <v>56.3</v>
      </c>
      <c r="L747">
        <v>55.5</v>
      </c>
    </row>
    <row r="748" spans="1:12" x14ac:dyDescent="0.2">
      <c r="A748" s="111">
        <v>40238</v>
      </c>
      <c r="B748">
        <v>60.1</v>
      </c>
      <c r="C748">
        <v>55.9</v>
      </c>
      <c r="D748">
        <v>54.7</v>
      </c>
      <c r="E748">
        <v>75.2</v>
      </c>
      <c r="F748">
        <v>57.3</v>
      </c>
      <c r="G748">
        <v>39.5</v>
      </c>
      <c r="H748">
        <v>56.5</v>
      </c>
      <c r="I748">
        <v>64</v>
      </c>
      <c r="J748">
        <v>55.8</v>
      </c>
      <c r="K748">
        <v>59.8</v>
      </c>
      <c r="L748">
        <v>58.8</v>
      </c>
    </row>
    <row r="749" spans="1:12" x14ac:dyDescent="0.2">
      <c r="A749" s="111">
        <v>40269</v>
      </c>
      <c r="B749">
        <v>64</v>
      </c>
      <c r="C749">
        <v>56.9</v>
      </c>
      <c r="D749">
        <v>57</v>
      </c>
      <c r="E749">
        <v>78</v>
      </c>
      <c r="F749">
        <v>62.3</v>
      </c>
      <c r="G749">
        <v>35</v>
      </c>
      <c r="H749">
        <v>50.5</v>
      </c>
      <c r="I749">
        <v>59.6</v>
      </c>
      <c r="J749">
        <v>54.8</v>
      </c>
      <c r="K749">
        <v>61.9</v>
      </c>
      <c r="L749">
        <v>58.1</v>
      </c>
    </row>
    <row r="750" spans="1:12" x14ac:dyDescent="0.2">
      <c r="A750" s="111">
        <v>40299</v>
      </c>
      <c r="B750">
        <v>61.3</v>
      </c>
      <c r="C750">
        <v>55.6</v>
      </c>
      <c r="D750">
        <v>56.3</v>
      </c>
      <c r="E750">
        <v>77</v>
      </c>
      <c r="F750">
        <v>62.1</v>
      </c>
      <c r="G750">
        <v>33.200000000000003</v>
      </c>
      <c r="H750">
        <v>46</v>
      </c>
      <c r="I750">
        <v>58.1</v>
      </c>
      <c r="J750">
        <v>57.9</v>
      </c>
      <c r="K750">
        <v>58.5</v>
      </c>
      <c r="L750">
        <v>57.4</v>
      </c>
    </row>
    <row r="751" spans="1:12" x14ac:dyDescent="0.2">
      <c r="A751" s="111">
        <v>40330</v>
      </c>
      <c r="B751">
        <v>58.6</v>
      </c>
      <c r="C751">
        <v>58.2</v>
      </c>
      <c r="D751">
        <v>57.6</v>
      </c>
      <c r="E751">
        <v>54.9</v>
      </c>
      <c r="F751">
        <v>63</v>
      </c>
      <c r="G751">
        <v>35.799999999999997</v>
      </c>
      <c r="H751">
        <v>46</v>
      </c>
      <c r="I751">
        <v>56.6</v>
      </c>
      <c r="J751">
        <v>56.8</v>
      </c>
      <c r="K751">
        <v>58.2</v>
      </c>
      <c r="L751">
        <v>56.5</v>
      </c>
    </row>
    <row r="752" spans="1:12" x14ac:dyDescent="0.2">
      <c r="A752" s="111">
        <v>40360</v>
      </c>
      <c r="B752">
        <v>54.7</v>
      </c>
      <c r="C752">
        <v>53</v>
      </c>
      <c r="D752">
        <v>54</v>
      </c>
      <c r="E752">
        <v>55.6</v>
      </c>
      <c r="F752">
        <v>56.1</v>
      </c>
      <c r="G752">
        <v>39.200000000000003</v>
      </c>
      <c r="H752">
        <v>49</v>
      </c>
      <c r="I752">
        <v>61</v>
      </c>
      <c r="J752">
        <v>58.6</v>
      </c>
      <c r="K752">
        <v>53.8</v>
      </c>
      <c r="L752">
        <v>56.1</v>
      </c>
    </row>
    <row r="753" spans="1:12" x14ac:dyDescent="0.2">
      <c r="A753" s="111">
        <v>40391</v>
      </c>
      <c r="B753">
        <v>54</v>
      </c>
      <c r="C753">
        <v>55.2</v>
      </c>
      <c r="D753">
        <v>51.5</v>
      </c>
      <c r="E753">
        <v>61.8</v>
      </c>
      <c r="F753">
        <v>56.3</v>
      </c>
      <c r="G753">
        <v>43.9</v>
      </c>
      <c r="H753">
        <v>53</v>
      </c>
      <c r="I753">
        <v>57.4</v>
      </c>
      <c r="J753">
        <v>61.2</v>
      </c>
      <c r="K753">
        <v>56</v>
      </c>
      <c r="L753">
        <v>56.4</v>
      </c>
    </row>
    <row r="754" spans="1:12" x14ac:dyDescent="0.2">
      <c r="A754" s="111">
        <v>40422</v>
      </c>
      <c r="B754">
        <v>51.9</v>
      </c>
      <c r="C754">
        <v>53.8</v>
      </c>
      <c r="D754">
        <v>44.4</v>
      </c>
      <c r="E754">
        <v>69.8</v>
      </c>
      <c r="F754">
        <v>57.3</v>
      </c>
      <c r="G754">
        <v>43</v>
      </c>
      <c r="H754">
        <v>56</v>
      </c>
      <c r="I754">
        <v>52.9</v>
      </c>
      <c r="J754">
        <v>58</v>
      </c>
      <c r="K754">
        <v>54.2</v>
      </c>
      <c r="L754">
        <v>55.3</v>
      </c>
    </row>
    <row r="755" spans="1:12" x14ac:dyDescent="0.2">
      <c r="A755" s="111">
        <v>40452</v>
      </c>
      <c r="B755">
        <v>57.8</v>
      </c>
      <c r="C755">
        <v>48.7</v>
      </c>
      <c r="D755">
        <v>45.1</v>
      </c>
      <c r="E755">
        <v>73.8</v>
      </c>
      <c r="F755">
        <v>61.5</v>
      </c>
      <c r="G755">
        <v>43.5</v>
      </c>
      <c r="H755">
        <v>53</v>
      </c>
      <c r="I755">
        <v>51.4</v>
      </c>
      <c r="J755">
        <v>57.5</v>
      </c>
      <c r="K755">
        <v>58.1</v>
      </c>
      <c r="L755">
        <v>56.9</v>
      </c>
    </row>
    <row r="756" spans="1:12" x14ac:dyDescent="0.2">
      <c r="A756" s="111">
        <v>40483</v>
      </c>
      <c r="B756">
        <v>58.3</v>
      </c>
      <c r="C756">
        <v>50.6</v>
      </c>
      <c r="D756">
        <v>48.7</v>
      </c>
      <c r="E756">
        <v>69</v>
      </c>
      <c r="F756">
        <v>55.7</v>
      </c>
      <c r="G756">
        <v>44.8</v>
      </c>
      <c r="H756">
        <v>54</v>
      </c>
      <c r="I756">
        <v>58.8</v>
      </c>
      <c r="J756">
        <v>60.2</v>
      </c>
      <c r="K756">
        <v>55.7</v>
      </c>
      <c r="L756">
        <v>57.3</v>
      </c>
    </row>
    <row r="757" spans="1:12" x14ac:dyDescent="0.2">
      <c r="A757" s="111">
        <v>40513</v>
      </c>
      <c r="B757">
        <v>59.6</v>
      </c>
      <c r="C757">
        <v>48.4</v>
      </c>
      <c r="D757">
        <v>46.3</v>
      </c>
      <c r="E757">
        <v>73.3</v>
      </c>
      <c r="F757">
        <v>62.5</v>
      </c>
      <c r="G757">
        <v>39</v>
      </c>
      <c r="H757">
        <v>50</v>
      </c>
      <c r="I757">
        <v>54.5</v>
      </c>
      <c r="J757">
        <v>56.7</v>
      </c>
      <c r="K757">
        <v>51.8</v>
      </c>
      <c r="L757">
        <v>56.6</v>
      </c>
    </row>
    <row r="758" spans="1:12" x14ac:dyDescent="0.2">
      <c r="A758" s="111">
        <v>40544</v>
      </c>
      <c r="B758">
        <v>64.5</v>
      </c>
      <c r="C758">
        <v>51.4</v>
      </c>
      <c r="D758">
        <v>57.1</v>
      </c>
      <c r="E758">
        <v>79.599999999999994</v>
      </c>
      <c r="F758">
        <v>65.3</v>
      </c>
      <c r="G758">
        <v>47.1</v>
      </c>
      <c r="H758">
        <v>52</v>
      </c>
      <c r="I758">
        <v>54.6</v>
      </c>
      <c r="J758">
        <v>61.6</v>
      </c>
      <c r="K758">
        <v>62.1</v>
      </c>
      <c r="L758">
        <v>59.1</v>
      </c>
    </row>
    <row r="759" spans="1:12" x14ac:dyDescent="0.2">
      <c r="A759" s="111">
        <v>40575</v>
      </c>
      <c r="B759">
        <v>64.2</v>
      </c>
      <c r="C759">
        <v>54</v>
      </c>
      <c r="D759">
        <v>55.6</v>
      </c>
      <c r="E759">
        <v>80.2</v>
      </c>
      <c r="F759">
        <v>63.8</v>
      </c>
      <c r="G759">
        <v>41.5</v>
      </c>
      <c r="H759">
        <v>50.5</v>
      </c>
      <c r="I759">
        <v>58.4</v>
      </c>
      <c r="J759">
        <v>62.3</v>
      </c>
      <c r="K759">
        <v>63</v>
      </c>
      <c r="L759">
        <v>59.2</v>
      </c>
    </row>
    <row r="760" spans="1:12" x14ac:dyDescent="0.2">
      <c r="A760" s="111">
        <v>40603</v>
      </c>
      <c r="B760">
        <v>61.3</v>
      </c>
      <c r="C760">
        <v>50.4</v>
      </c>
      <c r="D760">
        <v>52.8</v>
      </c>
      <c r="E760">
        <v>82.3</v>
      </c>
      <c r="F760">
        <v>61.9</v>
      </c>
      <c r="G760">
        <v>41.2</v>
      </c>
      <c r="H760">
        <v>49</v>
      </c>
      <c r="I760">
        <v>59.9</v>
      </c>
      <c r="J760">
        <v>60.5</v>
      </c>
      <c r="K760">
        <v>56.4</v>
      </c>
      <c r="L760">
        <v>58.4</v>
      </c>
    </row>
    <row r="761" spans="1:12" x14ac:dyDescent="0.2">
      <c r="A761" s="111">
        <v>40634</v>
      </c>
      <c r="B761">
        <v>61.1</v>
      </c>
      <c r="C761">
        <v>53.4</v>
      </c>
      <c r="D761">
        <v>59.2</v>
      </c>
      <c r="E761">
        <v>82.6</v>
      </c>
      <c r="F761">
        <v>59</v>
      </c>
      <c r="G761">
        <v>41.1</v>
      </c>
      <c r="H761">
        <v>54.5</v>
      </c>
      <c r="I761">
        <v>59.4</v>
      </c>
      <c r="J761">
        <v>59.2</v>
      </c>
      <c r="K761">
        <v>63.8</v>
      </c>
      <c r="L761">
        <v>57.9</v>
      </c>
    </row>
    <row r="762" spans="1:12" x14ac:dyDescent="0.2">
      <c r="A762" s="111">
        <v>40664</v>
      </c>
      <c r="B762">
        <v>54.6</v>
      </c>
      <c r="C762">
        <v>55.1</v>
      </c>
      <c r="D762">
        <v>50.1</v>
      </c>
      <c r="E762">
        <v>77.900000000000006</v>
      </c>
      <c r="F762">
        <v>54.8</v>
      </c>
      <c r="G762">
        <v>39.799999999999997</v>
      </c>
      <c r="H762">
        <v>48.5</v>
      </c>
      <c r="I762">
        <v>56.6</v>
      </c>
      <c r="J762">
        <v>58.1</v>
      </c>
      <c r="K762">
        <v>56.4</v>
      </c>
      <c r="L762">
        <v>54.8</v>
      </c>
    </row>
    <row r="763" spans="1:12" x14ac:dyDescent="0.2">
      <c r="A763" s="111">
        <v>40695</v>
      </c>
      <c r="B763">
        <v>54.6</v>
      </c>
      <c r="C763">
        <v>50.9</v>
      </c>
      <c r="D763">
        <v>52.5</v>
      </c>
      <c r="E763">
        <v>70.3</v>
      </c>
      <c r="F763">
        <v>54.5</v>
      </c>
      <c r="G763">
        <v>44.2</v>
      </c>
      <c r="H763">
        <v>53.5</v>
      </c>
      <c r="I763">
        <v>56</v>
      </c>
      <c r="J763">
        <v>62.1</v>
      </c>
      <c r="K763">
        <v>53.8</v>
      </c>
      <c r="L763">
        <v>55.8</v>
      </c>
    </row>
    <row r="764" spans="1:12" x14ac:dyDescent="0.2">
      <c r="A764" s="111">
        <v>40725</v>
      </c>
      <c r="B764">
        <v>56.9</v>
      </c>
      <c r="C764">
        <v>51.3</v>
      </c>
      <c r="D764">
        <v>49.8</v>
      </c>
      <c r="E764">
        <v>59.1</v>
      </c>
      <c r="F764">
        <v>54.6</v>
      </c>
      <c r="G764">
        <v>40.4</v>
      </c>
      <c r="H764">
        <v>48</v>
      </c>
      <c r="I764">
        <v>52.8</v>
      </c>
      <c r="J764">
        <v>53.2</v>
      </c>
      <c r="K764">
        <v>54.4</v>
      </c>
      <c r="L764">
        <v>52.9</v>
      </c>
    </row>
    <row r="765" spans="1:12" x14ac:dyDescent="0.2">
      <c r="A765" s="111">
        <v>40756</v>
      </c>
      <c r="B765">
        <v>52.9</v>
      </c>
      <c r="C765">
        <v>55.1</v>
      </c>
      <c r="D765">
        <v>46.3</v>
      </c>
      <c r="E765">
        <v>57.5</v>
      </c>
      <c r="F765">
        <v>51.4</v>
      </c>
      <c r="G765">
        <v>46.9</v>
      </c>
      <c r="H765">
        <v>54.5</v>
      </c>
      <c r="I765">
        <v>53.2</v>
      </c>
      <c r="J765">
        <v>51.8</v>
      </c>
      <c r="K765">
        <v>52.4</v>
      </c>
      <c r="L765">
        <v>52.6</v>
      </c>
    </row>
    <row r="766" spans="1:12" x14ac:dyDescent="0.2">
      <c r="A766" s="111">
        <v>40787</v>
      </c>
      <c r="B766">
        <v>51.8</v>
      </c>
      <c r="C766">
        <v>53.1</v>
      </c>
      <c r="D766">
        <v>43.7</v>
      </c>
      <c r="E766">
        <v>57</v>
      </c>
      <c r="F766">
        <v>54.7</v>
      </c>
      <c r="G766">
        <v>50.2</v>
      </c>
      <c r="H766">
        <v>52</v>
      </c>
      <c r="I766">
        <v>51.8</v>
      </c>
      <c r="J766">
        <v>56.6</v>
      </c>
      <c r="K766">
        <v>55</v>
      </c>
      <c r="L766">
        <v>53.7</v>
      </c>
    </row>
    <row r="767" spans="1:12" x14ac:dyDescent="0.2">
      <c r="A767" s="111">
        <v>40817</v>
      </c>
      <c r="B767">
        <v>52</v>
      </c>
      <c r="C767">
        <v>48.2</v>
      </c>
      <c r="D767">
        <v>48</v>
      </c>
      <c r="E767">
        <v>41.4</v>
      </c>
      <c r="F767">
        <v>52.3</v>
      </c>
      <c r="G767">
        <v>43.4</v>
      </c>
      <c r="H767">
        <v>46.5</v>
      </c>
      <c r="I767">
        <v>51.4</v>
      </c>
      <c r="J767">
        <v>53</v>
      </c>
      <c r="K767">
        <v>50.4</v>
      </c>
      <c r="L767">
        <v>51.4</v>
      </c>
    </row>
    <row r="768" spans="1:12" x14ac:dyDescent="0.2">
      <c r="A768" s="111">
        <v>40848</v>
      </c>
      <c r="B768">
        <v>54.9</v>
      </c>
      <c r="C768">
        <v>49.5</v>
      </c>
      <c r="D768">
        <v>46.8</v>
      </c>
      <c r="E768">
        <v>48.1</v>
      </c>
      <c r="F768">
        <v>56.6</v>
      </c>
      <c r="G768">
        <v>47.1</v>
      </c>
      <c r="H768">
        <v>46.5</v>
      </c>
      <c r="I768">
        <v>51.4</v>
      </c>
      <c r="J768">
        <v>51.3</v>
      </c>
      <c r="K768">
        <v>51.6</v>
      </c>
      <c r="L768">
        <v>51.8</v>
      </c>
    </row>
    <row r="769" spans="1:12" x14ac:dyDescent="0.2">
      <c r="A769" s="111">
        <v>40878</v>
      </c>
      <c r="B769">
        <v>55.4</v>
      </c>
      <c r="C769">
        <v>53.8</v>
      </c>
      <c r="D769">
        <v>48.2</v>
      </c>
      <c r="E769">
        <v>45.4</v>
      </c>
      <c r="F769">
        <v>60.9</v>
      </c>
      <c r="G769">
        <v>42.7</v>
      </c>
      <c r="H769">
        <v>45.5</v>
      </c>
      <c r="I769">
        <v>48.5</v>
      </c>
      <c r="J769">
        <v>54.9</v>
      </c>
      <c r="K769">
        <v>51.8</v>
      </c>
      <c r="L769">
        <v>53</v>
      </c>
    </row>
    <row r="770" spans="1:12" x14ac:dyDescent="0.2">
      <c r="A770" s="111">
        <v>40909</v>
      </c>
      <c r="B770">
        <v>56.8</v>
      </c>
      <c r="C770">
        <v>51.4</v>
      </c>
      <c r="D770">
        <v>52</v>
      </c>
      <c r="E770">
        <v>53.5</v>
      </c>
      <c r="F770">
        <v>53.9</v>
      </c>
      <c r="G770">
        <v>43.7</v>
      </c>
      <c r="H770">
        <v>49.5</v>
      </c>
      <c r="I770">
        <v>49.8</v>
      </c>
      <c r="J770">
        <v>52.6</v>
      </c>
      <c r="K770">
        <v>54.7</v>
      </c>
      <c r="L770">
        <v>52.6</v>
      </c>
    </row>
    <row r="771" spans="1:12" x14ac:dyDescent="0.2">
      <c r="A771" s="111">
        <v>40940</v>
      </c>
      <c r="B771">
        <v>57.4</v>
      </c>
      <c r="C771">
        <v>53.6</v>
      </c>
      <c r="D771">
        <v>50.4</v>
      </c>
      <c r="E771">
        <v>60.1</v>
      </c>
      <c r="F771">
        <v>57.4</v>
      </c>
      <c r="G771">
        <v>44.3</v>
      </c>
      <c r="H771">
        <v>49.5</v>
      </c>
      <c r="I771">
        <v>47.7</v>
      </c>
      <c r="J771">
        <v>52.1</v>
      </c>
      <c r="K771">
        <v>58</v>
      </c>
      <c r="L771">
        <v>53.1</v>
      </c>
    </row>
    <row r="772" spans="1:12" x14ac:dyDescent="0.2">
      <c r="A772" s="111">
        <v>40969</v>
      </c>
      <c r="B772">
        <v>56.5</v>
      </c>
      <c r="C772">
        <v>53.8</v>
      </c>
      <c r="D772">
        <v>52</v>
      </c>
      <c r="E772">
        <v>62.3</v>
      </c>
      <c r="F772">
        <v>56.8</v>
      </c>
      <c r="G772">
        <v>42.4</v>
      </c>
      <c r="H772">
        <v>50</v>
      </c>
      <c r="I772">
        <v>48.9</v>
      </c>
      <c r="J772">
        <v>55.3</v>
      </c>
      <c r="K772">
        <v>53.6</v>
      </c>
      <c r="L772">
        <v>53.5</v>
      </c>
    </row>
    <row r="773" spans="1:12" x14ac:dyDescent="0.2">
      <c r="A773" s="111">
        <v>41000</v>
      </c>
      <c r="B773">
        <v>57.2</v>
      </c>
      <c r="C773">
        <v>52.4</v>
      </c>
      <c r="D773">
        <v>47.6</v>
      </c>
      <c r="E773">
        <v>61</v>
      </c>
      <c r="F773">
        <v>57.1</v>
      </c>
      <c r="G773">
        <v>43.9</v>
      </c>
      <c r="H773">
        <v>48.5</v>
      </c>
      <c r="I773">
        <v>48.7</v>
      </c>
      <c r="J773">
        <v>55.6</v>
      </c>
      <c r="K773">
        <v>58.2</v>
      </c>
      <c r="L773">
        <v>53.5</v>
      </c>
    </row>
    <row r="774" spans="1:12" x14ac:dyDescent="0.2">
      <c r="A774" s="111">
        <v>41030</v>
      </c>
      <c r="B774">
        <v>57.2</v>
      </c>
      <c r="C774">
        <v>53.7</v>
      </c>
      <c r="D774">
        <v>44.2</v>
      </c>
      <c r="E774">
        <v>47.2</v>
      </c>
      <c r="F774">
        <v>55.5</v>
      </c>
      <c r="G774">
        <v>44.3</v>
      </c>
      <c r="H774">
        <v>46</v>
      </c>
      <c r="I774">
        <v>50.3</v>
      </c>
      <c r="J774">
        <v>53.6</v>
      </c>
      <c r="K774">
        <v>52.5</v>
      </c>
      <c r="L774">
        <v>52.6</v>
      </c>
    </row>
    <row r="775" spans="1:12" x14ac:dyDescent="0.2">
      <c r="A775" s="111">
        <v>41061</v>
      </c>
      <c r="B775">
        <v>47.2</v>
      </c>
      <c r="C775">
        <v>50</v>
      </c>
      <c r="D775">
        <v>41.2</v>
      </c>
      <c r="E775">
        <v>35.700000000000003</v>
      </c>
      <c r="F775">
        <v>52.7</v>
      </c>
      <c r="G775">
        <v>47.7</v>
      </c>
      <c r="H775">
        <v>44</v>
      </c>
      <c r="I775">
        <v>50.2</v>
      </c>
      <c r="J775">
        <v>54.8</v>
      </c>
      <c r="K775">
        <v>47.7</v>
      </c>
      <c r="L775">
        <v>49.7</v>
      </c>
    </row>
    <row r="776" spans="1:12" x14ac:dyDescent="0.2">
      <c r="A776" s="111">
        <v>41091</v>
      </c>
      <c r="B776">
        <v>48.3</v>
      </c>
      <c r="C776">
        <v>51.3</v>
      </c>
      <c r="D776">
        <v>42.1</v>
      </c>
      <c r="E776">
        <v>39.4</v>
      </c>
      <c r="F776">
        <v>50.8</v>
      </c>
      <c r="G776">
        <v>48.2</v>
      </c>
      <c r="H776">
        <v>49</v>
      </c>
      <c r="I776">
        <v>49.2</v>
      </c>
      <c r="J776">
        <v>52.5</v>
      </c>
      <c r="K776">
        <v>47.9</v>
      </c>
      <c r="L776">
        <v>50</v>
      </c>
    </row>
    <row r="777" spans="1:12" x14ac:dyDescent="0.2">
      <c r="A777" s="111">
        <v>41122</v>
      </c>
      <c r="B777">
        <v>48.5</v>
      </c>
      <c r="C777">
        <v>49</v>
      </c>
      <c r="D777">
        <v>41.9</v>
      </c>
      <c r="E777">
        <v>54.4</v>
      </c>
      <c r="F777">
        <v>49.8</v>
      </c>
      <c r="G777">
        <v>48.3</v>
      </c>
      <c r="H777">
        <v>53</v>
      </c>
      <c r="I777">
        <v>48.7</v>
      </c>
      <c r="J777">
        <v>51.2</v>
      </c>
      <c r="K777">
        <v>46.3</v>
      </c>
      <c r="L777">
        <v>50.2</v>
      </c>
    </row>
    <row r="778" spans="1:12" x14ac:dyDescent="0.2">
      <c r="A778" s="111">
        <v>41153</v>
      </c>
      <c r="B778">
        <v>53.5</v>
      </c>
      <c r="C778">
        <v>50.8</v>
      </c>
      <c r="D778">
        <v>46.4</v>
      </c>
      <c r="E778">
        <v>60</v>
      </c>
      <c r="F778">
        <v>51.8</v>
      </c>
      <c r="G778">
        <v>49.1</v>
      </c>
      <c r="H778">
        <v>50.5</v>
      </c>
      <c r="I778">
        <v>50.4</v>
      </c>
      <c r="J778">
        <v>53</v>
      </c>
      <c r="K778">
        <v>49.5</v>
      </c>
      <c r="L778">
        <v>51.8</v>
      </c>
    </row>
    <row r="779" spans="1:12" x14ac:dyDescent="0.2">
      <c r="A779" s="111">
        <v>41183</v>
      </c>
      <c r="B779">
        <v>51</v>
      </c>
      <c r="C779">
        <v>48.3</v>
      </c>
      <c r="D779">
        <v>42.4</v>
      </c>
      <c r="E779">
        <v>55.5</v>
      </c>
      <c r="F779">
        <v>49.8</v>
      </c>
      <c r="G779">
        <v>47.4</v>
      </c>
      <c r="H779">
        <v>50</v>
      </c>
      <c r="I779">
        <v>48.9</v>
      </c>
      <c r="J779">
        <v>52.7</v>
      </c>
      <c r="K779">
        <v>50.5</v>
      </c>
      <c r="L779">
        <v>50.7</v>
      </c>
    </row>
    <row r="780" spans="1:12" x14ac:dyDescent="0.2">
      <c r="A780" s="111">
        <v>41214</v>
      </c>
      <c r="B780">
        <v>49.6</v>
      </c>
      <c r="C780">
        <v>48.8</v>
      </c>
      <c r="D780">
        <v>42.1</v>
      </c>
      <c r="E780">
        <v>52.1</v>
      </c>
      <c r="F780">
        <v>50.2</v>
      </c>
      <c r="G780">
        <v>42.6</v>
      </c>
      <c r="H780">
        <v>45</v>
      </c>
      <c r="I780">
        <v>49.1</v>
      </c>
      <c r="J780">
        <v>48.6</v>
      </c>
      <c r="K780">
        <v>49.4</v>
      </c>
      <c r="L780">
        <v>48.9</v>
      </c>
    </row>
    <row r="781" spans="1:12" x14ac:dyDescent="0.2">
      <c r="A781" s="111">
        <v>41244</v>
      </c>
      <c r="B781">
        <v>48.9</v>
      </c>
      <c r="C781">
        <v>51.2</v>
      </c>
      <c r="D781">
        <v>47.3</v>
      </c>
      <c r="E781">
        <v>54</v>
      </c>
      <c r="F781">
        <v>51</v>
      </c>
      <c r="G781">
        <v>47.4</v>
      </c>
      <c r="H781">
        <v>43</v>
      </c>
      <c r="I781">
        <v>52.2</v>
      </c>
      <c r="J781">
        <v>52.6</v>
      </c>
      <c r="K781">
        <v>52.8</v>
      </c>
      <c r="L781">
        <v>49.8</v>
      </c>
    </row>
    <row r="782" spans="1:12" x14ac:dyDescent="0.2">
      <c r="A782" s="111">
        <v>41275</v>
      </c>
      <c r="B782">
        <v>52.4</v>
      </c>
      <c r="C782">
        <v>49.4</v>
      </c>
      <c r="D782">
        <v>45.2</v>
      </c>
      <c r="E782">
        <v>56.9</v>
      </c>
      <c r="F782">
        <v>53</v>
      </c>
      <c r="G782">
        <v>49.9</v>
      </c>
      <c r="H782">
        <v>51</v>
      </c>
      <c r="I782">
        <v>51.9</v>
      </c>
      <c r="J782">
        <v>52.6</v>
      </c>
      <c r="K782">
        <v>49.1</v>
      </c>
      <c r="L782">
        <v>52</v>
      </c>
    </row>
    <row r="783" spans="1:12" x14ac:dyDescent="0.2">
      <c r="A783" s="111">
        <v>41306</v>
      </c>
      <c r="B783">
        <v>56.9</v>
      </c>
      <c r="C783">
        <v>53.8</v>
      </c>
      <c r="D783">
        <v>53.1</v>
      </c>
      <c r="E783">
        <v>62.2</v>
      </c>
      <c r="F783">
        <v>56.9</v>
      </c>
      <c r="G783">
        <v>45.7</v>
      </c>
      <c r="H783">
        <v>51.5</v>
      </c>
      <c r="I783">
        <v>50.5</v>
      </c>
      <c r="J783">
        <v>52.2</v>
      </c>
      <c r="K783">
        <v>52.5</v>
      </c>
      <c r="L783">
        <v>53.6</v>
      </c>
    </row>
    <row r="784" spans="1:12" x14ac:dyDescent="0.2">
      <c r="A784" s="111">
        <v>41334</v>
      </c>
      <c r="B784">
        <v>52.6</v>
      </c>
      <c r="C784">
        <v>54.5</v>
      </c>
      <c r="D784">
        <v>49.7</v>
      </c>
      <c r="E784">
        <v>53.7</v>
      </c>
      <c r="F784">
        <v>54.4</v>
      </c>
      <c r="G784">
        <v>47.6</v>
      </c>
      <c r="H784">
        <v>49.5</v>
      </c>
      <c r="I784">
        <v>50.1</v>
      </c>
      <c r="J784">
        <v>52.9</v>
      </c>
      <c r="K784">
        <v>55.6</v>
      </c>
      <c r="L784">
        <v>52</v>
      </c>
    </row>
    <row r="785" spans="1:12" x14ac:dyDescent="0.2">
      <c r="A785" s="111">
        <v>41365</v>
      </c>
      <c r="B785">
        <v>51</v>
      </c>
      <c r="C785">
        <v>53.8</v>
      </c>
      <c r="D785">
        <v>51.4</v>
      </c>
      <c r="E785">
        <v>48.5</v>
      </c>
      <c r="F785">
        <v>51.2</v>
      </c>
      <c r="G785">
        <v>45.1</v>
      </c>
      <c r="H785">
        <v>46.5</v>
      </c>
      <c r="I785">
        <v>50.5</v>
      </c>
      <c r="J785">
        <v>50.2</v>
      </c>
      <c r="K785">
        <v>52.8</v>
      </c>
      <c r="L785">
        <v>49.7</v>
      </c>
    </row>
    <row r="786" spans="1:12" x14ac:dyDescent="0.2">
      <c r="A786" s="111">
        <v>41395</v>
      </c>
      <c r="B786">
        <v>51.9</v>
      </c>
      <c r="C786">
        <v>53.3</v>
      </c>
      <c r="D786">
        <v>48.1</v>
      </c>
      <c r="E786">
        <v>49.9</v>
      </c>
      <c r="F786">
        <v>53</v>
      </c>
      <c r="G786">
        <v>46.3</v>
      </c>
      <c r="H786">
        <v>49</v>
      </c>
      <c r="I786">
        <v>49.9</v>
      </c>
      <c r="J786">
        <v>49.7</v>
      </c>
      <c r="K786">
        <v>50.7</v>
      </c>
      <c r="L786">
        <v>50.5</v>
      </c>
    </row>
    <row r="787" spans="1:12" x14ac:dyDescent="0.2">
      <c r="A787" s="111">
        <v>41426</v>
      </c>
      <c r="B787">
        <v>52.5</v>
      </c>
      <c r="C787">
        <v>55.9</v>
      </c>
      <c r="D787">
        <v>45.1</v>
      </c>
      <c r="E787">
        <v>50.7</v>
      </c>
      <c r="F787">
        <v>54.7</v>
      </c>
      <c r="G787">
        <v>45.9</v>
      </c>
      <c r="H787">
        <v>50.5</v>
      </c>
      <c r="I787">
        <v>51.3</v>
      </c>
      <c r="J787">
        <v>49.3</v>
      </c>
      <c r="K787">
        <v>52.9</v>
      </c>
      <c r="L787">
        <v>51.5</v>
      </c>
    </row>
    <row r="788" spans="1:12" x14ac:dyDescent="0.2">
      <c r="A788" s="111">
        <v>41456</v>
      </c>
      <c r="B788">
        <v>54.8</v>
      </c>
      <c r="C788">
        <v>57.2</v>
      </c>
      <c r="D788">
        <v>45.4</v>
      </c>
      <c r="E788">
        <v>48.4</v>
      </c>
      <c r="F788">
        <v>60.2</v>
      </c>
      <c r="G788">
        <v>46.6</v>
      </c>
      <c r="H788">
        <v>47</v>
      </c>
      <c r="I788">
        <v>52.3</v>
      </c>
      <c r="J788">
        <v>52.8</v>
      </c>
      <c r="K788">
        <v>54.3</v>
      </c>
      <c r="L788">
        <v>53.5</v>
      </c>
    </row>
    <row r="789" spans="1:12" x14ac:dyDescent="0.2">
      <c r="A789" s="111">
        <v>41487</v>
      </c>
      <c r="B789">
        <v>62.7</v>
      </c>
      <c r="C789">
        <v>57.6</v>
      </c>
      <c r="D789">
        <v>46.4</v>
      </c>
      <c r="E789">
        <v>52.8</v>
      </c>
      <c r="F789">
        <v>61.7</v>
      </c>
      <c r="G789">
        <v>42.4</v>
      </c>
      <c r="H789">
        <v>47.5</v>
      </c>
      <c r="I789">
        <v>52</v>
      </c>
      <c r="J789">
        <v>54.2</v>
      </c>
      <c r="K789">
        <v>55.3</v>
      </c>
      <c r="L789">
        <v>55.9</v>
      </c>
    </row>
    <row r="790" spans="1:12" x14ac:dyDescent="0.2">
      <c r="A790" s="111">
        <v>41518</v>
      </c>
      <c r="B790">
        <v>60.2</v>
      </c>
      <c r="C790">
        <v>53.2</v>
      </c>
      <c r="D790">
        <v>50.1</v>
      </c>
      <c r="E790">
        <v>57.4</v>
      </c>
      <c r="F790">
        <v>57.9</v>
      </c>
      <c r="G790">
        <v>44</v>
      </c>
      <c r="H790">
        <v>50</v>
      </c>
      <c r="I790">
        <v>52.7</v>
      </c>
      <c r="J790">
        <v>53.1</v>
      </c>
      <c r="K790">
        <v>51.9</v>
      </c>
      <c r="L790">
        <v>54.8</v>
      </c>
    </row>
    <row r="791" spans="1:12" x14ac:dyDescent="0.2">
      <c r="A791" s="111">
        <v>41548</v>
      </c>
      <c r="B791">
        <v>57.9</v>
      </c>
      <c r="C791">
        <v>54</v>
      </c>
      <c r="D791">
        <v>51.2</v>
      </c>
      <c r="E791">
        <v>55</v>
      </c>
      <c r="F791">
        <v>58.5</v>
      </c>
      <c r="G791">
        <v>46.7</v>
      </c>
      <c r="H791">
        <v>52.5</v>
      </c>
      <c r="I791">
        <v>53.6</v>
      </c>
      <c r="J791">
        <v>53.6</v>
      </c>
      <c r="K791">
        <v>56.3</v>
      </c>
      <c r="L791">
        <v>55.3</v>
      </c>
    </row>
    <row r="792" spans="1:12" x14ac:dyDescent="0.2">
      <c r="A792" s="111">
        <v>41579</v>
      </c>
      <c r="B792">
        <v>60.6</v>
      </c>
      <c r="C792">
        <v>54.5</v>
      </c>
      <c r="D792">
        <v>54.1</v>
      </c>
      <c r="E792">
        <v>51.7</v>
      </c>
      <c r="F792">
        <v>60.2</v>
      </c>
      <c r="G792">
        <v>46.4</v>
      </c>
      <c r="H792">
        <v>50.5</v>
      </c>
      <c r="I792">
        <v>52.4</v>
      </c>
      <c r="J792">
        <v>55.5</v>
      </c>
      <c r="K792">
        <v>58.4</v>
      </c>
      <c r="L792">
        <v>56.3</v>
      </c>
    </row>
    <row r="793" spans="1:12" x14ac:dyDescent="0.2">
      <c r="A793" s="111">
        <v>41609</v>
      </c>
      <c r="B793">
        <v>65</v>
      </c>
      <c r="C793">
        <v>56</v>
      </c>
      <c r="D793">
        <v>51</v>
      </c>
      <c r="E793">
        <v>51.7</v>
      </c>
      <c r="F793">
        <v>60.1</v>
      </c>
      <c r="G793">
        <v>46.4</v>
      </c>
      <c r="H793">
        <v>47</v>
      </c>
      <c r="I793">
        <v>53</v>
      </c>
      <c r="J793">
        <v>52.9</v>
      </c>
      <c r="K793">
        <v>55.2</v>
      </c>
      <c r="L793">
        <v>55.9</v>
      </c>
    </row>
    <row r="794" spans="1:12" x14ac:dyDescent="0.2">
      <c r="A794" s="111">
        <v>41640</v>
      </c>
      <c r="B794">
        <v>53.3</v>
      </c>
      <c r="C794">
        <v>52.6</v>
      </c>
      <c r="D794">
        <v>46.6</v>
      </c>
      <c r="E794">
        <v>60.3</v>
      </c>
      <c r="F794">
        <v>54.5</v>
      </c>
      <c r="G794">
        <v>43.3</v>
      </c>
      <c r="H794">
        <v>44</v>
      </c>
      <c r="I794">
        <v>53.8</v>
      </c>
      <c r="J794">
        <v>52.9</v>
      </c>
      <c r="K794">
        <v>55.3</v>
      </c>
      <c r="L794">
        <v>51.7</v>
      </c>
    </row>
    <row r="795" spans="1:12" x14ac:dyDescent="0.2">
      <c r="A795" s="111">
        <v>41671</v>
      </c>
      <c r="B795">
        <v>57</v>
      </c>
      <c r="C795">
        <v>53.1</v>
      </c>
      <c r="D795">
        <v>50.5</v>
      </c>
      <c r="E795">
        <v>59.8</v>
      </c>
      <c r="F795">
        <v>52.3</v>
      </c>
      <c r="G795">
        <v>47</v>
      </c>
      <c r="H795">
        <v>52.5</v>
      </c>
      <c r="I795">
        <v>57.1</v>
      </c>
      <c r="J795">
        <v>54.1</v>
      </c>
      <c r="K795">
        <v>52.7</v>
      </c>
      <c r="L795">
        <v>54.6</v>
      </c>
    </row>
    <row r="796" spans="1:12" x14ac:dyDescent="0.2">
      <c r="A796" s="111">
        <v>41699</v>
      </c>
      <c r="B796">
        <v>57</v>
      </c>
      <c r="C796">
        <v>55.2</v>
      </c>
      <c r="D796">
        <v>57</v>
      </c>
      <c r="E796">
        <v>59</v>
      </c>
      <c r="F796">
        <v>57.5</v>
      </c>
      <c r="G796">
        <v>42.3</v>
      </c>
      <c r="H796">
        <v>52.5</v>
      </c>
      <c r="I796">
        <v>54.9</v>
      </c>
      <c r="J796">
        <v>53.7</v>
      </c>
      <c r="K796">
        <v>55.1</v>
      </c>
      <c r="L796">
        <v>55.3</v>
      </c>
    </row>
    <row r="797" spans="1:12" x14ac:dyDescent="0.2">
      <c r="A797" s="111">
        <v>41730</v>
      </c>
      <c r="B797">
        <v>56.4</v>
      </c>
      <c r="C797">
        <v>58.4</v>
      </c>
      <c r="D797">
        <v>54</v>
      </c>
      <c r="E797">
        <v>55.9</v>
      </c>
      <c r="F797">
        <v>56.5</v>
      </c>
      <c r="G797">
        <v>42.8</v>
      </c>
      <c r="H797">
        <v>53</v>
      </c>
      <c r="I797">
        <v>56.1</v>
      </c>
      <c r="J797">
        <v>56.8</v>
      </c>
      <c r="K797">
        <v>57.5</v>
      </c>
      <c r="L797">
        <v>55.7</v>
      </c>
    </row>
    <row r="798" spans="1:12" x14ac:dyDescent="0.2">
      <c r="A798" s="111">
        <v>41760</v>
      </c>
      <c r="B798">
        <v>57.9</v>
      </c>
      <c r="C798">
        <v>53.3</v>
      </c>
      <c r="D798">
        <v>51.5</v>
      </c>
      <c r="E798">
        <v>58.7</v>
      </c>
      <c r="F798">
        <v>61.1</v>
      </c>
      <c r="G798">
        <v>46.3</v>
      </c>
      <c r="H798">
        <v>53</v>
      </c>
      <c r="I798">
        <v>52.7</v>
      </c>
      <c r="J798">
        <v>54.7</v>
      </c>
      <c r="K798">
        <v>57.3</v>
      </c>
      <c r="L798">
        <v>55.8</v>
      </c>
    </row>
    <row r="799" spans="1:12" x14ac:dyDescent="0.2">
      <c r="A799" s="111">
        <v>41791</v>
      </c>
      <c r="B799">
        <v>56.4</v>
      </c>
      <c r="C799">
        <v>56.3</v>
      </c>
      <c r="D799">
        <v>46</v>
      </c>
      <c r="E799">
        <v>57</v>
      </c>
      <c r="F799">
        <v>59</v>
      </c>
      <c r="G799">
        <v>47.8</v>
      </c>
      <c r="H799">
        <v>53</v>
      </c>
      <c r="I799">
        <v>53</v>
      </c>
      <c r="J799">
        <v>52.9</v>
      </c>
      <c r="K799">
        <v>54.5</v>
      </c>
      <c r="L799">
        <v>54.9</v>
      </c>
    </row>
    <row r="800" spans="1:12" x14ac:dyDescent="0.2">
      <c r="A800" s="111">
        <v>41821</v>
      </c>
      <c r="B800">
        <v>57.4</v>
      </c>
      <c r="C800">
        <v>51.3</v>
      </c>
      <c r="D800">
        <v>49.5</v>
      </c>
      <c r="E800">
        <v>60.1</v>
      </c>
      <c r="F800">
        <v>59.8</v>
      </c>
      <c r="G800">
        <v>43</v>
      </c>
      <c r="H800">
        <v>48.5</v>
      </c>
      <c r="I800">
        <v>54.2</v>
      </c>
      <c r="J800">
        <v>55.5</v>
      </c>
      <c r="K800">
        <v>52.3</v>
      </c>
      <c r="L800">
        <v>55.3</v>
      </c>
    </row>
    <row r="801" spans="1:12" x14ac:dyDescent="0.2">
      <c r="A801" s="111">
        <v>41852</v>
      </c>
      <c r="B801">
        <v>65.099999999999994</v>
      </c>
      <c r="C801">
        <v>56.5</v>
      </c>
      <c r="D801">
        <v>53.6</v>
      </c>
      <c r="E801">
        <v>56.9</v>
      </c>
      <c r="F801">
        <v>62.2</v>
      </c>
      <c r="G801">
        <v>50</v>
      </c>
      <c r="H801">
        <v>52</v>
      </c>
      <c r="I801">
        <v>54</v>
      </c>
      <c r="J801">
        <v>57.6</v>
      </c>
      <c r="K801">
        <v>56.3</v>
      </c>
      <c r="L801">
        <v>58.2</v>
      </c>
    </row>
    <row r="802" spans="1:12" x14ac:dyDescent="0.2">
      <c r="A802" s="111">
        <v>41883</v>
      </c>
      <c r="B802">
        <v>58</v>
      </c>
      <c r="C802">
        <v>53.4</v>
      </c>
      <c r="D802">
        <v>46.8</v>
      </c>
      <c r="E802">
        <v>58.7</v>
      </c>
      <c r="F802">
        <v>61.2</v>
      </c>
      <c r="G802">
        <v>44.3</v>
      </c>
      <c r="H802">
        <v>51.5</v>
      </c>
      <c r="I802">
        <v>52.2</v>
      </c>
      <c r="J802">
        <v>54.4</v>
      </c>
      <c r="K802">
        <v>53.5</v>
      </c>
      <c r="L802">
        <v>55.5</v>
      </c>
    </row>
    <row r="803" spans="1:12" x14ac:dyDescent="0.2">
      <c r="A803" s="111">
        <v>41913</v>
      </c>
      <c r="B803">
        <v>60.7</v>
      </c>
      <c r="C803">
        <v>53.8</v>
      </c>
      <c r="D803">
        <v>52.5</v>
      </c>
      <c r="E803">
        <v>52.7</v>
      </c>
      <c r="F803">
        <v>61.4</v>
      </c>
      <c r="G803">
        <v>47.1</v>
      </c>
      <c r="H803">
        <v>52.5</v>
      </c>
      <c r="I803">
        <v>54.5</v>
      </c>
      <c r="J803">
        <v>54.2</v>
      </c>
      <c r="K803">
        <v>52</v>
      </c>
      <c r="L803">
        <v>56.8</v>
      </c>
    </row>
    <row r="804" spans="1:12" x14ac:dyDescent="0.2">
      <c r="A804" s="111">
        <v>41944</v>
      </c>
      <c r="B804">
        <v>62.6</v>
      </c>
      <c r="C804">
        <v>57.1</v>
      </c>
      <c r="D804">
        <v>53.7</v>
      </c>
      <c r="E804">
        <v>44.4</v>
      </c>
      <c r="F804">
        <v>61.5</v>
      </c>
      <c r="G804">
        <v>50.9</v>
      </c>
      <c r="H804">
        <v>51.5</v>
      </c>
      <c r="I804">
        <v>55.4</v>
      </c>
      <c r="J804">
        <v>54.5</v>
      </c>
      <c r="K804">
        <v>54.5</v>
      </c>
      <c r="L804">
        <v>57</v>
      </c>
    </row>
    <row r="805" spans="1:12" x14ac:dyDescent="0.2">
      <c r="A805" s="111">
        <v>41974</v>
      </c>
      <c r="B805">
        <v>57</v>
      </c>
      <c r="C805">
        <v>55.3</v>
      </c>
      <c r="D805">
        <v>52</v>
      </c>
      <c r="E805">
        <v>37.799999999999997</v>
      </c>
      <c r="F805">
        <v>57</v>
      </c>
      <c r="G805">
        <v>45.8</v>
      </c>
      <c r="H805">
        <v>45.5</v>
      </c>
      <c r="I805">
        <v>56.9</v>
      </c>
      <c r="J805">
        <v>57.1</v>
      </c>
      <c r="K805">
        <v>51.9</v>
      </c>
      <c r="L805">
        <v>54.7</v>
      </c>
    </row>
    <row r="806" spans="1:12" x14ac:dyDescent="0.2">
      <c r="A806" s="111">
        <v>42005</v>
      </c>
      <c r="B806">
        <v>54.5</v>
      </c>
      <c r="C806">
        <v>55.3</v>
      </c>
      <c r="D806">
        <v>45.8</v>
      </c>
      <c r="E806">
        <v>35.1</v>
      </c>
      <c r="F806">
        <v>57.2</v>
      </c>
      <c r="G806">
        <v>42.5</v>
      </c>
      <c r="H806">
        <v>51</v>
      </c>
      <c r="I806">
        <v>53.3</v>
      </c>
      <c r="J806">
        <v>54.6</v>
      </c>
      <c r="K806">
        <v>50.3</v>
      </c>
      <c r="L806">
        <v>53.9</v>
      </c>
    </row>
    <row r="807" spans="1:12" x14ac:dyDescent="0.2">
      <c r="A807" s="111">
        <v>42036</v>
      </c>
      <c r="B807">
        <v>53.5</v>
      </c>
      <c r="C807">
        <v>53.1</v>
      </c>
      <c r="D807">
        <v>50.1</v>
      </c>
      <c r="E807">
        <v>35.200000000000003</v>
      </c>
      <c r="F807">
        <v>54</v>
      </c>
      <c r="G807">
        <v>47.1</v>
      </c>
      <c r="H807">
        <v>52.5</v>
      </c>
      <c r="I807">
        <v>54.4</v>
      </c>
      <c r="J807">
        <v>51.7</v>
      </c>
      <c r="K807">
        <v>48.9</v>
      </c>
      <c r="L807">
        <v>53</v>
      </c>
    </row>
    <row r="808" spans="1:12" x14ac:dyDescent="0.2">
      <c r="A808" s="111">
        <v>42064</v>
      </c>
      <c r="B808">
        <v>52.2</v>
      </c>
      <c r="C808">
        <v>51.4</v>
      </c>
      <c r="D808">
        <v>47.4</v>
      </c>
      <c r="E808">
        <v>40.1</v>
      </c>
      <c r="F808">
        <v>53.6</v>
      </c>
      <c r="G808">
        <v>46.5</v>
      </c>
      <c r="H808">
        <v>51.5</v>
      </c>
      <c r="I808">
        <v>51</v>
      </c>
      <c r="J808">
        <v>51</v>
      </c>
      <c r="K808">
        <v>47.3</v>
      </c>
      <c r="L808">
        <v>51.8</v>
      </c>
    </row>
    <row r="809" spans="1:12" x14ac:dyDescent="0.2">
      <c r="A809" s="111">
        <v>42095</v>
      </c>
      <c r="B809">
        <v>52.9</v>
      </c>
      <c r="C809">
        <v>52.8</v>
      </c>
      <c r="D809">
        <v>48.2</v>
      </c>
      <c r="E809">
        <v>41.6</v>
      </c>
      <c r="F809">
        <v>55.3</v>
      </c>
      <c r="G809">
        <v>44.1</v>
      </c>
      <c r="H809">
        <v>49.5</v>
      </c>
      <c r="I809">
        <v>50.5</v>
      </c>
      <c r="J809">
        <v>49.7</v>
      </c>
      <c r="K809">
        <v>51</v>
      </c>
      <c r="L809">
        <v>51.6</v>
      </c>
    </row>
    <row r="810" spans="1:12" x14ac:dyDescent="0.2">
      <c r="A810" s="111">
        <v>42125</v>
      </c>
      <c r="B810">
        <v>53.9</v>
      </c>
      <c r="C810">
        <v>54.5</v>
      </c>
      <c r="D810">
        <v>52.9</v>
      </c>
      <c r="E810">
        <v>49</v>
      </c>
      <c r="F810">
        <v>55.2</v>
      </c>
      <c r="G810">
        <v>44.1</v>
      </c>
      <c r="H810">
        <v>51.5</v>
      </c>
      <c r="I810">
        <v>51.5</v>
      </c>
      <c r="J810">
        <v>52.6</v>
      </c>
      <c r="K810">
        <v>50.1</v>
      </c>
      <c r="L810">
        <v>52.9</v>
      </c>
    </row>
    <row r="811" spans="1:12" x14ac:dyDescent="0.2">
      <c r="A811" s="111">
        <v>42156</v>
      </c>
      <c r="B811">
        <v>52.8</v>
      </c>
      <c r="C811">
        <v>53.5</v>
      </c>
      <c r="D811">
        <v>45.2</v>
      </c>
      <c r="E811">
        <v>49.7</v>
      </c>
      <c r="F811">
        <v>52.5</v>
      </c>
      <c r="G811">
        <v>49.7</v>
      </c>
      <c r="H811">
        <v>53</v>
      </c>
      <c r="I811">
        <v>49.2</v>
      </c>
      <c r="J811">
        <v>54.2</v>
      </c>
      <c r="K811">
        <v>48.8</v>
      </c>
      <c r="L811">
        <v>52.3</v>
      </c>
    </row>
    <row r="812" spans="1:12" x14ac:dyDescent="0.2">
      <c r="A812" s="111">
        <v>42186</v>
      </c>
      <c r="B812">
        <v>52.8</v>
      </c>
      <c r="C812">
        <v>51.8</v>
      </c>
      <c r="D812">
        <v>43.6</v>
      </c>
      <c r="E812">
        <v>45.1</v>
      </c>
      <c r="F812">
        <v>54</v>
      </c>
      <c r="G812">
        <v>43.3</v>
      </c>
      <c r="H812">
        <v>49.5</v>
      </c>
      <c r="I812">
        <v>50.2</v>
      </c>
      <c r="J812">
        <v>52</v>
      </c>
      <c r="K812">
        <v>48.2</v>
      </c>
      <c r="L812">
        <v>51.9</v>
      </c>
    </row>
    <row r="813" spans="1:12" x14ac:dyDescent="0.2">
      <c r="A813" s="111">
        <v>42217</v>
      </c>
      <c r="B813">
        <v>52.5</v>
      </c>
      <c r="C813">
        <v>52.2</v>
      </c>
      <c r="D813">
        <v>46.6</v>
      </c>
      <c r="E813">
        <v>38.799999999999997</v>
      </c>
      <c r="F813">
        <v>53.5</v>
      </c>
      <c r="G813">
        <v>53.5</v>
      </c>
      <c r="H813">
        <v>48.5</v>
      </c>
      <c r="I813">
        <v>50.3</v>
      </c>
      <c r="J813">
        <v>49</v>
      </c>
      <c r="K813">
        <v>47.2</v>
      </c>
      <c r="L813">
        <v>50.8</v>
      </c>
    </row>
    <row r="814" spans="1:12" x14ac:dyDescent="0.2">
      <c r="A814" s="111">
        <v>42248</v>
      </c>
      <c r="B814">
        <v>49.9</v>
      </c>
      <c r="C814">
        <v>50.2</v>
      </c>
      <c r="D814">
        <v>40.700000000000003</v>
      </c>
      <c r="E814">
        <v>37.6</v>
      </c>
      <c r="F814">
        <v>51.5</v>
      </c>
      <c r="G814">
        <v>54.1</v>
      </c>
      <c r="H814">
        <v>48.5</v>
      </c>
      <c r="I814">
        <v>49.7</v>
      </c>
      <c r="J814">
        <v>50</v>
      </c>
      <c r="K814">
        <v>45.7</v>
      </c>
      <c r="L814">
        <v>50.1</v>
      </c>
    </row>
    <row r="815" spans="1:12" x14ac:dyDescent="0.2">
      <c r="A815" s="111">
        <v>42278</v>
      </c>
      <c r="B815">
        <v>52.5</v>
      </c>
      <c r="C815">
        <v>48.8</v>
      </c>
      <c r="D815">
        <v>44.4</v>
      </c>
      <c r="E815">
        <v>39.799999999999997</v>
      </c>
      <c r="F815">
        <v>53.4</v>
      </c>
      <c r="G815">
        <v>51.6</v>
      </c>
      <c r="H815">
        <v>46.5</v>
      </c>
      <c r="I815">
        <v>49.7</v>
      </c>
      <c r="J815">
        <v>45.6</v>
      </c>
      <c r="K815">
        <v>49.1</v>
      </c>
      <c r="L815">
        <v>49.6</v>
      </c>
    </row>
    <row r="816" spans="1:12" x14ac:dyDescent="0.2">
      <c r="A816" s="111">
        <v>42309</v>
      </c>
      <c r="B816">
        <v>50.4</v>
      </c>
      <c r="C816">
        <v>49.4</v>
      </c>
      <c r="D816">
        <v>43.3</v>
      </c>
      <c r="E816">
        <v>35.700000000000003</v>
      </c>
      <c r="F816">
        <v>49.5</v>
      </c>
      <c r="G816">
        <v>50.8</v>
      </c>
      <c r="H816">
        <v>43</v>
      </c>
      <c r="I816">
        <v>49.8</v>
      </c>
      <c r="J816">
        <v>51.5</v>
      </c>
      <c r="K816">
        <v>46.9</v>
      </c>
      <c r="L816">
        <v>49.1</v>
      </c>
    </row>
    <row r="817" spans="1:12" x14ac:dyDescent="0.2">
      <c r="A817" s="111">
        <v>42339</v>
      </c>
      <c r="B817">
        <v>49.7</v>
      </c>
      <c r="C817">
        <v>46</v>
      </c>
      <c r="D817">
        <v>41.7</v>
      </c>
      <c r="E817">
        <v>33.9</v>
      </c>
      <c r="F817">
        <v>49.7</v>
      </c>
      <c r="G817">
        <v>49.4</v>
      </c>
      <c r="H817">
        <v>43.5</v>
      </c>
      <c r="I817">
        <v>49.8</v>
      </c>
      <c r="J817">
        <v>46.8</v>
      </c>
      <c r="K817">
        <v>51.2</v>
      </c>
      <c r="L817">
        <v>48.4</v>
      </c>
    </row>
    <row r="818" spans="1:12" x14ac:dyDescent="0.2">
      <c r="A818" s="111">
        <v>42370</v>
      </c>
      <c r="B818">
        <v>50.6</v>
      </c>
      <c r="C818">
        <v>51.4</v>
      </c>
      <c r="D818">
        <v>42.6</v>
      </c>
      <c r="E818">
        <v>33.9</v>
      </c>
      <c r="F818">
        <v>49.9</v>
      </c>
      <c r="G818">
        <v>50.4</v>
      </c>
      <c r="H818">
        <v>43.5</v>
      </c>
      <c r="I818">
        <v>50</v>
      </c>
      <c r="J818">
        <v>44.2</v>
      </c>
      <c r="K818">
        <v>46.7</v>
      </c>
      <c r="L818">
        <v>47.8</v>
      </c>
    </row>
    <row r="819" spans="1:12" x14ac:dyDescent="0.2">
      <c r="A819" s="111">
        <v>42401</v>
      </c>
      <c r="B819">
        <v>52.2</v>
      </c>
      <c r="C819">
        <v>48.6</v>
      </c>
      <c r="D819">
        <v>48.3</v>
      </c>
      <c r="E819">
        <v>38.299999999999997</v>
      </c>
      <c r="F819">
        <v>51.9</v>
      </c>
      <c r="G819">
        <v>46.9</v>
      </c>
      <c r="H819">
        <v>45</v>
      </c>
      <c r="I819">
        <v>49.2</v>
      </c>
      <c r="J819">
        <v>47.4</v>
      </c>
      <c r="K819">
        <v>46.4</v>
      </c>
      <c r="L819">
        <v>49.4</v>
      </c>
    </row>
    <row r="820" spans="1:12" x14ac:dyDescent="0.2">
      <c r="A820" s="111">
        <v>42430</v>
      </c>
      <c r="B820">
        <v>54.8</v>
      </c>
      <c r="C820">
        <v>48.8</v>
      </c>
      <c r="D820">
        <v>50.6</v>
      </c>
      <c r="E820">
        <v>52.1</v>
      </c>
      <c r="F820">
        <v>54.8</v>
      </c>
      <c r="G820">
        <v>50.3</v>
      </c>
      <c r="H820">
        <v>47</v>
      </c>
      <c r="I820">
        <v>50.9</v>
      </c>
      <c r="J820">
        <v>47.6</v>
      </c>
      <c r="K820">
        <v>51.8</v>
      </c>
      <c r="L820">
        <v>51.2</v>
      </c>
    </row>
    <row r="821" spans="1:12" x14ac:dyDescent="0.2">
      <c r="A821" s="111">
        <v>42461</v>
      </c>
      <c r="B821">
        <v>54.8</v>
      </c>
      <c r="C821">
        <v>50</v>
      </c>
      <c r="D821">
        <v>49.7</v>
      </c>
      <c r="E821">
        <v>57.9</v>
      </c>
      <c r="F821">
        <v>53.7</v>
      </c>
      <c r="G821">
        <v>46.8</v>
      </c>
      <c r="H821">
        <v>45.5</v>
      </c>
      <c r="I821">
        <v>50.5</v>
      </c>
      <c r="J821">
        <v>49.4</v>
      </c>
      <c r="K821">
        <v>53.7</v>
      </c>
      <c r="L821">
        <v>50.8</v>
      </c>
    </row>
    <row r="822" spans="1:12" x14ac:dyDescent="0.2">
      <c r="A822" s="111">
        <v>42491</v>
      </c>
      <c r="B822">
        <v>55</v>
      </c>
      <c r="C822">
        <v>49</v>
      </c>
      <c r="D822">
        <v>46.3</v>
      </c>
      <c r="E822">
        <v>61.4</v>
      </c>
      <c r="F822">
        <v>52.7</v>
      </c>
      <c r="G822">
        <v>49.1</v>
      </c>
      <c r="H822">
        <v>45</v>
      </c>
      <c r="I822">
        <v>53.3</v>
      </c>
      <c r="J822">
        <v>48.8</v>
      </c>
      <c r="K822">
        <v>52.2</v>
      </c>
      <c r="L822">
        <v>50.9</v>
      </c>
    </row>
    <row r="823" spans="1:12" x14ac:dyDescent="0.2">
      <c r="A823" s="111">
        <v>42522</v>
      </c>
      <c r="B823">
        <v>56.4</v>
      </c>
      <c r="C823">
        <v>51.1</v>
      </c>
      <c r="D823">
        <v>52.7</v>
      </c>
      <c r="E823">
        <v>59.8</v>
      </c>
      <c r="F823">
        <v>54.7</v>
      </c>
      <c r="G823">
        <v>51.2</v>
      </c>
      <c r="H823">
        <v>48.5</v>
      </c>
      <c r="I823">
        <v>54</v>
      </c>
      <c r="J823">
        <v>49.2</v>
      </c>
      <c r="K823">
        <v>54.4</v>
      </c>
      <c r="L823">
        <v>52.5</v>
      </c>
    </row>
    <row r="824" spans="1:12" x14ac:dyDescent="0.2">
      <c r="A824" s="111">
        <v>42552</v>
      </c>
      <c r="B824">
        <v>56.8</v>
      </c>
      <c r="C824">
        <v>52.2</v>
      </c>
      <c r="D824">
        <v>48.5</v>
      </c>
      <c r="E824">
        <v>54.9</v>
      </c>
      <c r="F824">
        <v>55.2</v>
      </c>
      <c r="G824">
        <v>51.4</v>
      </c>
      <c r="H824">
        <v>49.5</v>
      </c>
      <c r="I824">
        <v>52.4</v>
      </c>
      <c r="J824">
        <v>49.6</v>
      </c>
      <c r="K824">
        <v>52.8</v>
      </c>
      <c r="L824">
        <v>52.9</v>
      </c>
    </row>
    <row r="825" spans="1:12" x14ac:dyDescent="0.2">
      <c r="A825" s="111">
        <v>42583</v>
      </c>
      <c r="B825">
        <v>50.5</v>
      </c>
      <c r="C825">
        <v>46.8</v>
      </c>
      <c r="D825">
        <v>47.4</v>
      </c>
      <c r="E825">
        <v>53.6</v>
      </c>
      <c r="F825">
        <v>50</v>
      </c>
      <c r="G825">
        <v>49.1</v>
      </c>
      <c r="H825">
        <v>49</v>
      </c>
      <c r="I825">
        <v>51.6</v>
      </c>
      <c r="J825">
        <v>47.9</v>
      </c>
      <c r="K825">
        <v>51.9</v>
      </c>
      <c r="L825">
        <v>49.9</v>
      </c>
    </row>
    <row r="826" spans="1:12" x14ac:dyDescent="0.2">
      <c r="A826" s="111">
        <v>42614</v>
      </c>
      <c r="B826">
        <v>54.5</v>
      </c>
      <c r="C826">
        <v>49.4</v>
      </c>
      <c r="D826">
        <v>48.6</v>
      </c>
      <c r="E826">
        <v>53.1</v>
      </c>
      <c r="F826">
        <v>53.8</v>
      </c>
      <c r="G826">
        <v>52.5</v>
      </c>
      <c r="H826">
        <v>49.5</v>
      </c>
      <c r="I826">
        <v>49.8</v>
      </c>
      <c r="J826">
        <v>49.2</v>
      </c>
      <c r="K826">
        <v>52.1</v>
      </c>
      <c r="L826">
        <v>51.4</v>
      </c>
    </row>
    <row r="827" spans="1:12" x14ac:dyDescent="0.2">
      <c r="A827" s="111">
        <v>42644</v>
      </c>
      <c r="B827">
        <v>53.3</v>
      </c>
      <c r="C827">
        <v>51.6</v>
      </c>
      <c r="D827">
        <v>45.8</v>
      </c>
      <c r="E827">
        <v>54.8</v>
      </c>
      <c r="F827">
        <v>54.2</v>
      </c>
      <c r="G827">
        <v>49.8</v>
      </c>
      <c r="H827">
        <v>47.5</v>
      </c>
      <c r="I827">
        <v>51.7</v>
      </c>
      <c r="J827">
        <v>51.4</v>
      </c>
      <c r="K827">
        <v>51.5</v>
      </c>
      <c r="L827">
        <v>51.8</v>
      </c>
    </row>
    <row r="828" spans="1:12" x14ac:dyDescent="0.2">
      <c r="A828" s="111">
        <v>42675</v>
      </c>
      <c r="B828">
        <v>55.4</v>
      </c>
      <c r="C828">
        <v>50.5</v>
      </c>
      <c r="D828">
        <v>48.7</v>
      </c>
      <c r="E828">
        <v>53.5</v>
      </c>
      <c r="F828">
        <v>55.4</v>
      </c>
      <c r="G828">
        <v>49.4</v>
      </c>
      <c r="H828">
        <v>49</v>
      </c>
      <c r="I828">
        <v>55.4</v>
      </c>
      <c r="J828">
        <v>52</v>
      </c>
      <c r="K828">
        <v>51.8</v>
      </c>
      <c r="L828">
        <v>53.4</v>
      </c>
    </row>
    <row r="829" spans="1:12" x14ac:dyDescent="0.2">
      <c r="A829" s="111">
        <v>42705</v>
      </c>
      <c r="B829">
        <v>59.7</v>
      </c>
      <c r="C829">
        <v>49.8</v>
      </c>
      <c r="D829">
        <v>48.6</v>
      </c>
      <c r="E829">
        <v>64.2</v>
      </c>
      <c r="F829">
        <v>59.2</v>
      </c>
      <c r="G829">
        <v>49.6</v>
      </c>
      <c r="H829">
        <v>47</v>
      </c>
      <c r="I829">
        <v>53.2</v>
      </c>
      <c r="J829">
        <v>53.3</v>
      </c>
      <c r="K829">
        <v>56.2</v>
      </c>
      <c r="L829">
        <v>54.3</v>
      </c>
    </row>
    <row r="830" spans="1:12" x14ac:dyDescent="0.2">
      <c r="A830" s="111">
        <v>42736</v>
      </c>
      <c r="B830">
        <v>60.1</v>
      </c>
      <c r="C830">
        <v>49.2</v>
      </c>
      <c r="D830">
        <v>48.6</v>
      </c>
      <c r="E830">
        <v>67.900000000000006</v>
      </c>
      <c r="F830">
        <v>60.5</v>
      </c>
      <c r="G830">
        <v>47.7</v>
      </c>
      <c r="H830">
        <v>48.5</v>
      </c>
      <c r="I830">
        <v>53.5</v>
      </c>
      <c r="J830">
        <v>54.8</v>
      </c>
      <c r="K830">
        <v>55.2</v>
      </c>
      <c r="L830">
        <v>55.6</v>
      </c>
    </row>
    <row r="831" spans="1:12" x14ac:dyDescent="0.2">
      <c r="A831" s="111">
        <v>42767</v>
      </c>
      <c r="B831">
        <v>63.8</v>
      </c>
      <c r="C831">
        <v>55.1</v>
      </c>
      <c r="D831">
        <v>57.1</v>
      </c>
      <c r="E831">
        <v>66.900000000000006</v>
      </c>
      <c r="F831">
        <v>61.7</v>
      </c>
      <c r="G831">
        <v>48.4</v>
      </c>
      <c r="H831">
        <v>51.5</v>
      </c>
      <c r="I831">
        <v>55.5</v>
      </c>
      <c r="J831">
        <v>54.5</v>
      </c>
      <c r="K831">
        <v>55</v>
      </c>
      <c r="L831">
        <v>57.6</v>
      </c>
    </row>
    <row r="832" spans="1:12" x14ac:dyDescent="0.2">
      <c r="A832" s="111">
        <v>42795</v>
      </c>
      <c r="B832">
        <v>62</v>
      </c>
      <c r="C832">
        <v>53.5</v>
      </c>
      <c r="D832">
        <v>57.5</v>
      </c>
      <c r="E832">
        <v>68.8</v>
      </c>
      <c r="F832">
        <v>57.3</v>
      </c>
      <c r="G832">
        <v>48.6</v>
      </c>
      <c r="H832">
        <v>49</v>
      </c>
      <c r="I832">
        <v>55.6</v>
      </c>
      <c r="J832">
        <v>58.7</v>
      </c>
      <c r="K832">
        <v>59.4</v>
      </c>
      <c r="L832">
        <v>56.6</v>
      </c>
    </row>
    <row r="833" spans="1:12" x14ac:dyDescent="0.2">
      <c r="A833" s="111">
        <v>42826</v>
      </c>
      <c r="B833">
        <v>57.1</v>
      </c>
      <c r="C833">
        <v>54.9</v>
      </c>
      <c r="D833">
        <v>56.9</v>
      </c>
      <c r="E833">
        <v>68.3</v>
      </c>
      <c r="F833">
        <v>58.9</v>
      </c>
      <c r="G833">
        <v>46.6</v>
      </c>
      <c r="H833">
        <v>51</v>
      </c>
      <c r="I833">
        <v>55.9</v>
      </c>
      <c r="J833">
        <v>53</v>
      </c>
      <c r="K833">
        <v>58.9</v>
      </c>
      <c r="L833">
        <v>55.5</v>
      </c>
    </row>
    <row r="834" spans="1:12" x14ac:dyDescent="0.2">
      <c r="A834" s="111">
        <v>42856</v>
      </c>
      <c r="B834">
        <v>60</v>
      </c>
      <c r="C834">
        <v>52.3</v>
      </c>
      <c r="D834">
        <v>54</v>
      </c>
      <c r="E834">
        <v>59.5</v>
      </c>
      <c r="F834">
        <v>57.5</v>
      </c>
      <c r="G834">
        <v>49.1</v>
      </c>
      <c r="H834">
        <v>51.5</v>
      </c>
      <c r="I834">
        <v>54.4</v>
      </c>
      <c r="J834">
        <v>53.3</v>
      </c>
      <c r="K834">
        <v>57.8</v>
      </c>
      <c r="L834">
        <v>56.7</v>
      </c>
    </row>
    <row r="835" spans="1:12" x14ac:dyDescent="0.2">
      <c r="A835" s="111">
        <v>42887</v>
      </c>
      <c r="B835">
        <v>61.3</v>
      </c>
      <c r="C835">
        <v>53.5</v>
      </c>
      <c r="D835">
        <v>56.5</v>
      </c>
      <c r="E835">
        <v>53</v>
      </c>
      <c r="F835">
        <v>60.9</v>
      </c>
      <c r="G835">
        <v>49.9</v>
      </c>
      <c r="H835">
        <v>49</v>
      </c>
      <c r="I835">
        <v>55.7</v>
      </c>
      <c r="J835">
        <v>56.3</v>
      </c>
      <c r="K835">
        <v>58.2</v>
      </c>
      <c r="L835">
        <v>56.5</v>
      </c>
    </row>
    <row r="836" spans="1:12" x14ac:dyDescent="0.2">
      <c r="A836" s="111">
        <v>42917</v>
      </c>
      <c r="B836">
        <v>61</v>
      </c>
      <c r="C836">
        <v>56.4</v>
      </c>
      <c r="D836">
        <v>54.3</v>
      </c>
      <c r="E836">
        <v>61.7</v>
      </c>
      <c r="F836">
        <v>60.4</v>
      </c>
      <c r="G836">
        <v>48</v>
      </c>
      <c r="H836">
        <v>50</v>
      </c>
      <c r="I836">
        <v>56</v>
      </c>
      <c r="J836">
        <v>55.8</v>
      </c>
      <c r="K836">
        <v>57.2</v>
      </c>
      <c r="L836">
        <v>59.3</v>
      </c>
    </row>
    <row r="837" spans="1:12" x14ac:dyDescent="0.2">
      <c r="A837" s="111">
        <v>42948</v>
      </c>
      <c r="B837">
        <v>61.8</v>
      </c>
      <c r="C837">
        <v>54.3</v>
      </c>
      <c r="D837">
        <v>56.5</v>
      </c>
      <c r="E837">
        <v>61.7</v>
      </c>
      <c r="F837">
        <v>62</v>
      </c>
      <c r="G837">
        <v>42.3</v>
      </c>
      <c r="H837">
        <v>55.5</v>
      </c>
      <c r="I837">
        <v>57.4</v>
      </c>
      <c r="J837">
        <v>59.8</v>
      </c>
      <c r="K837">
        <v>56.1</v>
      </c>
      <c r="L837">
        <v>60.2</v>
      </c>
    </row>
    <row r="838" spans="1:12" x14ac:dyDescent="0.2">
      <c r="A838" s="111">
        <v>42979</v>
      </c>
      <c r="B838">
        <v>64.400000000000006</v>
      </c>
      <c r="C838">
        <v>53.8</v>
      </c>
      <c r="D838">
        <v>56.9</v>
      </c>
      <c r="E838">
        <v>71.5</v>
      </c>
      <c r="F838">
        <v>61.9</v>
      </c>
      <c r="G838">
        <v>43</v>
      </c>
      <c r="H838">
        <v>52.5</v>
      </c>
      <c r="I838">
        <v>63.4</v>
      </c>
      <c r="J838">
        <v>58.7</v>
      </c>
      <c r="K838">
        <v>56.2</v>
      </c>
      <c r="L838">
        <v>58.5</v>
      </c>
    </row>
    <row r="839" spans="1:12" x14ac:dyDescent="0.2">
      <c r="A839" s="111">
        <v>43009</v>
      </c>
      <c r="B839">
        <v>63.5</v>
      </c>
      <c r="C839">
        <v>54.3</v>
      </c>
      <c r="D839">
        <v>53.9</v>
      </c>
      <c r="E839">
        <v>68.099999999999994</v>
      </c>
      <c r="F839">
        <v>61</v>
      </c>
      <c r="G839">
        <v>43.5</v>
      </c>
      <c r="H839">
        <v>48</v>
      </c>
      <c r="I839">
        <v>60.1</v>
      </c>
      <c r="J839">
        <v>59.8</v>
      </c>
      <c r="K839">
        <v>55.1</v>
      </c>
      <c r="L839">
        <v>58.2</v>
      </c>
    </row>
    <row r="840" spans="1:12" x14ac:dyDescent="0.2">
      <c r="A840" s="111">
        <v>43040</v>
      </c>
      <c r="B840">
        <v>63.9</v>
      </c>
      <c r="C840">
        <v>54.3</v>
      </c>
      <c r="D840">
        <v>54.3</v>
      </c>
      <c r="E840">
        <v>64.8</v>
      </c>
      <c r="F840">
        <v>64.3</v>
      </c>
      <c r="G840">
        <v>45.1</v>
      </c>
      <c r="H840">
        <v>47</v>
      </c>
      <c r="I840">
        <v>56.6</v>
      </c>
      <c r="J840">
        <v>59.2</v>
      </c>
      <c r="K840">
        <v>56.3</v>
      </c>
      <c r="L840">
        <v>59.3</v>
      </c>
    </row>
    <row r="841" spans="1:12" x14ac:dyDescent="0.2">
      <c r="A841" s="111">
        <v>43070</v>
      </c>
      <c r="B841">
        <v>67.400000000000006</v>
      </c>
      <c r="C841">
        <v>56.5</v>
      </c>
      <c r="D841">
        <v>54.9</v>
      </c>
      <c r="E841">
        <v>68.3</v>
      </c>
      <c r="F841">
        <v>65.2</v>
      </c>
      <c r="G841">
        <v>42.9</v>
      </c>
      <c r="H841">
        <v>48.5</v>
      </c>
      <c r="I841">
        <v>57.2</v>
      </c>
      <c r="J841">
        <v>58.1</v>
      </c>
      <c r="K841">
        <v>57.6</v>
      </c>
      <c r="L841">
        <v>59.1</v>
      </c>
    </row>
    <row r="842" spans="1:12" x14ac:dyDescent="0.2">
      <c r="A842" s="111">
        <v>43101</v>
      </c>
      <c r="B842">
        <v>65.400000000000006</v>
      </c>
      <c r="C842">
        <v>58.4</v>
      </c>
      <c r="D842">
        <v>56.2</v>
      </c>
      <c r="E842">
        <v>72.7</v>
      </c>
      <c r="F842">
        <v>64.5</v>
      </c>
      <c r="G842">
        <v>45.6</v>
      </c>
      <c r="H842">
        <v>52.3</v>
      </c>
      <c r="I842">
        <v>59.1</v>
      </c>
      <c r="J842">
        <v>54.2</v>
      </c>
      <c r="K842">
        <v>59.8</v>
      </c>
      <c r="L842">
        <v>60.8</v>
      </c>
    </row>
    <row r="843" spans="1:12" x14ac:dyDescent="0.2">
      <c r="A843" s="111">
        <v>43132</v>
      </c>
      <c r="B843">
        <v>64.2</v>
      </c>
      <c r="C843">
        <v>60.5</v>
      </c>
      <c r="D843">
        <v>59.8</v>
      </c>
      <c r="E843">
        <v>74.2</v>
      </c>
      <c r="F843">
        <v>62</v>
      </c>
      <c r="G843">
        <v>43.7</v>
      </c>
      <c r="H843">
        <v>56.7</v>
      </c>
      <c r="I843">
        <v>61.1</v>
      </c>
      <c r="J843">
        <v>59.7</v>
      </c>
      <c r="K843">
        <v>62.8</v>
      </c>
      <c r="L843">
        <v>59.3</v>
      </c>
    </row>
    <row r="844" spans="1:12" x14ac:dyDescent="0.2">
      <c r="A844" s="111">
        <v>43160</v>
      </c>
      <c r="B844">
        <v>61.9</v>
      </c>
      <c r="C844">
        <v>59.7</v>
      </c>
      <c r="D844">
        <v>59.8</v>
      </c>
      <c r="E844">
        <v>78.099999999999994</v>
      </c>
      <c r="F844">
        <v>61</v>
      </c>
      <c r="G844">
        <v>42</v>
      </c>
      <c r="H844">
        <v>55.5</v>
      </c>
      <c r="I844">
        <v>60.6</v>
      </c>
      <c r="J844">
        <v>57.3</v>
      </c>
      <c r="K844">
        <v>58.7</v>
      </c>
      <c r="L844">
        <v>57.3</v>
      </c>
    </row>
    <row r="845" spans="1:12" x14ac:dyDescent="0.2">
      <c r="A845" s="111">
        <v>43191</v>
      </c>
      <c r="B845">
        <v>61.2</v>
      </c>
      <c r="C845">
        <v>57.8</v>
      </c>
      <c r="D845">
        <v>62</v>
      </c>
      <c r="E845">
        <v>79.3</v>
      </c>
      <c r="F845">
        <v>57.2</v>
      </c>
      <c r="G845">
        <v>44.3</v>
      </c>
      <c r="H845">
        <v>52.9</v>
      </c>
      <c r="I845">
        <v>61.1</v>
      </c>
      <c r="J845">
        <v>54.2</v>
      </c>
      <c r="K845">
        <v>57.7</v>
      </c>
      <c r="L845">
        <v>57.3</v>
      </c>
    </row>
    <row r="846" spans="1:12" x14ac:dyDescent="0.2">
      <c r="A846" s="111">
        <v>43221</v>
      </c>
      <c r="B846">
        <v>63.7</v>
      </c>
      <c r="C846">
        <v>54.1</v>
      </c>
      <c r="D846">
        <v>63.5</v>
      </c>
      <c r="E846">
        <v>79.5</v>
      </c>
      <c r="F846">
        <v>61.5</v>
      </c>
      <c r="G846">
        <v>39.6</v>
      </c>
      <c r="H846">
        <v>50.2</v>
      </c>
      <c r="I846">
        <v>62</v>
      </c>
      <c r="J846">
        <v>56.3</v>
      </c>
      <c r="K846">
        <v>55.6</v>
      </c>
      <c r="L846">
        <v>58.7</v>
      </c>
    </row>
    <row r="847" spans="1:12" x14ac:dyDescent="0.2">
      <c r="A847" s="111">
        <v>43252</v>
      </c>
      <c r="B847">
        <v>63.5</v>
      </c>
      <c r="C847">
        <v>59</v>
      </c>
      <c r="D847">
        <v>60.1</v>
      </c>
      <c r="E847">
        <v>76.8</v>
      </c>
      <c r="F847">
        <v>62.3</v>
      </c>
      <c r="G847">
        <v>39.700000000000003</v>
      </c>
      <c r="H847">
        <v>50.8</v>
      </c>
      <c r="I847">
        <v>68.2</v>
      </c>
      <c r="J847">
        <v>56</v>
      </c>
      <c r="K847">
        <v>56.3</v>
      </c>
      <c r="L847">
        <v>60.2</v>
      </c>
    </row>
    <row r="848" spans="1:12" x14ac:dyDescent="0.2">
      <c r="A848" s="111">
        <v>43282</v>
      </c>
      <c r="B848">
        <v>60.2</v>
      </c>
      <c r="C848">
        <v>54.7</v>
      </c>
      <c r="D848">
        <v>54.7</v>
      </c>
      <c r="E848">
        <v>73.2</v>
      </c>
      <c r="F848">
        <v>58.5</v>
      </c>
      <c r="G848">
        <v>39.4</v>
      </c>
      <c r="H848">
        <v>53.3</v>
      </c>
      <c r="I848">
        <v>62.1</v>
      </c>
      <c r="J848">
        <v>56.5</v>
      </c>
      <c r="K848">
        <v>55.3</v>
      </c>
      <c r="L848">
        <v>58.1</v>
      </c>
    </row>
    <row r="849" spans="1:12" x14ac:dyDescent="0.2">
      <c r="A849" s="111">
        <v>43313</v>
      </c>
      <c r="B849">
        <v>65.099999999999994</v>
      </c>
      <c r="C849">
        <v>53.9</v>
      </c>
      <c r="D849">
        <v>57.5</v>
      </c>
      <c r="E849">
        <v>72.099999999999994</v>
      </c>
      <c r="F849">
        <v>63.3</v>
      </c>
      <c r="G849">
        <v>41</v>
      </c>
      <c r="H849">
        <v>55.4</v>
      </c>
      <c r="I849">
        <v>64.5</v>
      </c>
      <c r="J849">
        <v>58.5</v>
      </c>
      <c r="K849">
        <v>55.2</v>
      </c>
      <c r="L849">
        <v>61.3</v>
      </c>
    </row>
    <row r="850" spans="1:12" x14ac:dyDescent="0.2">
      <c r="A850" s="111">
        <v>43344</v>
      </c>
      <c r="B850">
        <v>61.8</v>
      </c>
      <c r="C850">
        <v>54.5</v>
      </c>
      <c r="D850">
        <v>55.7</v>
      </c>
      <c r="E850">
        <v>66.900000000000006</v>
      </c>
      <c r="F850">
        <v>63.9</v>
      </c>
      <c r="G850">
        <v>40.5</v>
      </c>
      <c r="H850">
        <v>53.3</v>
      </c>
      <c r="I850">
        <v>61.1</v>
      </c>
      <c r="J850">
        <v>58.8</v>
      </c>
      <c r="K850">
        <v>56</v>
      </c>
      <c r="L850">
        <v>59.8</v>
      </c>
    </row>
    <row r="851" spans="1:12" x14ac:dyDescent="0.2">
      <c r="A851" s="111">
        <v>43374</v>
      </c>
      <c r="B851">
        <v>57.4</v>
      </c>
      <c r="C851">
        <v>54.3</v>
      </c>
      <c r="D851">
        <v>55.8</v>
      </c>
      <c r="E851">
        <v>71.599999999999994</v>
      </c>
      <c r="F851">
        <v>59.9</v>
      </c>
      <c r="G851">
        <v>43.3</v>
      </c>
      <c r="H851">
        <v>50.7</v>
      </c>
      <c r="I851">
        <v>63.8</v>
      </c>
      <c r="J851">
        <v>56.8</v>
      </c>
      <c r="K851">
        <v>52.2</v>
      </c>
      <c r="L851">
        <v>57.7</v>
      </c>
    </row>
    <row r="852" spans="1:12" x14ac:dyDescent="0.2">
      <c r="A852" s="111">
        <v>43405</v>
      </c>
      <c r="B852">
        <v>62.1</v>
      </c>
      <c r="C852">
        <v>53.6</v>
      </c>
      <c r="D852">
        <v>56.4</v>
      </c>
      <c r="E852">
        <v>60.7</v>
      </c>
      <c r="F852">
        <v>60.6</v>
      </c>
      <c r="G852">
        <v>41.5</v>
      </c>
      <c r="H852">
        <v>52.9</v>
      </c>
      <c r="I852">
        <v>62.5</v>
      </c>
      <c r="J852">
        <v>58.4</v>
      </c>
      <c r="K852">
        <v>52.2</v>
      </c>
      <c r="L852">
        <v>59.3</v>
      </c>
    </row>
    <row r="853" spans="1:12" x14ac:dyDescent="0.2">
      <c r="A853" s="111">
        <v>43435</v>
      </c>
      <c r="B853">
        <v>51.1</v>
      </c>
      <c r="C853">
        <v>52.7</v>
      </c>
      <c r="D853">
        <v>50</v>
      </c>
      <c r="E853">
        <v>54.9</v>
      </c>
      <c r="F853">
        <v>54.3</v>
      </c>
      <c r="G853">
        <v>41.7</v>
      </c>
      <c r="H853">
        <v>51.2</v>
      </c>
      <c r="I853">
        <v>59</v>
      </c>
      <c r="J853">
        <v>56</v>
      </c>
      <c r="K853">
        <v>52.8</v>
      </c>
      <c r="L853">
        <v>54.3</v>
      </c>
    </row>
    <row r="854" spans="1:12" x14ac:dyDescent="0.2">
      <c r="A854" s="111">
        <v>43466</v>
      </c>
      <c r="B854">
        <v>58.2</v>
      </c>
      <c r="C854">
        <v>53.8</v>
      </c>
      <c r="D854">
        <v>50.3</v>
      </c>
      <c r="E854">
        <v>49.6</v>
      </c>
      <c r="F854">
        <v>60.5</v>
      </c>
      <c r="G854">
        <v>42.8</v>
      </c>
      <c r="H854">
        <v>52.8</v>
      </c>
      <c r="I854">
        <v>56.2</v>
      </c>
      <c r="J854">
        <v>55.5</v>
      </c>
      <c r="K854">
        <v>51.8</v>
      </c>
      <c r="L854">
        <v>56.6</v>
      </c>
    </row>
    <row r="855" spans="1:12" x14ac:dyDescent="0.2">
      <c r="A855" s="111">
        <v>43497</v>
      </c>
      <c r="B855">
        <v>55.5</v>
      </c>
      <c r="C855">
        <v>55.3</v>
      </c>
      <c r="D855">
        <v>52.3</v>
      </c>
      <c r="E855">
        <v>49.4</v>
      </c>
      <c r="F855">
        <v>54.8</v>
      </c>
      <c r="G855">
        <v>39</v>
      </c>
      <c r="H855">
        <v>53.4</v>
      </c>
      <c r="I855">
        <v>54.9</v>
      </c>
      <c r="J855">
        <v>52.3</v>
      </c>
      <c r="K855">
        <v>52.8</v>
      </c>
      <c r="L855">
        <v>54.2</v>
      </c>
    </row>
    <row r="856" spans="1:12" x14ac:dyDescent="0.2">
      <c r="A856" s="111">
        <v>43525</v>
      </c>
      <c r="B856">
        <v>57.4</v>
      </c>
      <c r="C856">
        <v>51.1</v>
      </c>
      <c r="D856">
        <v>50.4</v>
      </c>
      <c r="E856">
        <v>54.3</v>
      </c>
      <c r="F856">
        <v>55.8</v>
      </c>
      <c r="G856">
        <v>42.7</v>
      </c>
      <c r="H856">
        <v>51.8</v>
      </c>
      <c r="I856">
        <v>54.2</v>
      </c>
      <c r="J856">
        <v>57.5</v>
      </c>
      <c r="K856">
        <v>51.7</v>
      </c>
      <c r="L856">
        <v>55.3</v>
      </c>
    </row>
    <row r="857" spans="1:12" x14ac:dyDescent="0.2">
      <c r="A857" s="111">
        <v>43556</v>
      </c>
      <c r="B857">
        <v>51.7</v>
      </c>
      <c r="C857">
        <v>49.8</v>
      </c>
      <c r="D857">
        <v>53.9</v>
      </c>
      <c r="E857">
        <v>50</v>
      </c>
      <c r="F857">
        <v>52.3</v>
      </c>
      <c r="G857">
        <v>42.6</v>
      </c>
      <c r="H857">
        <v>52.9</v>
      </c>
      <c r="I857">
        <v>54.6</v>
      </c>
      <c r="J857">
        <v>52.4</v>
      </c>
      <c r="K857">
        <v>49.5</v>
      </c>
      <c r="L857">
        <v>52.8</v>
      </c>
    </row>
    <row r="858" spans="1:12" x14ac:dyDescent="0.2">
      <c r="A858" s="111">
        <v>43586</v>
      </c>
      <c r="B858">
        <v>52.7</v>
      </c>
      <c r="C858">
        <v>49.4</v>
      </c>
      <c r="D858">
        <v>47.2</v>
      </c>
      <c r="E858">
        <v>53.2</v>
      </c>
      <c r="F858">
        <v>51.3</v>
      </c>
      <c r="G858">
        <v>43.7</v>
      </c>
      <c r="H858">
        <v>50.9</v>
      </c>
      <c r="I858">
        <v>52</v>
      </c>
      <c r="J858">
        <v>53.7</v>
      </c>
      <c r="K858">
        <v>51</v>
      </c>
      <c r="L858">
        <v>52.1</v>
      </c>
    </row>
    <row r="859" spans="1:12" x14ac:dyDescent="0.2">
      <c r="A859" s="111">
        <v>43617</v>
      </c>
      <c r="B859">
        <v>50</v>
      </c>
      <c r="C859">
        <v>50</v>
      </c>
      <c r="D859">
        <v>47.4</v>
      </c>
      <c r="E859">
        <v>47.9</v>
      </c>
      <c r="F859">
        <v>54.1</v>
      </c>
      <c r="G859">
        <v>44.6</v>
      </c>
      <c r="H859">
        <v>49.1</v>
      </c>
      <c r="I859">
        <v>50.7</v>
      </c>
      <c r="J859">
        <v>54.5</v>
      </c>
      <c r="K859">
        <v>50.5</v>
      </c>
      <c r="L859">
        <v>51.7</v>
      </c>
    </row>
    <row r="860" spans="1:12" x14ac:dyDescent="0.2">
      <c r="A860" s="111">
        <v>43647</v>
      </c>
      <c r="B860">
        <v>50.8</v>
      </c>
      <c r="C860">
        <v>47</v>
      </c>
      <c r="D860">
        <v>43.1</v>
      </c>
      <c r="E860">
        <v>45.1</v>
      </c>
      <c r="F860">
        <v>50.8</v>
      </c>
      <c r="G860">
        <v>45.7</v>
      </c>
      <c r="H860">
        <v>49.5</v>
      </c>
      <c r="I860">
        <v>53.3</v>
      </c>
      <c r="J860">
        <v>51.7</v>
      </c>
      <c r="K860">
        <v>48.1</v>
      </c>
      <c r="L860">
        <v>51.2</v>
      </c>
    </row>
    <row r="861" spans="1:12" x14ac:dyDescent="0.2">
      <c r="A861" s="111">
        <v>43678</v>
      </c>
      <c r="B861">
        <v>47.2</v>
      </c>
      <c r="C861">
        <v>46</v>
      </c>
      <c r="D861">
        <v>46.3</v>
      </c>
      <c r="E861">
        <v>46</v>
      </c>
      <c r="F861">
        <v>49.5</v>
      </c>
      <c r="G861">
        <v>44.9</v>
      </c>
      <c r="H861">
        <v>49.9</v>
      </c>
      <c r="I861">
        <v>51.4</v>
      </c>
      <c r="J861">
        <v>47.4</v>
      </c>
      <c r="K861">
        <v>43.3</v>
      </c>
      <c r="L861">
        <v>49.1</v>
      </c>
    </row>
    <row r="862" spans="1:12" x14ac:dyDescent="0.2">
      <c r="A862" s="111">
        <v>43709</v>
      </c>
      <c r="B862">
        <v>47.3</v>
      </c>
      <c r="C862">
        <v>48.1</v>
      </c>
      <c r="D862">
        <v>45.1</v>
      </c>
      <c r="E862">
        <v>49.7</v>
      </c>
      <c r="F862">
        <v>47.3</v>
      </c>
      <c r="G862">
        <v>45.5</v>
      </c>
      <c r="H862">
        <v>46.9</v>
      </c>
      <c r="I862">
        <v>51.1</v>
      </c>
      <c r="J862">
        <v>46.3</v>
      </c>
      <c r="K862">
        <v>41</v>
      </c>
      <c r="L862">
        <v>47.8</v>
      </c>
    </row>
    <row r="863" spans="1:12" x14ac:dyDescent="0.2">
      <c r="A863" s="111">
        <v>43739</v>
      </c>
      <c r="B863">
        <v>49.1</v>
      </c>
      <c r="C863">
        <v>45.3</v>
      </c>
      <c r="D863">
        <v>44.1</v>
      </c>
      <c r="E863">
        <v>45.5</v>
      </c>
      <c r="F863">
        <v>46.2</v>
      </c>
      <c r="G863">
        <v>47.8</v>
      </c>
      <c r="H863">
        <v>48.9</v>
      </c>
      <c r="I863">
        <v>49.5</v>
      </c>
      <c r="J863">
        <v>47.7</v>
      </c>
      <c r="K863">
        <v>50.4</v>
      </c>
      <c r="L863">
        <v>48.3</v>
      </c>
    </row>
    <row r="864" spans="1:12" x14ac:dyDescent="0.2">
      <c r="A864" s="111">
        <v>43770</v>
      </c>
      <c r="B864">
        <v>47.2</v>
      </c>
      <c r="C864">
        <v>48.3</v>
      </c>
      <c r="D864">
        <v>43</v>
      </c>
      <c r="E864">
        <v>46.7</v>
      </c>
      <c r="F864">
        <v>49.1</v>
      </c>
      <c r="G864">
        <v>45</v>
      </c>
      <c r="H864">
        <v>45.5</v>
      </c>
      <c r="I864">
        <v>52</v>
      </c>
      <c r="J864">
        <v>46.6</v>
      </c>
      <c r="K864">
        <v>47.9</v>
      </c>
      <c r="L864">
        <v>48.1</v>
      </c>
    </row>
    <row r="865" spans="1:12" x14ac:dyDescent="0.2">
      <c r="A865" s="111">
        <v>43800</v>
      </c>
      <c r="B865">
        <v>47.6</v>
      </c>
      <c r="C865">
        <v>48.8</v>
      </c>
      <c r="D865">
        <v>43.3</v>
      </c>
      <c r="E865">
        <v>51.7</v>
      </c>
      <c r="F865">
        <v>44.8</v>
      </c>
      <c r="G865">
        <v>41.1</v>
      </c>
      <c r="H865">
        <v>49.2</v>
      </c>
      <c r="I865">
        <v>54.6</v>
      </c>
      <c r="J865">
        <v>45.2</v>
      </c>
      <c r="K865">
        <v>47.3</v>
      </c>
      <c r="L865">
        <v>47.8</v>
      </c>
    </row>
    <row r="866" spans="1:12" x14ac:dyDescent="0.2">
      <c r="A866" s="111">
        <v>43831</v>
      </c>
      <c r="B866">
        <v>52</v>
      </c>
      <c r="C866">
        <v>51.3</v>
      </c>
      <c r="D866">
        <v>45.7</v>
      </c>
      <c r="E866">
        <v>53.3</v>
      </c>
      <c r="F866">
        <v>54.3</v>
      </c>
      <c r="G866">
        <v>43.8</v>
      </c>
      <c r="H866">
        <v>48.8</v>
      </c>
      <c r="I866">
        <v>52.9</v>
      </c>
      <c r="J866">
        <v>46.6</v>
      </c>
      <c r="K866">
        <v>53.3</v>
      </c>
      <c r="L866">
        <v>50.9</v>
      </c>
    </row>
    <row r="867" spans="1:12" x14ac:dyDescent="0.2">
      <c r="A867" s="111">
        <v>43862</v>
      </c>
      <c r="B867">
        <v>49.8</v>
      </c>
      <c r="C867">
        <v>42.6</v>
      </c>
      <c r="D867">
        <v>50.3</v>
      </c>
      <c r="E867">
        <v>45.9</v>
      </c>
      <c r="F867">
        <v>50.3</v>
      </c>
      <c r="G867">
        <v>41.8</v>
      </c>
      <c r="H867">
        <v>46.5</v>
      </c>
      <c r="I867">
        <v>57.3</v>
      </c>
      <c r="J867">
        <v>46.9</v>
      </c>
      <c r="K867">
        <v>51.2</v>
      </c>
      <c r="L867">
        <v>50.1</v>
      </c>
    </row>
    <row r="868" spans="1:12" x14ac:dyDescent="0.2">
      <c r="A868" s="111">
        <v>43891</v>
      </c>
      <c r="B868">
        <v>42.2</v>
      </c>
      <c r="C868">
        <v>42.1</v>
      </c>
      <c r="D868">
        <v>45.9</v>
      </c>
      <c r="E868">
        <v>37.4</v>
      </c>
      <c r="F868">
        <v>47.7</v>
      </c>
      <c r="G868">
        <v>43.4</v>
      </c>
      <c r="H868">
        <v>46.9</v>
      </c>
      <c r="I868">
        <v>65</v>
      </c>
      <c r="J868">
        <v>43.8</v>
      </c>
      <c r="K868">
        <v>46.6</v>
      </c>
      <c r="L868">
        <v>49.1</v>
      </c>
    </row>
    <row r="869" spans="1:12" x14ac:dyDescent="0.2">
      <c r="A869" s="111">
        <v>43922</v>
      </c>
      <c r="B869">
        <v>27.1</v>
      </c>
      <c r="C869">
        <v>42.7</v>
      </c>
      <c r="D869">
        <v>37.799999999999997</v>
      </c>
      <c r="E869">
        <v>35.299999999999997</v>
      </c>
      <c r="F869">
        <v>27.5</v>
      </c>
      <c r="G869">
        <v>48.8</v>
      </c>
      <c r="H869">
        <v>49.7</v>
      </c>
      <c r="I869">
        <v>76</v>
      </c>
      <c r="J869">
        <v>27.5</v>
      </c>
      <c r="K869">
        <v>35.299999999999997</v>
      </c>
      <c r="L869">
        <v>41.5</v>
      </c>
    </row>
    <row r="870" spans="1:12" x14ac:dyDescent="0.2">
      <c r="A870" s="111">
        <v>43952</v>
      </c>
      <c r="B870">
        <v>31.8</v>
      </c>
      <c r="C870">
        <v>41.3</v>
      </c>
      <c r="D870">
        <v>38.200000000000003</v>
      </c>
      <c r="E870">
        <v>40.799999999999997</v>
      </c>
      <c r="F870">
        <v>33.200000000000003</v>
      </c>
      <c r="G870">
        <v>46.2</v>
      </c>
      <c r="H870">
        <v>50.4</v>
      </c>
      <c r="I870">
        <v>68</v>
      </c>
      <c r="J870">
        <v>32.1</v>
      </c>
      <c r="K870">
        <v>39.5</v>
      </c>
      <c r="L870">
        <v>43.1</v>
      </c>
    </row>
    <row r="871" spans="1:12" x14ac:dyDescent="0.2">
      <c r="A871" s="111">
        <v>43983</v>
      </c>
      <c r="B871">
        <v>56.4</v>
      </c>
      <c r="C871">
        <v>48.8</v>
      </c>
      <c r="D871">
        <v>45.3</v>
      </c>
      <c r="E871">
        <v>51.3</v>
      </c>
      <c r="F871">
        <v>57.3</v>
      </c>
      <c r="G871">
        <v>44.6</v>
      </c>
      <c r="H871">
        <v>50.5</v>
      </c>
      <c r="I871">
        <v>56.9</v>
      </c>
      <c r="J871">
        <v>42.1</v>
      </c>
      <c r="K871">
        <v>47.6</v>
      </c>
      <c r="L871">
        <v>52.6</v>
      </c>
    </row>
    <row r="872" spans="1:12" x14ac:dyDescent="0.2">
      <c r="A872" s="111">
        <v>44013</v>
      </c>
      <c r="B872">
        <v>61.5</v>
      </c>
      <c r="C872">
        <v>53.1</v>
      </c>
      <c r="D872">
        <v>51.8</v>
      </c>
      <c r="E872">
        <v>53.2</v>
      </c>
      <c r="F872">
        <v>62.1</v>
      </c>
      <c r="G872">
        <v>41.6</v>
      </c>
      <c r="H872">
        <v>47</v>
      </c>
      <c r="I872">
        <v>55.8</v>
      </c>
      <c r="J872">
        <v>44.3</v>
      </c>
      <c r="K872">
        <v>50.4</v>
      </c>
      <c r="L872">
        <v>54.2</v>
      </c>
    </row>
    <row r="873" spans="1:12" x14ac:dyDescent="0.2">
      <c r="A873" s="111">
        <v>44044</v>
      </c>
      <c r="B873">
        <v>67.599999999999994</v>
      </c>
      <c r="C873">
        <v>55.6</v>
      </c>
      <c r="D873">
        <v>54.6</v>
      </c>
      <c r="E873">
        <v>59.5</v>
      </c>
      <c r="F873">
        <v>63.3</v>
      </c>
      <c r="G873">
        <v>38.1</v>
      </c>
      <c r="H873">
        <v>44.4</v>
      </c>
      <c r="I873">
        <v>58.2</v>
      </c>
      <c r="J873">
        <v>46.4</v>
      </c>
      <c r="K873">
        <v>53.3</v>
      </c>
      <c r="L873">
        <v>56</v>
      </c>
    </row>
    <row r="874" spans="1:12" x14ac:dyDescent="0.2">
      <c r="A874" s="111">
        <v>44075</v>
      </c>
      <c r="B874">
        <v>60.2</v>
      </c>
      <c r="C874">
        <v>54</v>
      </c>
      <c r="D874">
        <v>55.2</v>
      </c>
      <c r="E874">
        <v>62.8</v>
      </c>
      <c r="F874">
        <v>61</v>
      </c>
      <c r="G874">
        <v>37.9</v>
      </c>
      <c r="H874">
        <v>47.1</v>
      </c>
      <c r="I874">
        <v>59</v>
      </c>
      <c r="J874">
        <v>49.6</v>
      </c>
      <c r="K874">
        <v>54.3</v>
      </c>
      <c r="L874">
        <v>55.4</v>
      </c>
    </row>
    <row r="875" spans="1:12" x14ac:dyDescent="0.2">
      <c r="A875" s="111">
        <v>44105</v>
      </c>
      <c r="B875">
        <v>67.900000000000006</v>
      </c>
      <c r="C875">
        <v>58.1</v>
      </c>
      <c r="D875">
        <v>55.7</v>
      </c>
      <c r="E875">
        <v>65.5</v>
      </c>
      <c r="F875">
        <v>63</v>
      </c>
      <c r="G875">
        <v>36.700000000000003</v>
      </c>
      <c r="H875">
        <v>51.9</v>
      </c>
      <c r="I875">
        <v>60.5</v>
      </c>
      <c r="J875">
        <v>53.2</v>
      </c>
      <c r="K875">
        <v>55.7</v>
      </c>
      <c r="L875">
        <v>59.3</v>
      </c>
    </row>
    <row r="876" spans="1:12" x14ac:dyDescent="0.2">
      <c r="A876" s="111">
        <v>44136</v>
      </c>
      <c r="B876">
        <v>65.099999999999994</v>
      </c>
      <c r="C876">
        <v>55.1</v>
      </c>
      <c r="D876">
        <v>56.9</v>
      </c>
      <c r="E876">
        <v>65.400000000000006</v>
      </c>
      <c r="F876">
        <v>60.8</v>
      </c>
      <c r="G876">
        <v>36.299999999999997</v>
      </c>
      <c r="H876">
        <v>51.2</v>
      </c>
      <c r="I876">
        <v>61.7</v>
      </c>
      <c r="J876">
        <v>48.4</v>
      </c>
      <c r="K876">
        <v>57.8</v>
      </c>
      <c r="L876">
        <v>57.5</v>
      </c>
    </row>
    <row r="877" spans="1:12" x14ac:dyDescent="0.2">
      <c r="A877" s="111">
        <v>44166</v>
      </c>
      <c r="B877">
        <v>67.900000000000006</v>
      </c>
      <c r="C877">
        <v>54.6</v>
      </c>
      <c r="D877">
        <v>59.1</v>
      </c>
      <c r="E877">
        <v>77.599999999999994</v>
      </c>
      <c r="F877">
        <v>64.7</v>
      </c>
      <c r="G877">
        <v>37.9</v>
      </c>
      <c r="H877">
        <v>51</v>
      </c>
      <c r="I877">
        <v>67.7</v>
      </c>
      <c r="J877">
        <v>51.7</v>
      </c>
      <c r="K877">
        <v>57.5</v>
      </c>
      <c r="L877">
        <v>60.5</v>
      </c>
    </row>
    <row r="878" spans="1:12" x14ac:dyDescent="0.2">
      <c r="A878" s="111">
        <v>44197</v>
      </c>
      <c r="B878">
        <v>61.1</v>
      </c>
      <c r="C878">
        <v>56.8</v>
      </c>
      <c r="D878">
        <v>59.7</v>
      </c>
      <c r="E878">
        <v>82.1</v>
      </c>
      <c r="F878">
        <v>60.7</v>
      </c>
      <c r="G878">
        <v>33.1</v>
      </c>
      <c r="H878">
        <v>50.8</v>
      </c>
      <c r="I878">
        <v>68.2</v>
      </c>
      <c r="J878">
        <v>52.6</v>
      </c>
      <c r="K878">
        <v>54.9</v>
      </c>
      <c r="L878">
        <v>58.7</v>
      </c>
    </row>
    <row r="879" spans="1:12" x14ac:dyDescent="0.2">
      <c r="A879" s="111">
        <v>44228</v>
      </c>
      <c r="B879">
        <v>64.8</v>
      </c>
      <c r="C879">
        <v>56.1</v>
      </c>
      <c r="D879">
        <v>64</v>
      </c>
      <c r="E879">
        <v>86</v>
      </c>
      <c r="F879">
        <v>63.2</v>
      </c>
      <c r="G879">
        <v>32.5</v>
      </c>
      <c r="H879">
        <v>49.7</v>
      </c>
      <c r="I879">
        <v>72</v>
      </c>
      <c r="J879">
        <v>54.4</v>
      </c>
      <c r="K879">
        <v>57.2</v>
      </c>
      <c r="L879">
        <v>60.8</v>
      </c>
    </row>
    <row r="880" spans="1:12" x14ac:dyDescent="0.2">
      <c r="A880" s="111">
        <v>44256</v>
      </c>
      <c r="B880">
        <v>68</v>
      </c>
      <c r="C880">
        <v>56.7</v>
      </c>
      <c r="D880">
        <v>67.5</v>
      </c>
      <c r="E880">
        <v>85.6</v>
      </c>
      <c r="F880">
        <v>68.099999999999994</v>
      </c>
      <c r="G880">
        <v>29.9</v>
      </c>
      <c r="H880">
        <v>50.8</v>
      </c>
      <c r="I880">
        <v>76.599999999999994</v>
      </c>
      <c r="J880">
        <v>59.6</v>
      </c>
      <c r="K880">
        <v>54.5</v>
      </c>
      <c r="L880">
        <v>64.7</v>
      </c>
    </row>
    <row r="881" spans="1:12" x14ac:dyDescent="0.2">
      <c r="A881" s="111">
        <v>44287</v>
      </c>
      <c r="B881">
        <v>64.3</v>
      </c>
      <c r="C881">
        <v>52.2</v>
      </c>
      <c r="D881">
        <v>68.2</v>
      </c>
      <c r="E881">
        <v>89.6</v>
      </c>
      <c r="F881">
        <v>62.5</v>
      </c>
      <c r="G881">
        <v>28.4</v>
      </c>
      <c r="H881">
        <v>46.5</v>
      </c>
      <c r="I881">
        <v>75</v>
      </c>
      <c r="J881">
        <v>55.1</v>
      </c>
      <c r="K881">
        <v>54.9</v>
      </c>
      <c r="L881">
        <v>60.7</v>
      </c>
    </row>
    <row r="882" spans="1:12" x14ac:dyDescent="0.2">
      <c r="A882" s="111">
        <v>44317</v>
      </c>
      <c r="B882">
        <v>67</v>
      </c>
      <c r="C882">
        <v>54</v>
      </c>
      <c r="D882">
        <v>70.599999999999994</v>
      </c>
      <c r="E882">
        <v>88</v>
      </c>
      <c r="F882">
        <v>58.5</v>
      </c>
      <c r="G882">
        <v>28</v>
      </c>
      <c r="H882">
        <v>50.8</v>
      </c>
      <c r="I882">
        <v>78.8</v>
      </c>
      <c r="J882">
        <v>50.9</v>
      </c>
      <c r="K882">
        <v>55.4</v>
      </c>
      <c r="L882">
        <v>61.2</v>
      </c>
    </row>
    <row r="883" spans="1:12" x14ac:dyDescent="0.2">
      <c r="A883" s="111">
        <v>44348</v>
      </c>
      <c r="B883">
        <v>66</v>
      </c>
      <c r="C883">
        <v>61</v>
      </c>
      <c r="D883">
        <v>64.5</v>
      </c>
      <c r="E883">
        <v>92.1</v>
      </c>
      <c r="F883">
        <v>60.8</v>
      </c>
      <c r="G883">
        <v>30.8</v>
      </c>
      <c r="H883">
        <v>51.1</v>
      </c>
      <c r="I883">
        <v>75.099999999999994</v>
      </c>
      <c r="J883">
        <v>49.9</v>
      </c>
      <c r="K883">
        <v>56.2</v>
      </c>
      <c r="L883">
        <v>60.6</v>
      </c>
    </row>
    <row r="884" spans="1:12" x14ac:dyDescent="0.2">
      <c r="A884" s="111">
        <v>44378</v>
      </c>
      <c r="B884">
        <v>64.900000000000006</v>
      </c>
      <c r="C884">
        <v>53.7</v>
      </c>
      <c r="D884">
        <v>65</v>
      </c>
      <c r="E884">
        <v>85.7</v>
      </c>
      <c r="F884">
        <v>58.4</v>
      </c>
      <c r="G884">
        <v>25</v>
      </c>
      <c r="H884">
        <v>48.9</v>
      </c>
      <c r="I884">
        <v>72.5</v>
      </c>
      <c r="J884">
        <v>52.9</v>
      </c>
      <c r="K884">
        <v>55.7</v>
      </c>
      <c r="L884">
        <v>59.5</v>
      </c>
    </row>
    <row r="885" spans="1:12" x14ac:dyDescent="0.2">
      <c r="A885" s="111">
        <v>44409</v>
      </c>
      <c r="B885">
        <v>66.7</v>
      </c>
      <c r="C885">
        <v>54.3</v>
      </c>
      <c r="D885">
        <v>68.2</v>
      </c>
      <c r="E885">
        <v>79.400000000000006</v>
      </c>
      <c r="F885">
        <v>60</v>
      </c>
      <c r="G885">
        <v>30.2</v>
      </c>
      <c r="H885">
        <v>54.2</v>
      </c>
      <c r="I885">
        <v>69.5</v>
      </c>
      <c r="J885">
        <v>49</v>
      </c>
      <c r="K885">
        <v>56.6</v>
      </c>
      <c r="L885">
        <v>59.9</v>
      </c>
    </row>
    <row r="886" spans="1:12" x14ac:dyDescent="0.2">
      <c r="A886" s="111">
        <v>44440</v>
      </c>
      <c r="B886">
        <v>66.7</v>
      </c>
      <c r="C886">
        <v>54.9</v>
      </c>
      <c r="D886">
        <v>64.8</v>
      </c>
      <c r="E886">
        <v>81.2</v>
      </c>
      <c r="F886">
        <v>59.4</v>
      </c>
      <c r="G886">
        <v>31.7</v>
      </c>
      <c r="H886">
        <v>55.6</v>
      </c>
      <c r="I886">
        <v>73.400000000000006</v>
      </c>
      <c r="J886">
        <v>50.2</v>
      </c>
      <c r="K886">
        <v>53.4</v>
      </c>
      <c r="L886">
        <v>61.1</v>
      </c>
    </row>
    <row r="887" spans="1:12" x14ac:dyDescent="0.2">
      <c r="A887" s="111">
        <v>44470</v>
      </c>
      <c r="B887">
        <v>59.8</v>
      </c>
      <c r="C887">
        <v>49.1</v>
      </c>
      <c r="D887">
        <v>63.6</v>
      </c>
      <c r="E887">
        <v>85.7</v>
      </c>
      <c r="F887">
        <v>59.3</v>
      </c>
      <c r="G887">
        <v>31.7</v>
      </c>
      <c r="H887">
        <v>57</v>
      </c>
      <c r="I887">
        <v>75.599999999999994</v>
      </c>
      <c r="J887">
        <v>52</v>
      </c>
      <c r="K887">
        <v>54.6</v>
      </c>
      <c r="L887">
        <v>60.8</v>
      </c>
    </row>
    <row r="888" spans="1:12" x14ac:dyDescent="0.2">
      <c r="A888" s="111">
        <v>44501</v>
      </c>
      <c r="B888">
        <v>61.5</v>
      </c>
      <c r="C888">
        <v>52.6</v>
      </c>
      <c r="D888">
        <v>61.9</v>
      </c>
      <c r="E888">
        <v>82.4</v>
      </c>
      <c r="F888">
        <v>61.5</v>
      </c>
      <c r="G888">
        <v>25.1</v>
      </c>
      <c r="H888">
        <v>56.8</v>
      </c>
      <c r="I888">
        <v>72.2</v>
      </c>
      <c r="J888">
        <v>53.3</v>
      </c>
      <c r="K888">
        <v>54</v>
      </c>
      <c r="L888">
        <v>61.1</v>
      </c>
    </row>
    <row r="889" spans="1:12" x14ac:dyDescent="0.2">
      <c r="A889" s="111">
        <v>44531</v>
      </c>
      <c r="B889">
        <v>60.4</v>
      </c>
      <c r="C889">
        <v>53.8</v>
      </c>
      <c r="D889">
        <v>62.8</v>
      </c>
      <c r="E889">
        <v>68.2</v>
      </c>
      <c r="F889">
        <v>59.2</v>
      </c>
      <c r="G889">
        <v>31.7</v>
      </c>
      <c r="H889">
        <v>54.7</v>
      </c>
      <c r="I889">
        <v>64.900000000000006</v>
      </c>
      <c r="J889">
        <v>54.2</v>
      </c>
      <c r="K889">
        <v>53.6</v>
      </c>
      <c r="L889">
        <v>58.7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4" tint="0.59999389629810485"/>
  </sheetPr>
  <dimension ref="A1:Y16"/>
  <sheetViews>
    <sheetView zoomScale="140" zoomScaleNormal="140" workbookViewId="0">
      <selection activeCell="R61" sqref="R61"/>
    </sheetView>
  </sheetViews>
  <sheetFormatPr baseColWidth="10" defaultColWidth="9.1640625" defaultRowHeight="15" x14ac:dyDescent="0.2"/>
  <cols>
    <col min="1" max="1" width="9.6640625" style="106" customWidth="1"/>
    <col min="2" max="18" width="8.83203125" style="106" customWidth="1"/>
    <col min="19" max="19" width="11.33203125" style="106" customWidth="1"/>
    <col min="20" max="20" width="8.83203125" style="106" customWidth="1"/>
    <col min="21" max="31" width="9.1640625" style="106" customWidth="1"/>
    <col min="32" max="16384" width="9.1640625" style="106"/>
  </cols>
  <sheetData>
    <row r="1" spans="1:25" x14ac:dyDescent="0.2">
      <c r="J1" s="106" t="s">
        <v>67</v>
      </c>
      <c r="L1" s="32">
        <v>44531</v>
      </c>
      <c r="O1" s="6"/>
    </row>
    <row r="2" spans="1:25" x14ac:dyDescent="0.2">
      <c r="D2" s="106">
        <f>VLOOKUP(A6,$U:$V,2,)</f>
        <v>31</v>
      </c>
      <c r="L2" s="33">
        <v>36</v>
      </c>
      <c r="Y2" s="77"/>
    </row>
    <row r="4" spans="1:25" ht="16" customHeight="1" thickBot="1" x14ac:dyDescent="0.25">
      <c r="U4" s="77">
        <f t="shared" ref="U4:U10" si="0">DATE(YEAR(U5),MONTH(U5)-1,DAY(U5))</f>
        <v>44317</v>
      </c>
      <c r="V4" s="1">
        <f t="shared" ref="V4:V10" si="1">V5-1</f>
        <v>29</v>
      </c>
    </row>
    <row r="5" spans="1:25" ht="74.25" customHeight="1" thickBot="1" x14ac:dyDescent="0.25">
      <c r="B5" s="97" t="s">
        <v>11</v>
      </c>
      <c r="C5" s="98" t="s">
        <v>9</v>
      </c>
      <c r="D5" s="98" t="s">
        <v>13</v>
      </c>
      <c r="E5" s="98" t="s">
        <v>12</v>
      </c>
      <c r="F5" s="98" t="s">
        <v>21</v>
      </c>
      <c r="G5" s="98" t="s">
        <v>23</v>
      </c>
      <c r="H5" s="98" t="s">
        <v>20</v>
      </c>
      <c r="I5" s="98" t="s">
        <v>16</v>
      </c>
      <c r="J5" s="98" t="s">
        <v>8</v>
      </c>
      <c r="K5" s="98" t="s">
        <v>7</v>
      </c>
      <c r="L5" s="98" t="s">
        <v>10</v>
      </c>
      <c r="M5" s="98" t="s">
        <v>18</v>
      </c>
      <c r="N5" s="98" t="s">
        <v>17</v>
      </c>
      <c r="O5" s="98" t="s">
        <v>15</v>
      </c>
      <c r="P5" s="98" t="s">
        <v>19</v>
      </c>
      <c r="Q5" s="98" t="s">
        <v>14</v>
      </c>
      <c r="R5" s="98" t="s">
        <v>6</v>
      </c>
      <c r="S5" s="78" t="s">
        <v>22</v>
      </c>
      <c r="U5" s="77">
        <f t="shared" si="0"/>
        <v>44348</v>
      </c>
      <c r="V5" s="1">
        <f t="shared" si="1"/>
        <v>30</v>
      </c>
    </row>
    <row r="6" spans="1:25" x14ac:dyDescent="0.2">
      <c r="A6" s="79">
        <f>DATE(YEAR(A7),MONTH(A7)-1,DAY(A7))</f>
        <v>44378</v>
      </c>
      <c r="B6" s="80">
        <f>VLOOKUP($B$5,'Sectors Trend'!$B$6:$AO$23,VLOOKUP(A6,$U:$V,2,),)</f>
        <v>11</v>
      </c>
      <c r="C6" s="80">
        <f>VLOOKUP($C$5,'Sectors Trend'!$B$6:$AO$23,VLOOKUP(A6,$U:$V,2,),)</f>
        <v>13</v>
      </c>
      <c r="D6" s="80">
        <f>VLOOKUP($D$5,'Sectors Trend'!$B$6:$AO$23,VLOOKUP(A6,$U:$V,2,),)</f>
        <v>9</v>
      </c>
      <c r="E6" s="80">
        <f>VLOOKUP($E$5,'Sectors Trend'!$B$6:$AO$23,VLOOKUP(A6,$U:$V,2,),)</f>
        <v>15</v>
      </c>
      <c r="F6" s="80">
        <f>VLOOKUP($F$5,'Sectors Trend'!$B$6:$AO$23,VLOOKUP(A6,$U:$V,2,),)</f>
        <v>16</v>
      </c>
      <c r="G6" s="80">
        <f>VLOOKUP($G$5,'Sectors Trend'!$B$6:$AO$23,VLOOKUP(A6,$U:$V,2,),)</f>
        <v>6</v>
      </c>
      <c r="H6" s="80">
        <f>VLOOKUP($H$5,'Sectors Trend'!$B$6:$AO$23,VLOOKUP(A6,$U:$V,2,),)</f>
        <v>12</v>
      </c>
      <c r="I6" s="80">
        <f>VLOOKUP($I$5,'Sectors Trend'!$B$6:$AO$23,VLOOKUP(A6,$U:$V,2,),)</f>
        <v>1</v>
      </c>
      <c r="J6" s="80">
        <f>VLOOKUP($J$5,'Sectors Trend'!$B$6:$AO$23,VLOOKUP(A6,$U:$V,2,),)</f>
        <v>5</v>
      </c>
      <c r="K6" s="80">
        <f>VLOOKUP($K$5,'Sectors Trend'!$B$6:$AO$23,VLOOKUP(A6,$U:$V,2,),)</f>
        <v>14</v>
      </c>
      <c r="L6" s="80">
        <f>VLOOKUP($L$5,'Sectors Trend'!$B$6:$AO$23,VLOOKUP(A6,$U:$V,2,),)</f>
        <v>7</v>
      </c>
      <c r="M6" s="80">
        <f>VLOOKUP($M$5,'Sectors Trend'!$B$6:$AO$23,VLOOKUP(A6,$U:$V,2,),)</f>
        <v>17</v>
      </c>
      <c r="N6" s="80">
        <f>VLOOKUP($N$5,'Sectors Trend'!$B$6:$AO$23,VLOOKUP(A6,$U:$V,2,),)</f>
        <v>4</v>
      </c>
      <c r="O6" s="80">
        <f>VLOOKUP($O$5,'Sectors Trend'!$B$6:$AO$23,VLOOKUP(A6,$U:$V,2,),)</f>
        <v>8</v>
      </c>
      <c r="P6" s="80">
        <f>VLOOKUP($P$5,'Sectors Trend'!$B$6:$AO$23,VLOOKUP(A6,$U:$V,2,),)</f>
        <v>10</v>
      </c>
      <c r="Q6" s="80">
        <f>VLOOKUP($Q$5,'Sectors Trend'!$B$6:$AO$23,VLOOKUP(A6,$U:$V,2,),)</f>
        <v>3</v>
      </c>
      <c r="R6" s="80">
        <f>VLOOKUP($R$5,'Sectors Trend'!$B$6:$AO$23,VLOOKUP(A6,$U:$V,2,),)</f>
        <v>-1</v>
      </c>
      <c r="S6" s="81">
        <f>VLOOKUP($S$5,'Sectors Trend'!$B$6:$AO$23,VLOOKUP(A6,$U:$V,2,),)</f>
        <v>2</v>
      </c>
      <c r="U6" s="77">
        <f t="shared" si="0"/>
        <v>44378</v>
      </c>
      <c r="V6" s="1">
        <f t="shared" si="1"/>
        <v>31</v>
      </c>
    </row>
    <row r="7" spans="1:25" x14ac:dyDescent="0.2">
      <c r="A7" s="82">
        <f>DATE(YEAR(A8),MONTH(A8)-1,DAY(A8))</f>
        <v>44409</v>
      </c>
      <c r="B7" s="5">
        <f>VLOOKUP($B$5,'Sectors Trend'!$B$6:$AO$23,VLOOKUP(A7,$U:$V,2,),)</f>
        <v>13</v>
      </c>
      <c r="C7" s="5">
        <f>VLOOKUP($C$5,'Sectors Trend'!$B$6:$AO$23,VLOOKUP(A7,$U:$V,2,),)</f>
        <v>14</v>
      </c>
      <c r="D7" s="5">
        <f>VLOOKUP($D$5,'Sectors Trend'!$B$6:$AO$23,VLOOKUP(A7,$U:$V,2,),)</f>
        <v>2</v>
      </c>
      <c r="E7" s="5">
        <f>VLOOKUP($E$5,'Sectors Trend'!$B$6:$AO$23,VLOOKUP(A7,$U:$V,2,),)</f>
        <v>0</v>
      </c>
      <c r="F7" s="5">
        <f>VLOOKUP($F$5,'Sectors Trend'!$B$6:$AO$23,VLOOKUP(A7,$U:$V,2,),)</f>
        <v>3</v>
      </c>
      <c r="G7" s="5">
        <f>VLOOKUP($G$5,'Sectors Trend'!$B$6:$AO$23,VLOOKUP(A7,$U:$V,2,),)</f>
        <v>12</v>
      </c>
      <c r="H7" s="5">
        <f>VLOOKUP($H$5,'Sectors Trend'!$B$6:$AO$23,VLOOKUP(A7,$U:$V,2,),)</f>
        <v>-1</v>
      </c>
      <c r="I7" s="5">
        <f>VLOOKUP($I$5,'Sectors Trend'!$B$6:$AO$23,VLOOKUP(A7,$U:$V,2,),)</f>
        <v>1</v>
      </c>
      <c r="J7" s="5">
        <f>VLOOKUP($J$5,'Sectors Trend'!$B$6:$AO$23,VLOOKUP(A7,$U:$V,2,),)</f>
        <v>9</v>
      </c>
      <c r="K7" s="5">
        <f>VLOOKUP($K$5,'Sectors Trend'!$B$6:$AO$23,VLOOKUP(A7,$U:$V,2,),)</f>
        <v>7</v>
      </c>
      <c r="L7" s="5">
        <f>VLOOKUP($L$5,'Sectors Trend'!$B$6:$AO$23,VLOOKUP(A7,$U:$V,2,),)</f>
        <v>6</v>
      </c>
      <c r="M7" s="5">
        <f>VLOOKUP($M$5,'Sectors Trend'!$B$6:$AO$23,VLOOKUP(A7,$U:$V,2,),)</f>
        <v>15</v>
      </c>
      <c r="N7" s="5">
        <f>VLOOKUP($N$5,'Sectors Trend'!$B$6:$AO$23,VLOOKUP(A7,$U:$V,2,),)</f>
        <v>5</v>
      </c>
      <c r="O7" s="5">
        <f>VLOOKUP($O$5,'Sectors Trend'!$B$6:$AO$23,VLOOKUP(A7,$U:$V,2,),)</f>
        <v>8</v>
      </c>
      <c r="P7" s="5">
        <f>VLOOKUP($P$5,'Sectors Trend'!$B$6:$AO$23,VLOOKUP(A7,$U:$V,2,),)</f>
        <v>10</v>
      </c>
      <c r="Q7" s="5">
        <f>VLOOKUP($Q$5,'Sectors Trend'!$B$6:$AO$23,VLOOKUP(A7,$U:$V,2,),)</f>
        <v>11</v>
      </c>
      <c r="R7" s="5">
        <f>VLOOKUP($R$5,'Sectors Trend'!$B$6:$AO$23,VLOOKUP(A7,$U:$V,2,),)</f>
        <v>-2</v>
      </c>
      <c r="S7" s="83">
        <f>VLOOKUP($S$5,'Sectors Trend'!$B$6:$AO$23,VLOOKUP(A7,$U:$V,2,),)</f>
        <v>4</v>
      </c>
      <c r="U7" s="77">
        <f t="shared" si="0"/>
        <v>44409</v>
      </c>
      <c r="V7" s="1">
        <f t="shared" si="1"/>
        <v>32</v>
      </c>
    </row>
    <row r="8" spans="1:25" x14ac:dyDescent="0.2">
      <c r="A8" s="82">
        <f>DATE(YEAR(A9),MONTH(A9)-1,DAY(A9))</f>
        <v>44440</v>
      </c>
      <c r="B8" s="5">
        <f>VLOOKUP($B$5,'Sectors Trend'!$B$6:$AO$23,VLOOKUP(A8,$U:$V,2,),)</f>
        <v>15</v>
      </c>
      <c r="C8" s="5">
        <f>VLOOKUP($C$5,'Sectors Trend'!$B$6:$AO$23,VLOOKUP(A8,$U:$V,2,),)</f>
        <v>13</v>
      </c>
      <c r="D8" s="5">
        <f>VLOOKUP($D$5,'Sectors Trend'!$B$6:$AO$23,VLOOKUP(A8,$U:$V,2,),)</f>
        <v>9</v>
      </c>
      <c r="E8" s="5">
        <f>VLOOKUP($E$5,'Sectors Trend'!$B$6:$AO$23,VLOOKUP(A8,$U:$V,2,),)</f>
        <v>11</v>
      </c>
      <c r="F8" s="5">
        <f>VLOOKUP($F$5,'Sectors Trend'!$B$6:$AO$23,VLOOKUP(A8,$U:$V,2,),)</f>
        <v>8</v>
      </c>
      <c r="G8" s="5">
        <f>VLOOKUP($G$5,'Sectors Trend'!$B$6:$AO$23,VLOOKUP(A8,$U:$V,2,),)</f>
        <v>3</v>
      </c>
      <c r="H8" s="5">
        <f>VLOOKUP($H$5,'Sectors Trend'!$B$6:$AO$23,VLOOKUP(A8,$U:$V,2,),)</f>
        <v>2</v>
      </c>
      <c r="I8" s="5">
        <f>VLOOKUP($I$5,'Sectors Trend'!$B$6:$AO$23,VLOOKUP(A8,$U:$V,2,),)</f>
        <v>16</v>
      </c>
      <c r="J8" s="5">
        <f>VLOOKUP($J$5,'Sectors Trend'!$B$6:$AO$23,VLOOKUP(A8,$U:$V,2,),)</f>
        <v>1</v>
      </c>
      <c r="K8" s="5">
        <f>VLOOKUP($K$5,'Sectors Trend'!$B$6:$AO$23,VLOOKUP(A8,$U:$V,2,),)</f>
        <v>7</v>
      </c>
      <c r="L8" s="5">
        <f>VLOOKUP($L$5,'Sectors Trend'!$B$6:$AO$23,VLOOKUP(A8,$U:$V,2,),)</f>
        <v>6</v>
      </c>
      <c r="M8" s="5">
        <f>VLOOKUP($M$5,'Sectors Trend'!$B$6:$AO$23,VLOOKUP(A8,$U:$V,2,),)</f>
        <v>17</v>
      </c>
      <c r="N8" s="5">
        <f>VLOOKUP($N$5,'Sectors Trend'!$B$6:$AO$23,VLOOKUP(A8,$U:$V,2,),)</f>
        <v>4</v>
      </c>
      <c r="O8" s="5">
        <f>VLOOKUP($O$5,'Sectors Trend'!$B$6:$AO$23,VLOOKUP(A8,$U:$V,2,),)</f>
        <v>12</v>
      </c>
      <c r="P8" s="5">
        <f>VLOOKUP($P$5,'Sectors Trend'!$B$6:$AO$23,VLOOKUP(A8,$U:$V,2,),)</f>
        <v>5</v>
      </c>
      <c r="Q8" s="5">
        <f>VLOOKUP($Q$5,'Sectors Trend'!$B$6:$AO$23,VLOOKUP(A8,$U:$V,2,),)</f>
        <v>14</v>
      </c>
      <c r="R8" s="5">
        <f>VLOOKUP($R$5,'Sectors Trend'!$B$6:$AO$23,VLOOKUP(A8,$U:$V,2,),)</f>
        <v>10</v>
      </c>
      <c r="S8" s="83">
        <f>VLOOKUP($S$5,'Sectors Trend'!$B$6:$AO$23,VLOOKUP(A8,$U:$V,2,),)</f>
        <v>-1</v>
      </c>
      <c r="U8" s="77">
        <f t="shared" si="0"/>
        <v>44440</v>
      </c>
      <c r="V8" s="1">
        <f t="shared" si="1"/>
        <v>33</v>
      </c>
    </row>
    <row r="9" spans="1:25" x14ac:dyDescent="0.2">
      <c r="A9" s="82">
        <f>DATE(YEAR(A10),MONTH(A10)-1,DAY(A10))</f>
        <v>44470</v>
      </c>
      <c r="B9" s="5">
        <f>VLOOKUP($B$5,'Sectors Trend'!$B$6:$AO$23,VLOOKUP(A9,$U:$V,2,),)</f>
        <v>12</v>
      </c>
      <c r="C9" s="5">
        <f>VLOOKUP($C$5,'Sectors Trend'!$B$6:$AO$23,VLOOKUP(A9,$U:$V,2,),)</f>
        <v>9</v>
      </c>
      <c r="D9" s="5">
        <f>VLOOKUP($D$5,'Sectors Trend'!$B$6:$AO$23,VLOOKUP(A9,$U:$V,2,),)</f>
        <v>3</v>
      </c>
      <c r="E9" s="5">
        <f>VLOOKUP($E$5,'Sectors Trend'!$B$6:$AO$23,VLOOKUP(A9,$U:$V,2,),)</f>
        <v>16</v>
      </c>
      <c r="F9" s="5">
        <f>VLOOKUP($F$5,'Sectors Trend'!$B$6:$AO$23,VLOOKUP(A9,$U:$V,2,),)</f>
        <v>11</v>
      </c>
      <c r="G9" s="5">
        <f>VLOOKUP($G$5,'Sectors Trend'!$B$6:$AO$23,VLOOKUP(A9,$U:$V,2,),)</f>
        <v>2</v>
      </c>
      <c r="H9" s="5">
        <f>VLOOKUP($H$5,'Sectors Trend'!$B$6:$AO$23,VLOOKUP(A9,$U:$V,2,),)</f>
        <v>-1</v>
      </c>
      <c r="I9" s="5">
        <f>VLOOKUP($I$5,'Sectors Trend'!$B$6:$AO$23,VLOOKUP(A9,$U:$V,2,),)</f>
        <v>5</v>
      </c>
      <c r="J9" s="5">
        <f>VLOOKUP($J$5,'Sectors Trend'!$B$6:$AO$23,VLOOKUP(A9,$U:$V,2,),)</f>
        <v>4</v>
      </c>
      <c r="K9" s="5">
        <f>VLOOKUP($K$5,'Sectors Trend'!$B$6:$AO$23,VLOOKUP(A9,$U:$V,2,),)</f>
        <v>6</v>
      </c>
      <c r="L9" s="5">
        <f>VLOOKUP($L$5,'Sectors Trend'!$B$6:$AO$23,VLOOKUP(A9,$U:$V,2,),)</f>
        <v>10</v>
      </c>
      <c r="M9" s="5">
        <f>VLOOKUP($M$5,'Sectors Trend'!$B$6:$AO$23,VLOOKUP(A9,$U:$V,2,),)</f>
        <v>15</v>
      </c>
      <c r="N9" s="5">
        <f>VLOOKUP($N$5,'Sectors Trend'!$B$6:$AO$23,VLOOKUP(A9,$U:$V,2,),)</f>
        <v>1</v>
      </c>
      <c r="O9" s="5">
        <f>VLOOKUP($O$5,'Sectors Trend'!$B$6:$AO$23,VLOOKUP(A9,$U:$V,2,),)</f>
        <v>8</v>
      </c>
      <c r="P9" s="5">
        <f>VLOOKUP($P$5,'Sectors Trend'!$B$6:$AO$23,VLOOKUP(A9,$U:$V,2,),)</f>
        <v>7</v>
      </c>
      <c r="Q9" s="5">
        <f>VLOOKUP($Q$5,'Sectors Trend'!$B$6:$AO$23,VLOOKUP(A9,$U:$V,2,),)</f>
        <v>13</v>
      </c>
      <c r="R9" s="5">
        <f>VLOOKUP($R$5,'Sectors Trend'!$B$6:$AO$23,VLOOKUP(A9,$U:$V,2,),)</f>
        <v>14</v>
      </c>
      <c r="S9" s="83">
        <f>VLOOKUP($S$5,'Sectors Trend'!$B$6:$AO$23,VLOOKUP(A9,$U:$V,2,),)</f>
        <v>-2</v>
      </c>
      <c r="U9" s="77">
        <f t="shared" si="0"/>
        <v>44470</v>
      </c>
      <c r="V9" s="1">
        <f t="shared" si="1"/>
        <v>34</v>
      </c>
    </row>
    <row r="10" spans="1:25" x14ac:dyDescent="0.2">
      <c r="A10" s="82">
        <f>DATE(YEAR(A11),MONTH(A11)-1,DAY(A11))</f>
        <v>44501</v>
      </c>
      <c r="B10" s="5">
        <f>VLOOKUP($B$5,'Sectors Trend'!$B$6:$AO$23,VLOOKUP(A10,$U:$V,2,),)</f>
        <v>9</v>
      </c>
      <c r="C10" s="5">
        <f>VLOOKUP($C$5,'Sectors Trend'!$B$6:$AO$23,VLOOKUP(A10,$U:$V,2,),)</f>
        <v>10</v>
      </c>
      <c r="D10" s="5">
        <f>VLOOKUP($D$5,'Sectors Trend'!$B$6:$AO$23,VLOOKUP(A10,$U:$V,2,),)</f>
        <v>7</v>
      </c>
      <c r="E10" s="5">
        <f>VLOOKUP($E$5,'Sectors Trend'!$B$6:$AO$23,VLOOKUP(A10,$U:$V,2,),)</f>
        <v>13</v>
      </c>
      <c r="F10" s="5">
        <f>VLOOKUP($F$5,'Sectors Trend'!$B$6:$AO$23,VLOOKUP(A10,$U:$V,2,),)</f>
        <v>-2</v>
      </c>
      <c r="G10" s="5">
        <f>VLOOKUP($G$5,'Sectors Trend'!$B$6:$AO$23,VLOOKUP(A10,$U:$V,2,),)</f>
        <v>-1</v>
      </c>
      <c r="H10" s="5">
        <f>VLOOKUP($H$5,'Sectors Trend'!$B$6:$AO$23,VLOOKUP(A10,$U:$V,2,),)</f>
        <v>0</v>
      </c>
      <c r="I10" s="5">
        <f>VLOOKUP($I$5,'Sectors Trend'!$B$6:$AO$23,VLOOKUP(A10,$U:$V,2,),)</f>
        <v>3</v>
      </c>
      <c r="J10" s="5">
        <f>VLOOKUP($J$5,'Sectors Trend'!$B$6:$AO$23,VLOOKUP(A10,$U:$V,2,),)</f>
        <v>8</v>
      </c>
      <c r="K10" s="5">
        <f>VLOOKUP($K$5,'Sectors Trend'!$B$6:$AO$23,VLOOKUP(A10,$U:$V,2,),)</f>
        <v>5</v>
      </c>
      <c r="L10" s="5">
        <f>VLOOKUP($L$5,'Sectors Trend'!$B$6:$AO$23,VLOOKUP(A10,$U:$V,2,),)</f>
        <v>6</v>
      </c>
      <c r="M10" s="5">
        <f>VLOOKUP($M$5,'Sectors Trend'!$B$6:$AO$23,VLOOKUP(A10,$U:$V,2,),)</f>
        <v>12</v>
      </c>
      <c r="N10" s="5">
        <f>VLOOKUP($N$5,'Sectors Trend'!$B$6:$AO$23,VLOOKUP(A10,$U:$V,2,),)</f>
        <v>1</v>
      </c>
      <c r="O10" s="5">
        <f>VLOOKUP($O$5,'Sectors Trend'!$B$6:$AO$23,VLOOKUP(A10,$U:$V,2,),)</f>
        <v>4</v>
      </c>
      <c r="P10" s="5">
        <f>VLOOKUP($P$5,'Sectors Trend'!$B$6:$AO$23,VLOOKUP(A10,$U:$V,2,),)</f>
        <v>2</v>
      </c>
      <c r="Q10" s="5">
        <f>VLOOKUP($Q$5,'Sectors Trend'!$B$6:$AO$23,VLOOKUP(A10,$U:$V,2,),)</f>
        <v>11</v>
      </c>
      <c r="R10" s="5">
        <f>VLOOKUP($R$5,'Sectors Trend'!$B$6:$AO$23,VLOOKUP(A10,$U:$V,2,),)</f>
        <v>0</v>
      </c>
      <c r="S10" s="83">
        <f>VLOOKUP($S$5,'Sectors Trend'!$B$6:$AO$23,VLOOKUP(A10,$U:$V,2,),)</f>
        <v>0</v>
      </c>
      <c r="U10" s="77">
        <f t="shared" si="0"/>
        <v>44501</v>
      </c>
      <c r="V10" s="1">
        <f t="shared" si="1"/>
        <v>35</v>
      </c>
    </row>
    <row r="11" spans="1:25" ht="16" customHeight="1" thickBot="1" x14ac:dyDescent="0.25">
      <c r="A11" s="84">
        <f>L1</f>
        <v>44531</v>
      </c>
      <c r="B11" s="85">
        <f>VLOOKUP($B$5,'Sectors Trend'!$B$6:$AO$23,VLOOKUP(A11,$U:$V,2,),)</f>
        <v>11</v>
      </c>
      <c r="C11" s="85">
        <f>VLOOKUP($C$5,'Sectors Trend'!$B$6:$AO$23,VLOOKUP(A11,$U:$V,2,),)</f>
        <v>5</v>
      </c>
      <c r="D11" s="85">
        <f>VLOOKUP($D$5,'Sectors Trend'!$B$6:$AO$23,VLOOKUP(A11,$U:$V,2,),)</f>
        <v>-1</v>
      </c>
      <c r="E11" s="85">
        <f>VLOOKUP($E$5,'Sectors Trend'!$B$6:$AO$23,VLOOKUP(A11,$U:$V,2,),)</f>
        <v>15</v>
      </c>
      <c r="F11" s="85">
        <f>VLOOKUP($F$5,'Sectors Trend'!$B$6:$AO$23,VLOOKUP(A11,$U:$V,2,),)</f>
        <v>-2</v>
      </c>
      <c r="G11" s="85">
        <f>VLOOKUP($G$5,'Sectors Trend'!$B$6:$AO$23,VLOOKUP(A11,$U:$V,2,),)</f>
        <v>2</v>
      </c>
      <c r="H11" s="85">
        <f>VLOOKUP($H$5,'Sectors Trend'!$B$6:$AO$23,VLOOKUP(A11,$U:$V,2,),)</f>
        <v>10</v>
      </c>
      <c r="I11" s="85">
        <f>VLOOKUP($I$5,'Sectors Trend'!$B$6:$AO$23,VLOOKUP(A11,$U:$V,2,),)</f>
        <v>1</v>
      </c>
      <c r="J11" s="85">
        <f>VLOOKUP($J$5,'Sectors Trend'!$B$6:$AO$23,VLOOKUP(A11,$U:$V,2,),)</f>
        <v>12</v>
      </c>
      <c r="K11" s="85">
        <f>VLOOKUP($K$5,'Sectors Trend'!$B$6:$AO$23,VLOOKUP(A11,$U:$V,2,),)</f>
        <v>9</v>
      </c>
      <c r="L11" s="85">
        <f>VLOOKUP($L$5,'Sectors Trend'!$B$6:$AO$23,VLOOKUP(A11,$U:$V,2,),)</f>
        <v>4</v>
      </c>
      <c r="M11" s="85">
        <f>VLOOKUP($M$5,'Sectors Trend'!$B$6:$AO$23,VLOOKUP(A11,$U:$V,2,),)</f>
        <v>14</v>
      </c>
      <c r="N11" s="85">
        <f>VLOOKUP($N$5,'Sectors Trend'!$B$6:$AO$23,VLOOKUP(A11,$U:$V,2,),)</f>
        <v>3</v>
      </c>
      <c r="O11" s="85">
        <f>VLOOKUP($O$5,'Sectors Trend'!$B$6:$AO$23,VLOOKUP(A11,$U:$V,2,),)</f>
        <v>8</v>
      </c>
      <c r="P11" s="85">
        <f>VLOOKUP($P$5,'Sectors Trend'!$B$6:$AO$23,VLOOKUP(A11,$U:$V,2,),)</f>
        <v>6</v>
      </c>
      <c r="Q11" s="85">
        <f>VLOOKUP($Q$5,'Sectors Trend'!$B$6:$AO$23,VLOOKUP(A11,$U:$V,2,),)</f>
        <v>7</v>
      </c>
      <c r="R11" s="85">
        <f>VLOOKUP($R$5,'Sectors Trend'!$B$6:$AO$23,VLOOKUP(A11,$U:$V,2,),)</f>
        <v>13</v>
      </c>
      <c r="S11" s="86">
        <f>VLOOKUP($S$5,'Sectors Trend'!$B$6:$AO$23,VLOOKUP(A11,$U:$V,2,),)</f>
        <v>-3</v>
      </c>
      <c r="U11" s="77">
        <f>L1</f>
        <v>44531</v>
      </c>
      <c r="V11" s="1">
        <f>L2</f>
        <v>36</v>
      </c>
    </row>
    <row r="12" spans="1:25" x14ac:dyDescent="0.2">
      <c r="R12" s="77"/>
    </row>
    <row r="13" spans="1:25" x14ac:dyDescent="0.2">
      <c r="R13" s="77"/>
    </row>
    <row r="14" spans="1:25" x14ac:dyDescent="0.2">
      <c r="R14" s="77"/>
    </row>
    <row r="15" spans="1:25" x14ac:dyDescent="0.2">
      <c r="R15" s="77"/>
    </row>
    <row r="16" spans="1:25" x14ac:dyDescent="0.2">
      <c r="R16" s="7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1">
    <tabColor theme="4" tint="0.59999389629810485"/>
  </sheetPr>
  <dimension ref="A1:Y16"/>
  <sheetViews>
    <sheetView zoomScale="140" zoomScaleNormal="140" workbookViewId="0">
      <selection activeCell="AE15" sqref="AE15"/>
    </sheetView>
  </sheetViews>
  <sheetFormatPr baseColWidth="10" defaultColWidth="9.1640625" defaultRowHeight="15" x14ac:dyDescent="0.2"/>
  <cols>
    <col min="1" max="1" width="9.6640625" style="106" customWidth="1"/>
    <col min="2" max="18" width="8.83203125" style="106" customWidth="1"/>
    <col min="19" max="19" width="11.33203125" style="106" customWidth="1"/>
    <col min="20" max="20" width="8.83203125" style="106" customWidth="1"/>
    <col min="21" max="31" width="9.1640625" style="106" customWidth="1"/>
    <col min="32" max="16384" width="9.1640625" style="106"/>
  </cols>
  <sheetData>
    <row r="1" spans="1:25" x14ac:dyDescent="0.2">
      <c r="J1" s="106" t="s">
        <v>67</v>
      </c>
      <c r="L1" s="77">
        <f>Sectors!L1</f>
        <v>44531</v>
      </c>
      <c r="O1" s="6"/>
    </row>
    <row r="2" spans="1:25" x14ac:dyDescent="0.2">
      <c r="L2" s="106">
        <f>Sectors!L2</f>
        <v>36</v>
      </c>
      <c r="Y2" s="77"/>
    </row>
    <row r="4" spans="1:25" ht="16" customHeight="1" thickBot="1" x14ac:dyDescent="0.25">
      <c r="U4" s="77">
        <f t="shared" ref="U4:U10" si="0">DATE(YEAR(U5),MONTH(U5)-1,DAY(U5))</f>
        <v>44317</v>
      </c>
      <c r="V4" s="13">
        <f t="shared" ref="V4:V10" si="1">V5-1</f>
        <v>29</v>
      </c>
    </row>
    <row r="5" spans="1:25" ht="61.5" customHeight="1" thickBot="1" x14ac:dyDescent="0.25">
      <c r="B5" s="97" t="s">
        <v>11</v>
      </c>
      <c r="C5" s="98" t="s">
        <v>9</v>
      </c>
      <c r="D5" s="98" t="s">
        <v>13</v>
      </c>
      <c r="E5" s="98" t="s">
        <v>12</v>
      </c>
      <c r="F5" s="98" t="s">
        <v>21</v>
      </c>
      <c r="G5" s="98" t="s">
        <v>23</v>
      </c>
      <c r="H5" s="98" t="s">
        <v>20</v>
      </c>
      <c r="I5" s="98" t="s">
        <v>16</v>
      </c>
      <c r="J5" s="98" t="s">
        <v>8</v>
      </c>
      <c r="K5" s="98" t="s">
        <v>7</v>
      </c>
      <c r="L5" s="98" t="s">
        <v>10</v>
      </c>
      <c r="M5" s="98" t="s">
        <v>18</v>
      </c>
      <c r="N5" s="98" t="s">
        <v>17</v>
      </c>
      <c r="O5" s="98" t="s">
        <v>15</v>
      </c>
      <c r="P5" s="98" t="s">
        <v>19</v>
      </c>
      <c r="Q5" s="98" t="s">
        <v>14</v>
      </c>
      <c r="R5" s="98" t="s">
        <v>6</v>
      </c>
      <c r="S5" s="78" t="s">
        <v>22</v>
      </c>
      <c r="U5" s="77">
        <f t="shared" si="0"/>
        <v>44348</v>
      </c>
      <c r="V5" s="13">
        <f t="shared" si="1"/>
        <v>30</v>
      </c>
    </row>
    <row r="6" spans="1:25" x14ac:dyDescent="0.2">
      <c r="A6" s="79">
        <f>DATE(YEAR(A7),MONTH(A7)-1,DAY(A7))</f>
        <v>44378</v>
      </c>
      <c r="B6" s="80">
        <f>VLOOKUP($B$5,'Sectors Trend'!$B$28:$AO$45,VLOOKUP(A6,$U:$V,2,),)</f>
        <v>12</v>
      </c>
      <c r="C6" s="80">
        <f>VLOOKUP($C$5,'Sectors Trend'!$B$28:$AO$45,VLOOKUP(A6,$U:$V,2,),)</f>
        <v>14</v>
      </c>
      <c r="D6" s="80">
        <f>VLOOKUP($D$5,'Sectors Trend'!$B$28:$AO$45,VLOOKUP(A6,$U:$V,2,),)</f>
        <v>10</v>
      </c>
      <c r="E6" s="80">
        <f>VLOOKUP($E$5,'Sectors Trend'!$B$28:$AO$45,VLOOKUP(A6,$U:$V,2,),)</f>
        <v>0</v>
      </c>
      <c r="F6" s="80">
        <f>VLOOKUP($F$5,'Sectors Trend'!$B$28:$AO$45,VLOOKUP(A6,$U:$V,2,),)</f>
        <v>13</v>
      </c>
      <c r="G6" s="80">
        <f>VLOOKUP($G$5,'Sectors Trend'!$B$28:$AO$45,VLOOKUP(A6,$U:$V,2,),)</f>
        <v>1</v>
      </c>
      <c r="H6" s="80">
        <f>VLOOKUP($H$5,'Sectors Trend'!$B$28:$AO$45,VLOOKUP(A6,$U:$V,2,),)</f>
        <v>3</v>
      </c>
      <c r="I6" s="80">
        <f>VLOOKUP($I$5,'Sectors Trend'!$B$28:$AO$45,VLOOKUP(A6,$U:$V,2,),)</f>
        <v>4</v>
      </c>
      <c r="J6" s="80">
        <f>VLOOKUP($J$5,'Sectors Trend'!$B$28:$AO$45,VLOOKUP(A6,$U:$V,2,),)</f>
        <v>2</v>
      </c>
      <c r="K6" s="80">
        <f>VLOOKUP($K$5,'Sectors Trend'!$B$28:$AO$45,VLOOKUP(A6,$U:$V,2,),)</f>
        <v>11</v>
      </c>
      <c r="L6" s="80">
        <f>VLOOKUP($L$5,'Sectors Trend'!$B$28:$AO$45,VLOOKUP(A6,$U:$V,2,),)</f>
        <v>7</v>
      </c>
      <c r="M6" s="80">
        <f>VLOOKUP($M$5,'Sectors Trend'!$B$28:$AO$45,VLOOKUP(A6,$U:$V,2,),)</f>
        <v>15</v>
      </c>
      <c r="N6" s="80">
        <f>VLOOKUP($N$5,'Sectors Trend'!$B$28:$AO$45,VLOOKUP(A6,$U:$V,2,),)</f>
        <v>6</v>
      </c>
      <c r="O6" s="80">
        <f>VLOOKUP($O$5,'Sectors Trend'!$B$28:$AO$45,VLOOKUP(A6,$U:$V,2,),)</f>
        <v>8</v>
      </c>
      <c r="P6" s="80">
        <f>VLOOKUP($P$5,'Sectors Trend'!$B$28:$AO$45,VLOOKUP(A6,$U:$V,2,),)</f>
        <v>5</v>
      </c>
      <c r="Q6" s="80">
        <f>VLOOKUP($Q$5,'Sectors Trend'!$B$28:$AO$45,VLOOKUP(A6,$U:$V,2,),)</f>
        <v>9</v>
      </c>
      <c r="R6" s="80">
        <f>VLOOKUP($R$5,'Sectors Trend'!$B$28:$AO$45,VLOOKUP(A6,$U:$V,2,),)</f>
        <v>-1</v>
      </c>
      <c r="S6" s="81">
        <f>VLOOKUP($S$5,'Sectors Trend'!$B$28:$AO$45,VLOOKUP(A6,$U:$V,2,),)</f>
        <v>0</v>
      </c>
      <c r="U6" s="77">
        <f t="shared" si="0"/>
        <v>44378</v>
      </c>
      <c r="V6" s="13">
        <f t="shared" si="1"/>
        <v>31</v>
      </c>
    </row>
    <row r="7" spans="1:25" x14ac:dyDescent="0.2">
      <c r="A7" s="82">
        <f>DATE(YEAR(A8),MONTH(A8)-1,DAY(A8))</f>
        <v>44409</v>
      </c>
      <c r="B7" s="5">
        <f>VLOOKUP($B$5,'Sectors Trend'!$B$28:$AO$45,VLOOKUP(A7,$U:$V,2,),)</f>
        <v>11</v>
      </c>
      <c r="C7" s="5">
        <f>VLOOKUP($C$5,'Sectors Trend'!$B$28:$AO$45,VLOOKUP(A7,$U:$V,2,),)</f>
        <v>13</v>
      </c>
      <c r="D7" s="5">
        <f>VLOOKUP($D$5,'Sectors Trend'!$B$28:$AO$45,VLOOKUP(A7,$U:$V,2,),)</f>
        <v>10</v>
      </c>
      <c r="E7" s="5">
        <f>VLOOKUP($E$5,'Sectors Trend'!$B$28:$AO$45,VLOOKUP(A7,$U:$V,2,),)</f>
        <v>0</v>
      </c>
      <c r="F7" s="5">
        <f>VLOOKUP($F$5,'Sectors Trend'!$B$28:$AO$45,VLOOKUP(A7,$U:$V,2,),)</f>
        <v>12</v>
      </c>
      <c r="G7" s="5">
        <f>VLOOKUP($G$5,'Sectors Trend'!$B$28:$AO$45,VLOOKUP(A7,$U:$V,2,),)</f>
        <v>8</v>
      </c>
      <c r="H7" s="5">
        <f>VLOOKUP($H$5,'Sectors Trend'!$B$28:$AO$45,VLOOKUP(A7,$U:$V,2,),)</f>
        <v>-1</v>
      </c>
      <c r="I7" s="5">
        <f>VLOOKUP($I$5,'Sectors Trend'!$B$28:$AO$45,VLOOKUP(A7,$U:$V,2,),)</f>
        <v>6</v>
      </c>
      <c r="J7" s="5">
        <f>VLOOKUP($J$5,'Sectors Trend'!$B$28:$AO$45,VLOOKUP(A7,$U:$V,2,),)</f>
        <v>7</v>
      </c>
      <c r="K7" s="5">
        <f>VLOOKUP($K$5,'Sectors Trend'!$B$28:$AO$45,VLOOKUP(A7,$U:$V,2,),)</f>
        <v>4</v>
      </c>
      <c r="L7" s="5">
        <f>VLOOKUP($L$5,'Sectors Trend'!$B$28:$AO$45,VLOOKUP(A7,$U:$V,2,),)</f>
        <v>9</v>
      </c>
      <c r="M7" s="5">
        <f>VLOOKUP($M$5,'Sectors Trend'!$B$28:$AO$45,VLOOKUP(A7,$U:$V,2,),)</f>
        <v>14</v>
      </c>
      <c r="N7" s="5">
        <f>VLOOKUP($N$5,'Sectors Trend'!$B$28:$AO$45,VLOOKUP(A7,$U:$V,2,),)</f>
        <v>3</v>
      </c>
      <c r="O7" s="5">
        <f>VLOOKUP($O$5,'Sectors Trend'!$B$28:$AO$45,VLOOKUP(A7,$U:$V,2,),)</f>
        <v>5</v>
      </c>
      <c r="P7" s="5">
        <f>VLOOKUP($P$5,'Sectors Trend'!$B$28:$AO$45,VLOOKUP(A7,$U:$V,2,),)</f>
        <v>2</v>
      </c>
      <c r="Q7" s="5">
        <f>VLOOKUP($Q$5,'Sectors Trend'!$B$28:$AO$45,VLOOKUP(A7,$U:$V,2,),)</f>
        <v>1</v>
      </c>
      <c r="R7" s="5">
        <f>VLOOKUP($R$5,'Sectors Trend'!$B$28:$AO$45,VLOOKUP(A7,$U:$V,2,),)</f>
        <v>0</v>
      </c>
      <c r="S7" s="83">
        <f>VLOOKUP($S$5,'Sectors Trend'!$B$28:$AO$45,VLOOKUP(A7,$U:$V,2,),)</f>
        <v>0</v>
      </c>
      <c r="U7" s="77">
        <f t="shared" si="0"/>
        <v>44409</v>
      </c>
      <c r="V7" s="13">
        <f t="shared" si="1"/>
        <v>32</v>
      </c>
    </row>
    <row r="8" spans="1:25" x14ac:dyDescent="0.2">
      <c r="A8" s="82">
        <f>DATE(YEAR(A9),MONTH(A9)-1,DAY(A9))</f>
        <v>44440</v>
      </c>
      <c r="B8" s="5">
        <f>VLOOKUP($B$5,'Sectors Trend'!$B$28:$AO$45,VLOOKUP(A8,$U:$V,2,),)</f>
        <v>8</v>
      </c>
      <c r="C8" s="5">
        <f>VLOOKUP($C$5,'Sectors Trend'!$B$28:$AO$45,VLOOKUP(A8,$U:$V,2,),)</f>
        <v>9</v>
      </c>
      <c r="D8" s="5">
        <f>VLOOKUP($D$5,'Sectors Trend'!$B$28:$AO$45,VLOOKUP(A8,$U:$V,2,),)</f>
        <v>5</v>
      </c>
      <c r="E8" s="5">
        <f>VLOOKUP($E$5,'Sectors Trend'!$B$28:$AO$45,VLOOKUP(A8,$U:$V,2,),)</f>
        <v>0</v>
      </c>
      <c r="F8" s="5">
        <f>VLOOKUP($F$5,'Sectors Trend'!$B$28:$AO$45,VLOOKUP(A8,$U:$V,2,),)</f>
        <v>-2</v>
      </c>
      <c r="G8" s="5">
        <f>VLOOKUP($G$5,'Sectors Trend'!$B$28:$AO$45,VLOOKUP(A8,$U:$V,2,),)</f>
        <v>13</v>
      </c>
      <c r="H8" s="5">
        <f>VLOOKUP($H$5,'Sectors Trend'!$B$28:$AO$45,VLOOKUP(A8,$U:$V,2,),)</f>
        <v>4</v>
      </c>
      <c r="I8" s="5">
        <f>VLOOKUP($I$5,'Sectors Trend'!$B$28:$AO$45,VLOOKUP(A8,$U:$V,2,),)</f>
        <v>10</v>
      </c>
      <c r="J8" s="5">
        <f>VLOOKUP($J$5,'Sectors Trend'!$B$28:$AO$45,VLOOKUP(A8,$U:$V,2,),)</f>
        <v>0</v>
      </c>
      <c r="K8" s="5">
        <f>VLOOKUP($K$5,'Sectors Trend'!$B$28:$AO$45,VLOOKUP(A8,$U:$V,2,),)</f>
        <v>6</v>
      </c>
      <c r="L8" s="5">
        <f>VLOOKUP($L$5,'Sectors Trend'!$B$28:$AO$45,VLOOKUP(A8,$U:$V,2,),)</f>
        <v>12</v>
      </c>
      <c r="M8" s="5">
        <f>VLOOKUP($M$5,'Sectors Trend'!$B$28:$AO$45,VLOOKUP(A8,$U:$V,2,),)</f>
        <v>11</v>
      </c>
      <c r="N8" s="5">
        <f>VLOOKUP($N$5,'Sectors Trend'!$B$28:$AO$45,VLOOKUP(A8,$U:$V,2,),)</f>
        <v>3</v>
      </c>
      <c r="O8" s="5">
        <f>VLOOKUP($O$5,'Sectors Trend'!$B$28:$AO$45,VLOOKUP(A8,$U:$V,2,),)</f>
        <v>7</v>
      </c>
      <c r="P8" s="5">
        <f>VLOOKUP($P$5,'Sectors Trend'!$B$28:$AO$45,VLOOKUP(A8,$U:$V,2,),)</f>
        <v>1</v>
      </c>
      <c r="Q8" s="5">
        <f>VLOOKUP($Q$5,'Sectors Trend'!$B$28:$AO$45,VLOOKUP(A8,$U:$V,2,),)</f>
        <v>2</v>
      </c>
      <c r="R8" s="5">
        <f>VLOOKUP($R$5,'Sectors Trend'!$B$28:$AO$45,VLOOKUP(A8,$U:$V,2,),)</f>
        <v>0</v>
      </c>
      <c r="S8" s="83">
        <f>VLOOKUP($S$5,'Sectors Trend'!$B$28:$AO$45,VLOOKUP(A8,$U:$V,2,),)</f>
        <v>-1</v>
      </c>
      <c r="U8" s="77">
        <f t="shared" si="0"/>
        <v>44440</v>
      </c>
      <c r="V8" s="13">
        <f t="shared" si="1"/>
        <v>33</v>
      </c>
    </row>
    <row r="9" spans="1:25" x14ac:dyDescent="0.2">
      <c r="A9" s="82">
        <f>DATE(YEAR(A10),MONTH(A10)-1,DAY(A10))</f>
        <v>44470</v>
      </c>
      <c r="B9" s="5">
        <f>VLOOKUP($B$5,'Sectors Trend'!$B$28:$AO$45,VLOOKUP(A9,$U:$V,2,),)</f>
        <v>7</v>
      </c>
      <c r="C9" s="5">
        <f>VLOOKUP($C$5,'Sectors Trend'!$B$28:$AO$45,VLOOKUP(A9,$U:$V,2,),)</f>
        <v>4</v>
      </c>
      <c r="D9" s="5">
        <f>VLOOKUP($D$5,'Sectors Trend'!$B$28:$AO$45,VLOOKUP(A9,$U:$V,2,),)</f>
        <v>0</v>
      </c>
      <c r="E9" s="5">
        <f>VLOOKUP($E$5,'Sectors Trend'!$B$28:$AO$45,VLOOKUP(A9,$U:$V,2,),)</f>
        <v>14</v>
      </c>
      <c r="F9" s="5">
        <f>VLOOKUP($F$5,'Sectors Trend'!$B$28:$AO$45,VLOOKUP(A9,$U:$V,2,),)</f>
        <v>12</v>
      </c>
      <c r="G9" s="5">
        <f>VLOOKUP($G$5,'Sectors Trend'!$B$28:$AO$45,VLOOKUP(A9,$U:$V,2,),)</f>
        <v>10</v>
      </c>
      <c r="H9" s="5">
        <f>VLOOKUP($H$5,'Sectors Trend'!$B$28:$AO$45,VLOOKUP(A9,$U:$V,2,),)</f>
        <v>-2</v>
      </c>
      <c r="I9" s="5">
        <f>VLOOKUP($I$5,'Sectors Trend'!$B$28:$AO$45,VLOOKUP(A9,$U:$V,2,),)</f>
        <v>6</v>
      </c>
      <c r="J9" s="5">
        <f>VLOOKUP($J$5,'Sectors Trend'!$B$28:$AO$45,VLOOKUP(A9,$U:$V,2,),)</f>
        <v>-1</v>
      </c>
      <c r="K9" s="5">
        <f>VLOOKUP($K$5,'Sectors Trend'!$B$28:$AO$45,VLOOKUP(A9,$U:$V,2,),)</f>
        <v>5</v>
      </c>
      <c r="L9" s="5">
        <f>VLOOKUP($L$5,'Sectors Trend'!$B$28:$AO$45,VLOOKUP(A9,$U:$V,2,),)</f>
        <v>8</v>
      </c>
      <c r="M9" s="5">
        <f>VLOOKUP($M$5,'Sectors Trend'!$B$28:$AO$45,VLOOKUP(A9,$U:$V,2,),)</f>
        <v>13</v>
      </c>
      <c r="N9" s="5">
        <f>VLOOKUP($N$5,'Sectors Trend'!$B$28:$AO$45,VLOOKUP(A9,$U:$V,2,),)</f>
        <v>1</v>
      </c>
      <c r="O9" s="5">
        <f>VLOOKUP($O$5,'Sectors Trend'!$B$28:$AO$45,VLOOKUP(A9,$U:$V,2,),)</f>
        <v>9</v>
      </c>
      <c r="P9" s="5">
        <f>VLOOKUP($P$5,'Sectors Trend'!$B$28:$AO$45,VLOOKUP(A9,$U:$V,2,),)</f>
        <v>2</v>
      </c>
      <c r="Q9" s="5">
        <f>VLOOKUP($Q$5,'Sectors Trend'!$B$28:$AO$45,VLOOKUP(A9,$U:$V,2,),)</f>
        <v>3</v>
      </c>
      <c r="R9" s="5">
        <f>VLOOKUP($R$5,'Sectors Trend'!$B$28:$AO$45,VLOOKUP(A9,$U:$V,2,),)</f>
        <v>11</v>
      </c>
      <c r="S9" s="83">
        <f>VLOOKUP($S$5,'Sectors Trend'!$B$28:$AO$45,VLOOKUP(A9,$U:$V,2,),)</f>
        <v>0</v>
      </c>
      <c r="U9" s="77">
        <f t="shared" si="0"/>
        <v>44470</v>
      </c>
      <c r="V9" s="13">
        <f t="shared" si="1"/>
        <v>34</v>
      </c>
    </row>
    <row r="10" spans="1:25" x14ac:dyDescent="0.2">
      <c r="A10" s="82">
        <f>DATE(YEAR(A11),MONTH(A11)-1,DAY(A11))</f>
        <v>44501</v>
      </c>
      <c r="B10" s="5">
        <f>VLOOKUP($B$5,'Sectors Trend'!$B$28:$AO$45,VLOOKUP(A10,$U:$V,2,),)</f>
        <v>7</v>
      </c>
      <c r="C10" s="5">
        <f>VLOOKUP($C$5,'Sectors Trend'!$B$28:$AO$45,VLOOKUP(A10,$U:$V,2,),)</f>
        <v>6</v>
      </c>
      <c r="D10" s="5">
        <f>VLOOKUP($D$5,'Sectors Trend'!$B$28:$AO$45,VLOOKUP(A10,$U:$V,2,),)</f>
        <v>2</v>
      </c>
      <c r="E10" s="5">
        <f>VLOOKUP($E$5,'Sectors Trend'!$B$28:$AO$45,VLOOKUP(A10,$U:$V,2,),)</f>
        <v>10</v>
      </c>
      <c r="F10" s="5">
        <f>VLOOKUP($F$5,'Sectors Trend'!$B$28:$AO$45,VLOOKUP(A10,$U:$V,2,),)</f>
        <v>-5</v>
      </c>
      <c r="G10" s="5">
        <f>VLOOKUP($G$5,'Sectors Trend'!$B$28:$AO$45,VLOOKUP(A10,$U:$V,2,),)</f>
        <v>-4</v>
      </c>
      <c r="H10" s="5">
        <f>VLOOKUP($H$5,'Sectors Trend'!$B$28:$AO$45,VLOOKUP(A10,$U:$V,2,),)</f>
        <v>-3</v>
      </c>
      <c r="I10" s="5">
        <f>VLOOKUP($I$5,'Sectors Trend'!$B$28:$AO$45,VLOOKUP(A10,$U:$V,2,),)</f>
        <v>0</v>
      </c>
      <c r="J10" s="5">
        <f>VLOOKUP($J$5,'Sectors Trend'!$B$28:$AO$45,VLOOKUP(A10,$U:$V,2,),)</f>
        <v>9</v>
      </c>
      <c r="K10" s="5">
        <f>VLOOKUP($K$5,'Sectors Trend'!$B$28:$AO$45,VLOOKUP(A10,$U:$V,2,),)</f>
        <v>5</v>
      </c>
      <c r="L10" s="5">
        <f>VLOOKUP($L$5,'Sectors Trend'!$B$28:$AO$45,VLOOKUP(A10,$U:$V,2,),)</f>
        <v>3</v>
      </c>
      <c r="M10" s="5">
        <f>VLOOKUP($M$5,'Sectors Trend'!$B$28:$AO$45,VLOOKUP(A10,$U:$V,2,),)</f>
        <v>8</v>
      </c>
      <c r="N10" s="5">
        <f>VLOOKUP($N$5,'Sectors Trend'!$B$28:$AO$45,VLOOKUP(A10,$U:$V,2,),)</f>
        <v>-2</v>
      </c>
      <c r="O10" s="5">
        <f>VLOOKUP($O$5,'Sectors Trend'!$B$28:$AO$45,VLOOKUP(A10,$U:$V,2,),)</f>
        <v>1</v>
      </c>
      <c r="P10" s="5">
        <f>VLOOKUP($P$5,'Sectors Trend'!$B$28:$AO$45,VLOOKUP(A10,$U:$V,2,),)</f>
        <v>-1</v>
      </c>
      <c r="Q10" s="5">
        <f>VLOOKUP($Q$5,'Sectors Trend'!$B$28:$AO$45,VLOOKUP(A10,$U:$V,2,),)</f>
        <v>4</v>
      </c>
      <c r="R10" s="5">
        <f>VLOOKUP($R$5,'Sectors Trend'!$B$28:$AO$45,VLOOKUP(A10,$U:$V,2,),)</f>
        <v>0</v>
      </c>
      <c r="S10" s="83">
        <f>VLOOKUP($S$5,'Sectors Trend'!$B$28:$AO$45,VLOOKUP(A10,$U:$V,2,),)</f>
        <v>0</v>
      </c>
      <c r="U10" s="77">
        <f t="shared" si="0"/>
        <v>44501</v>
      </c>
      <c r="V10" s="13">
        <f t="shared" si="1"/>
        <v>35</v>
      </c>
    </row>
    <row r="11" spans="1:25" ht="16" customHeight="1" thickBot="1" x14ac:dyDescent="0.25">
      <c r="A11" s="84">
        <f>L1</f>
        <v>44531</v>
      </c>
      <c r="B11" s="85">
        <f>VLOOKUP($B$5,'Sectors Trend'!$B$28:$AO$45,VLOOKUP(A11,$U:$V,2,),)</f>
        <v>6</v>
      </c>
      <c r="C11" s="85">
        <f>VLOOKUP($C$5,'Sectors Trend'!$B$28:$AO$45,VLOOKUP(A11,$U:$V,2,),)</f>
        <v>1</v>
      </c>
      <c r="D11" s="85">
        <f>VLOOKUP($D$5,'Sectors Trend'!$B$28:$AO$45,VLOOKUP(A11,$U:$V,2,),)</f>
        <v>-1</v>
      </c>
      <c r="E11" s="85">
        <f>VLOOKUP($E$5,'Sectors Trend'!$B$28:$AO$45,VLOOKUP(A11,$U:$V,2,),)</f>
        <v>0</v>
      </c>
      <c r="F11" s="85">
        <f>VLOOKUP($F$5,'Sectors Trend'!$B$28:$AO$45,VLOOKUP(A11,$U:$V,2,),)</f>
        <v>0</v>
      </c>
      <c r="G11" s="85">
        <f>VLOOKUP($G$5,'Sectors Trend'!$B$28:$AO$45,VLOOKUP(A11,$U:$V,2,),)</f>
        <v>7</v>
      </c>
      <c r="H11" s="85">
        <f>VLOOKUP($H$5,'Sectors Trend'!$B$28:$AO$45,VLOOKUP(A11,$U:$V,2,),)</f>
        <v>0</v>
      </c>
      <c r="I11" s="85">
        <f>VLOOKUP($I$5,'Sectors Trend'!$B$28:$AO$45,VLOOKUP(A11,$U:$V,2,),)</f>
        <v>8</v>
      </c>
      <c r="J11" s="85">
        <f>VLOOKUP($J$5,'Sectors Trend'!$B$28:$AO$45,VLOOKUP(A11,$U:$V,2,),)</f>
        <v>2</v>
      </c>
      <c r="K11" s="85">
        <f>VLOOKUP($K$5,'Sectors Trend'!$B$28:$AO$45,VLOOKUP(A11,$U:$V,2,),)</f>
        <v>9</v>
      </c>
      <c r="L11" s="85">
        <f>VLOOKUP($L$5,'Sectors Trend'!$B$28:$AO$45,VLOOKUP(A11,$U:$V,2,),)</f>
        <v>10</v>
      </c>
      <c r="M11" s="85">
        <f>VLOOKUP($M$5,'Sectors Trend'!$B$28:$AO$45,VLOOKUP(A11,$U:$V,2,),)</f>
        <v>12</v>
      </c>
      <c r="N11" s="85">
        <f>VLOOKUP($N$5,'Sectors Trend'!$B$28:$AO$45,VLOOKUP(A11,$U:$V,2,),)</f>
        <v>3</v>
      </c>
      <c r="O11" s="85">
        <f>VLOOKUP($O$5,'Sectors Trend'!$B$28:$AO$45,VLOOKUP(A11,$U:$V,2,),)</f>
        <v>5</v>
      </c>
      <c r="P11" s="85">
        <f>VLOOKUP($P$5,'Sectors Trend'!$B$28:$AO$45,VLOOKUP(A11,$U:$V,2,),)</f>
        <v>4</v>
      </c>
      <c r="Q11" s="85">
        <f>VLOOKUP($Q$5,'Sectors Trend'!$B$28:$AO$45,VLOOKUP(A11,$U:$V,2,),)</f>
        <v>11</v>
      </c>
      <c r="R11" s="85">
        <f>VLOOKUP($R$5,'Sectors Trend'!$B$28:$AO$45,VLOOKUP(A11,$U:$V,2,),)</f>
        <v>13</v>
      </c>
      <c r="S11" s="86">
        <f>VLOOKUP($S$5,'Sectors Trend'!$B$28:$AO$45,VLOOKUP(A11,$U:$V,2,),)</f>
        <v>-2</v>
      </c>
      <c r="U11" s="77">
        <f>L1</f>
        <v>44531</v>
      </c>
      <c r="V11" s="13">
        <f>L2</f>
        <v>36</v>
      </c>
    </row>
    <row r="12" spans="1:25" x14ac:dyDescent="0.2">
      <c r="R12" s="77"/>
    </row>
    <row r="13" spans="1:25" x14ac:dyDescent="0.2">
      <c r="R13" s="77"/>
    </row>
    <row r="14" spans="1:25" x14ac:dyDescent="0.2">
      <c r="R14" s="77"/>
    </row>
    <row r="15" spans="1:25" x14ac:dyDescent="0.2">
      <c r="R15" s="77"/>
    </row>
    <row r="16" spans="1:25" x14ac:dyDescent="0.2">
      <c r="R16" s="7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7">
    <tabColor theme="4" tint="0.59999389629810485"/>
  </sheetPr>
  <dimension ref="A1:Y16"/>
  <sheetViews>
    <sheetView zoomScale="150" zoomScaleNormal="150" workbookViewId="0">
      <selection activeCell="L2" sqref="L2"/>
    </sheetView>
  </sheetViews>
  <sheetFormatPr baseColWidth="10" defaultColWidth="9.1640625" defaultRowHeight="15" x14ac:dyDescent="0.2"/>
  <cols>
    <col min="1" max="1" width="9.6640625" style="106" customWidth="1"/>
    <col min="2" max="18" width="8.83203125" style="106" customWidth="1"/>
    <col min="19" max="19" width="11.33203125" style="106" customWidth="1"/>
    <col min="20" max="20" width="8.83203125" style="106" customWidth="1"/>
    <col min="21" max="31" width="9.1640625" style="106" customWidth="1"/>
    <col min="32" max="16384" width="9.1640625" style="106"/>
  </cols>
  <sheetData>
    <row r="1" spans="1:25" x14ac:dyDescent="0.2">
      <c r="J1" s="106" t="s">
        <v>67</v>
      </c>
      <c r="L1" s="77">
        <f>Sectors!L1</f>
        <v>44531</v>
      </c>
      <c r="O1" s="6"/>
    </row>
    <row r="2" spans="1:25" x14ac:dyDescent="0.2">
      <c r="L2" s="106">
        <f>Sectors!L2</f>
        <v>36</v>
      </c>
      <c r="Y2" s="77"/>
    </row>
    <row r="4" spans="1:25" ht="16" customHeight="1" thickBot="1" x14ac:dyDescent="0.25">
      <c r="U4" s="77">
        <f t="shared" ref="U4:U10" si="0">DATE(YEAR(U5),MONTH(U5)-1,DAY(U5))</f>
        <v>44317</v>
      </c>
      <c r="V4" s="13">
        <f t="shared" ref="V4:V10" si="1">V5-1</f>
        <v>29</v>
      </c>
    </row>
    <row r="5" spans="1:25" ht="45" customHeight="1" thickBot="1" x14ac:dyDescent="0.25">
      <c r="B5" s="97" t="s">
        <v>11</v>
      </c>
      <c r="C5" s="98" t="s">
        <v>9</v>
      </c>
      <c r="D5" s="98" t="s">
        <v>13</v>
      </c>
      <c r="E5" s="98" t="s">
        <v>12</v>
      </c>
      <c r="F5" s="98" t="s">
        <v>21</v>
      </c>
      <c r="G5" s="98" t="s">
        <v>23</v>
      </c>
      <c r="H5" s="98" t="s">
        <v>20</v>
      </c>
      <c r="I5" s="98" t="s">
        <v>16</v>
      </c>
      <c r="J5" s="98" t="s">
        <v>8</v>
      </c>
      <c r="K5" s="98" t="s">
        <v>7</v>
      </c>
      <c r="L5" s="98" t="s">
        <v>10</v>
      </c>
      <c r="M5" s="98" t="s">
        <v>18</v>
      </c>
      <c r="N5" s="98" t="s">
        <v>17</v>
      </c>
      <c r="O5" s="98" t="s">
        <v>15</v>
      </c>
      <c r="P5" s="98" t="s">
        <v>19</v>
      </c>
      <c r="Q5" s="98" t="s">
        <v>14</v>
      </c>
      <c r="R5" s="98" t="s">
        <v>6</v>
      </c>
      <c r="S5" s="78" t="s">
        <v>22</v>
      </c>
      <c r="U5" s="77">
        <f t="shared" si="0"/>
        <v>44348</v>
      </c>
      <c r="V5" s="13">
        <f t="shared" si="1"/>
        <v>30</v>
      </c>
    </row>
    <row r="6" spans="1:25" x14ac:dyDescent="0.2">
      <c r="A6" s="79">
        <f>DATE(YEAR(A7),MONTH(A7)-1,DAY(A7))</f>
        <v>44378</v>
      </c>
      <c r="B6" s="80">
        <f>VLOOKUP($B$5,'Sectors Trend'!$B$50:$AO$67,VLOOKUP(A6,$U:$V,2,),)</f>
        <v>2</v>
      </c>
      <c r="C6" s="80">
        <f>VLOOKUP($C$5,'Sectors Trend'!$B$50:$AO$67,VLOOKUP(A6,$U:$V,2,),)</f>
        <v>9</v>
      </c>
      <c r="D6" s="80">
        <f>VLOOKUP($D$5,'Sectors Trend'!$B$50:$AO$67,VLOOKUP(A6,$U:$V,2,),)</f>
        <v>6</v>
      </c>
      <c r="E6" s="80">
        <f>VLOOKUP($E$5,'Sectors Trend'!$B$50:$AO$67,VLOOKUP(A6,$U:$V,2,),)</f>
        <v>0</v>
      </c>
      <c r="F6" s="80">
        <f>VLOOKUP($F$5,'Sectors Trend'!$B$50:$AO$67,VLOOKUP(A6,$U:$V,2,),)</f>
        <v>16</v>
      </c>
      <c r="G6" s="80">
        <f>VLOOKUP($G$5,'Sectors Trend'!$B$50:$AO$67,VLOOKUP(A6,$U:$V,2,),)</f>
        <v>12</v>
      </c>
      <c r="H6" s="80">
        <f>VLOOKUP($H$5,'Sectors Trend'!$B$50:$AO$67,VLOOKUP(A6,$U:$V,2,),)</f>
        <v>8</v>
      </c>
      <c r="I6" s="80">
        <f>VLOOKUP($I$5,'Sectors Trend'!$B$50:$AO$67,VLOOKUP(A6,$U:$V,2,),)</f>
        <v>10</v>
      </c>
      <c r="J6" s="80">
        <f>VLOOKUP($J$5,'Sectors Trend'!$B$50:$AO$67,VLOOKUP(A6,$U:$V,2,),)</f>
        <v>1</v>
      </c>
      <c r="K6" s="80">
        <f>VLOOKUP($K$5,'Sectors Trend'!$B$50:$AO$67,VLOOKUP(A6,$U:$V,2,),)</f>
        <v>11</v>
      </c>
      <c r="L6" s="80">
        <f>VLOOKUP($L$5,'Sectors Trend'!$B$50:$AO$67,VLOOKUP(A6,$U:$V,2,),)</f>
        <v>4</v>
      </c>
      <c r="M6" s="80">
        <f>VLOOKUP($M$5,'Sectors Trend'!$B$50:$AO$67,VLOOKUP(A6,$U:$V,2,),)</f>
        <v>13</v>
      </c>
      <c r="N6" s="80">
        <f>VLOOKUP($N$5,'Sectors Trend'!$B$50:$AO$67,VLOOKUP(A6,$U:$V,2,),)</f>
        <v>7</v>
      </c>
      <c r="O6" s="80">
        <f>VLOOKUP($O$5,'Sectors Trend'!$B$50:$AO$67,VLOOKUP(A6,$U:$V,2,),)</f>
        <v>15</v>
      </c>
      <c r="P6" s="80">
        <f>VLOOKUP($P$5,'Sectors Trend'!$B$50:$AO$67,VLOOKUP(A6,$U:$V,2,),)</f>
        <v>3</v>
      </c>
      <c r="Q6" s="80">
        <f>VLOOKUP($Q$5,'Sectors Trend'!$B$50:$AO$67,VLOOKUP(A6,$U:$V,2,),)</f>
        <v>5</v>
      </c>
      <c r="R6" s="80">
        <f>VLOOKUP($R$5,'Sectors Trend'!$B$50:$AO$67,VLOOKUP(A6,$U:$V,2,),)</f>
        <v>-1</v>
      </c>
      <c r="S6" s="81">
        <f>VLOOKUP($S$5,'Sectors Trend'!$B$50:$AO$67,VLOOKUP(A6,$U:$V,2,),)</f>
        <v>14</v>
      </c>
      <c r="U6" s="77">
        <f t="shared" si="0"/>
        <v>44378</v>
      </c>
      <c r="V6" s="13">
        <f t="shared" si="1"/>
        <v>31</v>
      </c>
    </row>
    <row r="7" spans="1:25" x14ac:dyDescent="0.2">
      <c r="A7" s="82">
        <f>DATE(YEAR(A8),MONTH(A8)-1,DAY(A8))</f>
        <v>44409</v>
      </c>
      <c r="B7" s="5">
        <f>VLOOKUP($B$5,'Sectors Trend'!$B$50:$AO$67,VLOOKUP(A7,$U:$V,2,),)</f>
        <v>6</v>
      </c>
      <c r="C7" s="5">
        <f>VLOOKUP($C$5,'Sectors Trend'!$B$50:$AO$67,VLOOKUP(A7,$U:$V,2,),)</f>
        <v>10</v>
      </c>
      <c r="D7" s="5">
        <f>VLOOKUP($D$5,'Sectors Trend'!$B$50:$AO$67,VLOOKUP(A7,$U:$V,2,),)</f>
        <v>-2</v>
      </c>
      <c r="E7" s="5">
        <f>VLOOKUP($E$5,'Sectors Trend'!$B$50:$AO$67,VLOOKUP(A7,$U:$V,2,),)</f>
        <v>0</v>
      </c>
      <c r="F7" s="5">
        <f>VLOOKUP($F$5,'Sectors Trend'!$B$50:$AO$67,VLOOKUP(A7,$U:$V,2,),)</f>
        <v>11</v>
      </c>
      <c r="G7" s="5">
        <f>VLOOKUP($G$5,'Sectors Trend'!$B$50:$AO$67,VLOOKUP(A7,$U:$V,2,),)</f>
        <v>4</v>
      </c>
      <c r="H7" s="5">
        <f>VLOOKUP($H$5,'Sectors Trend'!$B$50:$AO$67,VLOOKUP(A7,$U:$V,2,),)</f>
        <v>-3</v>
      </c>
      <c r="I7" s="5">
        <f>VLOOKUP($I$5,'Sectors Trend'!$B$50:$AO$67,VLOOKUP(A7,$U:$V,2,),)</f>
        <v>7</v>
      </c>
      <c r="J7" s="5">
        <f>VLOOKUP($J$5,'Sectors Trend'!$B$50:$AO$67,VLOOKUP(A7,$U:$V,2,),)</f>
        <v>-1</v>
      </c>
      <c r="K7" s="5">
        <f>VLOOKUP($K$5,'Sectors Trend'!$B$50:$AO$67,VLOOKUP(A7,$U:$V,2,),)</f>
        <v>2</v>
      </c>
      <c r="L7" s="5">
        <f>VLOOKUP($L$5,'Sectors Trend'!$B$50:$AO$67,VLOOKUP(A7,$U:$V,2,),)</f>
        <v>3</v>
      </c>
      <c r="M7" s="5">
        <f>VLOOKUP($M$5,'Sectors Trend'!$B$50:$AO$67,VLOOKUP(A7,$U:$V,2,),)</f>
        <v>13</v>
      </c>
      <c r="N7" s="5">
        <f>VLOOKUP($N$5,'Sectors Trend'!$B$50:$AO$67,VLOOKUP(A7,$U:$V,2,),)</f>
        <v>1</v>
      </c>
      <c r="O7" s="5">
        <f>VLOOKUP($O$5,'Sectors Trend'!$B$50:$AO$67,VLOOKUP(A7,$U:$V,2,),)</f>
        <v>8</v>
      </c>
      <c r="P7" s="5">
        <f>VLOOKUP($P$5,'Sectors Trend'!$B$50:$AO$67,VLOOKUP(A7,$U:$V,2,),)</f>
        <v>5</v>
      </c>
      <c r="Q7" s="5">
        <f>VLOOKUP($Q$5,'Sectors Trend'!$B$50:$AO$67,VLOOKUP(A7,$U:$V,2,),)</f>
        <v>9</v>
      </c>
      <c r="R7" s="5">
        <f>VLOOKUP($R$5,'Sectors Trend'!$B$50:$AO$67,VLOOKUP(A7,$U:$V,2,),)</f>
        <v>-4</v>
      </c>
      <c r="S7" s="83">
        <f>VLOOKUP($S$5,'Sectors Trend'!$B$50:$AO$67,VLOOKUP(A7,$U:$V,2,),)</f>
        <v>12</v>
      </c>
      <c r="U7" s="77">
        <f t="shared" si="0"/>
        <v>44409</v>
      </c>
      <c r="V7" s="13">
        <f t="shared" si="1"/>
        <v>32</v>
      </c>
    </row>
    <row r="8" spans="1:25" x14ac:dyDescent="0.2">
      <c r="A8" s="82">
        <f>DATE(YEAR(A9),MONTH(A9)-1,DAY(A9))</f>
        <v>44440</v>
      </c>
      <c r="B8" s="5">
        <f>VLOOKUP($B$5,'Sectors Trend'!$B$50:$AO$67,VLOOKUP(A8,$U:$V,2,),)</f>
        <v>10</v>
      </c>
      <c r="C8" s="5">
        <f>VLOOKUP($C$5,'Sectors Trend'!$B$50:$AO$67,VLOOKUP(A8,$U:$V,2,),)</f>
        <v>3</v>
      </c>
      <c r="D8" s="5">
        <f>VLOOKUP($D$5,'Sectors Trend'!$B$50:$AO$67,VLOOKUP(A8,$U:$V,2,),)</f>
        <v>0</v>
      </c>
      <c r="E8" s="5">
        <f>VLOOKUP($E$5,'Sectors Trend'!$B$50:$AO$67,VLOOKUP(A8,$U:$V,2,),)</f>
        <v>-2</v>
      </c>
      <c r="F8" s="5">
        <f>VLOOKUP($F$5,'Sectors Trend'!$B$50:$AO$67,VLOOKUP(A8,$U:$V,2,),)</f>
        <v>14</v>
      </c>
      <c r="G8" s="5">
        <f>VLOOKUP($G$5,'Sectors Trend'!$B$50:$AO$67,VLOOKUP(A8,$U:$V,2,),)</f>
        <v>4</v>
      </c>
      <c r="H8" s="5">
        <f>VLOOKUP($H$5,'Sectors Trend'!$B$50:$AO$67,VLOOKUP(A8,$U:$V,2,),)</f>
        <v>9</v>
      </c>
      <c r="I8" s="5">
        <f>VLOOKUP($I$5,'Sectors Trend'!$B$50:$AO$67,VLOOKUP(A8,$U:$V,2,),)</f>
        <v>12</v>
      </c>
      <c r="J8" s="5">
        <f>VLOOKUP($J$5,'Sectors Trend'!$B$50:$AO$67,VLOOKUP(A8,$U:$V,2,),)</f>
        <v>-1</v>
      </c>
      <c r="K8" s="5">
        <f>VLOOKUP($K$5,'Sectors Trend'!$B$50:$AO$67,VLOOKUP(A8,$U:$V,2,),)</f>
        <v>1</v>
      </c>
      <c r="L8" s="5">
        <f>VLOOKUP($L$5,'Sectors Trend'!$B$50:$AO$67,VLOOKUP(A8,$U:$V,2,),)</f>
        <v>5</v>
      </c>
      <c r="M8" s="5">
        <f>VLOOKUP($M$5,'Sectors Trend'!$B$50:$AO$67,VLOOKUP(A8,$U:$V,2,),)</f>
        <v>13</v>
      </c>
      <c r="N8" s="5">
        <f>VLOOKUP($N$5,'Sectors Trend'!$B$50:$AO$67,VLOOKUP(A8,$U:$V,2,),)</f>
        <v>8</v>
      </c>
      <c r="O8" s="5">
        <f>VLOOKUP($O$5,'Sectors Trend'!$B$50:$AO$67,VLOOKUP(A8,$U:$V,2,),)</f>
        <v>7</v>
      </c>
      <c r="P8" s="5">
        <f>VLOOKUP($P$5,'Sectors Trend'!$B$50:$AO$67,VLOOKUP(A8,$U:$V,2,),)</f>
        <v>6</v>
      </c>
      <c r="Q8" s="5">
        <f>VLOOKUP($Q$5,'Sectors Trend'!$B$50:$AO$67,VLOOKUP(A8,$U:$V,2,),)</f>
        <v>2</v>
      </c>
      <c r="R8" s="5">
        <f>VLOOKUP($R$5,'Sectors Trend'!$B$50:$AO$67,VLOOKUP(A8,$U:$V,2,),)</f>
        <v>11</v>
      </c>
      <c r="S8" s="83">
        <f>VLOOKUP($S$5,'Sectors Trend'!$B$50:$AO$67,VLOOKUP(A8,$U:$V,2,),)</f>
        <v>0</v>
      </c>
      <c r="U8" s="77">
        <f t="shared" si="0"/>
        <v>44440</v>
      </c>
      <c r="V8" s="13">
        <f t="shared" si="1"/>
        <v>33</v>
      </c>
    </row>
    <row r="9" spans="1:25" x14ac:dyDescent="0.2">
      <c r="A9" s="82">
        <f>DATE(YEAR(A10),MONTH(A10)-1,DAY(A10))</f>
        <v>44470</v>
      </c>
      <c r="B9" s="5">
        <f>VLOOKUP($B$5,'Sectors Trend'!$B$50:$AO$67,VLOOKUP(A9,$U:$V,2,),)</f>
        <v>7</v>
      </c>
      <c r="C9" s="5">
        <f>VLOOKUP($C$5,'Sectors Trend'!$B$50:$AO$67,VLOOKUP(A9,$U:$V,2,),)</f>
        <v>4</v>
      </c>
      <c r="D9" s="5">
        <f>VLOOKUP($D$5,'Sectors Trend'!$B$50:$AO$67,VLOOKUP(A9,$U:$V,2,),)</f>
        <v>0</v>
      </c>
      <c r="E9" s="5">
        <f>VLOOKUP($E$5,'Sectors Trend'!$B$50:$AO$67,VLOOKUP(A9,$U:$V,2,),)</f>
        <v>0</v>
      </c>
      <c r="F9" s="5">
        <f>VLOOKUP($F$5,'Sectors Trend'!$B$50:$AO$67,VLOOKUP(A9,$U:$V,2,),)</f>
        <v>-4</v>
      </c>
      <c r="G9" s="5">
        <f>VLOOKUP($G$5,'Sectors Trend'!$B$50:$AO$67,VLOOKUP(A9,$U:$V,2,),)</f>
        <v>-2</v>
      </c>
      <c r="H9" s="5">
        <f>VLOOKUP($H$5,'Sectors Trend'!$B$50:$AO$67,VLOOKUP(A9,$U:$V,2,),)</f>
        <v>0</v>
      </c>
      <c r="I9" s="5">
        <f>VLOOKUP($I$5,'Sectors Trend'!$B$50:$AO$67,VLOOKUP(A9,$U:$V,2,),)</f>
        <v>10</v>
      </c>
      <c r="J9" s="5">
        <f>VLOOKUP($J$5,'Sectors Trend'!$B$50:$AO$67,VLOOKUP(A9,$U:$V,2,),)</f>
        <v>-1</v>
      </c>
      <c r="K9" s="5">
        <f>VLOOKUP($K$5,'Sectors Trend'!$B$50:$AO$67,VLOOKUP(A9,$U:$V,2,),)</f>
        <v>3</v>
      </c>
      <c r="L9" s="5">
        <f>VLOOKUP($L$5,'Sectors Trend'!$B$50:$AO$67,VLOOKUP(A9,$U:$V,2,),)</f>
        <v>1</v>
      </c>
      <c r="M9" s="5">
        <f>VLOOKUP($M$5,'Sectors Trend'!$B$50:$AO$67,VLOOKUP(A9,$U:$V,2,),)</f>
        <v>9</v>
      </c>
      <c r="N9" s="5">
        <f>VLOOKUP($N$5,'Sectors Trend'!$B$50:$AO$67,VLOOKUP(A9,$U:$V,2,),)</f>
        <v>2</v>
      </c>
      <c r="O9" s="5">
        <f>VLOOKUP($O$5,'Sectors Trend'!$B$50:$AO$67,VLOOKUP(A9,$U:$V,2,),)</f>
        <v>5</v>
      </c>
      <c r="P9" s="5">
        <f>VLOOKUP($P$5,'Sectors Trend'!$B$50:$AO$67,VLOOKUP(A9,$U:$V,2,),)</f>
        <v>6</v>
      </c>
      <c r="Q9" s="5">
        <f>VLOOKUP($Q$5,'Sectors Trend'!$B$50:$AO$67,VLOOKUP(A9,$U:$V,2,),)</f>
        <v>8</v>
      </c>
      <c r="R9" s="5">
        <f>VLOOKUP($R$5,'Sectors Trend'!$B$50:$AO$67,VLOOKUP(A9,$U:$V,2,),)</f>
        <v>0</v>
      </c>
      <c r="S9" s="83">
        <f>VLOOKUP($S$5,'Sectors Trend'!$B$50:$AO$67,VLOOKUP(A9,$U:$V,2,),)</f>
        <v>-3</v>
      </c>
      <c r="U9" s="77">
        <f t="shared" si="0"/>
        <v>44470</v>
      </c>
      <c r="V9" s="13">
        <f t="shared" si="1"/>
        <v>34</v>
      </c>
    </row>
    <row r="10" spans="1:25" x14ac:dyDescent="0.2">
      <c r="A10" s="82">
        <f>DATE(YEAR(A11),MONTH(A11)-1,DAY(A11))</f>
        <v>44501</v>
      </c>
      <c r="B10" s="5">
        <f>VLOOKUP($B$5,'Sectors Trend'!$B$50:$AO$67,VLOOKUP(A10,$U:$V,2,),)</f>
        <v>5</v>
      </c>
      <c r="C10" s="5">
        <f>VLOOKUP($C$5,'Sectors Trend'!$B$50:$AO$67,VLOOKUP(A10,$U:$V,2,),)</f>
        <v>6</v>
      </c>
      <c r="D10" s="5">
        <f>VLOOKUP($D$5,'Sectors Trend'!$B$50:$AO$67,VLOOKUP(A10,$U:$V,2,),)</f>
        <v>8</v>
      </c>
      <c r="E10" s="5">
        <f>VLOOKUP($E$5,'Sectors Trend'!$B$50:$AO$67,VLOOKUP(A10,$U:$V,2,),)</f>
        <v>0</v>
      </c>
      <c r="F10" s="5">
        <f>VLOOKUP($F$5,'Sectors Trend'!$B$50:$AO$67,VLOOKUP(A10,$U:$V,2,),)</f>
        <v>-4</v>
      </c>
      <c r="G10" s="5">
        <f>VLOOKUP($G$5,'Sectors Trend'!$B$50:$AO$67,VLOOKUP(A10,$U:$V,2,),)</f>
        <v>-2</v>
      </c>
      <c r="H10" s="5">
        <f>VLOOKUP($H$5,'Sectors Trend'!$B$50:$AO$67,VLOOKUP(A10,$U:$V,2,),)</f>
        <v>-3</v>
      </c>
      <c r="I10" s="5">
        <f>VLOOKUP($I$5,'Sectors Trend'!$B$50:$AO$67,VLOOKUP(A10,$U:$V,2,),)</f>
        <v>11</v>
      </c>
      <c r="J10" s="5">
        <f>VLOOKUP($J$5,'Sectors Trend'!$B$50:$AO$67,VLOOKUP(A10,$U:$V,2,),)</f>
        <v>1</v>
      </c>
      <c r="K10" s="5">
        <f>VLOOKUP($K$5,'Sectors Trend'!$B$50:$AO$67,VLOOKUP(A10,$U:$V,2,),)</f>
        <v>3</v>
      </c>
      <c r="L10" s="5">
        <f>VLOOKUP($L$5,'Sectors Trend'!$B$50:$AO$67,VLOOKUP(A10,$U:$V,2,),)</f>
        <v>2</v>
      </c>
      <c r="M10" s="5">
        <f>VLOOKUP($M$5,'Sectors Trend'!$B$50:$AO$67,VLOOKUP(A10,$U:$V,2,),)</f>
        <v>9</v>
      </c>
      <c r="N10" s="5">
        <f>VLOOKUP($N$5,'Sectors Trend'!$B$50:$AO$67,VLOOKUP(A10,$U:$V,2,),)</f>
        <v>0</v>
      </c>
      <c r="O10" s="5">
        <f>VLOOKUP($O$5,'Sectors Trend'!$B$50:$AO$67,VLOOKUP(A10,$U:$V,2,),)</f>
        <v>4</v>
      </c>
      <c r="P10" s="5">
        <f>VLOOKUP($P$5,'Sectors Trend'!$B$50:$AO$67,VLOOKUP(A10,$U:$V,2,),)</f>
        <v>-1</v>
      </c>
      <c r="Q10" s="5">
        <f>VLOOKUP($Q$5,'Sectors Trend'!$B$50:$AO$67,VLOOKUP(A10,$U:$V,2,),)</f>
        <v>7</v>
      </c>
      <c r="R10" s="5">
        <f>VLOOKUP($R$5,'Sectors Trend'!$B$50:$AO$67,VLOOKUP(A10,$U:$V,2,),)</f>
        <v>10</v>
      </c>
      <c r="S10" s="83">
        <f>VLOOKUP($S$5,'Sectors Trend'!$B$50:$AO$67,VLOOKUP(A10,$U:$V,2,),)</f>
        <v>0</v>
      </c>
      <c r="U10" s="77">
        <f t="shared" si="0"/>
        <v>44501</v>
      </c>
      <c r="V10" s="13">
        <f t="shared" si="1"/>
        <v>35</v>
      </c>
    </row>
    <row r="11" spans="1:25" ht="16" customHeight="1" thickBot="1" x14ac:dyDescent="0.25">
      <c r="A11" s="84">
        <f>L1</f>
        <v>44531</v>
      </c>
      <c r="B11" s="85">
        <f>VLOOKUP($B$5,'Sectors Trend'!$B$50:$AO$67,VLOOKUP(A11,$U:$V,2,),)</f>
        <v>5</v>
      </c>
      <c r="C11" s="85">
        <f>VLOOKUP($C$5,'Sectors Trend'!$B$50:$AO$67,VLOOKUP(A11,$U:$V,2,),)</f>
        <v>4</v>
      </c>
      <c r="D11" s="85">
        <f>VLOOKUP($D$5,'Sectors Trend'!$B$50:$AO$67,VLOOKUP(A11,$U:$V,2,),)</f>
        <v>7</v>
      </c>
      <c r="E11" s="85">
        <f>VLOOKUP($E$5,'Sectors Trend'!$B$50:$AO$67,VLOOKUP(A11,$U:$V,2,),)</f>
        <v>-4</v>
      </c>
      <c r="F11" s="85">
        <f>VLOOKUP($F$5,'Sectors Trend'!$B$50:$AO$67,VLOOKUP(A11,$U:$V,2,),)</f>
        <v>0</v>
      </c>
      <c r="G11" s="85">
        <f>VLOOKUP($G$5,'Sectors Trend'!$B$50:$AO$67,VLOOKUP(A11,$U:$V,2,),)</f>
        <v>-1</v>
      </c>
      <c r="H11" s="85">
        <f>VLOOKUP($H$5,'Sectors Trend'!$B$50:$AO$67,VLOOKUP(A11,$U:$V,2,),)</f>
        <v>0</v>
      </c>
      <c r="I11" s="85">
        <f>VLOOKUP($I$5,'Sectors Trend'!$B$50:$AO$67,VLOOKUP(A11,$U:$V,2,),)</f>
        <v>0</v>
      </c>
      <c r="J11" s="85">
        <f>VLOOKUP($J$5,'Sectors Trend'!$B$50:$AO$67,VLOOKUP(A11,$U:$V,2,),)</f>
        <v>9</v>
      </c>
      <c r="K11" s="85">
        <f>VLOOKUP($K$5,'Sectors Trend'!$B$50:$AO$67,VLOOKUP(A11,$U:$V,2,),)</f>
        <v>1</v>
      </c>
      <c r="L11" s="85">
        <f>VLOOKUP($L$5,'Sectors Trend'!$B$50:$AO$67,VLOOKUP(A11,$U:$V,2,),)</f>
        <v>3</v>
      </c>
      <c r="M11" s="85">
        <f>VLOOKUP($M$5,'Sectors Trend'!$B$50:$AO$67,VLOOKUP(A11,$U:$V,2,),)</f>
        <v>10</v>
      </c>
      <c r="N11" s="85">
        <f>VLOOKUP($N$5,'Sectors Trend'!$B$50:$AO$67,VLOOKUP(A11,$U:$V,2,),)</f>
        <v>2</v>
      </c>
      <c r="O11" s="85">
        <f>VLOOKUP($O$5,'Sectors Trend'!$B$50:$AO$67,VLOOKUP(A11,$U:$V,2,),)</f>
        <v>6</v>
      </c>
      <c r="P11" s="85">
        <f>VLOOKUP($P$5,'Sectors Trend'!$B$50:$AO$67,VLOOKUP(A11,$U:$V,2,),)</f>
        <v>-2</v>
      </c>
      <c r="Q11" s="85">
        <f>VLOOKUP($Q$5,'Sectors Trend'!$B$50:$AO$67,VLOOKUP(A11,$U:$V,2,),)</f>
        <v>0</v>
      </c>
      <c r="R11" s="85">
        <f>VLOOKUP($R$5,'Sectors Trend'!$B$50:$AO$67,VLOOKUP(A11,$U:$V,2,),)</f>
        <v>8</v>
      </c>
      <c r="S11" s="86">
        <f>VLOOKUP($S$5,'Sectors Trend'!$B$50:$AO$67,VLOOKUP(A11,$U:$V,2,),)</f>
        <v>-3</v>
      </c>
      <c r="U11" s="77">
        <f>L1</f>
        <v>44531</v>
      </c>
      <c r="V11" s="13">
        <f>L2</f>
        <v>36</v>
      </c>
    </row>
    <row r="12" spans="1:25" x14ac:dyDescent="0.2">
      <c r="R12" s="77"/>
    </row>
    <row r="13" spans="1:25" x14ac:dyDescent="0.2">
      <c r="R13" s="77"/>
    </row>
    <row r="14" spans="1:25" x14ac:dyDescent="0.2">
      <c r="R14" s="77"/>
    </row>
    <row r="15" spans="1:25" x14ac:dyDescent="0.2">
      <c r="R15" s="77"/>
    </row>
    <row r="16" spans="1:25" x14ac:dyDescent="0.2">
      <c r="R16" s="77"/>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4" tint="-0.249977111117893"/>
  </sheetPr>
  <dimension ref="B1:WWT68"/>
  <sheetViews>
    <sheetView zoomScale="120" zoomScaleNormal="120" workbookViewId="0">
      <pane xSplit="2" ySplit="5" topLeftCell="AI6" activePane="bottomRight" state="frozen"/>
      <selection pane="topRight" activeCell="B1" sqref="B1"/>
      <selection pane="bottomLeft" activeCell="A6" sqref="A6"/>
      <selection pane="bottomRight" activeCell="AU39" sqref="AU39"/>
    </sheetView>
  </sheetViews>
  <sheetFormatPr baseColWidth="10" defaultColWidth="8.83203125" defaultRowHeight="15" x14ac:dyDescent="0.2"/>
  <cols>
    <col min="1" max="1" width="9.1640625" style="106" customWidth="1"/>
    <col min="2" max="2" width="30.33203125" style="106" customWidth="1"/>
    <col min="3" max="37" width="10.6640625" style="19" customWidth="1"/>
    <col min="38" max="41" width="10.1640625" style="106" customWidth="1"/>
    <col min="42" max="43" width="9.1640625" style="106" customWidth="1"/>
    <col min="44" max="44" width="10.6640625" style="106" bestFit="1" customWidth="1"/>
    <col min="45" max="244" width="9.1640625" style="106" customWidth="1"/>
    <col min="245" max="245" width="28.6640625" style="106" customWidth="1"/>
    <col min="246" max="246" width="9" style="106" bestFit="1" customWidth="1"/>
    <col min="247" max="247" width="5.33203125" style="106" customWidth="1"/>
    <col min="248" max="248" width="9" style="106" bestFit="1" customWidth="1"/>
    <col min="249" max="249" width="5.33203125" style="106" customWidth="1"/>
    <col min="250" max="250" width="9" style="106" bestFit="1" customWidth="1"/>
    <col min="251" max="251" width="5" style="106" customWidth="1"/>
    <col min="252" max="252" width="9" style="106" bestFit="1" customWidth="1"/>
    <col min="253" max="253" width="5.1640625" style="106" customWidth="1"/>
    <col min="254" max="254" width="9.1640625" style="106" customWidth="1"/>
    <col min="255" max="255" width="6" style="106" customWidth="1"/>
    <col min="256" max="256" width="9.1640625" style="106" customWidth="1"/>
    <col min="257" max="257" width="6" style="106" customWidth="1"/>
    <col min="258" max="259" width="10.1640625" style="106" customWidth="1"/>
    <col min="260" max="260" width="10" style="106" customWidth="1"/>
    <col min="261" max="261" width="10.33203125" style="106" customWidth="1"/>
    <col min="262" max="272" width="9.1640625" style="106" customWidth="1"/>
    <col min="273" max="273" width="11.33203125" style="106" customWidth="1"/>
    <col min="274" max="294" width="13" style="106" hidden="1" customWidth="1"/>
    <col min="295" max="500" width="9.1640625" style="106" customWidth="1"/>
    <col min="501" max="501" width="28.6640625" style="106" customWidth="1"/>
    <col min="502" max="502" width="9" style="106" bestFit="1" customWidth="1"/>
    <col min="503" max="503" width="5.33203125" style="106" customWidth="1"/>
    <col min="504" max="504" width="9" style="106" bestFit="1" customWidth="1"/>
    <col min="505" max="505" width="5.33203125" style="106" customWidth="1"/>
    <col min="506" max="506" width="9" style="106" bestFit="1" customWidth="1"/>
    <col min="507" max="507" width="5" style="106" customWidth="1"/>
    <col min="508" max="508" width="9" style="106" bestFit="1" customWidth="1"/>
    <col min="509" max="509" width="5.1640625" style="106" customWidth="1"/>
    <col min="510" max="510" width="9.1640625" style="106" customWidth="1"/>
    <col min="511" max="511" width="6" style="106" customWidth="1"/>
    <col min="512" max="512" width="9.1640625" style="106" customWidth="1"/>
    <col min="513" max="513" width="6" style="106" customWidth="1"/>
    <col min="514" max="515" width="10.1640625" style="106" customWidth="1"/>
    <col min="516" max="516" width="10" style="106" customWidth="1"/>
    <col min="517" max="517" width="10.33203125" style="106" customWidth="1"/>
    <col min="518" max="528" width="9.1640625" style="106" customWidth="1"/>
    <col min="529" max="529" width="11.33203125" style="106" customWidth="1"/>
    <col min="530" max="550" width="13" style="106" hidden="1" customWidth="1"/>
    <col min="551" max="756" width="9.1640625" style="106" customWidth="1"/>
    <col min="757" max="757" width="28.6640625" style="106" customWidth="1"/>
    <col min="758" max="758" width="9" style="106" bestFit="1" customWidth="1"/>
    <col min="759" max="759" width="5.33203125" style="106" customWidth="1"/>
    <col min="760" max="760" width="9" style="106" bestFit="1" customWidth="1"/>
    <col min="761" max="761" width="5.33203125" style="106" customWidth="1"/>
    <col min="762" max="762" width="9" style="106" bestFit="1" customWidth="1"/>
    <col min="763" max="763" width="5" style="106" customWidth="1"/>
    <col min="764" max="764" width="9" style="106" bestFit="1" customWidth="1"/>
    <col min="765" max="765" width="5.1640625" style="106" customWidth="1"/>
    <col min="766" max="766" width="9.1640625" style="106" customWidth="1"/>
    <col min="767" max="767" width="6" style="106" customWidth="1"/>
    <col min="768" max="768" width="9.1640625" style="106" customWidth="1"/>
    <col min="769" max="769" width="6" style="106" customWidth="1"/>
    <col min="770" max="771" width="10.1640625" style="106" customWidth="1"/>
    <col min="772" max="772" width="10" style="106" customWidth="1"/>
    <col min="773" max="773" width="10.33203125" style="106" customWidth="1"/>
    <col min="774" max="784" width="9.1640625" style="106" customWidth="1"/>
    <col min="785" max="785" width="11.33203125" style="106" customWidth="1"/>
    <col min="786" max="806" width="13" style="106" hidden="1" customWidth="1"/>
    <col min="807" max="1012" width="9.1640625" style="106" customWidth="1"/>
    <col min="1013" max="1013" width="28.6640625" style="106" customWidth="1"/>
    <col min="1014" max="1014" width="9" style="106" bestFit="1" customWidth="1"/>
    <col min="1015" max="1015" width="5.33203125" style="106" customWidth="1"/>
    <col min="1016" max="1016" width="9" style="106" bestFit="1" customWidth="1"/>
    <col min="1017" max="1017" width="5.33203125" style="106" customWidth="1"/>
    <col min="1018" max="1018" width="9" style="106" bestFit="1" customWidth="1"/>
    <col min="1019" max="1019" width="5" style="106" customWidth="1"/>
    <col min="1020" max="1020" width="9" style="106" bestFit="1" customWidth="1"/>
    <col min="1021" max="1021" width="5.1640625" style="106" customWidth="1"/>
    <col min="1022" max="1022" width="9.1640625" style="106" customWidth="1"/>
    <col min="1023" max="1023" width="6" style="106" customWidth="1"/>
    <col min="1024" max="1024" width="9.1640625" style="106" customWidth="1"/>
    <col min="1025" max="1025" width="6" style="106" customWidth="1"/>
    <col min="1026" max="1027" width="10.1640625" style="106" customWidth="1"/>
    <col min="1028" max="1028" width="10" style="106" customWidth="1"/>
    <col min="1029" max="1029" width="10.33203125" style="106" customWidth="1"/>
    <col min="1030" max="1040" width="9.1640625" style="106" customWidth="1"/>
    <col min="1041" max="1041" width="11.33203125" style="106" customWidth="1"/>
    <col min="1042" max="1062" width="13" style="106" hidden="1" customWidth="1"/>
    <col min="1063" max="1268" width="9.1640625" style="106" customWidth="1"/>
    <col min="1269" max="1269" width="28.6640625" style="106" customWidth="1"/>
    <col min="1270" max="1270" width="9" style="106" bestFit="1" customWidth="1"/>
    <col min="1271" max="1271" width="5.33203125" style="106" customWidth="1"/>
    <col min="1272" max="1272" width="9" style="106" bestFit="1" customWidth="1"/>
    <col min="1273" max="1273" width="5.33203125" style="106" customWidth="1"/>
    <col min="1274" max="1274" width="9" style="106" bestFit="1" customWidth="1"/>
    <col min="1275" max="1275" width="5" style="106" customWidth="1"/>
    <col min="1276" max="1276" width="9" style="106" bestFit="1" customWidth="1"/>
    <col min="1277" max="1277" width="5.1640625" style="106" customWidth="1"/>
    <col min="1278" max="1278" width="9.1640625" style="106" customWidth="1"/>
    <col min="1279" max="1279" width="6" style="106" customWidth="1"/>
    <col min="1280" max="1280" width="9.1640625" style="106" customWidth="1"/>
    <col min="1281" max="1281" width="6" style="106" customWidth="1"/>
    <col min="1282" max="1283" width="10.1640625" style="106" customWidth="1"/>
    <col min="1284" max="1284" width="10" style="106" customWidth="1"/>
    <col min="1285" max="1285" width="10.33203125" style="106" customWidth="1"/>
    <col min="1286" max="1296" width="9.1640625" style="106" customWidth="1"/>
    <col min="1297" max="1297" width="11.33203125" style="106" customWidth="1"/>
    <col min="1298" max="1318" width="13" style="106" hidden="1" customWidth="1"/>
    <col min="1319" max="1524" width="9.1640625" style="106" customWidth="1"/>
    <col min="1525" max="1525" width="28.6640625" style="106" customWidth="1"/>
    <col min="1526" max="1526" width="9" style="106" bestFit="1" customWidth="1"/>
    <col min="1527" max="1527" width="5.33203125" style="106" customWidth="1"/>
    <col min="1528" max="1528" width="9" style="106" bestFit="1" customWidth="1"/>
    <col min="1529" max="1529" width="5.33203125" style="106" customWidth="1"/>
    <col min="1530" max="1530" width="9" style="106" bestFit="1" customWidth="1"/>
    <col min="1531" max="1531" width="5" style="106" customWidth="1"/>
    <col min="1532" max="1532" width="9" style="106" bestFit="1" customWidth="1"/>
    <col min="1533" max="1533" width="5.1640625" style="106" customWidth="1"/>
    <col min="1534" max="1534" width="9.1640625" style="106" customWidth="1"/>
    <col min="1535" max="1535" width="6" style="106" customWidth="1"/>
    <col min="1536" max="1536" width="9.1640625" style="106" customWidth="1"/>
    <col min="1537" max="1537" width="6" style="106" customWidth="1"/>
    <col min="1538" max="1539" width="10.1640625" style="106" customWidth="1"/>
    <col min="1540" max="1540" width="10" style="106" customWidth="1"/>
    <col min="1541" max="1541" width="10.33203125" style="106" customWidth="1"/>
    <col min="1542" max="1552" width="9.1640625" style="106" customWidth="1"/>
    <col min="1553" max="1553" width="11.33203125" style="106" customWidth="1"/>
    <col min="1554" max="1574" width="13" style="106" hidden="1" customWidth="1"/>
    <col min="1575" max="1780" width="9.1640625" style="106" customWidth="1"/>
    <col min="1781" max="1781" width="28.6640625" style="106" customWidth="1"/>
    <col min="1782" max="1782" width="9" style="106" bestFit="1" customWidth="1"/>
    <col min="1783" max="1783" width="5.33203125" style="106" customWidth="1"/>
    <col min="1784" max="1784" width="9" style="106" bestFit="1" customWidth="1"/>
    <col min="1785" max="1785" width="5.33203125" style="106" customWidth="1"/>
    <col min="1786" max="1786" width="9" style="106" bestFit="1" customWidth="1"/>
    <col min="1787" max="1787" width="5" style="106" customWidth="1"/>
    <col min="1788" max="1788" width="9" style="106" bestFit="1" customWidth="1"/>
    <col min="1789" max="1789" width="5.1640625" style="106" customWidth="1"/>
    <col min="1790" max="1790" width="9.1640625" style="106" customWidth="1"/>
    <col min="1791" max="1791" width="6" style="106" customWidth="1"/>
    <col min="1792" max="1792" width="9.1640625" style="106" customWidth="1"/>
    <col min="1793" max="1793" width="6" style="106" customWidth="1"/>
    <col min="1794" max="1795" width="10.1640625" style="106" customWidth="1"/>
    <col min="1796" max="1796" width="10" style="106" customWidth="1"/>
    <col min="1797" max="1797" width="10.33203125" style="106" customWidth="1"/>
    <col min="1798" max="1808" width="9.1640625" style="106" customWidth="1"/>
    <col min="1809" max="1809" width="11.33203125" style="106" customWidth="1"/>
    <col min="1810" max="1830" width="13" style="106" hidden="1" customWidth="1"/>
    <col min="1831" max="2036" width="9.1640625" style="106" customWidth="1"/>
    <col min="2037" max="2037" width="28.6640625" style="106" customWidth="1"/>
    <col min="2038" max="2038" width="9" style="106" bestFit="1" customWidth="1"/>
    <col min="2039" max="2039" width="5.33203125" style="106" customWidth="1"/>
    <col min="2040" max="2040" width="9" style="106" bestFit="1" customWidth="1"/>
    <col min="2041" max="2041" width="5.33203125" style="106" customWidth="1"/>
    <col min="2042" max="2042" width="9" style="106" bestFit="1" customWidth="1"/>
    <col min="2043" max="2043" width="5" style="106" customWidth="1"/>
    <col min="2044" max="2044" width="9" style="106" bestFit="1" customWidth="1"/>
    <col min="2045" max="2045" width="5.1640625" style="106" customWidth="1"/>
    <col min="2046" max="2046" width="9.1640625" style="106" customWidth="1"/>
    <col min="2047" max="2047" width="6" style="106" customWidth="1"/>
    <col min="2048" max="2048" width="9.1640625" style="106" customWidth="1"/>
    <col min="2049" max="2049" width="6" style="106" customWidth="1"/>
    <col min="2050" max="2051" width="10.1640625" style="106" customWidth="1"/>
    <col min="2052" max="2052" width="10" style="106" customWidth="1"/>
    <col min="2053" max="2053" width="10.33203125" style="106" customWidth="1"/>
    <col min="2054" max="2064" width="9.1640625" style="106" customWidth="1"/>
    <col min="2065" max="2065" width="11.33203125" style="106" customWidth="1"/>
    <col min="2066" max="2086" width="13" style="106" hidden="1" customWidth="1"/>
    <col min="2087" max="2292" width="9.1640625" style="106" customWidth="1"/>
    <col min="2293" max="2293" width="28.6640625" style="106" customWidth="1"/>
    <col min="2294" max="2294" width="9" style="106" bestFit="1" customWidth="1"/>
    <col min="2295" max="2295" width="5.33203125" style="106" customWidth="1"/>
    <col min="2296" max="2296" width="9" style="106" bestFit="1" customWidth="1"/>
    <col min="2297" max="2297" width="5.33203125" style="106" customWidth="1"/>
    <col min="2298" max="2298" width="9" style="106" bestFit="1" customWidth="1"/>
    <col min="2299" max="2299" width="5" style="106" customWidth="1"/>
    <col min="2300" max="2300" width="9" style="106" bestFit="1" customWidth="1"/>
    <col min="2301" max="2301" width="5.1640625" style="106" customWidth="1"/>
    <col min="2302" max="2302" width="9.1640625" style="106" customWidth="1"/>
    <col min="2303" max="2303" width="6" style="106" customWidth="1"/>
    <col min="2304" max="2304" width="9.1640625" style="106" customWidth="1"/>
    <col min="2305" max="2305" width="6" style="106" customWidth="1"/>
    <col min="2306" max="2307" width="10.1640625" style="106" customWidth="1"/>
    <col min="2308" max="2308" width="10" style="106" customWidth="1"/>
    <col min="2309" max="2309" width="10.33203125" style="106" customWidth="1"/>
    <col min="2310" max="2320" width="9.1640625" style="106" customWidth="1"/>
    <col min="2321" max="2321" width="11.33203125" style="106" customWidth="1"/>
    <col min="2322" max="2342" width="13" style="106" hidden="1" customWidth="1"/>
    <col min="2343" max="2548" width="9.1640625" style="106" customWidth="1"/>
    <col min="2549" max="2549" width="28.6640625" style="106" customWidth="1"/>
    <col min="2550" max="2550" width="9" style="106" bestFit="1" customWidth="1"/>
    <col min="2551" max="2551" width="5.33203125" style="106" customWidth="1"/>
    <col min="2552" max="2552" width="9" style="106" bestFit="1" customWidth="1"/>
    <col min="2553" max="2553" width="5.33203125" style="106" customWidth="1"/>
    <col min="2554" max="2554" width="9" style="106" bestFit="1" customWidth="1"/>
    <col min="2555" max="2555" width="5" style="106" customWidth="1"/>
    <col min="2556" max="2556" width="9" style="106" bestFit="1" customWidth="1"/>
    <col min="2557" max="2557" width="5.1640625" style="106" customWidth="1"/>
    <col min="2558" max="2558" width="9.1640625" style="106" customWidth="1"/>
    <col min="2559" max="2559" width="6" style="106" customWidth="1"/>
    <col min="2560" max="2560" width="9.1640625" style="106" customWidth="1"/>
    <col min="2561" max="2561" width="6" style="106" customWidth="1"/>
    <col min="2562" max="2563" width="10.1640625" style="106" customWidth="1"/>
    <col min="2564" max="2564" width="10" style="106" customWidth="1"/>
    <col min="2565" max="2565" width="10.33203125" style="106" customWidth="1"/>
    <col min="2566" max="2576" width="9.1640625" style="106" customWidth="1"/>
    <col min="2577" max="2577" width="11.33203125" style="106" customWidth="1"/>
    <col min="2578" max="2598" width="13" style="106" hidden="1" customWidth="1"/>
    <col min="2599" max="2804" width="9.1640625" style="106" customWidth="1"/>
    <col min="2805" max="2805" width="28.6640625" style="106" customWidth="1"/>
    <col min="2806" max="2806" width="9" style="106" bestFit="1" customWidth="1"/>
    <col min="2807" max="2807" width="5.33203125" style="106" customWidth="1"/>
    <col min="2808" max="2808" width="9" style="106" bestFit="1" customWidth="1"/>
    <col min="2809" max="2809" width="5.33203125" style="106" customWidth="1"/>
    <col min="2810" max="2810" width="9" style="106" bestFit="1" customWidth="1"/>
    <col min="2811" max="2811" width="5" style="106" customWidth="1"/>
    <col min="2812" max="2812" width="9" style="106" bestFit="1" customWidth="1"/>
    <col min="2813" max="2813" width="5.1640625" style="106" customWidth="1"/>
    <col min="2814" max="2814" width="9.1640625" style="106" customWidth="1"/>
    <col min="2815" max="2815" width="6" style="106" customWidth="1"/>
    <col min="2816" max="2816" width="9.1640625" style="106" customWidth="1"/>
    <col min="2817" max="2817" width="6" style="106" customWidth="1"/>
    <col min="2818" max="2819" width="10.1640625" style="106" customWidth="1"/>
    <col min="2820" max="2820" width="10" style="106" customWidth="1"/>
    <col min="2821" max="2821" width="10.33203125" style="106" customWidth="1"/>
    <col min="2822" max="2832" width="9.1640625" style="106" customWidth="1"/>
    <col min="2833" max="2833" width="11.33203125" style="106" customWidth="1"/>
    <col min="2834" max="2854" width="13" style="106" hidden="1" customWidth="1"/>
    <col min="2855" max="3060" width="9.1640625" style="106" customWidth="1"/>
    <col min="3061" max="3061" width="28.6640625" style="106" customWidth="1"/>
    <col min="3062" max="3062" width="9" style="106" bestFit="1" customWidth="1"/>
    <col min="3063" max="3063" width="5.33203125" style="106" customWidth="1"/>
    <col min="3064" max="3064" width="9" style="106" bestFit="1" customWidth="1"/>
    <col min="3065" max="3065" width="5.33203125" style="106" customWidth="1"/>
    <col min="3066" max="3066" width="9" style="106" bestFit="1" customWidth="1"/>
    <col min="3067" max="3067" width="5" style="106" customWidth="1"/>
    <col min="3068" max="3068" width="9" style="106" bestFit="1" customWidth="1"/>
    <col min="3069" max="3069" width="5.1640625" style="106" customWidth="1"/>
    <col min="3070" max="3070" width="9.1640625" style="106" customWidth="1"/>
    <col min="3071" max="3071" width="6" style="106" customWidth="1"/>
    <col min="3072" max="3072" width="9.1640625" style="106" customWidth="1"/>
    <col min="3073" max="3073" width="6" style="106" customWidth="1"/>
    <col min="3074" max="3075" width="10.1640625" style="106" customWidth="1"/>
    <col min="3076" max="3076" width="10" style="106" customWidth="1"/>
    <col min="3077" max="3077" width="10.33203125" style="106" customWidth="1"/>
    <col min="3078" max="3088" width="9.1640625" style="106" customWidth="1"/>
    <col min="3089" max="3089" width="11.33203125" style="106" customWidth="1"/>
    <col min="3090" max="3110" width="13" style="106" hidden="1" customWidth="1"/>
    <col min="3111" max="3316" width="9.1640625" style="106" customWidth="1"/>
    <col min="3317" max="3317" width="28.6640625" style="106" customWidth="1"/>
    <col min="3318" max="3318" width="9" style="106" bestFit="1" customWidth="1"/>
    <col min="3319" max="3319" width="5.33203125" style="106" customWidth="1"/>
    <col min="3320" max="3320" width="9" style="106" bestFit="1" customWidth="1"/>
    <col min="3321" max="3321" width="5.33203125" style="106" customWidth="1"/>
    <col min="3322" max="3322" width="9" style="106" bestFit="1" customWidth="1"/>
    <col min="3323" max="3323" width="5" style="106" customWidth="1"/>
    <col min="3324" max="3324" width="9" style="106" bestFit="1" customWidth="1"/>
    <col min="3325" max="3325" width="5.1640625" style="106" customWidth="1"/>
    <col min="3326" max="3326" width="9.1640625" style="106" customWidth="1"/>
    <col min="3327" max="3327" width="6" style="106" customWidth="1"/>
    <col min="3328" max="3328" width="9.1640625" style="106" customWidth="1"/>
    <col min="3329" max="3329" width="6" style="106" customWidth="1"/>
    <col min="3330" max="3331" width="10.1640625" style="106" customWidth="1"/>
    <col min="3332" max="3332" width="10" style="106" customWidth="1"/>
    <col min="3333" max="3333" width="10.33203125" style="106" customWidth="1"/>
    <col min="3334" max="3344" width="9.1640625" style="106" customWidth="1"/>
    <col min="3345" max="3345" width="11.33203125" style="106" customWidth="1"/>
    <col min="3346" max="3366" width="13" style="106" hidden="1" customWidth="1"/>
    <col min="3367" max="3572" width="9.1640625" style="106" customWidth="1"/>
    <col min="3573" max="3573" width="28.6640625" style="106" customWidth="1"/>
    <col min="3574" max="3574" width="9" style="106" bestFit="1" customWidth="1"/>
    <col min="3575" max="3575" width="5.33203125" style="106" customWidth="1"/>
    <col min="3576" max="3576" width="9" style="106" bestFit="1" customWidth="1"/>
    <col min="3577" max="3577" width="5.33203125" style="106" customWidth="1"/>
    <col min="3578" max="3578" width="9" style="106" bestFit="1" customWidth="1"/>
    <col min="3579" max="3579" width="5" style="106" customWidth="1"/>
    <col min="3580" max="3580" width="9" style="106" bestFit="1" customWidth="1"/>
    <col min="3581" max="3581" width="5.1640625" style="106" customWidth="1"/>
    <col min="3582" max="3582" width="9.1640625" style="106" customWidth="1"/>
    <col min="3583" max="3583" width="6" style="106" customWidth="1"/>
    <col min="3584" max="3584" width="9.1640625" style="106" customWidth="1"/>
    <col min="3585" max="3585" width="6" style="106" customWidth="1"/>
    <col min="3586" max="3587" width="10.1640625" style="106" customWidth="1"/>
    <col min="3588" max="3588" width="10" style="106" customWidth="1"/>
    <col min="3589" max="3589" width="10.33203125" style="106" customWidth="1"/>
    <col min="3590" max="3600" width="9.1640625" style="106" customWidth="1"/>
    <col min="3601" max="3601" width="11.33203125" style="106" customWidth="1"/>
    <col min="3602" max="3622" width="13" style="106" hidden="1" customWidth="1"/>
    <col min="3623" max="3828" width="9.1640625" style="106" customWidth="1"/>
    <col min="3829" max="3829" width="28.6640625" style="106" customWidth="1"/>
    <col min="3830" max="3830" width="9" style="106" bestFit="1" customWidth="1"/>
    <col min="3831" max="3831" width="5.33203125" style="106" customWidth="1"/>
    <col min="3832" max="3832" width="9" style="106" bestFit="1" customWidth="1"/>
    <col min="3833" max="3833" width="5.33203125" style="106" customWidth="1"/>
    <col min="3834" max="3834" width="9" style="106" bestFit="1" customWidth="1"/>
    <col min="3835" max="3835" width="5" style="106" customWidth="1"/>
    <col min="3836" max="3836" width="9" style="106" bestFit="1" customWidth="1"/>
    <col min="3837" max="3837" width="5.1640625" style="106" customWidth="1"/>
    <col min="3838" max="3838" width="9.1640625" style="106" customWidth="1"/>
    <col min="3839" max="3839" width="6" style="106" customWidth="1"/>
    <col min="3840" max="3840" width="9.1640625" style="106" customWidth="1"/>
    <col min="3841" max="3841" width="6" style="106" customWidth="1"/>
    <col min="3842" max="3843" width="10.1640625" style="106" customWidth="1"/>
    <col min="3844" max="3844" width="10" style="106" customWidth="1"/>
    <col min="3845" max="3845" width="10.33203125" style="106" customWidth="1"/>
    <col min="3846" max="3856" width="9.1640625" style="106" customWidth="1"/>
    <col min="3857" max="3857" width="11.33203125" style="106" customWidth="1"/>
    <col min="3858" max="3878" width="13" style="106" hidden="1" customWidth="1"/>
    <col min="3879" max="4084" width="9.1640625" style="106" customWidth="1"/>
    <col min="4085" max="4085" width="28.6640625" style="106" customWidth="1"/>
    <col min="4086" max="4086" width="9" style="106" bestFit="1" customWidth="1"/>
    <col min="4087" max="4087" width="5.33203125" style="106" customWidth="1"/>
    <col min="4088" max="4088" width="9" style="106" bestFit="1" customWidth="1"/>
    <col min="4089" max="4089" width="5.33203125" style="106" customWidth="1"/>
    <col min="4090" max="4090" width="9" style="106" bestFit="1" customWidth="1"/>
    <col min="4091" max="4091" width="5" style="106" customWidth="1"/>
    <col min="4092" max="4092" width="9" style="106" bestFit="1" customWidth="1"/>
    <col min="4093" max="4093" width="5.1640625" style="106" customWidth="1"/>
    <col min="4094" max="4094" width="9.1640625" style="106" customWidth="1"/>
    <col min="4095" max="4095" width="6" style="106" customWidth="1"/>
    <col min="4096" max="4096" width="9.1640625" style="106" customWidth="1"/>
    <col min="4097" max="4097" width="6" style="106" customWidth="1"/>
    <col min="4098" max="4099" width="10.1640625" style="106" customWidth="1"/>
    <col min="4100" max="4100" width="10" style="106" customWidth="1"/>
    <col min="4101" max="4101" width="10.33203125" style="106" customWidth="1"/>
    <col min="4102" max="4112" width="9.1640625" style="106" customWidth="1"/>
    <col min="4113" max="4113" width="11.33203125" style="106" customWidth="1"/>
    <col min="4114" max="4134" width="13" style="106" hidden="1" customWidth="1"/>
    <col min="4135" max="4340" width="9.1640625" style="106" customWidth="1"/>
    <col min="4341" max="4341" width="28.6640625" style="106" customWidth="1"/>
    <col min="4342" max="4342" width="9" style="106" bestFit="1" customWidth="1"/>
    <col min="4343" max="4343" width="5.33203125" style="106" customWidth="1"/>
    <col min="4344" max="4344" width="9" style="106" bestFit="1" customWidth="1"/>
    <col min="4345" max="4345" width="5.33203125" style="106" customWidth="1"/>
    <col min="4346" max="4346" width="9" style="106" bestFit="1" customWidth="1"/>
    <col min="4347" max="4347" width="5" style="106" customWidth="1"/>
    <col min="4348" max="4348" width="9" style="106" bestFit="1" customWidth="1"/>
    <col min="4349" max="4349" width="5.1640625" style="106" customWidth="1"/>
    <col min="4350" max="4350" width="9.1640625" style="106" customWidth="1"/>
    <col min="4351" max="4351" width="6" style="106" customWidth="1"/>
    <col min="4352" max="4352" width="9.1640625" style="106" customWidth="1"/>
    <col min="4353" max="4353" width="6" style="106" customWidth="1"/>
    <col min="4354" max="4355" width="10.1640625" style="106" customWidth="1"/>
    <col min="4356" max="4356" width="10" style="106" customWidth="1"/>
    <col min="4357" max="4357" width="10.33203125" style="106" customWidth="1"/>
    <col min="4358" max="4368" width="9.1640625" style="106" customWidth="1"/>
    <col min="4369" max="4369" width="11.33203125" style="106" customWidth="1"/>
    <col min="4370" max="4390" width="13" style="106" hidden="1" customWidth="1"/>
    <col min="4391" max="4596" width="9.1640625" style="106" customWidth="1"/>
    <col min="4597" max="4597" width="28.6640625" style="106" customWidth="1"/>
    <col min="4598" max="4598" width="9" style="106" bestFit="1" customWidth="1"/>
    <col min="4599" max="4599" width="5.33203125" style="106" customWidth="1"/>
    <col min="4600" max="4600" width="9" style="106" bestFit="1" customWidth="1"/>
    <col min="4601" max="4601" width="5.33203125" style="106" customWidth="1"/>
    <col min="4602" max="4602" width="9" style="106" bestFit="1" customWidth="1"/>
    <col min="4603" max="4603" width="5" style="106" customWidth="1"/>
    <col min="4604" max="4604" width="9" style="106" bestFit="1" customWidth="1"/>
    <col min="4605" max="4605" width="5.1640625" style="106" customWidth="1"/>
    <col min="4606" max="4606" width="9.1640625" style="106" customWidth="1"/>
    <col min="4607" max="4607" width="6" style="106" customWidth="1"/>
    <col min="4608" max="4608" width="9.1640625" style="106" customWidth="1"/>
    <col min="4609" max="4609" width="6" style="106" customWidth="1"/>
    <col min="4610" max="4611" width="10.1640625" style="106" customWidth="1"/>
    <col min="4612" max="4612" width="10" style="106" customWidth="1"/>
    <col min="4613" max="4613" width="10.33203125" style="106" customWidth="1"/>
    <col min="4614" max="4624" width="9.1640625" style="106" customWidth="1"/>
    <col min="4625" max="4625" width="11.33203125" style="106" customWidth="1"/>
    <col min="4626" max="4646" width="13" style="106" hidden="1" customWidth="1"/>
    <col min="4647" max="4852" width="9.1640625" style="106" customWidth="1"/>
    <col min="4853" max="4853" width="28.6640625" style="106" customWidth="1"/>
    <col min="4854" max="4854" width="9" style="106" bestFit="1" customWidth="1"/>
    <col min="4855" max="4855" width="5.33203125" style="106" customWidth="1"/>
    <col min="4856" max="4856" width="9" style="106" bestFit="1" customWidth="1"/>
    <col min="4857" max="4857" width="5.33203125" style="106" customWidth="1"/>
    <col min="4858" max="4858" width="9" style="106" bestFit="1" customWidth="1"/>
    <col min="4859" max="4859" width="5" style="106" customWidth="1"/>
    <col min="4860" max="4860" width="9" style="106" bestFit="1" customWidth="1"/>
    <col min="4861" max="4861" width="5.1640625" style="106" customWidth="1"/>
    <col min="4862" max="4862" width="9.1640625" style="106" customWidth="1"/>
    <col min="4863" max="4863" width="6" style="106" customWidth="1"/>
    <col min="4864" max="4864" width="9.1640625" style="106" customWidth="1"/>
    <col min="4865" max="4865" width="6" style="106" customWidth="1"/>
    <col min="4866" max="4867" width="10.1640625" style="106" customWidth="1"/>
    <col min="4868" max="4868" width="10" style="106" customWidth="1"/>
    <col min="4869" max="4869" width="10.33203125" style="106" customWidth="1"/>
    <col min="4870" max="4880" width="9.1640625" style="106" customWidth="1"/>
    <col min="4881" max="4881" width="11.33203125" style="106" customWidth="1"/>
    <col min="4882" max="4902" width="13" style="106" hidden="1" customWidth="1"/>
    <col min="4903" max="5108" width="9.1640625" style="106" customWidth="1"/>
    <col min="5109" max="5109" width="28.6640625" style="106" customWidth="1"/>
    <col min="5110" max="5110" width="9" style="106" bestFit="1" customWidth="1"/>
    <col min="5111" max="5111" width="5.33203125" style="106" customWidth="1"/>
    <col min="5112" max="5112" width="9" style="106" bestFit="1" customWidth="1"/>
    <col min="5113" max="5113" width="5.33203125" style="106" customWidth="1"/>
    <col min="5114" max="5114" width="9" style="106" bestFit="1" customWidth="1"/>
    <col min="5115" max="5115" width="5" style="106" customWidth="1"/>
    <col min="5116" max="5116" width="9" style="106" bestFit="1" customWidth="1"/>
    <col min="5117" max="5117" width="5.1640625" style="106" customWidth="1"/>
    <col min="5118" max="5118" width="9.1640625" style="106" customWidth="1"/>
    <col min="5119" max="5119" width="6" style="106" customWidth="1"/>
    <col min="5120" max="5120" width="9.1640625" style="106" customWidth="1"/>
    <col min="5121" max="5121" width="6" style="106" customWidth="1"/>
    <col min="5122" max="5123" width="10.1640625" style="106" customWidth="1"/>
    <col min="5124" max="5124" width="10" style="106" customWidth="1"/>
    <col min="5125" max="5125" width="10.33203125" style="106" customWidth="1"/>
    <col min="5126" max="5136" width="9.1640625" style="106" customWidth="1"/>
    <col min="5137" max="5137" width="11.33203125" style="106" customWidth="1"/>
    <col min="5138" max="5158" width="13" style="106" hidden="1" customWidth="1"/>
    <col min="5159" max="5364" width="9.1640625" style="106" customWidth="1"/>
    <col min="5365" max="5365" width="28.6640625" style="106" customWidth="1"/>
    <col min="5366" max="5366" width="9" style="106" bestFit="1" customWidth="1"/>
    <col min="5367" max="5367" width="5.33203125" style="106" customWidth="1"/>
    <col min="5368" max="5368" width="9" style="106" bestFit="1" customWidth="1"/>
    <col min="5369" max="5369" width="5.33203125" style="106" customWidth="1"/>
    <col min="5370" max="5370" width="9" style="106" bestFit="1" customWidth="1"/>
    <col min="5371" max="5371" width="5" style="106" customWidth="1"/>
    <col min="5372" max="5372" width="9" style="106" bestFit="1" customWidth="1"/>
    <col min="5373" max="5373" width="5.1640625" style="106" customWidth="1"/>
    <col min="5374" max="5374" width="9.1640625" style="106" customWidth="1"/>
    <col min="5375" max="5375" width="6" style="106" customWidth="1"/>
    <col min="5376" max="5376" width="9.1640625" style="106" customWidth="1"/>
    <col min="5377" max="5377" width="6" style="106" customWidth="1"/>
    <col min="5378" max="5379" width="10.1640625" style="106" customWidth="1"/>
    <col min="5380" max="5380" width="10" style="106" customWidth="1"/>
    <col min="5381" max="5381" width="10.33203125" style="106" customWidth="1"/>
    <col min="5382" max="5392" width="9.1640625" style="106" customWidth="1"/>
    <col min="5393" max="5393" width="11.33203125" style="106" customWidth="1"/>
    <col min="5394" max="5414" width="13" style="106" hidden="1" customWidth="1"/>
    <col min="5415" max="5620" width="9.1640625" style="106" customWidth="1"/>
    <col min="5621" max="5621" width="28.6640625" style="106" customWidth="1"/>
    <col min="5622" max="5622" width="9" style="106" bestFit="1" customWidth="1"/>
    <col min="5623" max="5623" width="5.33203125" style="106" customWidth="1"/>
    <col min="5624" max="5624" width="9" style="106" bestFit="1" customWidth="1"/>
    <col min="5625" max="5625" width="5.33203125" style="106" customWidth="1"/>
    <col min="5626" max="5626" width="9" style="106" bestFit="1" customWidth="1"/>
    <col min="5627" max="5627" width="5" style="106" customWidth="1"/>
    <col min="5628" max="5628" width="9" style="106" bestFit="1" customWidth="1"/>
    <col min="5629" max="5629" width="5.1640625" style="106" customWidth="1"/>
    <col min="5630" max="5630" width="9.1640625" style="106" customWidth="1"/>
    <col min="5631" max="5631" width="6" style="106" customWidth="1"/>
    <col min="5632" max="5632" width="9.1640625" style="106" customWidth="1"/>
    <col min="5633" max="5633" width="6" style="106" customWidth="1"/>
    <col min="5634" max="5635" width="10.1640625" style="106" customWidth="1"/>
    <col min="5636" max="5636" width="10" style="106" customWidth="1"/>
    <col min="5637" max="5637" width="10.33203125" style="106" customWidth="1"/>
    <col min="5638" max="5648" width="9.1640625" style="106" customWidth="1"/>
    <col min="5649" max="5649" width="11.33203125" style="106" customWidth="1"/>
    <col min="5650" max="5670" width="13" style="106" hidden="1" customWidth="1"/>
    <col min="5671" max="5876" width="9.1640625" style="106" customWidth="1"/>
    <col min="5877" max="5877" width="28.6640625" style="106" customWidth="1"/>
    <col min="5878" max="5878" width="9" style="106" bestFit="1" customWidth="1"/>
    <col min="5879" max="5879" width="5.33203125" style="106" customWidth="1"/>
    <col min="5880" max="5880" width="9" style="106" bestFit="1" customWidth="1"/>
    <col min="5881" max="5881" width="5.33203125" style="106" customWidth="1"/>
    <col min="5882" max="5882" width="9" style="106" bestFit="1" customWidth="1"/>
    <col min="5883" max="5883" width="5" style="106" customWidth="1"/>
    <col min="5884" max="5884" width="9" style="106" bestFit="1" customWidth="1"/>
    <col min="5885" max="5885" width="5.1640625" style="106" customWidth="1"/>
    <col min="5886" max="5886" width="9.1640625" style="106" customWidth="1"/>
    <col min="5887" max="5887" width="6" style="106" customWidth="1"/>
    <col min="5888" max="5888" width="9.1640625" style="106" customWidth="1"/>
    <col min="5889" max="5889" width="6" style="106" customWidth="1"/>
    <col min="5890" max="5891" width="10.1640625" style="106" customWidth="1"/>
    <col min="5892" max="5892" width="10" style="106" customWidth="1"/>
    <col min="5893" max="5893" width="10.33203125" style="106" customWidth="1"/>
    <col min="5894" max="5904" width="9.1640625" style="106" customWidth="1"/>
    <col min="5905" max="5905" width="11.33203125" style="106" customWidth="1"/>
    <col min="5906" max="5926" width="13" style="106" hidden="1" customWidth="1"/>
    <col min="5927" max="6132" width="9.1640625" style="106" customWidth="1"/>
    <col min="6133" max="6133" width="28.6640625" style="106" customWidth="1"/>
    <col min="6134" max="6134" width="9" style="106" bestFit="1" customWidth="1"/>
    <col min="6135" max="6135" width="5.33203125" style="106" customWidth="1"/>
    <col min="6136" max="6136" width="9" style="106" bestFit="1" customWidth="1"/>
    <col min="6137" max="6137" width="5.33203125" style="106" customWidth="1"/>
    <col min="6138" max="6138" width="9" style="106" bestFit="1" customWidth="1"/>
    <col min="6139" max="6139" width="5" style="106" customWidth="1"/>
    <col min="6140" max="6140" width="9" style="106" bestFit="1" customWidth="1"/>
    <col min="6141" max="6141" width="5.1640625" style="106" customWidth="1"/>
    <col min="6142" max="6142" width="9.1640625" style="106" customWidth="1"/>
    <col min="6143" max="6143" width="6" style="106" customWidth="1"/>
    <col min="6144" max="6144" width="9.1640625" style="106" customWidth="1"/>
    <col min="6145" max="6145" width="6" style="106" customWidth="1"/>
    <col min="6146" max="6147" width="10.1640625" style="106" customWidth="1"/>
    <col min="6148" max="6148" width="10" style="106" customWidth="1"/>
    <col min="6149" max="6149" width="10.33203125" style="106" customWidth="1"/>
    <col min="6150" max="6160" width="9.1640625" style="106" customWidth="1"/>
    <col min="6161" max="6161" width="11.33203125" style="106" customWidth="1"/>
    <col min="6162" max="6182" width="13" style="106" hidden="1" customWidth="1"/>
    <col min="6183" max="6388" width="9.1640625" style="106" customWidth="1"/>
    <col min="6389" max="6389" width="28.6640625" style="106" customWidth="1"/>
    <col min="6390" max="6390" width="9" style="106" bestFit="1" customWidth="1"/>
    <col min="6391" max="6391" width="5.33203125" style="106" customWidth="1"/>
    <col min="6392" max="6392" width="9" style="106" bestFit="1" customWidth="1"/>
    <col min="6393" max="6393" width="5.33203125" style="106" customWidth="1"/>
    <col min="6394" max="6394" width="9" style="106" bestFit="1" customWidth="1"/>
    <col min="6395" max="6395" width="5" style="106" customWidth="1"/>
    <col min="6396" max="6396" width="9" style="106" bestFit="1" customWidth="1"/>
    <col min="6397" max="6397" width="5.1640625" style="106" customWidth="1"/>
    <col min="6398" max="6398" width="9.1640625" style="106" customWidth="1"/>
    <col min="6399" max="6399" width="6" style="106" customWidth="1"/>
    <col min="6400" max="6400" width="9.1640625" style="106" customWidth="1"/>
    <col min="6401" max="6401" width="6" style="106" customWidth="1"/>
    <col min="6402" max="6403" width="10.1640625" style="106" customWidth="1"/>
    <col min="6404" max="6404" width="10" style="106" customWidth="1"/>
    <col min="6405" max="6405" width="10.33203125" style="106" customWidth="1"/>
    <col min="6406" max="6416" width="9.1640625" style="106" customWidth="1"/>
    <col min="6417" max="6417" width="11.33203125" style="106" customWidth="1"/>
    <col min="6418" max="6438" width="13" style="106" hidden="1" customWidth="1"/>
    <col min="6439" max="6644" width="9.1640625" style="106" customWidth="1"/>
    <col min="6645" max="6645" width="28.6640625" style="106" customWidth="1"/>
    <col min="6646" max="6646" width="9" style="106" bestFit="1" customWidth="1"/>
    <col min="6647" max="6647" width="5.33203125" style="106" customWidth="1"/>
    <col min="6648" max="6648" width="9" style="106" bestFit="1" customWidth="1"/>
    <col min="6649" max="6649" width="5.33203125" style="106" customWidth="1"/>
    <col min="6650" max="6650" width="9" style="106" bestFit="1" customWidth="1"/>
    <col min="6651" max="6651" width="5" style="106" customWidth="1"/>
    <col min="6652" max="6652" width="9" style="106" bestFit="1" customWidth="1"/>
    <col min="6653" max="6653" width="5.1640625" style="106" customWidth="1"/>
    <col min="6654" max="6654" width="9.1640625" style="106" customWidth="1"/>
    <col min="6655" max="6655" width="6" style="106" customWidth="1"/>
    <col min="6656" max="6656" width="9.1640625" style="106" customWidth="1"/>
    <col min="6657" max="6657" width="6" style="106" customWidth="1"/>
    <col min="6658" max="6659" width="10.1640625" style="106" customWidth="1"/>
    <col min="6660" max="6660" width="10" style="106" customWidth="1"/>
    <col min="6661" max="6661" width="10.33203125" style="106" customWidth="1"/>
    <col min="6662" max="6672" width="9.1640625" style="106" customWidth="1"/>
    <col min="6673" max="6673" width="11.33203125" style="106" customWidth="1"/>
    <col min="6674" max="6694" width="13" style="106" hidden="1" customWidth="1"/>
    <col min="6695" max="6900" width="9.1640625" style="106" customWidth="1"/>
    <col min="6901" max="6901" width="28.6640625" style="106" customWidth="1"/>
    <col min="6902" max="6902" width="9" style="106" bestFit="1" customWidth="1"/>
    <col min="6903" max="6903" width="5.33203125" style="106" customWidth="1"/>
    <col min="6904" max="6904" width="9" style="106" bestFit="1" customWidth="1"/>
    <col min="6905" max="6905" width="5.33203125" style="106" customWidth="1"/>
    <col min="6906" max="6906" width="9" style="106" bestFit="1" customWidth="1"/>
    <col min="6907" max="6907" width="5" style="106" customWidth="1"/>
    <col min="6908" max="6908" width="9" style="106" bestFit="1" customWidth="1"/>
    <col min="6909" max="6909" width="5.1640625" style="106" customWidth="1"/>
    <col min="6910" max="6910" width="9.1640625" style="106" customWidth="1"/>
    <col min="6911" max="6911" width="6" style="106" customWidth="1"/>
    <col min="6912" max="6912" width="9.1640625" style="106" customWidth="1"/>
    <col min="6913" max="6913" width="6" style="106" customWidth="1"/>
    <col min="6914" max="6915" width="10.1640625" style="106" customWidth="1"/>
    <col min="6916" max="6916" width="10" style="106" customWidth="1"/>
    <col min="6917" max="6917" width="10.33203125" style="106" customWidth="1"/>
    <col min="6918" max="6928" width="9.1640625" style="106" customWidth="1"/>
    <col min="6929" max="6929" width="11.33203125" style="106" customWidth="1"/>
    <col min="6930" max="6950" width="13" style="106" hidden="1" customWidth="1"/>
    <col min="6951" max="7156" width="9.1640625" style="106" customWidth="1"/>
    <col min="7157" max="7157" width="28.6640625" style="106" customWidth="1"/>
    <col min="7158" max="7158" width="9" style="106" bestFit="1" customWidth="1"/>
    <col min="7159" max="7159" width="5.33203125" style="106" customWidth="1"/>
    <col min="7160" max="7160" width="9" style="106" bestFit="1" customWidth="1"/>
    <col min="7161" max="7161" width="5.33203125" style="106" customWidth="1"/>
    <col min="7162" max="7162" width="9" style="106" bestFit="1" customWidth="1"/>
    <col min="7163" max="7163" width="5" style="106" customWidth="1"/>
    <col min="7164" max="7164" width="9" style="106" bestFit="1" customWidth="1"/>
    <col min="7165" max="7165" width="5.1640625" style="106" customWidth="1"/>
    <col min="7166" max="7166" width="9.1640625" style="106" customWidth="1"/>
    <col min="7167" max="7167" width="6" style="106" customWidth="1"/>
    <col min="7168" max="7168" width="9.1640625" style="106" customWidth="1"/>
    <col min="7169" max="7169" width="6" style="106" customWidth="1"/>
    <col min="7170" max="7171" width="10.1640625" style="106" customWidth="1"/>
    <col min="7172" max="7172" width="10" style="106" customWidth="1"/>
    <col min="7173" max="7173" width="10.33203125" style="106" customWidth="1"/>
    <col min="7174" max="7184" width="9.1640625" style="106" customWidth="1"/>
    <col min="7185" max="7185" width="11.33203125" style="106" customWidth="1"/>
    <col min="7186" max="7206" width="13" style="106" hidden="1" customWidth="1"/>
    <col min="7207" max="7412" width="9.1640625" style="106" customWidth="1"/>
    <col min="7413" max="7413" width="28.6640625" style="106" customWidth="1"/>
    <col min="7414" max="7414" width="9" style="106" bestFit="1" customWidth="1"/>
    <col min="7415" max="7415" width="5.33203125" style="106" customWidth="1"/>
    <col min="7416" max="7416" width="9" style="106" bestFit="1" customWidth="1"/>
    <col min="7417" max="7417" width="5.33203125" style="106" customWidth="1"/>
    <col min="7418" max="7418" width="9" style="106" bestFit="1" customWidth="1"/>
    <col min="7419" max="7419" width="5" style="106" customWidth="1"/>
    <col min="7420" max="7420" width="9" style="106" bestFit="1" customWidth="1"/>
    <col min="7421" max="7421" width="5.1640625" style="106" customWidth="1"/>
    <col min="7422" max="7422" width="9.1640625" style="106" customWidth="1"/>
    <col min="7423" max="7423" width="6" style="106" customWidth="1"/>
    <col min="7424" max="7424" width="9.1640625" style="106" customWidth="1"/>
    <col min="7425" max="7425" width="6" style="106" customWidth="1"/>
    <col min="7426" max="7427" width="10.1640625" style="106" customWidth="1"/>
    <col min="7428" max="7428" width="10" style="106" customWidth="1"/>
    <col min="7429" max="7429" width="10.33203125" style="106" customWidth="1"/>
    <col min="7430" max="7440" width="9.1640625" style="106" customWidth="1"/>
    <col min="7441" max="7441" width="11.33203125" style="106" customWidth="1"/>
    <col min="7442" max="7462" width="13" style="106" hidden="1" customWidth="1"/>
    <col min="7463" max="7668" width="9.1640625" style="106" customWidth="1"/>
    <col min="7669" max="7669" width="28.6640625" style="106" customWidth="1"/>
    <col min="7670" max="7670" width="9" style="106" bestFit="1" customWidth="1"/>
    <col min="7671" max="7671" width="5.33203125" style="106" customWidth="1"/>
    <col min="7672" max="7672" width="9" style="106" bestFit="1" customWidth="1"/>
    <col min="7673" max="7673" width="5.33203125" style="106" customWidth="1"/>
    <col min="7674" max="7674" width="9" style="106" bestFit="1" customWidth="1"/>
    <col min="7675" max="7675" width="5" style="106" customWidth="1"/>
    <col min="7676" max="7676" width="9" style="106" bestFit="1" customWidth="1"/>
    <col min="7677" max="7677" width="5.1640625" style="106" customWidth="1"/>
    <col min="7678" max="7678" width="9.1640625" style="106" customWidth="1"/>
    <col min="7679" max="7679" width="6" style="106" customWidth="1"/>
    <col min="7680" max="7680" width="9.1640625" style="106" customWidth="1"/>
    <col min="7681" max="7681" width="6" style="106" customWidth="1"/>
    <col min="7682" max="7683" width="10.1640625" style="106" customWidth="1"/>
    <col min="7684" max="7684" width="10" style="106" customWidth="1"/>
    <col min="7685" max="7685" width="10.33203125" style="106" customWidth="1"/>
    <col min="7686" max="7696" width="9.1640625" style="106" customWidth="1"/>
    <col min="7697" max="7697" width="11.33203125" style="106" customWidth="1"/>
    <col min="7698" max="7718" width="13" style="106" hidden="1" customWidth="1"/>
    <col min="7719" max="7924" width="9.1640625" style="106" customWidth="1"/>
    <col min="7925" max="7925" width="28.6640625" style="106" customWidth="1"/>
    <col min="7926" max="7926" width="9" style="106" bestFit="1" customWidth="1"/>
    <col min="7927" max="7927" width="5.33203125" style="106" customWidth="1"/>
    <col min="7928" max="7928" width="9" style="106" bestFit="1" customWidth="1"/>
    <col min="7929" max="7929" width="5.33203125" style="106" customWidth="1"/>
    <col min="7930" max="7930" width="9" style="106" bestFit="1" customWidth="1"/>
    <col min="7931" max="7931" width="5" style="106" customWidth="1"/>
    <col min="7932" max="7932" width="9" style="106" bestFit="1" customWidth="1"/>
    <col min="7933" max="7933" width="5.1640625" style="106" customWidth="1"/>
    <col min="7934" max="7934" width="9.1640625" style="106" customWidth="1"/>
    <col min="7935" max="7935" width="6" style="106" customWidth="1"/>
    <col min="7936" max="7936" width="9.1640625" style="106" customWidth="1"/>
    <col min="7937" max="7937" width="6" style="106" customWidth="1"/>
    <col min="7938" max="7939" width="10.1640625" style="106" customWidth="1"/>
    <col min="7940" max="7940" width="10" style="106" customWidth="1"/>
    <col min="7941" max="7941" width="10.33203125" style="106" customWidth="1"/>
    <col min="7942" max="7952" width="9.1640625" style="106" customWidth="1"/>
    <col min="7953" max="7953" width="11.33203125" style="106" customWidth="1"/>
    <col min="7954" max="7974" width="13" style="106" hidden="1" customWidth="1"/>
    <col min="7975" max="8180" width="9.1640625" style="106" customWidth="1"/>
    <col min="8181" max="8181" width="28.6640625" style="106" customWidth="1"/>
    <col min="8182" max="8182" width="9" style="106" bestFit="1" customWidth="1"/>
    <col min="8183" max="8183" width="5.33203125" style="106" customWidth="1"/>
    <col min="8184" max="8184" width="9" style="106" bestFit="1" customWidth="1"/>
    <col min="8185" max="8185" width="5.33203125" style="106" customWidth="1"/>
    <col min="8186" max="8186" width="9" style="106" bestFit="1" customWidth="1"/>
    <col min="8187" max="8187" width="5" style="106" customWidth="1"/>
    <col min="8188" max="8188" width="9" style="106" bestFit="1" customWidth="1"/>
    <col min="8189" max="8189" width="5.1640625" style="106" customWidth="1"/>
    <col min="8190" max="8190" width="9.1640625" style="106" customWidth="1"/>
    <col min="8191" max="8191" width="6" style="106" customWidth="1"/>
    <col min="8192" max="8192" width="9.1640625" style="106" customWidth="1"/>
    <col min="8193" max="8193" width="6" style="106" customWidth="1"/>
    <col min="8194" max="8195" width="10.1640625" style="106" customWidth="1"/>
    <col min="8196" max="8196" width="10" style="106" customWidth="1"/>
    <col min="8197" max="8197" width="10.33203125" style="106" customWidth="1"/>
    <col min="8198" max="8208" width="9.1640625" style="106" customWidth="1"/>
    <col min="8209" max="8209" width="11.33203125" style="106" customWidth="1"/>
    <col min="8210" max="8230" width="13" style="106" hidden="1" customWidth="1"/>
    <col min="8231" max="8436" width="9.1640625" style="106" customWidth="1"/>
    <col min="8437" max="8437" width="28.6640625" style="106" customWidth="1"/>
    <col min="8438" max="8438" width="9" style="106" bestFit="1" customWidth="1"/>
    <col min="8439" max="8439" width="5.33203125" style="106" customWidth="1"/>
    <col min="8440" max="8440" width="9" style="106" bestFit="1" customWidth="1"/>
    <col min="8441" max="8441" width="5.33203125" style="106" customWidth="1"/>
    <col min="8442" max="8442" width="9" style="106" bestFit="1" customWidth="1"/>
    <col min="8443" max="8443" width="5" style="106" customWidth="1"/>
    <col min="8444" max="8444" width="9" style="106" bestFit="1" customWidth="1"/>
    <col min="8445" max="8445" width="5.1640625" style="106" customWidth="1"/>
    <col min="8446" max="8446" width="9.1640625" style="106" customWidth="1"/>
    <col min="8447" max="8447" width="6" style="106" customWidth="1"/>
    <col min="8448" max="8448" width="9.1640625" style="106" customWidth="1"/>
    <col min="8449" max="8449" width="6" style="106" customWidth="1"/>
    <col min="8450" max="8451" width="10.1640625" style="106" customWidth="1"/>
    <col min="8452" max="8452" width="10" style="106" customWidth="1"/>
    <col min="8453" max="8453" width="10.33203125" style="106" customWidth="1"/>
    <col min="8454" max="8464" width="9.1640625" style="106" customWidth="1"/>
    <col min="8465" max="8465" width="11.33203125" style="106" customWidth="1"/>
    <col min="8466" max="8486" width="13" style="106" hidden="1" customWidth="1"/>
    <col min="8487" max="8692" width="9.1640625" style="106" customWidth="1"/>
    <col min="8693" max="8693" width="28.6640625" style="106" customWidth="1"/>
    <col min="8694" max="8694" width="9" style="106" bestFit="1" customWidth="1"/>
    <col min="8695" max="8695" width="5.33203125" style="106" customWidth="1"/>
    <col min="8696" max="8696" width="9" style="106" bestFit="1" customWidth="1"/>
    <col min="8697" max="8697" width="5.33203125" style="106" customWidth="1"/>
    <col min="8698" max="8698" width="9" style="106" bestFit="1" customWidth="1"/>
    <col min="8699" max="8699" width="5" style="106" customWidth="1"/>
    <col min="8700" max="8700" width="9" style="106" bestFit="1" customWidth="1"/>
    <col min="8701" max="8701" width="5.1640625" style="106" customWidth="1"/>
    <col min="8702" max="8702" width="9.1640625" style="106" customWidth="1"/>
    <col min="8703" max="8703" width="6" style="106" customWidth="1"/>
    <col min="8704" max="8704" width="9.1640625" style="106" customWidth="1"/>
    <col min="8705" max="8705" width="6" style="106" customWidth="1"/>
    <col min="8706" max="8707" width="10.1640625" style="106" customWidth="1"/>
    <col min="8708" max="8708" width="10" style="106" customWidth="1"/>
    <col min="8709" max="8709" width="10.33203125" style="106" customWidth="1"/>
    <col min="8710" max="8720" width="9.1640625" style="106" customWidth="1"/>
    <col min="8721" max="8721" width="11.33203125" style="106" customWidth="1"/>
    <col min="8722" max="8742" width="13" style="106" hidden="1" customWidth="1"/>
    <col min="8743" max="8948" width="9.1640625" style="106" customWidth="1"/>
    <col min="8949" max="8949" width="28.6640625" style="106" customWidth="1"/>
    <col min="8950" max="8950" width="9" style="106" bestFit="1" customWidth="1"/>
    <col min="8951" max="8951" width="5.33203125" style="106" customWidth="1"/>
    <col min="8952" max="8952" width="9" style="106" bestFit="1" customWidth="1"/>
    <col min="8953" max="8953" width="5.33203125" style="106" customWidth="1"/>
    <col min="8954" max="8954" width="9" style="106" bestFit="1" customWidth="1"/>
    <col min="8955" max="8955" width="5" style="106" customWidth="1"/>
    <col min="8956" max="8956" width="9" style="106" bestFit="1" customWidth="1"/>
    <col min="8957" max="8957" width="5.1640625" style="106" customWidth="1"/>
    <col min="8958" max="8958" width="9.1640625" style="106" customWidth="1"/>
    <col min="8959" max="8959" width="6" style="106" customWidth="1"/>
    <col min="8960" max="8960" width="9.1640625" style="106" customWidth="1"/>
    <col min="8961" max="8961" width="6" style="106" customWidth="1"/>
    <col min="8962" max="8963" width="10.1640625" style="106" customWidth="1"/>
    <col min="8964" max="8964" width="10" style="106" customWidth="1"/>
    <col min="8965" max="8965" width="10.33203125" style="106" customWidth="1"/>
    <col min="8966" max="8976" width="9.1640625" style="106" customWidth="1"/>
    <col min="8977" max="8977" width="11.33203125" style="106" customWidth="1"/>
    <col min="8978" max="8998" width="13" style="106" hidden="1" customWidth="1"/>
    <col min="8999" max="9204" width="9.1640625" style="106" customWidth="1"/>
    <col min="9205" max="9205" width="28.6640625" style="106" customWidth="1"/>
    <col min="9206" max="9206" width="9" style="106" bestFit="1" customWidth="1"/>
    <col min="9207" max="9207" width="5.33203125" style="106" customWidth="1"/>
    <col min="9208" max="9208" width="9" style="106" bestFit="1" customWidth="1"/>
    <col min="9209" max="9209" width="5.33203125" style="106" customWidth="1"/>
    <col min="9210" max="9210" width="9" style="106" bestFit="1" customWidth="1"/>
    <col min="9211" max="9211" width="5" style="106" customWidth="1"/>
    <col min="9212" max="9212" width="9" style="106" bestFit="1" customWidth="1"/>
    <col min="9213" max="9213" width="5.1640625" style="106" customWidth="1"/>
    <col min="9214" max="9214" width="9.1640625" style="106" customWidth="1"/>
    <col min="9215" max="9215" width="6" style="106" customWidth="1"/>
    <col min="9216" max="9216" width="9.1640625" style="106" customWidth="1"/>
    <col min="9217" max="9217" width="6" style="106" customWidth="1"/>
    <col min="9218" max="9219" width="10.1640625" style="106" customWidth="1"/>
    <col min="9220" max="9220" width="10" style="106" customWidth="1"/>
    <col min="9221" max="9221" width="10.33203125" style="106" customWidth="1"/>
    <col min="9222" max="9232" width="9.1640625" style="106" customWidth="1"/>
    <col min="9233" max="9233" width="11.33203125" style="106" customWidth="1"/>
    <col min="9234" max="9254" width="13" style="106" hidden="1" customWidth="1"/>
    <col min="9255" max="9460" width="9.1640625" style="106" customWidth="1"/>
    <col min="9461" max="9461" width="28.6640625" style="106" customWidth="1"/>
    <col min="9462" max="9462" width="9" style="106" bestFit="1" customWidth="1"/>
    <col min="9463" max="9463" width="5.33203125" style="106" customWidth="1"/>
    <col min="9464" max="9464" width="9" style="106" bestFit="1" customWidth="1"/>
    <col min="9465" max="9465" width="5.33203125" style="106" customWidth="1"/>
    <col min="9466" max="9466" width="9" style="106" bestFit="1" customWidth="1"/>
    <col min="9467" max="9467" width="5" style="106" customWidth="1"/>
    <col min="9468" max="9468" width="9" style="106" bestFit="1" customWidth="1"/>
    <col min="9469" max="9469" width="5.1640625" style="106" customWidth="1"/>
    <col min="9470" max="9470" width="9.1640625" style="106" customWidth="1"/>
    <col min="9471" max="9471" width="6" style="106" customWidth="1"/>
    <col min="9472" max="9472" width="9.1640625" style="106" customWidth="1"/>
    <col min="9473" max="9473" width="6" style="106" customWidth="1"/>
    <col min="9474" max="9475" width="10.1640625" style="106" customWidth="1"/>
    <col min="9476" max="9476" width="10" style="106" customWidth="1"/>
    <col min="9477" max="9477" width="10.33203125" style="106" customWidth="1"/>
    <col min="9478" max="9488" width="9.1640625" style="106" customWidth="1"/>
    <col min="9489" max="9489" width="11.33203125" style="106" customWidth="1"/>
    <col min="9490" max="9510" width="13" style="106" hidden="1" customWidth="1"/>
    <col min="9511" max="9716" width="9.1640625" style="106" customWidth="1"/>
    <col min="9717" max="9717" width="28.6640625" style="106" customWidth="1"/>
    <col min="9718" max="9718" width="9" style="106" bestFit="1" customWidth="1"/>
    <col min="9719" max="9719" width="5.33203125" style="106" customWidth="1"/>
    <col min="9720" max="9720" width="9" style="106" bestFit="1" customWidth="1"/>
    <col min="9721" max="9721" width="5.33203125" style="106" customWidth="1"/>
    <col min="9722" max="9722" width="9" style="106" bestFit="1" customWidth="1"/>
    <col min="9723" max="9723" width="5" style="106" customWidth="1"/>
    <col min="9724" max="9724" width="9" style="106" bestFit="1" customWidth="1"/>
    <col min="9725" max="9725" width="5.1640625" style="106" customWidth="1"/>
    <col min="9726" max="9726" width="9.1640625" style="106" customWidth="1"/>
    <col min="9727" max="9727" width="6" style="106" customWidth="1"/>
    <col min="9728" max="9728" width="9.1640625" style="106" customWidth="1"/>
    <col min="9729" max="9729" width="6" style="106" customWidth="1"/>
    <col min="9730" max="9731" width="10.1640625" style="106" customWidth="1"/>
    <col min="9732" max="9732" width="10" style="106" customWidth="1"/>
    <col min="9733" max="9733" width="10.33203125" style="106" customWidth="1"/>
    <col min="9734" max="9744" width="9.1640625" style="106" customWidth="1"/>
    <col min="9745" max="9745" width="11.33203125" style="106" customWidth="1"/>
    <col min="9746" max="9766" width="13" style="106" hidden="1" customWidth="1"/>
    <col min="9767" max="9972" width="9.1640625" style="106" customWidth="1"/>
    <col min="9973" max="9973" width="28.6640625" style="106" customWidth="1"/>
    <col min="9974" max="9974" width="9" style="106" bestFit="1" customWidth="1"/>
    <col min="9975" max="9975" width="5.33203125" style="106" customWidth="1"/>
    <col min="9976" max="9976" width="9" style="106" bestFit="1" customWidth="1"/>
    <col min="9977" max="9977" width="5.33203125" style="106" customWidth="1"/>
    <col min="9978" max="9978" width="9" style="106" bestFit="1" customWidth="1"/>
    <col min="9979" max="9979" width="5" style="106" customWidth="1"/>
    <col min="9980" max="9980" width="9" style="106" bestFit="1" customWidth="1"/>
    <col min="9981" max="9981" width="5.1640625" style="106" customWidth="1"/>
    <col min="9982" max="9982" width="9.1640625" style="106" customWidth="1"/>
    <col min="9983" max="9983" width="6" style="106" customWidth="1"/>
    <col min="9984" max="9984" width="9.1640625" style="106" customWidth="1"/>
    <col min="9985" max="9985" width="6" style="106" customWidth="1"/>
    <col min="9986" max="9987" width="10.1640625" style="106" customWidth="1"/>
    <col min="9988" max="9988" width="10" style="106" customWidth="1"/>
    <col min="9989" max="9989" width="10.33203125" style="106" customWidth="1"/>
    <col min="9990" max="10000" width="9.1640625" style="106" customWidth="1"/>
    <col min="10001" max="10001" width="11.33203125" style="106" customWidth="1"/>
    <col min="10002" max="10022" width="13" style="106" hidden="1" customWidth="1"/>
    <col min="10023" max="10228" width="9.1640625" style="106" customWidth="1"/>
    <col min="10229" max="10229" width="28.6640625" style="106" customWidth="1"/>
    <col min="10230" max="10230" width="9" style="106" bestFit="1" customWidth="1"/>
    <col min="10231" max="10231" width="5.33203125" style="106" customWidth="1"/>
    <col min="10232" max="10232" width="9" style="106" bestFit="1" customWidth="1"/>
    <col min="10233" max="10233" width="5.33203125" style="106" customWidth="1"/>
    <col min="10234" max="10234" width="9" style="106" bestFit="1" customWidth="1"/>
    <col min="10235" max="10235" width="5" style="106" customWidth="1"/>
    <col min="10236" max="10236" width="9" style="106" bestFit="1" customWidth="1"/>
    <col min="10237" max="10237" width="5.1640625" style="106" customWidth="1"/>
    <col min="10238" max="10238" width="9.1640625" style="106" customWidth="1"/>
    <col min="10239" max="10239" width="6" style="106" customWidth="1"/>
    <col min="10240" max="10240" width="9.1640625" style="106" customWidth="1"/>
    <col min="10241" max="10241" width="6" style="106" customWidth="1"/>
    <col min="10242" max="10243" width="10.1640625" style="106" customWidth="1"/>
    <col min="10244" max="10244" width="10" style="106" customWidth="1"/>
    <col min="10245" max="10245" width="10.33203125" style="106" customWidth="1"/>
    <col min="10246" max="10256" width="9.1640625" style="106" customWidth="1"/>
    <col min="10257" max="10257" width="11.33203125" style="106" customWidth="1"/>
    <col min="10258" max="10278" width="13" style="106" hidden="1" customWidth="1"/>
    <col min="10279" max="10484" width="9.1640625" style="106" customWidth="1"/>
    <col min="10485" max="10485" width="28.6640625" style="106" customWidth="1"/>
    <col min="10486" max="10486" width="9" style="106" bestFit="1" customWidth="1"/>
    <col min="10487" max="10487" width="5.33203125" style="106" customWidth="1"/>
    <col min="10488" max="10488" width="9" style="106" bestFit="1" customWidth="1"/>
    <col min="10489" max="10489" width="5.33203125" style="106" customWidth="1"/>
    <col min="10490" max="10490" width="9" style="106" bestFit="1" customWidth="1"/>
    <col min="10491" max="10491" width="5" style="106" customWidth="1"/>
    <col min="10492" max="10492" width="9" style="106" bestFit="1" customWidth="1"/>
    <col min="10493" max="10493" width="5.1640625" style="106" customWidth="1"/>
    <col min="10494" max="10494" width="9.1640625" style="106" customWidth="1"/>
    <col min="10495" max="10495" width="6" style="106" customWidth="1"/>
    <col min="10496" max="10496" width="9.1640625" style="106" customWidth="1"/>
    <col min="10497" max="10497" width="6" style="106" customWidth="1"/>
    <col min="10498" max="10499" width="10.1640625" style="106" customWidth="1"/>
    <col min="10500" max="10500" width="10" style="106" customWidth="1"/>
    <col min="10501" max="10501" width="10.33203125" style="106" customWidth="1"/>
    <col min="10502" max="10512" width="9.1640625" style="106" customWidth="1"/>
    <col min="10513" max="10513" width="11.33203125" style="106" customWidth="1"/>
    <col min="10514" max="10534" width="13" style="106" hidden="1" customWidth="1"/>
    <col min="10535" max="10740" width="9.1640625" style="106" customWidth="1"/>
    <col min="10741" max="10741" width="28.6640625" style="106" customWidth="1"/>
    <col min="10742" max="10742" width="9" style="106" bestFit="1" customWidth="1"/>
    <col min="10743" max="10743" width="5.33203125" style="106" customWidth="1"/>
    <col min="10744" max="10744" width="9" style="106" bestFit="1" customWidth="1"/>
    <col min="10745" max="10745" width="5.33203125" style="106" customWidth="1"/>
    <col min="10746" max="10746" width="9" style="106" bestFit="1" customWidth="1"/>
    <col min="10747" max="10747" width="5" style="106" customWidth="1"/>
    <col min="10748" max="10748" width="9" style="106" bestFit="1" customWidth="1"/>
    <col min="10749" max="10749" width="5.1640625" style="106" customWidth="1"/>
    <col min="10750" max="10750" width="9.1640625" style="106" customWidth="1"/>
    <col min="10751" max="10751" width="6" style="106" customWidth="1"/>
    <col min="10752" max="10752" width="9.1640625" style="106" customWidth="1"/>
    <col min="10753" max="10753" width="6" style="106" customWidth="1"/>
    <col min="10754" max="10755" width="10.1640625" style="106" customWidth="1"/>
    <col min="10756" max="10756" width="10" style="106" customWidth="1"/>
    <col min="10757" max="10757" width="10.33203125" style="106" customWidth="1"/>
    <col min="10758" max="10768" width="9.1640625" style="106" customWidth="1"/>
    <col min="10769" max="10769" width="11.33203125" style="106" customWidth="1"/>
    <col min="10770" max="10790" width="13" style="106" hidden="1" customWidth="1"/>
    <col min="10791" max="10996" width="9.1640625" style="106" customWidth="1"/>
    <col min="10997" max="10997" width="28.6640625" style="106" customWidth="1"/>
    <col min="10998" max="10998" width="9" style="106" bestFit="1" customWidth="1"/>
    <col min="10999" max="10999" width="5.33203125" style="106" customWidth="1"/>
    <col min="11000" max="11000" width="9" style="106" bestFit="1" customWidth="1"/>
    <col min="11001" max="11001" width="5.33203125" style="106" customWidth="1"/>
    <col min="11002" max="11002" width="9" style="106" bestFit="1" customWidth="1"/>
    <col min="11003" max="11003" width="5" style="106" customWidth="1"/>
    <col min="11004" max="11004" width="9" style="106" bestFit="1" customWidth="1"/>
    <col min="11005" max="11005" width="5.1640625" style="106" customWidth="1"/>
    <col min="11006" max="11006" width="9.1640625" style="106" customWidth="1"/>
    <col min="11007" max="11007" width="6" style="106" customWidth="1"/>
    <col min="11008" max="11008" width="9.1640625" style="106" customWidth="1"/>
    <col min="11009" max="11009" width="6" style="106" customWidth="1"/>
    <col min="11010" max="11011" width="10.1640625" style="106" customWidth="1"/>
    <col min="11012" max="11012" width="10" style="106" customWidth="1"/>
    <col min="11013" max="11013" width="10.33203125" style="106" customWidth="1"/>
    <col min="11014" max="11024" width="9.1640625" style="106" customWidth="1"/>
    <col min="11025" max="11025" width="11.33203125" style="106" customWidth="1"/>
    <col min="11026" max="11046" width="13" style="106" hidden="1" customWidth="1"/>
    <col min="11047" max="11252" width="9.1640625" style="106" customWidth="1"/>
    <col min="11253" max="11253" width="28.6640625" style="106" customWidth="1"/>
    <col min="11254" max="11254" width="9" style="106" bestFit="1" customWidth="1"/>
    <col min="11255" max="11255" width="5.33203125" style="106" customWidth="1"/>
    <col min="11256" max="11256" width="9" style="106" bestFit="1" customWidth="1"/>
    <col min="11257" max="11257" width="5.33203125" style="106" customWidth="1"/>
    <col min="11258" max="11258" width="9" style="106" bestFit="1" customWidth="1"/>
    <col min="11259" max="11259" width="5" style="106" customWidth="1"/>
    <col min="11260" max="11260" width="9" style="106" bestFit="1" customWidth="1"/>
    <col min="11261" max="11261" width="5.1640625" style="106" customWidth="1"/>
    <col min="11262" max="11262" width="9.1640625" style="106" customWidth="1"/>
    <col min="11263" max="11263" width="6" style="106" customWidth="1"/>
    <col min="11264" max="11264" width="9.1640625" style="106" customWidth="1"/>
    <col min="11265" max="11265" width="6" style="106" customWidth="1"/>
    <col min="11266" max="11267" width="10.1640625" style="106" customWidth="1"/>
    <col min="11268" max="11268" width="10" style="106" customWidth="1"/>
    <col min="11269" max="11269" width="10.33203125" style="106" customWidth="1"/>
    <col min="11270" max="11280" width="9.1640625" style="106" customWidth="1"/>
    <col min="11281" max="11281" width="11.33203125" style="106" customWidth="1"/>
    <col min="11282" max="11302" width="13" style="106" hidden="1" customWidth="1"/>
    <col min="11303" max="11508" width="9.1640625" style="106" customWidth="1"/>
    <col min="11509" max="11509" width="28.6640625" style="106" customWidth="1"/>
    <col min="11510" max="11510" width="9" style="106" bestFit="1" customWidth="1"/>
    <col min="11511" max="11511" width="5.33203125" style="106" customWidth="1"/>
    <col min="11512" max="11512" width="9" style="106" bestFit="1" customWidth="1"/>
    <col min="11513" max="11513" width="5.33203125" style="106" customWidth="1"/>
    <col min="11514" max="11514" width="9" style="106" bestFit="1" customWidth="1"/>
    <col min="11515" max="11515" width="5" style="106" customWidth="1"/>
    <col min="11516" max="11516" width="9" style="106" bestFit="1" customWidth="1"/>
    <col min="11517" max="11517" width="5.1640625" style="106" customWidth="1"/>
    <col min="11518" max="11518" width="9.1640625" style="106" customWidth="1"/>
    <col min="11519" max="11519" width="6" style="106" customWidth="1"/>
    <col min="11520" max="11520" width="9.1640625" style="106" customWidth="1"/>
    <col min="11521" max="11521" width="6" style="106" customWidth="1"/>
    <col min="11522" max="11523" width="10.1640625" style="106" customWidth="1"/>
    <col min="11524" max="11524" width="10" style="106" customWidth="1"/>
    <col min="11525" max="11525" width="10.33203125" style="106" customWidth="1"/>
    <col min="11526" max="11536" width="9.1640625" style="106" customWidth="1"/>
    <col min="11537" max="11537" width="11.33203125" style="106" customWidth="1"/>
    <col min="11538" max="11558" width="13" style="106" hidden="1" customWidth="1"/>
    <col min="11559" max="11764" width="9.1640625" style="106" customWidth="1"/>
    <col min="11765" max="11765" width="28.6640625" style="106" customWidth="1"/>
    <col min="11766" max="11766" width="9" style="106" bestFit="1" customWidth="1"/>
    <col min="11767" max="11767" width="5.33203125" style="106" customWidth="1"/>
    <col min="11768" max="11768" width="9" style="106" bestFit="1" customWidth="1"/>
    <col min="11769" max="11769" width="5.33203125" style="106" customWidth="1"/>
    <col min="11770" max="11770" width="9" style="106" bestFit="1" customWidth="1"/>
    <col min="11771" max="11771" width="5" style="106" customWidth="1"/>
    <col min="11772" max="11772" width="9" style="106" bestFit="1" customWidth="1"/>
    <col min="11773" max="11773" width="5.1640625" style="106" customWidth="1"/>
    <col min="11774" max="11774" width="9.1640625" style="106" customWidth="1"/>
    <col min="11775" max="11775" width="6" style="106" customWidth="1"/>
    <col min="11776" max="11776" width="9.1640625" style="106" customWidth="1"/>
    <col min="11777" max="11777" width="6" style="106" customWidth="1"/>
    <col min="11778" max="11779" width="10.1640625" style="106" customWidth="1"/>
    <col min="11780" max="11780" width="10" style="106" customWidth="1"/>
    <col min="11781" max="11781" width="10.33203125" style="106" customWidth="1"/>
    <col min="11782" max="11792" width="9.1640625" style="106" customWidth="1"/>
    <col min="11793" max="11793" width="11.33203125" style="106" customWidth="1"/>
    <col min="11794" max="11814" width="13" style="106" hidden="1" customWidth="1"/>
    <col min="11815" max="12020" width="9.1640625" style="106" customWidth="1"/>
    <col min="12021" max="12021" width="28.6640625" style="106" customWidth="1"/>
    <col min="12022" max="12022" width="9" style="106" bestFit="1" customWidth="1"/>
    <col min="12023" max="12023" width="5.33203125" style="106" customWidth="1"/>
    <col min="12024" max="12024" width="9" style="106" bestFit="1" customWidth="1"/>
    <col min="12025" max="12025" width="5.33203125" style="106" customWidth="1"/>
    <col min="12026" max="12026" width="9" style="106" bestFit="1" customWidth="1"/>
    <col min="12027" max="12027" width="5" style="106" customWidth="1"/>
    <col min="12028" max="12028" width="9" style="106" bestFit="1" customWidth="1"/>
    <col min="12029" max="12029" width="5.1640625" style="106" customWidth="1"/>
    <col min="12030" max="12030" width="9.1640625" style="106" customWidth="1"/>
    <col min="12031" max="12031" width="6" style="106" customWidth="1"/>
    <col min="12032" max="12032" width="9.1640625" style="106" customWidth="1"/>
    <col min="12033" max="12033" width="6" style="106" customWidth="1"/>
    <col min="12034" max="12035" width="10.1640625" style="106" customWidth="1"/>
    <col min="12036" max="12036" width="10" style="106" customWidth="1"/>
    <col min="12037" max="12037" width="10.33203125" style="106" customWidth="1"/>
    <col min="12038" max="12048" width="9.1640625" style="106" customWidth="1"/>
    <col min="12049" max="12049" width="11.33203125" style="106" customWidth="1"/>
    <col min="12050" max="12070" width="13" style="106" hidden="1" customWidth="1"/>
    <col min="12071" max="12276" width="9.1640625" style="106" customWidth="1"/>
    <col min="12277" max="12277" width="28.6640625" style="106" customWidth="1"/>
    <col min="12278" max="12278" width="9" style="106" bestFit="1" customWidth="1"/>
    <col min="12279" max="12279" width="5.33203125" style="106" customWidth="1"/>
    <col min="12280" max="12280" width="9" style="106" bestFit="1" customWidth="1"/>
    <col min="12281" max="12281" width="5.33203125" style="106" customWidth="1"/>
    <col min="12282" max="12282" width="9" style="106" bestFit="1" customWidth="1"/>
    <col min="12283" max="12283" width="5" style="106" customWidth="1"/>
    <col min="12284" max="12284" width="9" style="106" bestFit="1" customWidth="1"/>
    <col min="12285" max="12285" width="5.1640625" style="106" customWidth="1"/>
    <col min="12286" max="12286" width="9.1640625" style="106" customWidth="1"/>
    <col min="12287" max="12287" width="6" style="106" customWidth="1"/>
    <col min="12288" max="12288" width="9.1640625" style="106" customWidth="1"/>
    <col min="12289" max="12289" width="6" style="106" customWidth="1"/>
    <col min="12290" max="12291" width="10.1640625" style="106" customWidth="1"/>
    <col min="12292" max="12292" width="10" style="106" customWidth="1"/>
    <col min="12293" max="12293" width="10.33203125" style="106" customWidth="1"/>
    <col min="12294" max="12304" width="9.1640625" style="106" customWidth="1"/>
    <col min="12305" max="12305" width="11.33203125" style="106" customWidth="1"/>
    <col min="12306" max="12326" width="13" style="106" hidden="1" customWidth="1"/>
    <col min="12327" max="12532" width="9.1640625" style="106" customWidth="1"/>
    <col min="12533" max="12533" width="28.6640625" style="106" customWidth="1"/>
    <col min="12534" max="12534" width="9" style="106" bestFit="1" customWidth="1"/>
    <col min="12535" max="12535" width="5.33203125" style="106" customWidth="1"/>
    <col min="12536" max="12536" width="9" style="106" bestFit="1" customWidth="1"/>
    <col min="12537" max="12537" width="5.33203125" style="106" customWidth="1"/>
    <col min="12538" max="12538" width="9" style="106" bestFit="1" customWidth="1"/>
    <col min="12539" max="12539" width="5" style="106" customWidth="1"/>
    <col min="12540" max="12540" width="9" style="106" bestFit="1" customWidth="1"/>
    <col min="12541" max="12541" width="5.1640625" style="106" customWidth="1"/>
    <col min="12542" max="12542" width="9.1640625" style="106" customWidth="1"/>
    <col min="12543" max="12543" width="6" style="106" customWidth="1"/>
    <col min="12544" max="12544" width="9.1640625" style="106" customWidth="1"/>
    <col min="12545" max="12545" width="6" style="106" customWidth="1"/>
    <col min="12546" max="12547" width="10.1640625" style="106" customWidth="1"/>
    <col min="12548" max="12548" width="10" style="106" customWidth="1"/>
    <col min="12549" max="12549" width="10.33203125" style="106" customWidth="1"/>
    <col min="12550" max="12560" width="9.1640625" style="106" customWidth="1"/>
    <col min="12561" max="12561" width="11.33203125" style="106" customWidth="1"/>
    <col min="12562" max="12582" width="13" style="106" hidden="1" customWidth="1"/>
    <col min="12583" max="12788" width="9.1640625" style="106" customWidth="1"/>
    <col min="12789" max="12789" width="28.6640625" style="106" customWidth="1"/>
    <col min="12790" max="12790" width="9" style="106" bestFit="1" customWidth="1"/>
    <col min="12791" max="12791" width="5.33203125" style="106" customWidth="1"/>
    <col min="12792" max="12792" width="9" style="106" bestFit="1" customWidth="1"/>
    <col min="12793" max="12793" width="5.33203125" style="106" customWidth="1"/>
    <col min="12794" max="12794" width="9" style="106" bestFit="1" customWidth="1"/>
    <col min="12795" max="12795" width="5" style="106" customWidth="1"/>
    <col min="12796" max="12796" width="9" style="106" bestFit="1" customWidth="1"/>
    <col min="12797" max="12797" width="5.1640625" style="106" customWidth="1"/>
    <col min="12798" max="12798" width="9.1640625" style="106" customWidth="1"/>
    <col min="12799" max="12799" width="6" style="106" customWidth="1"/>
    <col min="12800" max="12800" width="9.1640625" style="106" customWidth="1"/>
    <col min="12801" max="12801" width="6" style="106" customWidth="1"/>
    <col min="12802" max="12803" width="10.1640625" style="106" customWidth="1"/>
    <col min="12804" max="12804" width="10" style="106" customWidth="1"/>
    <col min="12805" max="12805" width="10.33203125" style="106" customWidth="1"/>
    <col min="12806" max="12816" width="9.1640625" style="106" customWidth="1"/>
    <col min="12817" max="12817" width="11.33203125" style="106" customWidth="1"/>
    <col min="12818" max="12838" width="13" style="106" hidden="1" customWidth="1"/>
    <col min="12839" max="13044" width="9.1640625" style="106" customWidth="1"/>
    <col min="13045" max="13045" width="28.6640625" style="106" customWidth="1"/>
    <col min="13046" max="13046" width="9" style="106" bestFit="1" customWidth="1"/>
    <col min="13047" max="13047" width="5.33203125" style="106" customWidth="1"/>
    <col min="13048" max="13048" width="9" style="106" bestFit="1" customWidth="1"/>
    <col min="13049" max="13049" width="5.33203125" style="106" customWidth="1"/>
    <col min="13050" max="13050" width="9" style="106" bestFit="1" customWidth="1"/>
    <col min="13051" max="13051" width="5" style="106" customWidth="1"/>
    <col min="13052" max="13052" width="9" style="106" bestFit="1" customWidth="1"/>
    <col min="13053" max="13053" width="5.1640625" style="106" customWidth="1"/>
    <col min="13054" max="13054" width="9.1640625" style="106" customWidth="1"/>
    <col min="13055" max="13055" width="6" style="106" customWidth="1"/>
    <col min="13056" max="13056" width="9.1640625" style="106" customWidth="1"/>
    <col min="13057" max="13057" width="6" style="106" customWidth="1"/>
    <col min="13058" max="13059" width="10.1640625" style="106" customWidth="1"/>
    <col min="13060" max="13060" width="10" style="106" customWidth="1"/>
    <col min="13061" max="13061" width="10.33203125" style="106" customWidth="1"/>
    <col min="13062" max="13072" width="9.1640625" style="106" customWidth="1"/>
    <col min="13073" max="13073" width="11.33203125" style="106" customWidth="1"/>
    <col min="13074" max="13094" width="13" style="106" hidden="1" customWidth="1"/>
    <col min="13095" max="13300" width="9.1640625" style="106" customWidth="1"/>
    <col min="13301" max="13301" width="28.6640625" style="106" customWidth="1"/>
    <col min="13302" max="13302" width="9" style="106" bestFit="1" customWidth="1"/>
    <col min="13303" max="13303" width="5.33203125" style="106" customWidth="1"/>
    <col min="13304" max="13304" width="9" style="106" bestFit="1" customWidth="1"/>
    <col min="13305" max="13305" width="5.33203125" style="106" customWidth="1"/>
    <col min="13306" max="13306" width="9" style="106" bestFit="1" customWidth="1"/>
    <col min="13307" max="13307" width="5" style="106" customWidth="1"/>
    <col min="13308" max="13308" width="9" style="106" bestFit="1" customWidth="1"/>
    <col min="13309" max="13309" width="5.1640625" style="106" customWidth="1"/>
    <col min="13310" max="13310" width="9.1640625" style="106" customWidth="1"/>
    <col min="13311" max="13311" width="6" style="106" customWidth="1"/>
    <col min="13312" max="13312" width="9.1640625" style="106" customWidth="1"/>
    <col min="13313" max="13313" width="6" style="106" customWidth="1"/>
    <col min="13314" max="13315" width="10.1640625" style="106" customWidth="1"/>
    <col min="13316" max="13316" width="10" style="106" customWidth="1"/>
    <col min="13317" max="13317" width="10.33203125" style="106" customWidth="1"/>
    <col min="13318" max="13328" width="9.1640625" style="106" customWidth="1"/>
    <col min="13329" max="13329" width="11.33203125" style="106" customWidth="1"/>
    <col min="13330" max="13350" width="13" style="106" hidden="1" customWidth="1"/>
    <col min="13351" max="13556" width="9.1640625" style="106" customWidth="1"/>
    <col min="13557" max="13557" width="28.6640625" style="106" customWidth="1"/>
    <col min="13558" max="13558" width="9" style="106" bestFit="1" customWidth="1"/>
    <col min="13559" max="13559" width="5.33203125" style="106" customWidth="1"/>
    <col min="13560" max="13560" width="9" style="106" bestFit="1" customWidth="1"/>
    <col min="13561" max="13561" width="5.33203125" style="106" customWidth="1"/>
    <col min="13562" max="13562" width="9" style="106" bestFit="1" customWidth="1"/>
    <col min="13563" max="13563" width="5" style="106" customWidth="1"/>
    <col min="13564" max="13564" width="9" style="106" bestFit="1" customWidth="1"/>
    <col min="13565" max="13565" width="5.1640625" style="106" customWidth="1"/>
    <col min="13566" max="13566" width="9.1640625" style="106" customWidth="1"/>
    <col min="13567" max="13567" width="6" style="106" customWidth="1"/>
    <col min="13568" max="13568" width="9.1640625" style="106" customWidth="1"/>
    <col min="13569" max="13569" width="6" style="106" customWidth="1"/>
    <col min="13570" max="13571" width="10.1640625" style="106" customWidth="1"/>
    <col min="13572" max="13572" width="10" style="106" customWidth="1"/>
    <col min="13573" max="13573" width="10.33203125" style="106" customWidth="1"/>
    <col min="13574" max="13584" width="9.1640625" style="106" customWidth="1"/>
    <col min="13585" max="13585" width="11.33203125" style="106" customWidth="1"/>
    <col min="13586" max="13606" width="13" style="106" hidden="1" customWidth="1"/>
    <col min="13607" max="13812" width="9.1640625" style="106" customWidth="1"/>
    <col min="13813" max="13813" width="28.6640625" style="106" customWidth="1"/>
    <col min="13814" max="13814" width="9" style="106" bestFit="1" customWidth="1"/>
    <col min="13815" max="13815" width="5.33203125" style="106" customWidth="1"/>
    <col min="13816" max="13816" width="9" style="106" bestFit="1" customWidth="1"/>
    <col min="13817" max="13817" width="5.33203125" style="106" customWidth="1"/>
    <col min="13818" max="13818" width="9" style="106" bestFit="1" customWidth="1"/>
    <col min="13819" max="13819" width="5" style="106" customWidth="1"/>
    <col min="13820" max="13820" width="9" style="106" bestFit="1" customWidth="1"/>
    <col min="13821" max="13821" width="5.1640625" style="106" customWidth="1"/>
    <col min="13822" max="13822" width="9.1640625" style="106" customWidth="1"/>
    <col min="13823" max="13823" width="6" style="106" customWidth="1"/>
    <col min="13824" max="13824" width="9.1640625" style="106" customWidth="1"/>
    <col min="13825" max="13825" width="6" style="106" customWidth="1"/>
    <col min="13826" max="13827" width="10.1640625" style="106" customWidth="1"/>
    <col min="13828" max="13828" width="10" style="106" customWidth="1"/>
    <col min="13829" max="13829" width="10.33203125" style="106" customWidth="1"/>
    <col min="13830" max="13840" width="9.1640625" style="106" customWidth="1"/>
    <col min="13841" max="13841" width="11.33203125" style="106" customWidth="1"/>
    <col min="13842" max="13862" width="13" style="106" hidden="1" customWidth="1"/>
    <col min="13863" max="14068" width="9.1640625" style="106" customWidth="1"/>
    <col min="14069" max="14069" width="28.6640625" style="106" customWidth="1"/>
    <col min="14070" max="14070" width="9" style="106" bestFit="1" customWidth="1"/>
    <col min="14071" max="14071" width="5.33203125" style="106" customWidth="1"/>
    <col min="14072" max="14072" width="9" style="106" bestFit="1" customWidth="1"/>
    <col min="14073" max="14073" width="5.33203125" style="106" customWidth="1"/>
    <col min="14074" max="14074" width="9" style="106" bestFit="1" customWidth="1"/>
    <col min="14075" max="14075" width="5" style="106" customWidth="1"/>
    <col min="14076" max="14076" width="9" style="106" bestFit="1" customWidth="1"/>
    <col min="14077" max="14077" width="5.1640625" style="106" customWidth="1"/>
    <col min="14078" max="14078" width="9.1640625" style="106" customWidth="1"/>
    <col min="14079" max="14079" width="6" style="106" customWidth="1"/>
    <col min="14080" max="14080" width="9.1640625" style="106" customWidth="1"/>
    <col min="14081" max="14081" width="6" style="106" customWidth="1"/>
    <col min="14082" max="14083" width="10.1640625" style="106" customWidth="1"/>
    <col min="14084" max="14084" width="10" style="106" customWidth="1"/>
    <col min="14085" max="14085" width="10.33203125" style="106" customWidth="1"/>
    <col min="14086" max="14096" width="9.1640625" style="106" customWidth="1"/>
    <col min="14097" max="14097" width="11.33203125" style="106" customWidth="1"/>
    <col min="14098" max="14118" width="13" style="106" hidden="1" customWidth="1"/>
    <col min="14119" max="14324" width="9.1640625" style="106" customWidth="1"/>
    <col min="14325" max="14325" width="28.6640625" style="106" customWidth="1"/>
    <col min="14326" max="14326" width="9" style="106" bestFit="1" customWidth="1"/>
    <col min="14327" max="14327" width="5.33203125" style="106" customWidth="1"/>
    <col min="14328" max="14328" width="9" style="106" bestFit="1" customWidth="1"/>
    <col min="14329" max="14329" width="5.33203125" style="106" customWidth="1"/>
    <col min="14330" max="14330" width="9" style="106" bestFit="1" customWidth="1"/>
    <col min="14331" max="14331" width="5" style="106" customWidth="1"/>
    <col min="14332" max="14332" width="9" style="106" bestFit="1" customWidth="1"/>
    <col min="14333" max="14333" width="5.1640625" style="106" customWidth="1"/>
    <col min="14334" max="14334" width="9.1640625" style="106" customWidth="1"/>
    <col min="14335" max="14335" width="6" style="106" customWidth="1"/>
    <col min="14336" max="14336" width="9.1640625" style="106" customWidth="1"/>
    <col min="14337" max="14337" width="6" style="106" customWidth="1"/>
    <col min="14338" max="14339" width="10.1640625" style="106" customWidth="1"/>
    <col min="14340" max="14340" width="10" style="106" customWidth="1"/>
    <col min="14341" max="14341" width="10.33203125" style="106" customWidth="1"/>
    <col min="14342" max="14352" width="9.1640625" style="106" customWidth="1"/>
    <col min="14353" max="14353" width="11.33203125" style="106" customWidth="1"/>
    <col min="14354" max="14374" width="13" style="106" hidden="1" customWidth="1"/>
    <col min="14375" max="14580" width="9.1640625" style="106" customWidth="1"/>
    <col min="14581" max="14581" width="28.6640625" style="106" customWidth="1"/>
    <col min="14582" max="14582" width="9" style="106" bestFit="1" customWidth="1"/>
    <col min="14583" max="14583" width="5.33203125" style="106" customWidth="1"/>
    <col min="14584" max="14584" width="9" style="106" bestFit="1" customWidth="1"/>
    <col min="14585" max="14585" width="5.33203125" style="106" customWidth="1"/>
    <col min="14586" max="14586" width="9" style="106" bestFit="1" customWidth="1"/>
    <col min="14587" max="14587" width="5" style="106" customWidth="1"/>
    <col min="14588" max="14588" width="9" style="106" bestFit="1" customWidth="1"/>
    <col min="14589" max="14589" width="5.1640625" style="106" customWidth="1"/>
    <col min="14590" max="14590" width="9.1640625" style="106" customWidth="1"/>
    <col min="14591" max="14591" width="6" style="106" customWidth="1"/>
    <col min="14592" max="14592" width="9.1640625" style="106" customWidth="1"/>
    <col min="14593" max="14593" width="6" style="106" customWidth="1"/>
    <col min="14594" max="14595" width="10.1640625" style="106" customWidth="1"/>
    <col min="14596" max="14596" width="10" style="106" customWidth="1"/>
    <col min="14597" max="14597" width="10.33203125" style="106" customWidth="1"/>
    <col min="14598" max="14608" width="9.1640625" style="106" customWidth="1"/>
    <col min="14609" max="14609" width="11.33203125" style="106" customWidth="1"/>
    <col min="14610" max="14630" width="13" style="106" hidden="1" customWidth="1"/>
    <col min="14631" max="14836" width="9.1640625" style="106" customWidth="1"/>
    <col min="14837" max="14837" width="28.6640625" style="106" customWidth="1"/>
    <col min="14838" max="14838" width="9" style="106" bestFit="1" customWidth="1"/>
    <col min="14839" max="14839" width="5.33203125" style="106" customWidth="1"/>
    <col min="14840" max="14840" width="9" style="106" bestFit="1" customWidth="1"/>
    <col min="14841" max="14841" width="5.33203125" style="106" customWidth="1"/>
    <col min="14842" max="14842" width="9" style="106" bestFit="1" customWidth="1"/>
    <col min="14843" max="14843" width="5" style="106" customWidth="1"/>
    <col min="14844" max="14844" width="9" style="106" bestFit="1" customWidth="1"/>
    <col min="14845" max="14845" width="5.1640625" style="106" customWidth="1"/>
    <col min="14846" max="14846" width="9.1640625" style="106" customWidth="1"/>
    <col min="14847" max="14847" width="6" style="106" customWidth="1"/>
    <col min="14848" max="14848" width="9.1640625" style="106" customWidth="1"/>
    <col min="14849" max="14849" width="6" style="106" customWidth="1"/>
    <col min="14850" max="14851" width="10.1640625" style="106" customWidth="1"/>
    <col min="14852" max="14852" width="10" style="106" customWidth="1"/>
    <col min="14853" max="14853" width="10.33203125" style="106" customWidth="1"/>
    <col min="14854" max="14864" width="9.1640625" style="106" customWidth="1"/>
    <col min="14865" max="14865" width="11.33203125" style="106" customWidth="1"/>
    <col min="14866" max="14886" width="13" style="106" hidden="1" customWidth="1"/>
    <col min="14887" max="15092" width="9.1640625" style="106" customWidth="1"/>
    <col min="15093" max="15093" width="28.6640625" style="106" customWidth="1"/>
    <col min="15094" max="15094" width="9" style="106" bestFit="1" customWidth="1"/>
    <col min="15095" max="15095" width="5.33203125" style="106" customWidth="1"/>
    <col min="15096" max="15096" width="9" style="106" bestFit="1" customWidth="1"/>
    <col min="15097" max="15097" width="5.33203125" style="106" customWidth="1"/>
    <col min="15098" max="15098" width="9" style="106" bestFit="1" customWidth="1"/>
    <col min="15099" max="15099" width="5" style="106" customWidth="1"/>
    <col min="15100" max="15100" width="9" style="106" bestFit="1" customWidth="1"/>
    <col min="15101" max="15101" width="5.1640625" style="106" customWidth="1"/>
    <col min="15102" max="15102" width="9.1640625" style="106" customWidth="1"/>
    <col min="15103" max="15103" width="6" style="106" customWidth="1"/>
    <col min="15104" max="15104" width="9.1640625" style="106" customWidth="1"/>
    <col min="15105" max="15105" width="6" style="106" customWidth="1"/>
    <col min="15106" max="15107" width="10.1640625" style="106" customWidth="1"/>
    <col min="15108" max="15108" width="10" style="106" customWidth="1"/>
    <col min="15109" max="15109" width="10.33203125" style="106" customWidth="1"/>
    <col min="15110" max="15120" width="9.1640625" style="106" customWidth="1"/>
    <col min="15121" max="15121" width="11.33203125" style="106" customWidth="1"/>
    <col min="15122" max="15142" width="13" style="106" hidden="1" customWidth="1"/>
    <col min="15143" max="15348" width="9.1640625" style="106" customWidth="1"/>
    <col min="15349" max="15349" width="28.6640625" style="106" customWidth="1"/>
    <col min="15350" max="15350" width="9" style="106" bestFit="1" customWidth="1"/>
    <col min="15351" max="15351" width="5.33203125" style="106" customWidth="1"/>
    <col min="15352" max="15352" width="9" style="106" bestFit="1" customWidth="1"/>
    <col min="15353" max="15353" width="5.33203125" style="106" customWidth="1"/>
    <col min="15354" max="15354" width="9" style="106" bestFit="1" customWidth="1"/>
    <col min="15355" max="15355" width="5" style="106" customWidth="1"/>
    <col min="15356" max="15356" width="9" style="106" bestFit="1" customWidth="1"/>
    <col min="15357" max="15357" width="5.1640625" style="106" customWidth="1"/>
    <col min="15358" max="15358" width="9.1640625" style="106" customWidth="1"/>
    <col min="15359" max="15359" width="6" style="106" customWidth="1"/>
    <col min="15360" max="15360" width="9.1640625" style="106" customWidth="1"/>
    <col min="15361" max="15361" width="6" style="106" customWidth="1"/>
    <col min="15362" max="15363" width="10.1640625" style="106" customWidth="1"/>
    <col min="15364" max="15364" width="10" style="106" customWidth="1"/>
    <col min="15365" max="15365" width="10.33203125" style="106" customWidth="1"/>
    <col min="15366" max="15376" width="9.1640625" style="106" customWidth="1"/>
    <col min="15377" max="15377" width="11.33203125" style="106" customWidth="1"/>
    <col min="15378" max="15398" width="13" style="106" hidden="1" customWidth="1"/>
    <col min="15399" max="15604" width="9.1640625" style="106" customWidth="1"/>
    <col min="15605" max="15605" width="28.6640625" style="106" customWidth="1"/>
    <col min="15606" max="15606" width="9" style="106" bestFit="1" customWidth="1"/>
    <col min="15607" max="15607" width="5.33203125" style="106" customWidth="1"/>
    <col min="15608" max="15608" width="9" style="106" bestFit="1" customWidth="1"/>
    <col min="15609" max="15609" width="5.33203125" style="106" customWidth="1"/>
    <col min="15610" max="15610" width="9" style="106" bestFit="1" customWidth="1"/>
    <col min="15611" max="15611" width="5" style="106" customWidth="1"/>
    <col min="15612" max="15612" width="9" style="106" bestFit="1" customWidth="1"/>
    <col min="15613" max="15613" width="5.1640625" style="106" customWidth="1"/>
    <col min="15614" max="15614" width="9.1640625" style="106" customWidth="1"/>
    <col min="15615" max="15615" width="6" style="106" customWidth="1"/>
    <col min="15616" max="15616" width="9.1640625" style="106" customWidth="1"/>
    <col min="15617" max="15617" width="6" style="106" customWidth="1"/>
    <col min="15618" max="15619" width="10.1640625" style="106" customWidth="1"/>
    <col min="15620" max="15620" width="10" style="106" customWidth="1"/>
    <col min="15621" max="15621" width="10.33203125" style="106" customWidth="1"/>
    <col min="15622" max="15632" width="9.1640625" style="106" customWidth="1"/>
    <col min="15633" max="15633" width="11.33203125" style="106" customWidth="1"/>
    <col min="15634" max="15654" width="13" style="106" hidden="1" customWidth="1"/>
    <col min="15655" max="15860" width="9.1640625" style="106" customWidth="1"/>
    <col min="15861" max="15861" width="28.6640625" style="106" customWidth="1"/>
    <col min="15862" max="15862" width="9" style="106" bestFit="1" customWidth="1"/>
    <col min="15863" max="15863" width="5.33203125" style="106" customWidth="1"/>
    <col min="15864" max="15864" width="9" style="106" bestFit="1" customWidth="1"/>
    <col min="15865" max="15865" width="5.33203125" style="106" customWidth="1"/>
    <col min="15866" max="15866" width="9" style="106" bestFit="1" customWidth="1"/>
    <col min="15867" max="15867" width="5" style="106" customWidth="1"/>
    <col min="15868" max="15868" width="9" style="106" bestFit="1" customWidth="1"/>
    <col min="15869" max="15869" width="5.1640625" style="106" customWidth="1"/>
    <col min="15870" max="15870" width="9.1640625" style="106" customWidth="1"/>
    <col min="15871" max="15871" width="6" style="106" customWidth="1"/>
    <col min="15872" max="15872" width="9.1640625" style="106" customWidth="1"/>
    <col min="15873" max="15873" width="6" style="106" customWidth="1"/>
    <col min="15874" max="15875" width="10.1640625" style="106" customWidth="1"/>
    <col min="15876" max="15876" width="10" style="106" customWidth="1"/>
    <col min="15877" max="15877" width="10.33203125" style="106" customWidth="1"/>
    <col min="15878" max="15888" width="9.1640625" style="106" customWidth="1"/>
    <col min="15889" max="15889" width="11.33203125" style="106" customWidth="1"/>
    <col min="15890" max="15910" width="13" style="106" hidden="1" customWidth="1"/>
    <col min="15911" max="16116" width="9.1640625" style="106" customWidth="1"/>
    <col min="16117" max="16117" width="28.6640625" style="106" customWidth="1"/>
    <col min="16118" max="16118" width="9" style="106" bestFit="1" customWidth="1"/>
    <col min="16119" max="16119" width="5.33203125" style="106" customWidth="1"/>
    <col min="16120" max="16120" width="9" style="106" bestFit="1" customWidth="1"/>
    <col min="16121" max="16121" width="5.33203125" style="106" customWidth="1"/>
    <col min="16122" max="16122" width="9" style="106" bestFit="1" customWidth="1"/>
    <col min="16123" max="16123" width="5" style="106" customWidth="1"/>
    <col min="16124" max="16124" width="9" style="106" bestFit="1" customWidth="1"/>
    <col min="16125" max="16125" width="5.1640625" style="106" customWidth="1"/>
    <col min="16126" max="16126" width="9.1640625" style="106" customWidth="1"/>
    <col min="16127" max="16127" width="6" style="106" customWidth="1"/>
    <col min="16128" max="16128" width="9.1640625" style="106" customWidth="1"/>
    <col min="16129" max="16129" width="6" style="106" customWidth="1"/>
    <col min="16130" max="16131" width="10.1640625" style="106" customWidth="1"/>
    <col min="16132" max="16132" width="10" style="106" customWidth="1"/>
    <col min="16133" max="16133" width="10.33203125" style="106" customWidth="1"/>
    <col min="16134" max="16144" width="9.1640625" style="106" customWidth="1"/>
    <col min="16145" max="16145" width="11.33203125" style="106" customWidth="1"/>
    <col min="16146" max="16166" width="13" style="106" hidden="1" customWidth="1"/>
    <col min="16167" max="16384" width="9.1640625" style="106" customWidth="1"/>
  </cols>
  <sheetData>
    <row r="1" spans="2:41" x14ac:dyDescent="0.2">
      <c r="AL1" s="33" t="s">
        <v>68</v>
      </c>
      <c r="AM1" s="134" t="s">
        <v>69</v>
      </c>
      <c r="AN1" s="113"/>
      <c r="AO1" s="113"/>
    </row>
    <row r="2" spans="2:41" x14ac:dyDescent="0.2">
      <c r="B2" s="12"/>
    </row>
    <row r="3" spans="2:41" ht="16" customHeight="1" thickBot="1" x14ac:dyDescent="0.25">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N3" s="135" t="s">
        <v>70</v>
      </c>
      <c r="AO3" s="116"/>
    </row>
    <row r="4" spans="2:41" x14ac:dyDescent="0.2">
      <c r="B4" s="132" t="s">
        <v>71</v>
      </c>
      <c r="C4" s="29">
        <v>43497</v>
      </c>
      <c r="D4" s="24">
        <v>43525</v>
      </c>
      <c r="E4" s="25">
        <v>43556</v>
      </c>
      <c r="F4" s="25">
        <v>43586</v>
      </c>
      <c r="G4" s="25">
        <v>43617</v>
      </c>
      <c r="H4" s="25">
        <v>43647</v>
      </c>
      <c r="I4" s="26">
        <v>43678</v>
      </c>
      <c r="J4" s="26">
        <v>43709</v>
      </c>
      <c r="K4" s="26">
        <v>43739</v>
      </c>
      <c r="L4" s="26">
        <v>43770</v>
      </c>
      <c r="M4" s="26">
        <v>43800</v>
      </c>
      <c r="N4" s="26">
        <v>43831</v>
      </c>
      <c r="O4" s="26">
        <v>43862</v>
      </c>
      <c r="P4" s="26">
        <v>43891</v>
      </c>
      <c r="Q4" s="26">
        <v>43922</v>
      </c>
      <c r="R4" s="26">
        <v>43952</v>
      </c>
      <c r="S4" s="26">
        <v>43983</v>
      </c>
      <c r="T4" s="26">
        <v>44013</v>
      </c>
      <c r="U4" s="26">
        <v>44044</v>
      </c>
      <c r="V4" s="26">
        <v>44075</v>
      </c>
      <c r="W4" s="26">
        <v>44105</v>
      </c>
      <c r="X4" s="26">
        <v>44136</v>
      </c>
      <c r="Y4" s="26">
        <v>44166</v>
      </c>
      <c r="Z4" s="26">
        <v>44197</v>
      </c>
      <c r="AA4" s="26">
        <v>44228</v>
      </c>
      <c r="AB4" s="26">
        <v>44256</v>
      </c>
      <c r="AC4" s="26">
        <v>44287</v>
      </c>
      <c r="AD4" s="26">
        <v>44317</v>
      </c>
      <c r="AE4" s="26">
        <v>44348</v>
      </c>
      <c r="AF4" s="26">
        <v>44378</v>
      </c>
      <c r="AG4" s="26">
        <v>44409</v>
      </c>
      <c r="AH4" s="26">
        <v>44440</v>
      </c>
      <c r="AI4" s="26">
        <v>44470</v>
      </c>
      <c r="AJ4" s="26">
        <v>44501</v>
      </c>
      <c r="AK4" s="26">
        <v>44531</v>
      </c>
      <c r="AL4" s="11"/>
      <c r="AM4" s="136" t="s">
        <v>72</v>
      </c>
      <c r="AN4" s="136" t="s">
        <v>73</v>
      </c>
      <c r="AO4" s="136" t="s">
        <v>74</v>
      </c>
    </row>
    <row r="5" spans="2:41" ht="16" customHeight="1" thickBot="1" x14ac:dyDescent="0.25">
      <c r="B5" s="133"/>
      <c r="C5" s="28"/>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11"/>
      <c r="AM5" s="137"/>
      <c r="AN5" s="137"/>
      <c r="AO5" s="137"/>
    </row>
    <row r="6" spans="2:41" x14ac:dyDescent="0.2">
      <c r="B6" s="14" t="s">
        <v>11</v>
      </c>
      <c r="C6" s="20">
        <f>VLOOKUP(C$4,'DB Manufacturing ISM'!$A:$S,MATCH($B6,'DB Manufacturing ISM'!$A$1:$S$1,0),0)</f>
        <v>3</v>
      </c>
      <c r="D6" s="20">
        <f>VLOOKUP(D$4,'DB Manufacturing ISM'!$A:$S,MATCH($B6,'DB Manufacturing ISM'!$A$1:$S$1,0),0)</f>
        <v>1</v>
      </c>
      <c r="E6" s="20">
        <f>VLOOKUP(E$4,'DB Manufacturing ISM'!$A:$S,MATCH($B6,'DB Manufacturing ISM'!$A$1:$S$1,0),0)</f>
        <v>6</v>
      </c>
      <c r="F6" s="20">
        <f>VLOOKUP(F$4,'DB Manufacturing ISM'!$A:$S,MATCH($B6,'DB Manufacturing ISM'!$A$1:$S$1,0),0)</f>
        <v>1</v>
      </c>
      <c r="G6" s="20">
        <f>VLOOKUP(G$4,'DB Manufacturing ISM'!$A:$S,MATCH($B6,'DB Manufacturing ISM'!$A$1:$S$1,0),0)</f>
        <v>1</v>
      </c>
      <c r="H6" s="20">
        <f>VLOOKUP(H$4,'DB Manufacturing ISM'!$A:$S,MATCH($B6,'DB Manufacturing ISM'!$A$1:$S$1,0),0)</f>
        <v>-1</v>
      </c>
      <c r="I6" s="20">
        <f>VLOOKUP(I$4,'DB Manufacturing ISM'!$A:$S,MATCH($B6,'DB Manufacturing ISM'!$A$1:$S$1,0),0)</f>
        <v>3</v>
      </c>
      <c r="J6" s="20">
        <f>VLOOKUP(J$4,'DB Manufacturing ISM'!$A:$S,MATCH($B6,'DB Manufacturing ISM'!$A$1:$S$1,0),0)</f>
        <v>-3</v>
      </c>
      <c r="K6" s="20">
        <f>VLOOKUP(K$4,'DB Manufacturing ISM'!$A:$S,MATCH($B6,'DB Manufacturing ISM'!$A$1:$S$1,0),0)</f>
        <v>-7</v>
      </c>
      <c r="L6" s="20">
        <f>VLOOKUP(L$4,'DB Manufacturing ISM'!$A:$S,MATCH($B6,'DB Manufacturing ISM'!$A$1:$S$1,0),0)</f>
        <v>-3</v>
      </c>
      <c r="M6" s="20">
        <f>VLOOKUP(M$4,'DB Manufacturing ISM'!$A:$S,MATCH($B6,'DB Manufacturing ISM'!$A$1:$S$1,0),0)</f>
        <v>-1</v>
      </c>
      <c r="N6" s="20">
        <f>VLOOKUP(N$4,'DB Manufacturing ISM'!$A:$S,MATCH($B6,'DB Manufacturing ISM'!$A$1:$S$1,0),0)</f>
        <v>-1</v>
      </c>
      <c r="O6" s="20">
        <f>VLOOKUP(O$4,'DB Manufacturing ISM'!$A:$S,MATCH($B6,'DB Manufacturing ISM'!$A$1:$S$1,0),0)</f>
        <v>2</v>
      </c>
      <c r="P6" s="20">
        <f>VLOOKUP(P$4,'DB Manufacturing ISM'!$A:$S,MATCH($B6,'DB Manufacturing ISM'!$A$1:$S$1,0),0)</f>
        <v>-1</v>
      </c>
      <c r="Q6" s="20">
        <f>VLOOKUP(Q$4,'DB Manufacturing ISM'!$A:$S,MATCH($B6,'DB Manufacturing ISM'!$A$1:$S$1,0),0)</f>
        <v>-9</v>
      </c>
      <c r="R6" s="20">
        <f>VLOOKUP(R$4,'DB Manufacturing ISM'!$A:$S,MATCH($B6,'DB Manufacturing ISM'!$A$1:$S$1,0),0)</f>
        <v>-6</v>
      </c>
      <c r="S6" s="20">
        <f>VLOOKUP(S$4,'DB Manufacturing ISM'!$A:$S,MATCH($B6,'DB Manufacturing ISM'!$A$1:$S$1,0),0)</f>
        <v>-1</v>
      </c>
      <c r="T6" s="20">
        <f>VLOOKUP(T$4,'DB Manufacturing ISM'!$A:$S,MATCH($B6,'DB Manufacturing ISM'!$A$1:$S$1,0),0)</f>
        <v>-2</v>
      </c>
      <c r="U6" s="20">
        <f>VLOOKUP(U$4,'DB Manufacturing ISM'!$A:$S,MATCH($B6,'DB Manufacturing ISM'!$A$1:$S$1,0),0)</f>
        <v>7</v>
      </c>
      <c r="V6" s="20">
        <f>VLOOKUP(V$4,'DB Manufacturing ISM'!$A:$S,MATCH($B6,'DB Manufacturing ISM'!$A$1:$S$1,0),0)</f>
        <v>4</v>
      </c>
      <c r="W6" s="20">
        <f>VLOOKUP(W$4,'DB Manufacturing ISM'!$A:$S,MATCH($B6,'DB Manufacturing ISM'!$A$1:$S$1,0),0)</f>
        <v>10</v>
      </c>
      <c r="X6" s="20">
        <f>VLOOKUP(X$4,'DB Manufacturing ISM'!$A:$S,MATCH($B6,'DB Manufacturing ISM'!$A$1:$S$1,0),0)</f>
        <v>7</v>
      </c>
      <c r="Y6" s="20">
        <f>VLOOKUP(Y$4,'DB Manufacturing ISM'!$A:$S,MATCH($B6,'DB Manufacturing ISM'!$A$1:$S$1,0),0)</f>
        <v>12</v>
      </c>
      <c r="Z6" s="20">
        <f>VLOOKUP(Z$4,'DB Manufacturing ISM'!$A:$S,MATCH($B6,'DB Manufacturing ISM'!$A$1:$S$1,0),0)</f>
        <v>15</v>
      </c>
      <c r="AA6" s="20">
        <f>VLOOKUP(AA$4,'DB Manufacturing ISM'!$A:$S,MATCH($B6,'DB Manufacturing ISM'!$A$1:$S$1,0),0)</f>
        <v>11</v>
      </c>
      <c r="AB6" s="20">
        <f>VLOOKUP(AB$4,'DB Manufacturing ISM'!$A:$S,MATCH($B6,'DB Manufacturing ISM'!$A$1:$S$1,0),0)</f>
        <v>15</v>
      </c>
      <c r="AC6" s="20">
        <f>VLOOKUP(AC$4,'DB Manufacturing ISM'!$A:$S,MATCH($B6,'DB Manufacturing ISM'!$A$1:$S$1,0),0)</f>
        <v>15</v>
      </c>
      <c r="AD6" s="20">
        <f>VLOOKUP(AD$4,'DB Manufacturing ISM'!$A:$S,MATCH($B6,'DB Manufacturing ISM'!$A$1:$S$1,0),0)</f>
        <v>7</v>
      </c>
      <c r="AE6" s="20">
        <f>VLOOKUP(AE$4,'DB Manufacturing ISM'!$A:$S,MATCH($B6,'DB Manufacturing ISM'!$A$1:$S$1,0),0)</f>
        <v>16</v>
      </c>
      <c r="AF6" s="20">
        <f>VLOOKUP(AF$4,'DB Manufacturing ISM'!$A:$S,MATCH($B6,'DB Manufacturing ISM'!$A$1:$S$1,0),0)</f>
        <v>11</v>
      </c>
      <c r="AG6" s="20">
        <f>VLOOKUP(AG$4,'DB Manufacturing ISM'!$A:$S,MATCH($B6,'DB Manufacturing ISM'!$A$1:$S$1,0),0)</f>
        <v>13</v>
      </c>
      <c r="AH6" s="20">
        <f>VLOOKUP(AH$4,'DB Manufacturing ISM'!$A:$S,MATCH($B6,'DB Manufacturing ISM'!$A$1:$S$1,0),0)</f>
        <v>15</v>
      </c>
      <c r="AI6" s="20">
        <f>VLOOKUP(AI$4,'DB Manufacturing ISM'!$A:$S,MATCH($B6,'DB Manufacturing ISM'!$A$1:$S$1,0),0)</f>
        <v>12</v>
      </c>
      <c r="AJ6" s="20">
        <f>VLOOKUP(AJ$4,'DB Manufacturing ISM'!$A:$S,MATCH($B6,'DB Manufacturing ISM'!$A$1:$S$1,0),0)</f>
        <v>9</v>
      </c>
      <c r="AK6" s="20">
        <f>VLOOKUP(AK$4,'DB Manufacturing ISM'!$A:$S,MATCH($B6,'DB Manufacturing ISM'!$A$1:$S$1,0),0)</f>
        <v>11</v>
      </c>
      <c r="AL6" s="13"/>
      <c r="AM6" s="20">
        <f t="shared" ref="AM6:AM23" si="0">AK6-AJ6</f>
        <v>2</v>
      </c>
      <c r="AN6" s="23">
        <f t="shared" ref="AN6:AN23" si="1">AVERAGE(AI6:AK6)</f>
        <v>10.666666666666666</v>
      </c>
      <c r="AO6" s="23">
        <f t="shared" ref="AO6:AO23" si="2">AVERAGE(AF6:AK6)</f>
        <v>11.833333333333334</v>
      </c>
    </row>
    <row r="7" spans="2:41" x14ac:dyDescent="0.2">
      <c r="B7" s="14" t="s">
        <v>9</v>
      </c>
      <c r="C7" s="20">
        <f>VLOOKUP(C$4,'DB Manufacturing ISM'!$A:$S,MATCH($B7,'DB Manufacturing ISM'!$A$1:$S$1,0),0)</f>
        <v>14</v>
      </c>
      <c r="D7" s="20">
        <f>VLOOKUP(D$4,'DB Manufacturing ISM'!$A:$S,MATCH($B7,'DB Manufacturing ISM'!$A$1:$S$1,0),0)</f>
        <v>12</v>
      </c>
      <c r="E7" s="20">
        <f>VLOOKUP(E$4,'DB Manufacturing ISM'!$A:$S,MATCH($B7,'DB Manufacturing ISM'!$A$1:$S$1,0),0)</f>
        <v>3</v>
      </c>
      <c r="F7" s="20">
        <f>VLOOKUP(F$4,'DB Manufacturing ISM'!$A:$S,MATCH($B7,'DB Manufacturing ISM'!$A$1:$S$1,0),0)</f>
        <v>5</v>
      </c>
      <c r="G7" s="20">
        <f>VLOOKUP(G$4,'DB Manufacturing ISM'!$A:$S,MATCH($B7,'DB Manufacturing ISM'!$A$1:$S$1,0),0)</f>
        <v>5</v>
      </c>
      <c r="H7" s="20">
        <f>VLOOKUP(H$4,'DB Manufacturing ISM'!$A:$S,MATCH($B7,'DB Manufacturing ISM'!$A$1:$S$1,0),0)</f>
        <v>4</v>
      </c>
      <c r="I7" s="20">
        <f>VLOOKUP(I$4,'DB Manufacturing ISM'!$A:$S,MATCH($B7,'DB Manufacturing ISM'!$A$1:$S$1,0),0)</f>
        <v>0</v>
      </c>
      <c r="J7" s="20">
        <f>VLOOKUP(J$4,'DB Manufacturing ISM'!$A:$S,MATCH($B7,'DB Manufacturing ISM'!$A$1:$S$1,0),0)</f>
        <v>-1</v>
      </c>
      <c r="K7" s="20">
        <f>VLOOKUP(K$4,'DB Manufacturing ISM'!$A:$S,MATCH($B7,'DB Manufacturing ISM'!$A$1:$S$1,0),0)</f>
        <v>1</v>
      </c>
      <c r="L7" s="20">
        <f>VLOOKUP(L$4,'DB Manufacturing ISM'!$A:$S,MATCH($B7,'DB Manufacturing ISM'!$A$1:$S$1,0),0)</f>
        <v>1</v>
      </c>
      <c r="M7" s="20">
        <f>VLOOKUP(M$4,'DB Manufacturing ISM'!$A:$S,MATCH($B7,'DB Manufacturing ISM'!$A$1:$S$1,0),0)</f>
        <v>1</v>
      </c>
      <c r="N7" s="20">
        <f>VLOOKUP(N$4,'DB Manufacturing ISM'!$A:$S,MATCH($B7,'DB Manufacturing ISM'!$A$1:$S$1,0),0)</f>
        <v>5</v>
      </c>
      <c r="O7" s="20">
        <f>VLOOKUP(O$4,'DB Manufacturing ISM'!$A:$S,MATCH($B7,'DB Manufacturing ISM'!$A$1:$S$1,0),0)</f>
        <v>6</v>
      </c>
      <c r="P7" s="20">
        <f>VLOOKUP(P$4,'DB Manufacturing ISM'!$A:$S,MATCH($B7,'DB Manufacturing ISM'!$A$1:$S$1,0),0)</f>
        <v>4</v>
      </c>
      <c r="Q7" s="20">
        <f>VLOOKUP(Q$4,'DB Manufacturing ISM'!$A:$S,MATCH($B7,'DB Manufacturing ISM'!$A$1:$S$1,0),0)</f>
        <v>-3</v>
      </c>
      <c r="R7" s="20">
        <f>VLOOKUP(R$4,'DB Manufacturing ISM'!$A:$S,MATCH($B7,'DB Manufacturing ISM'!$A$1:$S$1,0),0)</f>
        <v>-2</v>
      </c>
      <c r="S7" s="20">
        <f>VLOOKUP(S$4,'DB Manufacturing ISM'!$A:$S,MATCH($B7,'DB Manufacturing ISM'!$A$1:$S$1,0),0)</f>
        <v>7</v>
      </c>
      <c r="T7" s="20">
        <f>VLOOKUP(T$4,'DB Manufacturing ISM'!$A:$S,MATCH($B7,'DB Manufacturing ISM'!$A$1:$S$1,0),0)</f>
        <v>5</v>
      </c>
      <c r="U7" s="20">
        <f>VLOOKUP(U$4,'DB Manufacturing ISM'!$A:$S,MATCH($B7,'DB Manufacturing ISM'!$A$1:$S$1,0),0)</f>
        <v>10</v>
      </c>
      <c r="V7" s="20">
        <f>VLOOKUP(V$4,'DB Manufacturing ISM'!$A:$S,MATCH($B7,'DB Manufacturing ISM'!$A$1:$S$1,0),0)</f>
        <v>2</v>
      </c>
      <c r="W7" s="20">
        <f>VLOOKUP(W$4,'DB Manufacturing ISM'!$A:$S,MATCH($B7,'DB Manufacturing ISM'!$A$1:$S$1,0),0)</f>
        <v>4</v>
      </c>
      <c r="X7" s="20">
        <f>VLOOKUP(X$4,'DB Manufacturing ISM'!$A:$S,MATCH($B7,'DB Manufacturing ISM'!$A$1:$S$1,0),0)</f>
        <v>6</v>
      </c>
      <c r="Y7" s="20">
        <f>VLOOKUP(Y$4,'DB Manufacturing ISM'!$A:$S,MATCH($B7,'DB Manufacturing ISM'!$A$1:$S$1,0),0)</f>
        <v>11</v>
      </c>
      <c r="Z7" s="20">
        <f>VLOOKUP(Z$4,'DB Manufacturing ISM'!$A:$S,MATCH($B7,'DB Manufacturing ISM'!$A$1:$S$1,0),0)</f>
        <v>1</v>
      </c>
      <c r="AA7" s="20">
        <f>VLOOKUP(AA$4,'DB Manufacturing ISM'!$A:$S,MATCH($B7,'DB Manufacturing ISM'!$A$1:$S$1,0),0)</f>
        <v>6</v>
      </c>
      <c r="AB7" s="20">
        <f>VLOOKUP(AB$4,'DB Manufacturing ISM'!$A:$S,MATCH($B7,'DB Manufacturing ISM'!$A$1:$S$1,0),0)</f>
        <v>14</v>
      </c>
      <c r="AC7" s="20">
        <f>VLOOKUP(AC$4,'DB Manufacturing ISM'!$A:$S,MATCH($B7,'DB Manufacturing ISM'!$A$1:$S$1,0),0)</f>
        <v>8</v>
      </c>
      <c r="AD7" s="20">
        <f>VLOOKUP(AD$4,'DB Manufacturing ISM'!$A:$S,MATCH($B7,'DB Manufacturing ISM'!$A$1:$S$1,0),0)</f>
        <v>11</v>
      </c>
      <c r="AE7" s="20">
        <f>VLOOKUP(AE$4,'DB Manufacturing ISM'!$A:$S,MATCH($B7,'DB Manufacturing ISM'!$A$1:$S$1,0),0)</f>
        <v>14</v>
      </c>
      <c r="AF7" s="20">
        <f>VLOOKUP(AF$4,'DB Manufacturing ISM'!$A:$S,MATCH($B7,'DB Manufacturing ISM'!$A$1:$S$1,0),0)</f>
        <v>13</v>
      </c>
      <c r="AG7" s="20">
        <f>VLOOKUP(AG$4,'DB Manufacturing ISM'!$A:$S,MATCH($B7,'DB Manufacturing ISM'!$A$1:$S$1,0),0)</f>
        <v>14</v>
      </c>
      <c r="AH7" s="20">
        <f>VLOOKUP(AH$4,'DB Manufacturing ISM'!$A:$S,MATCH($B7,'DB Manufacturing ISM'!$A$1:$S$1,0),0)</f>
        <v>13</v>
      </c>
      <c r="AI7" s="20">
        <f>VLOOKUP(AI$4,'DB Manufacturing ISM'!$A:$S,MATCH($B7,'DB Manufacturing ISM'!$A$1:$S$1,0),0)</f>
        <v>9</v>
      </c>
      <c r="AJ7" s="20">
        <f>VLOOKUP(AJ$4,'DB Manufacturing ISM'!$A:$S,MATCH($B7,'DB Manufacturing ISM'!$A$1:$S$1,0),0)</f>
        <v>10</v>
      </c>
      <c r="AK7" s="20">
        <f>VLOOKUP(AK$4,'DB Manufacturing ISM'!$A:$S,MATCH($B7,'DB Manufacturing ISM'!$A$1:$S$1,0),0)</f>
        <v>5</v>
      </c>
      <c r="AL7" s="13"/>
      <c r="AM7" s="20">
        <f t="shared" si="0"/>
        <v>-5</v>
      </c>
      <c r="AN7" s="23">
        <f t="shared" si="1"/>
        <v>8</v>
      </c>
      <c r="AO7" s="23">
        <f t="shared" si="2"/>
        <v>10.666666666666666</v>
      </c>
    </row>
    <row r="8" spans="2:41" x14ac:dyDescent="0.2">
      <c r="B8" s="14" t="s">
        <v>13</v>
      </c>
      <c r="C8" s="20">
        <f>VLOOKUP(C$4,'DB Manufacturing ISM'!$A:$S,MATCH($B8,'DB Manufacturing ISM'!$A$1:$S$1,0),0)</f>
        <v>11</v>
      </c>
      <c r="D8" s="20">
        <f>VLOOKUP(D$4,'DB Manufacturing ISM'!$A:$S,MATCH($B8,'DB Manufacturing ISM'!$A$1:$S$1,0),0)</f>
        <v>-1</v>
      </c>
      <c r="E8" s="20">
        <f>VLOOKUP(E$4,'DB Manufacturing ISM'!$A:$S,MATCH($B8,'DB Manufacturing ISM'!$A$1:$S$1,0),0)</f>
        <v>2</v>
      </c>
      <c r="F8" s="20">
        <f>VLOOKUP(F$4,'DB Manufacturing ISM'!$A:$S,MATCH($B8,'DB Manufacturing ISM'!$A$1:$S$1,0),0)</f>
        <v>-2</v>
      </c>
      <c r="G8" s="20">
        <f>VLOOKUP(G$4,'DB Manufacturing ISM'!$A:$S,MATCH($B8,'DB Manufacturing ISM'!$A$1:$S$1,0),0)</f>
        <v>4</v>
      </c>
      <c r="H8" s="20">
        <f>VLOOKUP(H$4,'DB Manufacturing ISM'!$A:$S,MATCH($B8,'DB Manufacturing ISM'!$A$1:$S$1,0),0)</f>
        <v>-4</v>
      </c>
      <c r="I8" s="20">
        <f>VLOOKUP(I$4,'DB Manufacturing ISM'!$A:$S,MATCH($B8,'DB Manufacturing ISM'!$A$1:$S$1,0),0)</f>
        <v>-2</v>
      </c>
      <c r="J8" s="20">
        <f>VLOOKUP(J$4,'DB Manufacturing ISM'!$A:$S,MATCH($B8,'DB Manufacturing ISM'!$A$1:$S$1,0),0)</f>
        <v>-10</v>
      </c>
      <c r="K8" s="20">
        <f>VLOOKUP(K$4,'DB Manufacturing ISM'!$A:$S,MATCH($B8,'DB Manufacturing ISM'!$A$1:$S$1,0),0)</f>
        <v>-1</v>
      </c>
      <c r="L8" s="20">
        <f>VLOOKUP(L$4,'DB Manufacturing ISM'!$A:$S,MATCH($B8,'DB Manufacturing ISM'!$A$1:$S$1,0),0)</f>
        <v>3</v>
      </c>
      <c r="M8" s="20">
        <f>VLOOKUP(M$4,'DB Manufacturing ISM'!$A:$S,MATCH($B8,'DB Manufacturing ISM'!$A$1:$S$1,0),0)</f>
        <v>-9</v>
      </c>
      <c r="N8" s="20">
        <f>VLOOKUP(N$4,'DB Manufacturing ISM'!$A:$S,MATCH($B8,'DB Manufacturing ISM'!$A$1:$S$1,0),0)</f>
        <v>0</v>
      </c>
      <c r="O8" s="20">
        <f>VLOOKUP(O$4,'DB Manufacturing ISM'!$A:$S,MATCH($B8,'DB Manufacturing ISM'!$A$1:$S$1,0),0)</f>
        <v>10</v>
      </c>
      <c r="P8" s="20">
        <f>VLOOKUP(P$4,'DB Manufacturing ISM'!$A:$S,MATCH($B8,'DB Manufacturing ISM'!$A$1:$S$1,0),0)</f>
        <v>6</v>
      </c>
      <c r="Q8" s="20">
        <f>VLOOKUP(Q$4,'DB Manufacturing ISM'!$A:$S,MATCH($B8,'DB Manufacturing ISM'!$A$1:$S$1,0),0)</f>
        <v>2</v>
      </c>
      <c r="R8" s="20">
        <f>VLOOKUP(R$4,'DB Manufacturing ISM'!$A:$S,MATCH($B8,'DB Manufacturing ISM'!$A$1:$S$1,0),0)</f>
        <v>2</v>
      </c>
      <c r="S8" s="20">
        <f>VLOOKUP(S$4,'DB Manufacturing ISM'!$A:$S,MATCH($B8,'DB Manufacturing ISM'!$A$1:$S$1,0),0)</f>
        <v>2</v>
      </c>
      <c r="T8" s="20">
        <f>VLOOKUP(T$4,'DB Manufacturing ISM'!$A:$S,MATCH($B8,'DB Manufacturing ISM'!$A$1:$S$1,0),0)</f>
        <v>0</v>
      </c>
      <c r="U8" s="20">
        <f>VLOOKUP(U$4,'DB Manufacturing ISM'!$A:$S,MATCH($B8,'DB Manufacturing ISM'!$A$1:$S$1,0),0)</f>
        <v>2</v>
      </c>
      <c r="V8" s="20">
        <f>VLOOKUP(V$4,'DB Manufacturing ISM'!$A:$S,MATCH($B8,'DB Manufacturing ISM'!$A$1:$S$1,0),0)</f>
        <v>14</v>
      </c>
      <c r="W8" s="20">
        <f>VLOOKUP(W$4,'DB Manufacturing ISM'!$A:$S,MATCH($B8,'DB Manufacturing ISM'!$A$1:$S$1,0),0)</f>
        <v>8</v>
      </c>
      <c r="X8" s="20">
        <f>VLOOKUP(X$4,'DB Manufacturing ISM'!$A:$S,MATCH($B8,'DB Manufacturing ISM'!$A$1:$S$1,0),0)</f>
        <v>5</v>
      </c>
      <c r="Y8" s="20">
        <f>VLOOKUP(Y$4,'DB Manufacturing ISM'!$A:$S,MATCH($B8,'DB Manufacturing ISM'!$A$1:$S$1,0),0)</f>
        <v>8</v>
      </c>
      <c r="Z8" s="20">
        <f>VLOOKUP(Z$4,'DB Manufacturing ISM'!$A:$S,MATCH($B8,'DB Manufacturing ISM'!$A$1:$S$1,0),0)</f>
        <v>8</v>
      </c>
      <c r="AA8" s="20">
        <f>VLOOKUP(AA$4,'DB Manufacturing ISM'!$A:$S,MATCH($B8,'DB Manufacturing ISM'!$A$1:$S$1,0),0)</f>
        <v>13</v>
      </c>
      <c r="AB8" s="20">
        <f>VLOOKUP(AB$4,'DB Manufacturing ISM'!$A:$S,MATCH($B8,'DB Manufacturing ISM'!$A$1:$S$1,0),0)</f>
        <v>7</v>
      </c>
      <c r="AC8" s="20">
        <f>VLOOKUP(AC$4,'DB Manufacturing ISM'!$A:$S,MATCH($B8,'DB Manufacturing ISM'!$A$1:$S$1,0),0)</f>
        <v>4</v>
      </c>
      <c r="AD8" s="20">
        <f>VLOOKUP(AD$4,'DB Manufacturing ISM'!$A:$S,MATCH($B8,'DB Manufacturing ISM'!$A$1:$S$1,0),0)</f>
        <v>2</v>
      </c>
      <c r="AE8" s="20">
        <f>VLOOKUP(AE$4,'DB Manufacturing ISM'!$A:$S,MATCH($B8,'DB Manufacturing ISM'!$A$1:$S$1,0),0)</f>
        <v>4</v>
      </c>
      <c r="AF8" s="20">
        <f>VLOOKUP(AF$4,'DB Manufacturing ISM'!$A:$S,MATCH($B8,'DB Manufacturing ISM'!$A$1:$S$1,0),0)</f>
        <v>9</v>
      </c>
      <c r="AG8" s="20">
        <f>VLOOKUP(AG$4,'DB Manufacturing ISM'!$A:$S,MATCH($B8,'DB Manufacturing ISM'!$A$1:$S$1,0),0)</f>
        <v>2</v>
      </c>
      <c r="AH8" s="20">
        <f>VLOOKUP(AH$4,'DB Manufacturing ISM'!$A:$S,MATCH($B8,'DB Manufacturing ISM'!$A$1:$S$1,0),0)</f>
        <v>9</v>
      </c>
      <c r="AI8" s="20">
        <f>VLOOKUP(AI$4,'DB Manufacturing ISM'!$A:$S,MATCH($B8,'DB Manufacturing ISM'!$A$1:$S$1,0),0)</f>
        <v>3</v>
      </c>
      <c r="AJ8" s="20">
        <f>VLOOKUP(AJ$4,'DB Manufacturing ISM'!$A:$S,MATCH($B8,'DB Manufacturing ISM'!$A$1:$S$1,0),0)</f>
        <v>7</v>
      </c>
      <c r="AK8" s="20">
        <f>VLOOKUP(AK$4,'DB Manufacturing ISM'!$A:$S,MATCH($B8,'DB Manufacturing ISM'!$A$1:$S$1,0),0)</f>
        <v>-1</v>
      </c>
      <c r="AL8" s="13"/>
      <c r="AM8" s="20">
        <f t="shared" si="0"/>
        <v>-8</v>
      </c>
      <c r="AN8" s="23">
        <f t="shared" si="1"/>
        <v>3</v>
      </c>
      <c r="AO8" s="23">
        <f t="shared" si="2"/>
        <v>4.833333333333333</v>
      </c>
    </row>
    <row r="9" spans="2:41" x14ac:dyDescent="0.2">
      <c r="B9" s="14" t="s">
        <v>12</v>
      </c>
      <c r="C9" s="20">
        <f>VLOOKUP(C$4,'DB Manufacturing ISM'!$A:$S,MATCH($B9,'DB Manufacturing ISM'!$A$1:$S$1,0),0)</f>
        <v>0</v>
      </c>
      <c r="D9" s="20">
        <f>VLOOKUP(D$4,'DB Manufacturing ISM'!$A:$S,MATCH($B9,'DB Manufacturing ISM'!$A$1:$S$1,0),0)</f>
        <v>-2</v>
      </c>
      <c r="E9" s="20">
        <f>VLOOKUP(E$4,'DB Manufacturing ISM'!$A:$S,MATCH($B9,'DB Manufacturing ISM'!$A$1:$S$1,0),0)</f>
        <v>-5</v>
      </c>
      <c r="F9" s="20">
        <f>VLOOKUP(F$4,'DB Manufacturing ISM'!$A:$S,MATCH($B9,'DB Manufacturing ISM'!$A$1:$S$1,0),0)</f>
        <v>-6</v>
      </c>
      <c r="G9" s="20">
        <f>VLOOKUP(G$4,'DB Manufacturing ISM'!$A:$S,MATCH($B9,'DB Manufacturing ISM'!$A$1:$S$1,0),0)</f>
        <v>-5</v>
      </c>
      <c r="H9" s="20">
        <f>VLOOKUP(H$4,'DB Manufacturing ISM'!$A:$S,MATCH($B9,'DB Manufacturing ISM'!$A$1:$S$1,0),0)</f>
        <v>-9</v>
      </c>
      <c r="I9" s="20">
        <f>VLOOKUP(I$4,'DB Manufacturing ISM'!$A:$S,MATCH($B9,'DB Manufacturing ISM'!$A$1:$S$1,0),0)</f>
        <v>-7</v>
      </c>
      <c r="J9" s="20">
        <f>VLOOKUP(J$4,'DB Manufacturing ISM'!$A:$S,MATCH($B9,'DB Manufacturing ISM'!$A$1:$S$1,0),0)</f>
        <v>-15</v>
      </c>
      <c r="K9" s="20">
        <f>VLOOKUP(K$4,'DB Manufacturing ISM'!$A:$S,MATCH($B9,'DB Manufacturing ISM'!$A$1:$S$1,0),0)</f>
        <v>-11</v>
      </c>
      <c r="L9" s="20">
        <f>VLOOKUP(L$4,'DB Manufacturing ISM'!$A:$S,MATCH($B9,'DB Manufacturing ISM'!$A$1:$S$1,0),0)</f>
        <v>5</v>
      </c>
      <c r="M9" s="20">
        <f>VLOOKUP(M$4,'DB Manufacturing ISM'!$A:$S,MATCH($B9,'DB Manufacturing ISM'!$A$1:$S$1,0),0)</f>
        <v>-15</v>
      </c>
      <c r="N9" s="20">
        <f>VLOOKUP(N$4,'DB Manufacturing ISM'!$A:$S,MATCH($B9,'DB Manufacturing ISM'!$A$1:$S$1,0),0)</f>
        <v>-7</v>
      </c>
      <c r="O9" s="20">
        <f>VLOOKUP(O$4,'DB Manufacturing ISM'!$A:$S,MATCH($B9,'DB Manufacturing ISM'!$A$1:$S$1,0),0)</f>
        <v>0</v>
      </c>
      <c r="P9" s="20">
        <f>VLOOKUP(P$4,'DB Manufacturing ISM'!$A:$S,MATCH($B9,'DB Manufacturing ISM'!$A$1:$S$1,0),0)</f>
        <v>8</v>
      </c>
      <c r="Q9" s="20">
        <f>VLOOKUP(Q$4,'DB Manufacturing ISM'!$A:$S,MATCH($B9,'DB Manufacturing ISM'!$A$1:$S$1,0),0)</f>
        <v>0</v>
      </c>
      <c r="R9" s="20">
        <f>VLOOKUP(R$4,'DB Manufacturing ISM'!$A:$S,MATCH($B9,'DB Manufacturing ISM'!$A$1:$S$1,0),0)</f>
        <v>4</v>
      </c>
      <c r="S9" s="20">
        <f>VLOOKUP(S$4,'DB Manufacturing ISM'!$A:$S,MATCH($B9,'DB Manufacturing ISM'!$A$1:$S$1,0),0)</f>
        <v>9</v>
      </c>
      <c r="T9" s="20">
        <f>VLOOKUP(T$4,'DB Manufacturing ISM'!$A:$S,MATCH($B9,'DB Manufacturing ISM'!$A$1:$S$1,0),0)</f>
        <v>6</v>
      </c>
      <c r="U9" s="20">
        <f>VLOOKUP(U$4,'DB Manufacturing ISM'!$A:$S,MATCH($B9,'DB Manufacturing ISM'!$A$1:$S$1,0),0)</f>
        <v>6</v>
      </c>
      <c r="V9" s="20">
        <f>VLOOKUP(V$4,'DB Manufacturing ISM'!$A:$S,MATCH($B9,'DB Manufacturing ISM'!$A$1:$S$1,0),0)</f>
        <v>-4</v>
      </c>
      <c r="W9" s="20">
        <f>VLOOKUP(W$4,'DB Manufacturing ISM'!$A:$S,MATCH($B9,'DB Manufacturing ISM'!$A$1:$S$1,0),0)</f>
        <v>15</v>
      </c>
      <c r="X9" s="20">
        <f>VLOOKUP(X$4,'DB Manufacturing ISM'!$A:$S,MATCH($B9,'DB Manufacturing ISM'!$A$1:$S$1,0),0)</f>
        <v>16</v>
      </c>
      <c r="Y9" s="20">
        <f>VLOOKUP(Y$4,'DB Manufacturing ISM'!$A:$S,MATCH($B9,'DB Manufacturing ISM'!$A$1:$S$1,0),0)</f>
        <v>16</v>
      </c>
      <c r="Z9" s="20">
        <f>VLOOKUP(Z$4,'DB Manufacturing ISM'!$A:$S,MATCH($B9,'DB Manufacturing ISM'!$A$1:$S$1,0),0)</f>
        <v>9</v>
      </c>
      <c r="AA9" s="20">
        <f>VLOOKUP(AA$4,'DB Manufacturing ISM'!$A:$S,MATCH($B9,'DB Manufacturing ISM'!$A$1:$S$1,0),0)</f>
        <v>5</v>
      </c>
      <c r="AB9" s="20">
        <f>VLOOKUP(AB$4,'DB Manufacturing ISM'!$A:$S,MATCH($B9,'DB Manufacturing ISM'!$A$1:$S$1,0),0)</f>
        <v>13</v>
      </c>
      <c r="AC9" s="20">
        <f>VLOOKUP(AC$4,'DB Manufacturing ISM'!$A:$S,MATCH($B9,'DB Manufacturing ISM'!$A$1:$S$1,0),0)</f>
        <v>6</v>
      </c>
      <c r="AD9" s="20">
        <f>VLOOKUP(AD$4,'DB Manufacturing ISM'!$A:$S,MATCH($B9,'DB Manufacturing ISM'!$A$1:$S$1,0),0)</f>
        <v>0</v>
      </c>
      <c r="AE9" s="20">
        <f>VLOOKUP(AE$4,'DB Manufacturing ISM'!$A:$S,MATCH($B9,'DB Manufacturing ISM'!$A$1:$S$1,0),0)</f>
        <v>0</v>
      </c>
      <c r="AF9" s="20">
        <f>VLOOKUP(AF$4,'DB Manufacturing ISM'!$A:$S,MATCH($B9,'DB Manufacturing ISM'!$A$1:$S$1,0),0)</f>
        <v>15</v>
      </c>
      <c r="AG9" s="20">
        <f>VLOOKUP(AG$4,'DB Manufacturing ISM'!$A:$S,MATCH($B9,'DB Manufacturing ISM'!$A$1:$S$1,0),0)</f>
        <v>0</v>
      </c>
      <c r="AH9" s="20">
        <f>VLOOKUP(AH$4,'DB Manufacturing ISM'!$A:$S,MATCH($B9,'DB Manufacturing ISM'!$A$1:$S$1,0),0)</f>
        <v>11</v>
      </c>
      <c r="AI9" s="20">
        <f>VLOOKUP(AI$4,'DB Manufacturing ISM'!$A:$S,MATCH($B9,'DB Manufacturing ISM'!$A$1:$S$1,0),0)</f>
        <v>16</v>
      </c>
      <c r="AJ9" s="20">
        <f>VLOOKUP(AJ$4,'DB Manufacturing ISM'!$A:$S,MATCH($B9,'DB Manufacturing ISM'!$A$1:$S$1,0),0)</f>
        <v>13</v>
      </c>
      <c r="AK9" s="20">
        <f>VLOOKUP(AK$4,'DB Manufacturing ISM'!$A:$S,MATCH($B9,'DB Manufacturing ISM'!$A$1:$S$1,0),0)</f>
        <v>15</v>
      </c>
      <c r="AL9" s="13"/>
      <c r="AM9" s="20">
        <f t="shared" si="0"/>
        <v>2</v>
      </c>
      <c r="AN9" s="23">
        <f t="shared" si="1"/>
        <v>14.666666666666666</v>
      </c>
      <c r="AO9" s="23">
        <f t="shared" si="2"/>
        <v>11.666666666666666</v>
      </c>
    </row>
    <row r="10" spans="2:41" x14ac:dyDescent="0.2">
      <c r="B10" s="14" t="s">
        <v>21</v>
      </c>
      <c r="C10" s="20">
        <f>VLOOKUP(C$4,'DB Manufacturing ISM'!$A:$S,MATCH($B10,'DB Manufacturing ISM'!$A$1:$S$1,0),0)</f>
        <v>16</v>
      </c>
      <c r="D10" s="20">
        <f>VLOOKUP(D$4,'DB Manufacturing ISM'!$A:$S,MATCH($B10,'DB Manufacturing ISM'!$A$1:$S$1,0),0)</f>
        <v>16</v>
      </c>
      <c r="E10" s="20">
        <f>VLOOKUP(E$4,'DB Manufacturing ISM'!$A:$S,MATCH($B10,'DB Manufacturing ISM'!$A$1:$S$1,0),0)</f>
        <v>10</v>
      </c>
      <c r="F10" s="20">
        <f>VLOOKUP(F$4,'DB Manufacturing ISM'!$A:$S,MATCH($B10,'DB Manufacturing ISM'!$A$1:$S$1,0),0)</f>
        <v>11</v>
      </c>
      <c r="G10" s="20">
        <f>VLOOKUP(G$4,'DB Manufacturing ISM'!$A:$S,MATCH($B10,'DB Manufacturing ISM'!$A$1:$S$1,0),0)</f>
        <v>11</v>
      </c>
      <c r="H10" s="20">
        <f>VLOOKUP(H$4,'DB Manufacturing ISM'!$A:$S,MATCH($B10,'DB Manufacturing ISM'!$A$1:$S$1,0),0)</f>
        <v>8</v>
      </c>
      <c r="I10" s="20">
        <f>VLOOKUP(I$4,'DB Manufacturing ISM'!$A:$S,MATCH($B10,'DB Manufacturing ISM'!$A$1:$S$1,0),0)</f>
        <v>0</v>
      </c>
      <c r="J10" s="20">
        <f>VLOOKUP(J$4,'DB Manufacturing ISM'!$A:$S,MATCH($B10,'DB Manufacturing ISM'!$A$1:$S$1,0),0)</f>
        <v>-14</v>
      </c>
      <c r="K10" s="20">
        <f>VLOOKUP(K$4,'DB Manufacturing ISM'!$A:$S,MATCH($B10,'DB Manufacturing ISM'!$A$1:$S$1,0),0)</f>
        <v>4</v>
      </c>
      <c r="L10" s="20">
        <f>VLOOKUP(L$4,'DB Manufacturing ISM'!$A:$S,MATCH($B10,'DB Manufacturing ISM'!$A$1:$S$1,0),0)</f>
        <v>-12</v>
      </c>
      <c r="M10" s="20">
        <f>VLOOKUP(M$4,'DB Manufacturing ISM'!$A:$S,MATCH($B10,'DB Manufacturing ISM'!$A$1:$S$1,0),0)</f>
        <v>-13</v>
      </c>
      <c r="N10" s="20">
        <f>VLOOKUP(N$4,'DB Manufacturing ISM'!$A:$S,MATCH($B10,'DB Manufacturing ISM'!$A$1:$S$1,0),0)</f>
        <v>-8</v>
      </c>
      <c r="O10" s="20">
        <f>VLOOKUP(O$4,'DB Manufacturing ISM'!$A:$S,MATCH($B10,'DB Manufacturing ISM'!$A$1:$S$1,0),0)</f>
        <v>11</v>
      </c>
      <c r="P10" s="20">
        <f>VLOOKUP(P$4,'DB Manufacturing ISM'!$A:$S,MATCH($B10,'DB Manufacturing ISM'!$A$1:$S$1,0),0)</f>
        <v>10</v>
      </c>
      <c r="Q10" s="20">
        <f>VLOOKUP(Q$4,'DB Manufacturing ISM'!$A:$S,MATCH($B10,'DB Manufacturing ISM'!$A$1:$S$1,0),0)</f>
        <v>-15</v>
      </c>
      <c r="R10" s="20">
        <f>VLOOKUP(R$4,'DB Manufacturing ISM'!$A:$S,MATCH($B10,'DB Manufacturing ISM'!$A$1:$S$1,0),0)</f>
        <v>-11</v>
      </c>
      <c r="S10" s="20">
        <f>VLOOKUP(S$4,'DB Manufacturing ISM'!$A:$S,MATCH($B10,'DB Manufacturing ISM'!$A$1:$S$1,0),0)</f>
        <v>10</v>
      </c>
      <c r="T10" s="20">
        <f>VLOOKUP(T$4,'DB Manufacturing ISM'!$A:$S,MATCH($B10,'DB Manufacturing ISM'!$A$1:$S$1,0),0)</f>
        <v>10</v>
      </c>
      <c r="U10" s="20">
        <f>VLOOKUP(U$4,'DB Manufacturing ISM'!$A:$S,MATCH($B10,'DB Manufacturing ISM'!$A$1:$S$1,0),0)</f>
        <v>-3</v>
      </c>
      <c r="V10" s="20">
        <f>VLOOKUP(V$4,'DB Manufacturing ISM'!$A:$S,MATCH($B10,'DB Manufacturing ISM'!$A$1:$S$1,0),0)</f>
        <v>-3</v>
      </c>
      <c r="W10" s="20">
        <f>VLOOKUP(W$4,'DB Manufacturing ISM'!$A:$S,MATCH($B10,'DB Manufacturing ISM'!$A$1:$S$1,0),0)</f>
        <v>-1</v>
      </c>
      <c r="X10" s="20">
        <f>VLOOKUP(X$4,'DB Manufacturing ISM'!$A:$S,MATCH($B10,'DB Manufacturing ISM'!$A$1:$S$1,0),0)</f>
        <v>-2</v>
      </c>
      <c r="Y10" s="20">
        <f>VLOOKUP(Y$4,'DB Manufacturing ISM'!$A:$S,MATCH($B10,'DB Manufacturing ISM'!$A$1:$S$1,0),0)</f>
        <v>-2</v>
      </c>
      <c r="Z10" s="20">
        <f>VLOOKUP(Z$4,'DB Manufacturing ISM'!$A:$S,MATCH($B10,'DB Manufacturing ISM'!$A$1:$S$1,0),0)</f>
        <v>-2</v>
      </c>
      <c r="AA10" s="20">
        <f>VLOOKUP(AA$4,'DB Manufacturing ISM'!$A:$S,MATCH($B10,'DB Manufacturing ISM'!$A$1:$S$1,0),0)</f>
        <v>-2</v>
      </c>
      <c r="AB10" s="20">
        <f>VLOOKUP(AB$4,'DB Manufacturing ISM'!$A:$S,MATCH($B10,'DB Manufacturing ISM'!$A$1:$S$1,0),0)</f>
        <v>2</v>
      </c>
      <c r="AC10" s="20">
        <f>VLOOKUP(AC$4,'DB Manufacturing ISM'!$A:$S,MATCH($B10,'DB Manufacturing ISM'!$A$1:$S$1,0),0)</f>
        <v>2</v>
      </c>
      <c r="AD10" s="20">
        <f>VLOOKUP(AD$4,'DB Manufacturing ISM'!$A:$S,MATCH($B10,'DB Manufacturing ISM'!$A$1:$S$1,0),0)</f>
        <v>-1</v>
      </c>
      <c r="AE10" s="20">
        <f>VLOOKUP(AE$4,'DB Manufacturing ISM'!$A:$S,MATCH($B10,'DB Manufacturing ISM'!$A$1:$S$1,0),0)</f>
        <v>3</v>
      </c>
      <c r="AF10" s="20">
        <f>VLOOKUP(AF$4,'DB Manufacturing ISM'!$A:$S,MATCH($B10,'DB Manufacturing ISM'!$A$1:$S$1,0),0)</f>
        <v>16</v>
      </c>
      <c r="AG10" s="20">
        <f>VLOOKUP(AG$4,'DB Manufacturing ISM'!$A:$S,MATCH($B10,'DB Manufacturing ISM'!$A$1:$S$1,0),0)</f>
        <v>3</v>
      </c>
      <c r="AH10" s="20">
        <f>VLOOKUP(AH$4,'DB Manufacturing ISM'!$A:$S,MATCH($B10,'DB Manufacturing ISM'!$A$1:$S$1,0),0)</f>
        <v>8</v>
      </c>
      <c r="AI10" s="20">
        <f>VLOOKUP(AI$4,'DB Manufacturing ISM'!$A:$S,MATCH($B10,'DB Manufacturing ISM'!$A$1:$S$1,0),0)</f>
        <v>11</v>
      </c>
      <c r="AJ10" s="20">
        <f>VLOOKUP(AJ$4,'DB Manufacturing ISM'!$A:$S,MATCH($B10,'DB Manufacturing ISM'!$A$1:$S$1,0),0)</f>
        <v>-2</v>
      </c>
      <c r="AK10" s="20">
        <f>VLOOKUP(AK$4,'DB Manufacturing ISM'!$A:$S,MATCH($B10,'DB Manufacturing ISM'!$A$1:$S$1,0),0)</f>
        <v>-2</v>
      </c>
      <c r="AL10" s="13"/>
      <c r="AM10" s="20">
        <f t="shared" si="0"/>
        <v>0</v>
      </c>
      <c r="AN10" s="23">
        <f t="shared" si="1"/>
        <v>2.3333333333333335</v>
      </c>
      <c r="AO10" s="23">
        <f t="shared" si="2"/>
        <v>5.666666666666667</v>
      </c>
    </row>
    <row r="11" spans="2:41" x14ac:dyDescent="0.2">
      <c r="B11" s="14" t="s">
        <v>23</v>
      </c>
      <c r="C11" s="20">
        <f>VLOOKUP(C$4,'DB Manufacturing ISM'!$A:$S,MATCH($B11,'DB Manufacturing ISM'!$A$1:$S$1,0),0)</f>
        <v>9</v>
      </c>
      <c r="D11" s="20">
        <f>VLOOKUP(D$4,'DB Manufacturing ISM'!$A:$S,MATCH($B11,'DB Manufacturing ISM'!$A$1:$S$1,0),0)</f>
        <v>2</v>
      </c>
      <c r="E11" s="20">
        <f>VLOOKUP(E$4,'DB Manufacturing ISM'!$A:$S,MATCH($B11,'DB Manufacturing ISM'!$A$1:$S$1,0),0)</f>
        <v>-4</v>
      </c>
      <c r="F11" s="20">
        <f>VLOOKUP(F$4,'DB Manufacturing ISM'!$A:$S,MATCH($B11,'DB Manufacturing ISM'!$A$1:$S$1,0),0)</f>
        <v>-5</v>
      </c>
      <c r="G11" s="20">
        <f>VLOOKUP(G$4,'DB Manufacturing ISM'!$A:$S,MATCH($B11,'DB Manufacturing ISM'!$A$1:$S$1,0),0)</f>
        <v>-4</v>
      </c>
      <c r="H11" s="20">
        <f>VLOOKUP(H$4,'DB Manufacturing ISM'!$A:$S,MATCH($B11,'DB Manufacturing ISM'!$A$1:$S$1,0),0)</f>
        <v>-7</v>
      </c>
      <c r="I11" s="20">
        <f>VLOOKUP(I$4,'DB Manufacturing ISM'!$A:$S,MATCH($B11,'DB Manufacturing ISM'!$A$1:$S$1,0),0)</f>
        <v>-4</v>
      </c>
      <c r="J11" s="20">
        <f>VLOOKUP(J$4,'DB Manufacturing ISM'!$A:$S,MATCH($B11,'DB Manufacturing ISM'!$A$1:$S$1,0),0)</f>
        <v>-6</v>
      </c>
      <c r="K11" s="20">
        <f>VLOOKUP(K$4,'DB Manufacturing ISM'!$A:$S,MATCH($B11,'DB Manufacturing ISM'!$A$1:$S$1,0),0)</f>
        <v>-12</v>
      </c>
      <c r="L11" s="20">
        <f>VLOOKUP(L$4,'DB Manufacturing ISM'!$A:$S,MATCH($B11,'DB Manufacturing ISM'!$A$1:$S$1,0),0)</f>
        <v>-7</v>
      </c>
      <c r="M11" s="20">
        <f>VLOOKUP(M$4,'DB Manufacturing ISM'!$A:$S,MATCH($B11,'DB Manufacturing ISM'!$A$1:$S$1,0),0)</f>
        <v>-4</v>
      </c>
      <c r="N11" s="20">
        <f>VLOOKUP(N$4,'DB Manufacturing ISM'!$A:$S,MATCH($B11,'DB Manufacturing ISM'!$A$1:$S$1,0),0)</f>
        <v>-2</v>
      </c>
      <c r="O11" s="20">
        <f>VLOOKUP(O$4,'DB Manufacturing ISM'!$A:$S,MATCH($B11,'DB Manufacturing ISM'!$A$1:$S$1,0),0)</f>
        <v>8</v>
      </c>
      <c r="P11" s="20">
        <f>VLOOKUP(P$4,'DB Manufacturing ISM'!$A:$S,MATCH($B11,'DB Manufacturing ISM'!$A$1:$S$1,0),0)</f>
        <v>3</v>
      </c>
      <c r="Q11" s="20">
        <f>VLOOKUP(Q$4,'DB Manufacturing ISM'!$A:$S,MATCH($B11,'DB Manufacturing ISM'!$A$1:$S$1,0),0)</f>
        <v>-2</v>
      </c>
      <c r="R11" s="20">
        <f>VLOOKUP(R$4,'DB Manufacturing ISM'!$A:$S,MATCH($B11,'DB Manufacturing ISM'!$A$1:$S$1,0),0)</f>
        <v>-10</v>
      </c>
      <c r="S11" s="20">
        <f>VLOOKUP(S$4,'DB Manufacturing ISM'!$A:$S,MATCH($B11,'DB Manufacturing ISM'!$A$1:$S$1,0),0)</f>
        <v>-3</v>
      </c>
      <c r="T11" s="20">
        <f>VLOOKUP(T$4,'DB Manufacturing ISM'!$A:$S,MATCH($B11,'DB Manufacturing ISM'!$A$1:$S$1,0),0)</f>
        <v>4</v>
      </c>
      <c r="U11" s="20">
        <f>VLOOKUP(U$4,'DB Manufacturing ISM'!$A:$S,MATCH($B11,'DB Manufacturing ISM'!$A$1:$S$1,0),0)</f>
        <v>9</v>
      </c>
      <c r="V11" s="20">
        <f>VLOOKUP(V$4,'DB Manufacturing ISM'!$A:$S,MATCH($B11,'DB Manufacturing ISM'!$A$1:$S$1,0),0)</f>
        <v>-1</v>
      </c>
      <c r="W11" s="20">
        <f>VLOOKUP(W$4,'DB Manufacturing ISM'!$A:$S,MATCH($B11,'DB Manufacturing ISM'!$A$1:$S$1,0),0)</f>
        <v>5</v>
      </c>
      <c r="X11" s="20">
        <f>VLOOKUP(X$4,'DB Manufacturing ISM'!$A:$S,MATCH($B11,'DB Manufacturing ISM'!$A$1:$S$1,0),0)</f>
        <v>0</v>
      </c>
      <c r="Y11" s="20">
        <f>VLOOKUP(Y$4,'DB Manufacturing ISM'!$A:$S,MATCH($B11,'DB Manufacturing ISM'!$A$1:$S$1,0),0)</f>
        <v>5</v>
      </c>
      <c r="Z11" s="20">
        <f>VLOOKUP(Z$4,'DB Manufacturing ISM'!$A:$S,MATCH($B11,'DB Manufacturing ISM'!$A$1:$S$1,0),0)</f>
        <v>14</v>
      </c>
      <c r="AA11" s="20">
        <f>VLOOKUP(AA$4,'DB Manufacturing ISM'!$A:$S,MATCH($B11,'DB Manufacturing ISM'!$A$1:$S$1,0),0)</f>
        <v>14</v>
      </c>
      <c r="AB11" s="20">
        <f>VLOOKUP(AB$4,'DB Manufacturing ISM'!$A:$S,MATCH($B11,'DB Manufacturing ISM'!$A$1:$S$1,0),0)</f>
        <v>9</v>
      </c>
      <c r="AC11" s="20">
        <f>VLOOKUP(AC$4,'DB Manufacturing ISM'!$A:$S,MATCH($B11,'DB Manufacturing ISM'!$A$1:$S$1,0),0)</f>
        <v>13</v>
      </c>
      <c r="AD11" s="20">
        <f>VLOOKUP(AD$4,'DB Manufacturing ISM'!$A:$S,MATCH($B11,'DB Manufacturing ISM'!$A$1:$S$1,0),0)</f>
        <v>12</v>
      </c>
      <c r="AE11" s="20">
        <f>VLOOKUP(AE$4,'DB Manufacturing ISM'!$A:$S,MATCH($B11,'DB Manufacturing ISM'!$A$1:$S$1,0),0)</f>
        <v>6</v>
      </c>
      <c r="AF11" s="20">
        <f>VLOOKUP(AF$4,'DB Manufacturing ISM'!$A:$S,MATCH($B11,'DB Manufacturing ISM'!$A$1:$S$1,0),0)</f>
        <v>6</v>
      </c>
      <c r="AG11" s="20">
        <f>VLOOKUP(AG$4,'DB Manufacturing ISM'!$A:$S,MATCH($B11,'DB Manufacturing ISM'!$A$1:$S$1,0),0)</f>
        <v>12</v>
      </c>
      <c r="AH11" s="20">
        <f>VLOOKUP(AH$4,'DB Manufacturing ISM'!$A:$S,MATCH($B11,'DB Manufacturing ISM'!$A$1:$S$1,0),0)</f>
        <v>3</v>
      </c>
      <c r="AI11" s="20">
        <f>VLOOKUP(AI$4,'DB Manufacturing ISM'!$A:$S,MATCH($B11,'DB Manufacturing ISM'!$A$1:$S$1,0),0)</f>
        <v>2</v>
      </c>
      <c r="AJ11" s="20">
        <f>VLOOKUP(AJ$4,'DB Manufacturing ISM'!$A:$S,MATCH($B11,'DB Manufacturing ISM'!$A$1:$S$1,0),0)</f>
        <v>-1</v>
      </c>
      <c r="AK11" s="20">
        <f>VLOOKUP(AK$4,'DB Manufacturing ISM'!$A:$S,MATCH($B11,'DB Manufacturing ISM'!$A$1:$S$1,0),0)</f>
        <v>2</v>
      </c>
      <c r="AL11" s="13"/>
      <c r="AM11" s="20">
        <f t="shared" si="0"/>
        <v>3</v>
      </c>
      <c r="AN11" s="23">
        <f t="shared" si="1"/>
        <v>1</v>
      </c>
      <c r="AO11" s="23">
        <f t="shared" si="2"/>
        <v>4</v>
      </c>
    </row>
    <row r="12" spans="2:41" x14ac:dyDescent="0.2">
      <c r="B12" s="14" t="s">
        <v>20</v>
      </c>
      <c r="C12" s="20">
        <f>VLOOKUP(C$4,'DB Manufacturing ISM'!$A:$S,MATCH($B12,'DB Manufacturing ISM'!$A$1:$S$1,0),0)</f>
        <v>-1</v>
      </c>
      <c r="D12" s="20">
        <f>VLOOKUP(D$4,'DB Manufacturing ISM'!$A:$S,MATCH($B12,'DB Manufacturing ISM'!$A$1:$S$1,0),0)</f>
        <v>6</v>
      </c>
      <c r="E12" s="20">
        <f>VLOOKUP(E$4,'DB Manufacturing ISM'!$A:$S,MATCH($B12,'DB Manufacturing ISM'!$A$1:$S$1,0),0)</f>
        <v>8</v>
      </c>
      <c r="F12" s="20">
        <f>VLOOKUP(F$4,'DB Manufacturing ISM'!$A:$S,MATCH($B12,'DB Manufacturing ISM'!$A$1:$S$1,0),0)</f>
        <v>2</v>
      </c>
      <c r="G12" s="20">
        <f>VLOOKUP(G$4,'DB Manufacturing ISM'!$A:$S,MATCH($B12,'DB Manufacturing ISM'!$A$1:$S$1,0),0)</f>
        <v>9</v>
      </c>
      <c r="H12" s="20">
        <f>VLOOKUP(H$4,'DB Manufacturing ISM'!$A:$S,MATCH($B12,'DB Manufacturing ISM'!$A$1:$S$1,0),0)</f>
        <v>-6</v>
      </c>
      <c r="I12" s="20">
        <f>VLOOKUP(I$4,'DB Manufacturing ISM'!$A:$S,MATCH($B12,'DB Manufacturing ISM'!$A$1:$S$1,0),0)</f>
        <v>4</v>
      </c>
      <c r="J12" s="20">
        <f>VLOOKUP(J$4,'DB Manufacturing ISM'!$A:$S,MATCH($B12,'DB Manufacturing ISM'!$A$1:$S$1,0),0)</f>
        <v>-4</v>
      </c>
      <c r="K12" s="20">
        <f>VLOOKUP(K$4,'DB Manufacturing ISM'!$A:$S,MATCH($B12,'DB Manufacturing ISM'!$A$1:$S$1,0),0)</f>
        <v>0</v>
      </c>
      <c r="L12" s="20">
        <f>VLOOKUP(L$4,'DB Manufacturing ISM'!$A:$S,MATCH($B12,'DB Manufacturing ISM'!$A$1:$S$1,0),0)</f>
        <v>-4</v>
      </c>
      <c r="M12" s="20">
        <f>VLOOKUP(M$4,'DB Manufacturing ISM'!$A:$S,MATCH($B12,'DB Manufacturing ISM'!$A$1:$S$1,0),0)</f>
        <v>-10</v>
      </c>
      <c r="N12" s="20">
        <f>VLOOKUP(N$4,'DB Manufacturing ISM'!$A:$S,MATCH($B12,'DB Manufacturing ISM'!$A$1:$S$1,0),0)</f>
        <v>3</v>
      </c>
      <c r="O12" s="20">
        <f>VLOOKUP(O$4,'DB Manufacturing ISM'!$A:$S,MATCH($B12,'DB Manufacturing ISM'!$A$1:$S$1,0),0)</f>
        <v>-1</v>
      </c>
      <c r="P12" s="20">
        <f>VLOOKUP(P$4,'DB Manufacturing ISM'!$A:$S,MATCH($B12,'DB Manufacturing ISM'!$A$1:$S$1,0),0)</f>
        <v>0</v>
      </c>
      <c r="Q12" s="20">
        <f>VLOOKUP(Q$4,'DB Manufacturing ISM'!$A:$S,MATCH($B12,'DB Manufacturing ISM'!$A$1:$S$1,0),0)</f>
        <v>-10</v>
      </c>
      <c r="R12" s="20">
        <f>VLOOKUP(R$4,'DB Manufacturing ISM'!$A:$S,MATCH($B12,'DB Manufacturing ISM'!$A$1:$S$1,0),0)</f>
        <v>6</v>
      </c>
      <c r="S12" s="20">
        <f>VLOOKUP(S$4,'DB Manufacturing ISM'!$A:$S,MATCH($B12,'DB Manufacturing ISM'!$A$1:$S$1,0),0)</f>
        <v>3</v>
      </c>
      <c r="T12" s="20">
        <f>VLOOKUP(T$4,'DB Manufacturing ISM'!$A:$S,MATCH($B12,'DB Manufacturing ISM'!$A$1:$S$1,0),0)</f>
        <v>0</v>
      </c>
      <c r="U12" s="20">
        <f>VLOOKUP(U$4,'DB Manufacturing ISM'!$A:$S,MATCH($B12,'DB Manufacturing ISM'!$A$1:$S$1,0),0)</f>
        <v>5</v>
      </c>
      <c r="V12" s="20">
        <f>VLOOKUP(V$4,'DB Manufacturing ISM'!$A:$S,MATCH($B12,'DB Manufacturing ISM'!$A$1:$S$1,0),0)</f>
        <v>9</v>
      </c>
      <c r="W12" s="20">
        <f>VLOOKUP(W$4,'DB Manufacturing ISM'!$A:$S,MATCH($B12,'DB Manufacturing ISM'!$A$1:$S$1,0),0)</f>
        <v>13</v>
      </c>
      <c r="X12" s="20">
        <f>VLOOKUP(X$4,'DB Manufacturing ISM'!$A:$S,MATCH($B12,'DB Manufacturing ISM'!$A$1:$S$1,0),0)</f>
        <v>15</v>
      </c>
      <c r="Y12" s="20">
        <f>VLOOKUP(Y$4,'DB Manufacturing ISM'!$A:$S,MATCH($B12,'DB Manufacturing ISM'!$A$1:$S$1,0),0)</f>
        <v>-1</v>
      </c>
      <c r="Z12" s="20">
        <f>VLOOKUP(Z$4,'DB Manufacturing ISM'!$A:$S,MATCH($B12,'DB Manufacturing ISM'!$A$1:$S$1,0),0)</f>
        <v>5</v>
      </c>
      <c r="AA12" s="20">
        <f>VLOOKUP(AA$4,'DB Manufacturing ISM'!$A:$S,MATCH($B12,'DB Manufacturing ISM'!$A$1:$S$1,0),0)</f>
        <v>1</v>
      </c>
      <c r="AB12" s="20">
        <f>VLOOKUP(AB$4,'DB Manufacturing ISM'!$A:$S,MATCH($B12,'DB Manufacturing ISM'!$A$1:$S$1,0),0)</f>
        <v>4</v>
      </c>
      <c r="AC12" s="20">
        <f>VLOOKUP(AC$4,'DB Manufacturing ISM'!$A:$S,MATCH($B12,'DB Manufacturing ISM'!$A$1:$S$1,0),0)</f>
        <v>7</v>
      </c>
      <c r="AD12" s="20">
        <f>VLOOKUP(AD$4,'DB Manufacturing ISM'!$A:$S,MATCH($B12,'DB Manufacturing ISM'!$A$1:$S$1,0),0)</f>
        <v>15</v>
      </c>
      <c r="AE12" s="20">
        <f>VLOOKUP(AE$4,'DB Manufacturing ISM'!$A:$S,MATCH($B12,'DB Manufacturing ISM'!$A$1:$S$1,0),0)</f>
        <v>8</v>
      </c>
      <c r="AF12" s="20">
        <f>VLOOKUP(AF$4,'DB Manufacturing ISM'!$A:$S,MATCH($B12,'DB Manufacturing ISM'!$A$1:$S$1,0),0)</f>
        <v>12</v>
      </c>
      <c r="AG12" s="20">
        <f>VLOOKUP(AG$4,'DB Manufacturing ISM'!$A:$S,MATCH($B12,'DB Manufacturing ISM'!$A$1:$S$1,0),0)</f>
        <v>-1</v>
      </c>
      <c r="AH12" s="20">
        <f>VLOOKUP(AH$4,'DB Manufacturing ISM'!$A:$S,MATCH($B12,'DB Manufacturing ISM'!$A$1:$S$1,0),0)</f>
        <v>2</v>
      </c>
      <c r="AI12" s="20">
        <f>VLOOKUP(AI$4,'DB Manufacturing ISM'!$A:$S,MATCH($B12,'DB Manufacturing ISM'!$A$1:$S$1,0),0)</f>
        <v>-1</v>
      </c>
      <c r="AJ12" s="20">
        <f>VLOOKUP(AJ$4,'DB Manufacturing ISM'!$A:$S,MATCH($B12,'DB Manufacturing ISM'!$A$1:$S$1,0),0)</f>
        <v>0</v>
      </c>
      <c r="AK12" s="20">
        <f>VLOOKUP(AK$4,'DB Manufacturing ISM'!$A:$S,MATCH($B12,'DB Manufacturing ISM'!$A$1:$S$1,0),0)</f>
        <v>10</v>
      </c>
      <c r="AL12" s="13"/>
      <c r="AM12" s="20">
        <f t="shared" si="0"/>
        <v>10</v>
      </c>
      <c r="AN12" s="23">
        <f t="shared" si="1"/>
        <v>3</v>
      </c>
      <c r="AO12" s="23">
        <f t="shared" si="2"/>
        <v>3.6666666666666665</v>
      </c>
    </row>
    <row r="13" spans="2:41" x14ac:dyDescent="0.2">
      <c r="B13" s="14" t="s">
        <v>16</v>
      </c>
      <c r="C13" s="20">
        <f>VLOOKUP(C$4,'DB Manufacturing ISM'!$A:$S,MATCH($B13,'DB Manufacturing ISM'!$A$1:$S$1,0),0)</f>
        <v>5</v>
      </c>
      <c r="D13" s="20">
        <f>VLOOKUP(D$4,'DB Manufacturing ISM'!$A:$S,MATCH($B13,'DB Manufacturing ISM'!$A$1:$S$1,0),0)</f>
        <v>13</v>
      </c>
      <c r="E13" s="20">
        <f>VLOOKUP(E$4,'DB Manufacturing ISM'!$A:$S,MATCH($B13,'DB Manufacturing ISM'!$A$1:$S$1,0),0)</f>
        <v>-2</v>
      </c>
      <c r="F13" s="20">
        <f>VLOOKUP(F$4,'DB Manufacturing ISM'!$A:$S,MATCH($B13,'DB Manufacturing ISM'!$A$1:$S$1,0),0)</f>
        <v>-4</v>
      </c>
      <c r="G13" s="20">
        <f>VLOOKUP(G$4,'DB Manufacturing ISM'!$A:$S,MATCH($B13,'DB Manufacturing ISM'!$A$1:$S$1,0),0)</f>
        <v>7</v>
      </c>
      <c r="H13" s="20">
        <f>VLOOKUP(H$4,'DB Manufacturing ISM'!$A:$S,MATCH($B13,'DB Manufacturing ISM'!$A$1:$S$1,0),0)</f>
        <v>2</v>
      </c>
      <c r="I13" s="20">
        <f>VLOOKUP(I$4,'DB Manufacturing ISM'!$A:$S,MATCH($B13,'DB Manufacturing ISM'!$A$1:$S$1,0),0)</f>
        <v>5</v>
      </c>
      <c r="J13" s="20">
        <f>VLOOKUP(J$4,'DB Manufacturing ISM'!$A:$S,MATCH($B13,'DB Manufacturing ISM'!$A$1:$S$1,0),0)</f>
        <v>-7</v>
      </c>
      <c r="K13" s="20">
        <f>VLOOKUP(K$4,'DB Manufacturing ISM'!$A:$S,MATCH($B13,'DB Manufacturing ISM'!$A$1:$S$1,0),0)</f>
        <v>-5</v>
      </c>
      <c r="L13" s="20">
        <f>VLOOKUP(L$4,'DB Manufacturing ISM'!$A:$S,MATCH($B13,'DB Manufacturing ISM'!$A$1:$S$1,0),0)</f>
        <v>-5</v>
      </c>
      <c r="M13" s="20">
        <f>VLOOKUP(M$4,'DB Manufacturing ISM'!$A:$S,MATCH($B13,'DB Manufacturing ISM'!$A$1:$S$1,0),0)</f>
        <v>-7</v>
      </c>
      <c r="N13" s="20">
        <f>VLOOKUP(N$4,'DB Manufacturing ISM'!$A:$S,MATCH($B13,'DB Manufacturing ISM'!$A$1:$S$1,0),0)</f>
        <v>-5</v>
      </c>
      <c r="O13" s="20">
        <f>VLOOKUP(O$4,'DB Manufacturing ISM'!$A:$S,MATCH($B13,'DB Manufacturing ISM'!$A$1:$S$1,0),0)</f>
        <v>-3</v>
      </c>
      <c r="P13" s="20">
        <f>VLOOKUP(P$4,'DB Manufacturing ISM'!$A:$S,MATCH($B13,'DB Manufacturing ISM'!$A$1:$S$1,0),0)</f>
        <v>-6</v>
      </c>
      <c r="Q13" s="20">
        <f>VLOOKUP(Q$4,'DB Manufacturing ISM'!$A:$S,MATCH($B13,'DB Manufacturing ISM'!$A$1:$S$1,0),0)</f>
        <v>-6</v>
      </c>
      <c r="R13" s="20">
        <f>VLOOKUP(R$4,'DB Manufacturing ISM'!$A:$S,MATCH($B13,'DB Manufacturing ISM'!$A$1:$S$1,0),0)</f>
        <v>-8</v>
      </c>
      <c r="S13" s="20">
        <f>VLOOKUP(S$4,'DB Manufacturing ISM'!$A:$S,MATCH($B13,'DB Manufacturing ISM'!$A$1:$S$1,0),0)</f>
        <v>0</v>
      </c>
      <c r="T13" s="20">
        <f>VLOOKUP(T$4,'DB Manufacturing ISM'!$A:$S,MATCH($B13,'DB Manufacturing ISM'!$A$1:$S$1,0),0)</f>
        <v>3</v>
      </c>
      <c r="U13" s="20">
        <f>VLOOKUP(U$4,'DB Manufacturing ISM'!$A:$S,MATCH($B13,'DB Manufacturing ISM'!$A$1:$S$1,0),0)</f>
        <v>-2</v>
      </c>
      <c r="V13" s="20">
        <f>VLOOKUP(V$4,'DB Manufacturing ISM'!$A:$S,MATCH($B13,'DB Manufacturing ISM'!$A$1:$S$1,0),0)</f>
        <v>-2</v>
      </c>
      <c r="W13" s="20">
        <f>VLOOKUP(W$4,'DB Manufacturing ISM'!$A:$S,MATCH($B13,'DB Manufacturing ISM'!$A$1:$S$1,0),0)</f>
        <v>0</v>
      </c>
      <c r="X13" s="20">
        <f>VLOOKUP(X$4,'DB Manufacturing ISM'!$A:$S,MATCH($B13,'DB Manufacturing ISM'!$A$1:$S$1,0),0)</f>
        <v>-1</v>
      </c>
      <c r="Y13" s="20">
        <f>VLOOKUP(Y$4,'DB Manufacturing ISM'!$A:$S,MATCH($B13,'DB Manufacturing ISM'!$A$1:$S$1,0),0)</f>
        <v>6</v>
      </c>
      <c r="Z13" s="20">
        <f>VLOOKUP(Z$4,'DB Manufacturing ISM'!$A:$S,MATCH($B13,'DB Manufacturing ISM'!$A$1:$S$1,0),0)</f>
        <v>-1</v>
      </c>
      <c r="AA13" s="20">
        <f>VLOOKUP(AA$4,'DB Manufacturing ISM'!$A:$S,MATCH($B13,'DB Manufacturing ISM'!$A$1:$S$1,0),0)</f>
        <v>-1</v>
      </c>
      <c r="AB13" s="20">
        <f>VLOOKUP(AB$4,'DB Manufacturing ISM'!$A:$S,MATCH($B13,'DB Manufacturing ISM'!$A$1:$S$1,0),0)</f>
        <v>1</v>
      </c>
      <c r="AC13" s="20">
        <f>VLOOKUP(AC$4,'DB Manufacturing ISM'!$A:$S,MATCH($B13,'DB Manufacturing ISM'!$A$1:$S$1,0),0)</f>
        <v>3</v>
      </c>
      <c r="AD13" s="20">
        <f>VLOOKUP(AD$4,'DB Manufacturing ISM'!$A:$S,MATCH($B13,'DB Manufacturing ISM'!$A$1:$S$1,0),0)</f>
        <v>1</v>
      </c>
      <c r="AE13" s="20">
        <f>VLOOKUP(AE$4,'DB Manufacturing ISM'!$A:$S,MATCH($B13,'DB Manufacturing ISM'!$A$1:$S$1,0),0)</f>
        <v>1</v>
      </c>
      <c r="AF13" s="20">
        <f>VLOOKUP(AF$4,'DB Manufacturing ISM'!$A:$S,MATCH($B13,'DB Manufacturing ISM'!$A$1:$S$1,0),0)</f>
        <v>1</v>
      </c>
      <c r="AG13" s="20">
        <f>VLOOKUP(AG$4,'DB Manufacturing ISM'!$A:$S,MATCH($B13,'DB Manufacturing ISM'!$A$1:$S$1,0),0)</f>
        <v>1</v>
      </c>
      <c r="AH13" s="20">
        <f>VLOOKUP(AH$4,'DB Manufacturing ISM'!$A:$S,MATCH($B13,'DB Manufacturing ISM'!$A$1:$S$1,0),0)</f>
        <v>16</v>
      </c>
      <c r="AI13" s="20">
        <f>VLOOKUP(AI$4,'DB Manufacturing ISM'!$A:$S,MATCH($B13,'DB Manufacturing ISM'!$A$1:$S$1,0),0)</f>
        <v>5</v>
      </c>
      <c r="AJ13" s="20">
        <f>VLOOKUP(AJ$4,'DB Manufacturing ISM'!$A:$S,MATCH($B13,'DB Manufacturing ISM'!$A$1:$S$1,0),0)</f>
        <v>3</v>
      </c>
      <c r="AK13" s="20">
        <f>VLOOKUP(AK$4,'DB Manufacturing ISM'!$A:$S,MATCH($B13,'DB Manufacturing ISM'!$A$1:$S$1,0),0)</f>
        <v>1</v>
      </c>
      <c r="AL13" s="13"/>
      <c r="AM13" s="20">
        <f t="shared" si="0"/>
        <v>-2</v>
      </c>
      <c r="AN13" s="23">
        <f t="shared" si="1"/>
        <v>3</v>
      </c>
      <c r="AO13" s="23">
        <f t="shared" si="2"/>
        <v>4.5</v>
      </c>
    </row>
    <row r="14" spans="2:41" x14ac:dyDescent="0.2">
      <c r="B14" s="14" t="s">
        <v>8</v>
      </c>
      <c r="C14" s="20">
        <f>VLOOKUP(C$4,'DB Manufacturing ISM'!$A:$S,MATCH($B14,'DB Manufacturing ISM'!$A$1:$S$1,0),0)</f>
        <v>1</v>
      </c>
      <c r="D14" s="20">
        <f>VLOOKUP(D$4,'DB Manufacturing ISM'!$A:$S,MATCH($B14,'DB Manufacturing ISM'!$A$1:$S$1,0),0)</f>
        <v>8</v>
      </c>
      <c r="E14" s="20">
        <f>VLOOKUP(E$4,'DB Manufacturing ISM'!$A:$S,MATCH($B14,'DB Manufacturing ISM'!$A$1:$S$1,0),0)</f>
        <v>7</v>
      </c>
      <c r="F14" s="20">
        <f>VLOOKUP(F$4,'DB Manufacturing ISM'!$A:$S,MATCH($B14,'DB Manufacturing ISM'!$A$1:$S$1,0),0)</f>
        <v>9</v>
      </c>
      <c r="G14" s="20">
        <f>VLOOKUP(G$4,'DB Manufacturing ISM'!$A:$S,MATCH($B14,'DB Manufacturing ISM'!$A$1:$S$1,0),0)</f>
        <v>0</v>
      </c>
      <c r="H14" s="20">
        <f>VLOOKUP(H$4,'DB Manufacturing ISM'!$A:$S,MATCH($B14,'DB Manufacturing ISM'!$A$1:$S$1,0),0)</f>
        <v>5</v>
      </c>
      <c r="I14" s="20">
        <f>VLOOKUP(I$4,'DB Manufacturing ISM'!$A:$S,MATCH($B14,'DB Manufacturing ISM'!$A$1:$S$1,0),0)</f>
        <v>-3</v>
      </c>
      <c r="J14" s="20">
        <f>VLOOKUP(J$4,'DB Manufacturing ISM'!$A:$S,MATCH($B14,'DB Manufacturing ISM'!$A$1:$S$1,0),0)</f>
        <v>-8</v>
      </c>
      <c r="K14" s="20">
        <f>VLOOKUP(K$4,'DB Manufacturing ISM'!$A:$S,MATCH($B14,'DB Manufacturing ISM'!$A$1:$S$1,0),0)</f>
        <v>-8</v>
      </c>
      <c r="L14" s="20">
        <f>VLOOKUP(L$4,'DB Manufacturing ISM'!$A:$S,MATCH($B14,'DB Manufacturing ISM'!$A$1:$S$1,0),0)</f>
        <v>-6</v>
      </c>
      <c r="M14" s="20">
        <f>VLOOKUP(M$4,'DB Manufacturing ISM'!$A:$S,MATCH($B14,'DB Manufacturing ISM'!$A$1:$S$1,0),0)</f>
        <v>-2</v>
      </c>
      <c r="N14" s="20">
        <f>VLOOKUP(N$4,'DB Manufacturing ISM'!$A:$S,MATCH($B14,'DB Manufacturing ISM'!$A$1:$S$1,0),0)</f>
        <v>0</v>
      </c>
      <c r="O14" s="20">
        <f>VLOOKUP(O$4,'DB Manufacturing ISM'!$A:$S,MATCH($B14,'DB Manufacturing ISM'!$A$1:$S$1,0),0)</f>
        <v>12</v>
      </c>
      <c r="P14" s="20">
        <f>VLOOKUP(P$4,'DB Manufacturing ISM'!$A:$S,MATCH($B14,'DB Manufacturing ISM'!$A$1:$S$1,0),0)</f>
        <v>1</v>
      </c>
      <c r="Q14" s="20">
        <f>VLOOKUP(Q$4,'DB Manufacturing ISM'!$A:$S,MATCH($B14,'DB Manufacturing ISM'!$A$1:$S$1,0),0)</f>
        <v>-8</v>
      </c>
      <c r="R14" s="20">
        <f>VLOOKUP(R$4,'DB Manufacturing ISM'!$A:$S,MATCH($B14,'DB Manufacturing ISM'!$A$1:$S$1,0),0)</f>
        <v>0</v>
      </c>
      <c r="S14" s="20">
        <f>VLOOKUP(S$4,'DB Manufacturing ISM'!$A:$S,MATCH($B14,'DB Manufacturing ISM'!$A$1:$S$1,0),0)</f>
        <v>6</v>
      </c>
      <c r="T14" s="20">
        <f>VLOOKUP(T$4,'DB Manufacturing ISM'!$A:$S,MATCH($B14,'DB Manufacturing ISM'!$A$1:$S$1,0),0)</f>
        <v>8</v>
      </c>
      <c r="U14" s="20">
        <f>VLOOKUP(U$4,'DB Manufacturing ISM'!$A:$S,MATCH($B14,'DB Manufacturing ISM'!$A$1:$S$1,0),0)</f>
        <v>14</v>
      </c>
      <c r="V14" s="20">
        <f>VLOOKUP(V$4,'DB Manufacturing ISM'!$A:$S,MATCH($B14,'DB Manufacturing ISM'!$A$1:$S$1,0),0)</f>
        <v>5</v>
      </c>
      <c r="W14" s="20">
        <f>VLOOKUP(W$4,'DB Manufacturing ISM'!$A:$S,MATCH($B14,'DB Manufacturing ISM'!$A$1:$S$1,0),0)</f>
        <v>11</v>
      </c>
      <c r="X14" s="20">
        <f>VLOOKUP(X$4,'DB Manufacturing ISM'!$A:$S,MATCH($B14,'DB Manufacturing ISM'!$A$1:$S$1,0),0)</f>
        <v>10</v>
      </c>
      <c r="Y14" s="20">
        <f>VLOOKUP(Y$4,'DB Manufacturing ISM'!$A:$S,MATCH($B14,'DB Manufacturing ISM'!$A$1:$S$1,0),0)</f>
        <v>9</v>
      </c>
      <c r="Z14" s="20">
        <f>VLOOKUP(Z$4,'DB Manufacturing ISM'!$A:$S,MATCH($B14,'DB Manufacturing ISM'!$A$1:$S$1,0),0)</f>
        <v>11</v>
      </c>
      <c r="AA14" s="20">
        <f>VLOOKUP(AA$4,'DB Manufacturing ISM'!$A:$S,MATCH($B14,'DB Manufacturing ISM'!$A$1:$S$1,0),0)</f>
        <v>7</v>
      </c>
      <c r="AB14" s="20">
        <f>VLOOKUP(AB$4,'DB Manufacturing ISM'!$A:$S,MATCH($B14,'DB Manufacturing ISM'!$A$1:$S$1,0),0)</f>
        <v>8</v>
      </c>
      <c r="AC14" s="20">
        <f>VLOOKUP(AC$4,'DB Manufacturing ISM'!$A:$S,MATCH($B14,'DB Manufacturing ISM'!$A$1:$S$1,0),0)</f>
        <v>10</v>
      </c>
      <c r="AD14" s="20">
        <f>VLOOKUP(AD$4,'DB Manufacturing ISM'!$A:$S,MATCH($B14,'DB Manufacturing ISM'!$A$1:$S$1,0),0)</f>
        <v>14</v>
      </c>
      <c r="AE14" s="20">
        <f>VLOOKUP(AE$4,'DB Manufacturing ISM'!$A:$S,MATCH($B14,'DB Manufacturing ISM'!$A$1:$S$1,0),0)</f>
        <v>13</v>
      </c>
      <c r="AF14" s="20">
        <f>VLOOKUP(AF$4,'DB Manufacturing ISM'!$A:$S,MATCH($B14,'DB Manufacturing ISM'!$A$1:$S$1,0),0)</f>
        <v>5</v>
      </c>
      <c r="AG14" s="20">
        <f>VLOOKUP(AG$4,'DB Manufacturing ISM'!$A:$S,MATCH($B14,'DB Manufacturing ISM'!$A$1:$S$1,0),0)</f>
        <v>9</v>
      </c>
      <c r="AH14" s="20">
        <f>VLOOKUP(AH$4,'DB Manufacturing ISM'!$A:$S,MATCH($B14,'DB Manufacturing ISM'!$A$1:$S$1,0),0)</f>
        <v>1</v>
      </c>
      <c r="AI14" s="20">
        <f>VLOOKUP(AI$4,'DB Manufacturing ISM'!$A:$S,MATCH($B14,'DB Manufacturing ISM'!$A$1:$S$1,0),0)</f>
        <v>4</v>
      </c>
      <c r="AJ14" s="20">
        <f>VLOOKUP(AJ$4,'DB Manufacturing ISM'!$A:$S,MATCH($B14,'DB Manufacturing ISM'!$A$1:$S$1,0),0)</f>
        <v>8</v>
      </c>
      <c r="AK14" s="20">
        <f>VLOOKUP(AK$4,'DB Manufacturing ISM'!$A:$S,MATCH($B14,'DB Manufacturing ISM'!$A$1:$S$1,0),0)</f>
        <v>12</v>
      </c>
      <c r="AL14" s="13"/>
      <c r="AM14" s="20">
        <f t="shared" si="0"/>
        <v>4</v>
      </c>
      <c r="AN14" s="23">
        <f t="shared" si="1"/>
        <v>8</v>
      </c>
      <c r="AO14" s="23">
        <f t="shared" si="2"/>
        <v>6.5</v>
      </c>
    </row>
    <row r="15" spans="2:41" x14ac:dyDescent="0.2">
      <c r="B15" s="14" t="s">
        <v>7</v>
      </c>
      <c r="C15" s="20">
        <f>VLOOKUP(C$4,'DB Manufacturing ISM'!$A:$S,MATCH($B15,'DB Manufacturing ISM'!$A$1:$S$1,0),0)</f>
        <v>6</v>
      </c>
      <c r="D15" s="20">
        <f>VLOOKUP(D$4,'DB Manufacturing ISM'!$A:$S,MATCH($B15,'DB Manufacturing ISM'!$A$1:$S$1,0),0)</f>
        <v>4</v>
      </c>
      <c r="E15" s="20">
        <f>VLOOKUP(E$4,'DB Manufacturing ISM'!$A:$S,MATCH($B15,'DB Manufacturing ISM'!$A$1:$S$1,0),0)</f>
        <v>11</v>
      </c>
      <c r="F15" s="20">
        <f>VLOOKUP(F$4,'DB Manufacturing ISM'!$A:$S,MATCH($B15,'DB Manufacturing ISM'!$A$1:$S$1,0),0)</f>
        <v>7</v>
      </c>
      <c r="G15" s="20">
        <f>VLOOKUP(G$4,'DB Manufacturing ISM'!$A:$S,MATCH($B15,'DB Manufacturing ISM'!$A$1:$S$1,0),0)</f>
        <v>3</v>
      </c>
      <c r="H15" s="20">
        <f>VLOOKUP(H$4,'DB Manufacturing ISM'!$A:$S,MATCH($B15,'DB Manufacturing ISM'!$A$1:$S$1,0),0)</f>
        <v>-3</v>
      </c>
      <c r="I15" s="20">
        <f>VLOOKUP(I$4,'DB Manufacturing ISM'!$A:$S,MATCH($B15,'DB Manufacturing ISM'!$A$1:$S$1,0),0)</f>
        <v>2</v>
      </c>
      <c r="J15" s="20">
        <f>VLOOKUP(J$4,'DB Manufacturing ISM'!$A:$S,MATCH($B15,'DB Manufacturing ISM'!$A$1:$S$1,0),0)</f>
        <v>3</v>
      </c>
      <c r="K15" s="20">
        <f>VLOOKUP(K$4,'DB Manufacturing ISM'!$A:$S,MATCH($B15,'DB Manufacturing ISM'!$A$1:$S$1,0),0)</f>
        <v>-2</v>
      </c>
      <c r="L15" s="20">
        <f>VLOOKUP(L$4,'DB Manufacturing ISM'!$A:$S,MATCH($B15,'DB Manufacturing ISM'!$A$1:$S$1,0),0)</f>
        <v>2</v>
      </c>
      <c r="M15" s="20">
        <f>VLOOKUP(M$4,'DB Manufacturing ISM'!$A:$S,MATCH($B15,'DB Manufacturing ISM'!$A$1:$S$1,0),0)</f>
        <v>2</v>
      </c>
      <c r="N15" s="20">
        <f>VLOOKUP(N$4,'DB Manufacturing ISM'!$A:$S,MATCH($B15,'DB Manufacturing ISM'!$A$1:$S$1,0),0)</f>
        <v>4</v>
      </c>
      <c r="O15" s="20">
        <f>VLOOKUP(O$4,'DB Manufacturing ISM'!$A:$S,MATCH($B15,'DB Manufacturing ISM'!$A$1:$S$1,0),0)</f>
        <v>5</v>
      </c>
      <c r="P15" s="20">
        <f>VLOOKUP(P$4,'DB Manufacturing ISM'!$A:$S,MATCH($B15,'DB Manufacturing ISM'!$A$1:$S$1,0),0)</f>
        <v>2</v>
      </c>
      <c r="Q15" s="20">
        <f>VLOOKUP(Q$4,'DB Manufacturing ISM'!$A:$S,MATCH($B15,'DB Manufacturing ISM'!$A$1:$S$1,0),0)</f>
        <v>-4</v>
      </c>
      <c r="R15" s="20">
        <f>VLOOKUP(R$4,'DB Manufacturing ISM'!$A:$S,MATCH($B15,'DB Manufacturing ISM'!$A$1:$S$1,0),0)</f>
        <v>-5</v>
      </c>
      <c r="S15" s="20">
        <f>VLOOKUP(S$4,'DB Manufacturing ISM'!$A:$S,MATCH($B15,'DB Manufacturing ISM'!$A$1:$S$1,0),0)</f>
        <v>4</v>
      </c>
      <c r="T15" s="20">
        <f>VLOOKUP(T$4,'DB Manufacturing ISM'!$A:$S,MATCH($B15,'DB Manufacturing ISM'!$A$1:$S$1,0),0)</f>
        <v>2</v>
      </c>
      <c r="U15" s="20">
        <f>VLOOKUP(U$4,'DB Manufacturing ISM'!$A:$S,MATCH($B15,'DB Manufacturing ISM'!$A$1:$S$1,0),0)</f>
        <v>4</v>
      </c>
      <c r="V15" s="20">
        <f>VLOOKUP(V$4,'DB Manufacturing ISM'!$A:$S,MATCH($B15,'DB Manufacturing ISM'!$A$1:$S$1,0),0)</f>
        <v>6</v>
      </c>
      <c r="W15" s="20">
        <f>VLOOKUP(W$4,'DB Manufacturing ISM'!$A:$S,MATCH($B15,'DB Manufacturing ISM'!$A$1:$S$1,0),0)</f>
        <v>1</v>
      </c>
      <c r="X15" s="20">
        <f>VLOOKUP(X$4,'DB Manufacturing ISM'!$A:$S,MATCH($B15,'DB Manufacturing ISM'!$A$1:$S$1,0),0)</f>
        <v>4</v>
      </c>
      <c r="Y15" s="20">
        <f>VLOOKUP(Y$4,'DB Manufacturing ISM'!$A:$S,MATCH($B15,'DB Manufacturing ISM'!$A$1:$S$1,0),0)</f>
        <v>1</v>
      </c>
      <c r="Z15" s="20">
        <f>VLOOKUP(Z$4,'DB Manufacturing ISM'!$A:$S,MATCH($B15,'DB Manufacturing ISM'!$A$1:$S$1,0),0)</f>
        <v>3</v>
      </c>
      <c r="AA15" s="20">
        <f>VLOOKUP(AA$4,'DB Manufacturing ISM'!$A:$S,MATCH($B15,'DB Manufacturing ISM'!$A$1:$S$1,0),0)</f>
        <v>3</v>
      </c>
      <c r="AB15" s="20">
        <f>VLOOKUP(AB$4,'DB Manufacturing ISM'!$A:$S,MATCH($B15,'DB Manufacturing ISM'!$A$1:$S$1,0),0)</f>
        <v>3</v>
      </c>
      <c r="AC15" s="20">
        <f>VLOOKUP(AC$4,'DB Manufacturing ISM'!$A:$S,MATCH($B15,'DB Manufacturing ISM'!$A$1:$S$1,0),0)</f>
        <v>12</v>
      </c>
      <c r="AD15" s="20">
        <f>VLOOKUP(AD$4,'DB Manufacturing ISM'!$A:$S,MATCH($B15,'DB Manufacturing ISM'!$A$1:$S$1,0),0)</f>
        <v>5</v>
      </c>
      <c r="AE15" s="20">
        <f>VLOOKUP(AE$4,'DB Manufacturing ISM'!$A:$S,MATCH($B15,'DB Manufacturing ISM'!$A$1:$S$1,0),0)</f>
        <v>9</v>
      </c>
      <c r="AF15" s="20">
        <f>VLOOKUP(AF$4,'DB Manufacturing ISM'!$A:$S,MATCH($B15,'DB Manufacturing ISM'!$A$1:$S$1,0),0)</f>
        <v>14</v>
      </c>
      <c r="AG15" s="20">
        <f>VLOOKUP(AG$4,'DB Manufacturing ISM'!$A:$S,MATCH($B15,'DB Manufacturing ISM'!$A$1:$S$1,0),0)</f>
        <v>7</v>
      </c>
      <c r="AH15" s="20">
        <f>VLOOKUP(AH$4,'DB Manufacturing ISM'!$A:$S,MATCH($B15,'DB Manufacturing ISM'!$A$1:$S$1,0),0)</f>
        <v>7</v>
      </c>
      <c r="AI15" s="20">
        <f>VLOOKUP(AI$4,'DB Manufacturing ISM'!$A:$S,MATCH($B15,'DB Manufacturing ISM'!$A$1:$S$1,0),0)</f>
        <v>6</v>
      </c>
      <c r="AJ15" s="20">
        <f>VLOOKUP(AJ$4,'DB Manufacturing ISM'!$A:$S,MATCH($B15,'DB Manufacturing ISM'!$A$1:$S$1,0),0)</f>
        <v>5</v>
      </c>
      <c r="AK15" s="20">
        <f>VLOOKUP(AK$4,'DB Manufacturing ISM'!$A:$S,MATCH($B15,'DB Manufacturing ISM'!$A$1:$S$1,0),0)</f>
        <v>9</v>
      </c>
      <c r="AL15" s="13"/>
      <c r="AM15" s="20">
        <f t="shared" si="0"/>
        <v>4</v>
      </c>
      <c r="AN15" s="23">
        <f t="shared" si="1"/>
        <v>6.666666666666667</v>
      </c>
      <c r="AO15" s="23">
        <f t="shared" si="2"/>
        <v>8</v>
      </c>
    </row>
    <row r="16" spans="2:41" x14ac:dyDescent="0.2">
      <c r="B16" s="14" t="s">
        <v>10</v>
      </c>
      <c r="C16" s="20">
        <f>VLOOKUP(C$4,'DB Manufacturing ISM'!$A:$S,MATCH($B16,'DB Manufacturing ISM'!$A$1:$S$1,0),0)</f>
        <v>7</v>
      </c>
      <c r="D16" s="20">
        <f>VLOOKUP(D$4,'DB Manufacturing ISM'!$A:$S,MATCH($B16,'DB Manufacturing ISM'!$A$1:$S$1,0),0)</f>
        <v>14</v>
      </c>
      <c r="E16" s="20">
        <f>VLOOKUP(E$4,'DB Manufacturing ISM'!$A:$S,MATCH($B16,'DB Manufacturing ISM'!$A$1:$S$1,0),0)</f>
        <v>4</v>
      </c>
      <c r="F16" s="20">
        <f>VLOOKUP(F$4,'DB Manufacturing ISM'!$A:$S,MATCH($B16,'DB Manufacturing ISM'!$A$1:$S$1,0),0)</f>
        <v>3</v>
      </c>
      <c r="G16" s="20">
        <f>VLOOKUP(G$4,'DB Manufacturing ISM'!$A:$S,MATCH($B16,'DB Manufacturing ISM'!$A$1:$S$1,0),0)</f>
        <v>8</v>
      </c>
      <c r="H16" s="20">
        <f>VLOOKUP(H$4,'DB Manufacturing ISM'!$A:$S,MATCH($B16,'DB Manufacturing ISM'!$A$1:$S$1,0),0)</f>
        <v>6</v>
      </c>
      <c r="I16" s="20">
        <f>VLOOKUP(I$4,'DB Manufacturing ISM'!$A:$S,MATCH($B16,'DB Manufacturing ISM'!$A$1:$S$1,0),0)</f>
        <v>7</v>
      </c>
      <c r="J16" s="20">
        <f>VLOOKUP(J$4,'DB Manufacturing ISM'!$A:$S,MATCH($B16,'DB Manufacturing ISM'!$A$1:$S$1,0),0)</f>
        <v>2</v>
      </c>
      <c r="K16" s="20">
        <f>VLOOKUP(K$4,'DB Manufacturing ISM'!$A:$S,MATCH($B16,'DB Manufacturing ISM'!$A$1:$S$1,0),0)</f>
        <v>3</v>
      </c>
      <c r="L16" s="20">
        <f>VLOOKUP(L$4,'DB Manufacturing ISM'!$A:$S,MATCH($B16,'DB Manufacturing ISM'!$A$1:$S$1,0),0)</f>
        <v>4</v>
      </c>
      <c r="M16" s="20">
        <f>VLOOKUP(M$4,'DB Manufacturing ISM'!$A:$S,MATCH($B16,'DB Manufacturing ISM'!$A$1:$S$1,0),0)</f>
        <v>3</v>
      </c>
      <c r="N16" s="20">
        <f>VLOOKUP(N$4,'DB Manufacturing ISM'!$A:$S,MATCH($B16,'DB Manufacturing ISM'!$A$1:$S$1,0),0)</f>
        <v>6</v>
      </c>
      <c r="O16" s="20">
        <f>VLOOKUP(O$4,'DB Manufacturing ISM'!$A:$S,MATCH($B16,'DB Manufacturing ISM'!$A$1:$S$1,0),0)</f>
        <v>7</v>
      </c>
      <c r="P16" s="20">
        <f>VLOOKUP(P$4,'DB Manufacturing ISM'!$A:$S,MATCH($B16,'DB Manufacturing ISM'!$A$1:$S$1,0),0)</f>
        <v>9</v>
      </c>
      <c r="Q16" s="20">
        <f>VLOOKUP(Q$4,'DB Manufacturing ISM'!$A:$S,MATCH($B16,'DB Manufacturing ISM'!$A$1:$S$1,0),0)</f>
        <v>1</v>
      </c>
      <c r="R16" s="20">
        <f>VLOOKUP(R$4,'DB Manufacturing ISM'!$A:$S,MATCH($B16,'DB Manufacturing ISM'!$A$1:$S$1,0),0)</f>
        <v>3</v>
      </c>
      <c r="S16" s="20">
        <f>VLOOKUP(S$4,'DB Manufacturing ISM'!$A:$S,MATCH($B16,'DB Manufacturing ISM'!$A$1:$S$1,0),0)</f>
        <v>8</v>
      </c>
      <c r="T16" s="20">
        <f>VLOOKUP(T$4,'DB Manufacturing ISM'!$A:$S,MATCH($B16,'DB Manufacturing ISM'!$A$1:$S$1,0),0)</f>
        <v>9</v>
      </c>
      <c r="U16" s="20">
        <f>VLOOKUP(U$4,'DB Manufacturing ISM'!$A:$S,MATCH($B16,'DB Manufacturing ISM'!$A$1:$S$1,0),0)</f>
        <v>13</v>
      </c>
      <c r="V16" s="20">
        <f>VLOOKUP(V$4,'DB Manufacturing ISM'!$A:$S,MATCH($B16,'DB Manufacturing ISM'!$A$1:$S$1,0),0)</f>
        <v>12</v>
      </c>
      <c r="W16" s="20">
        <f>VLOOKUP(W$4,'DB Manufacturing ISM'!$A:$S,MATCH($B16,'DB Manufacturing ISM'!$A$1:$S$1,0),0)</f>
        <v>12</v>
      </c>
      <c r="X16" s="20">
        <f>VLOOKUP(X$4,'DB Manufacturing ISM'!$A:$S,MATCH($B16,'DB Manufacturing ISM'!$A$1:$S$1,0),0)</f>
        <v>1</v>
      </c>
      <c r="Y16" s="20">
        <f>VLOOKUP(Y$4,'DB Manufacturing ISM'!$A:$S,MATCH($B16,'DB Manufacturing ISM'!$A$1:$S$1,0),0)</f>
        <v>2</v>
      </c>
      <c r="Z16" s="20">
        <f>VLOOKUP(Z$4,'DB Manufacturing ISM'!$A:$S,MATCH($B16,'DB Manufacturing ISM'!$A$1:$S$1,0),0)</f>
        <v>6</v>
      </c>
      <c r="AA16" s="20">
        <f>VLOOKUP(AA$4,'DB Manufacturing ISM'!$A:$S,MATCH($B16,'DB Manufacturing ISM'!$A$1:$S$1,0),0)</f>
        <v>4</v>
      </c>
      <c r="AB16" s="20">
        <f>VLOOKUP(AB$4,'DB Manufacturing ISM'!$A:$S,MATCH($B16,'DB Manufacturing ISM'!$A$1:$S$1,0),0)</f>
        <v>10</v>
      </c>
      <c r="AC16" s="20">
        <f>VLOOKUP(AC$4,'DB Manufacturing ISM'!$A:$S,MATCH($B16,'DB Manufacturing ISM'!$A$1:$S$1,0),0)</f>
        <v>9</v>
      </c>
      <c r="AD16" s="20">
        <f>VLOOKUP(AD$4,'DB Manufacturing ISM'!$A:$S,MATCH($B16,'DB Manufacturing ISM'!$A$1:$S$1,0),0)</f>
        <v>8</v>
      </c>
      <c r="AE16" s="20">
        <f>VLOOKUP(AE$4,'DB Manufacturing ISM'!$A:$S,MATCH($B16,'DB Manufacturing ISM'!$A$1:$S$1,0),0)</f>
        <v>5</v>
      </c>
      <c r="AF16" s="20">
        <f>VLOOKUP(AF$4,'DB Manufacturing ISM'!$A:$S,MATCH($B16,'DB Manufacturing ISM'!$A$1:$S$1,0),0)</f>
        <v>7</v>
      </c>
      <c r="AG16" s="20">
        <f>VLOOKUP(AG$4,'DB Manufacturing ISM'!$A:$S,MATCH($B16,'DB Manufacturing ISM'!$A$1:$S$1,0),0)</f>
        <v>6</v>
      </c>
      <c r="AH16" s="20">
        <f>VLOOKUP(AH$4,'DB Manufacturing ISM'!$A:$S,MATCH($B16,'DB Manufacturing ISM'!$A$1:$S$1,0),0)</f>
        <v>6</v>
      </c>
      <c r="AI16" s="20">
        <f>VLOOKUP(AI$4,'DB Manufacturing ISM'!$A:$S,MATCH($B16,'DB Manufacturing ISM'!$A$1:$S$1,0),0)</f>
        <v>10</v>
      </c>
      <c r="AJ16" s="20">
        <f>VLOOKUP(AJ$4,'DB Manufacturing ISM'!$A:$S,MATCH($B16,'DB Manufacturing ISM'!$A$1:$S$1,0),0)</f>
        <v>6</v>
      </c>
      <c r="AK16" s="20">
        <f>VLOOKUP(AK$4,'DB Manufacturing ISM'!$A:$S,MATCH($B16,'DB Manufacturing ISM'!$A$1:$S$1,0),0)</f>
        <v>4</v>
      </c>
      <c r="AL16" s="13"/>
      <c r="AM16" s="20">
        <f t="shared" si="0"/>
        <v>-2</v>
      </c>
      <c r="AN16" s="23">
        <f t="shared" si="1"/>
        <v>6.666666666666667</v>
      </c>
      <c r="AO16" s="23">
        <f t="shared" si="2"/>
        <v>6.5</v>
      </c>
    </row>
    <row r="17" spans="2:44" x14ac:dyDescent="0.2">
      <c r="B17" s="14" t="s">
        <v>18</v>
      </c>
      <c r="C17" s="20">
        <f>VLOOKUP(C$4,'DB Manufacturing ISM'!$A:$S,MATCH($B17,'DB Manufacturing ISM'!$A$1:$S$1,0),0)</f>
        <v>2</v>
      </c>
      <c r="D17" s="20">
        <f>VLOOKUP(D$4,'DB Manufacturing ISM'!$A:$S,MATCH($B17,'DB Manufacturing ISM'!$A$1:$S$1,0),0)</f>
        <v>10</v>
      </c>
      <c r="E17" s="20">
        <f>VLOOKUP(E$4,'DB Manufacturing ISM'!$A:$S,MATCH($B17,'DB Manufacturing ISM'!$A$1:$S$1,0),0)</f>
        <v>5</v>
      </c>
      <c r="F17" s="20">
        <f>VLOOKUP(F$4,'DB Manufacturing ISM'!$A:$S,MATCH($B17,'DB Manufacturing ISM'!$A$1:$S$1,0),0)</f>
        <v>10</v>
      </c>
      <c r="G17" s="20">
        <f>VLOOKUP(G$4,'DB Manufacturing ISM'!$A:$S,MATCH($B17,'DB Manufacturing ISM'!$A$1:$S$1,0),0)</f>
        <v>12</v>
      </c>
      <c r="H17" s="20">
        <f>VLOOKUP(H$4,'DB Manufacturing ISM'!$A:$S,MATCH($B17,'DB Manufacturing ISM'!$A$1:$S$1,0),0)</f>
        <v>7</v>
      </c>
      <c r="I17" s="20">
        <f>VLOOKUP(I$4,'DB Manufacturing ISM'!$A:$S,MATCH($B17,'DB Manufacturing ISM'!$A$1:$S$1,0),0)</f>
        <v>8</v>
      </c>
      <c r="J17" s="20">
        <f>VLOOKUP(J$4,'DB Manufacturing ISM'!$A:$S,MATCH($B17,'DB Manufacturing ISM'!$A$1:$S$1,0),0)</f>
        <v>-2</v>
      </c>
      <c r="K17" s="20">
        <f>VLOOKUP(K$4,'DB Manufacturing ISM'!$A:$S,MATCH($B17,'DB Manufacturing ISM'!$A$1:$S$1,0),0)</f>
        <v>5</v>
      </c>
      <c r="L17" s="20">
        <f>VLOOKUP(L$4,'DB Manufacturing ISM'!$A:$S,MATCH($B17,'DB Manufacturing ISM'!$A$1:$S$1,0),0)</f>
        <v>-11</v>
      </c>
      <c r="M17" s="20">
        <f>VLOOKUP(M$4,'DB Manufacturing ISM'!$A:$S,MATCH($B17,'DB Manufacturing ISM'!$A$1:$S$1,0),0)</f>
        <v>-12</v>
      </c>
      <c r="N17" s="20">
        <f>VLOOKUP(N$4,'DB Manufacturing ISM'!$A:$S,MATCH($B17,'DB Manufacturing ISM'!$A$1:$S$1,0),0)</f>
        <v>8</v>
      </c>
      <c r="O17" s="20">
        <f>VLOOKUP(O$4,'DB Manufacturing ISM'!$A:$S,MATCH($B17,'DB Manufacturing ISM'!$A$1:$S$1,0),0)</f>
        <v>13</v>
      </c>
      <c r="P17" s="20">
        <f>VLOOKUP(P$4,'DB Manufacturing ISM'!$A:$S,MATCH($B17,'DB Manufacturing ISM'!$A$1:$S$1,0),0)</f>
        <v>-3</v>
      </c>
      <c r="Q17" s="20">
        <f>VLOOKUP(Q$4,'DB Manufacturing ISM'!$A:$S,MATCH($B17,'DB Manufacturing ISM'!$A$1:$S$1,0),0)</f>
        <v>-14</v>
      </c>
      <c r="R17" s="20">
        <f>VLOOKUP(R$4,'DB Manufacturing ISM'!$A:$S,MATCH($B17,'DB Manufacturing ISM'!$A$1:$S$1,0),0)</f>
        <v>5</v>
      </c>
      <c r="S17" s="20">
        <f>VLOOKUP(S$4,'DB Manufacturing ISM'!$A:$S,MATCH($B17,'DB Manufacturing ISM'!$A$1:$S$1,0),0)</f>
        <v>11</v>
      </c>
      <c r="T17" s="20">
        <f>VLOOKUP(T$4,'DB Manufacturing ISM'!$A:$S,MATCH($B17,'DB Manufacturing ISM'!$A$1:$S$1,0),0)</f>
        <v>12</v>
      </c>
      <c r="U17" s="20">
        <f>VLOOKUP(U$4,'DB Manufacturing ISM'!$A:$S,MATCH($B17,'DB Manufacturing ISM'!$A$1:$S$1,0),0)</f>
        <v>-1</v>
      </c>
      <c r="V17" s="20">
        <f>VLOOKUP(V$4,'DB Manufacturing ISM'!$A:$S,MATCH($B17,'DB Manufacturing ISM'!$A$1:$S$1,0),0)</f>
        <v>11</v>
      </c>
      <c r="W17" s="20">
        <f>VLOOKUP(W$4,'DB Manufacturing ISM'!$A:$S,MATCH($B17,'DB Manufacturing ISM'!$A$1:$S$1,0),0)</f>
        <v>9</v>
      </c>
      <c r="X17" s="20">
        <f>VLOOKUP(X$4,'DB Manufacturing ISM'!$A:$S,MATCH($B17,'DB Manufacturing ISM'!$A$1:$S$1,0),0)</f>
        <v>2</v>
      </c>
      <c r="Y17" s="20">
        <f>VLOOKUP(Y$4,'DB Manufacturing ISM'!$A:$S,MATCH($B17,'DB Manufacturing ISM'!$A$1:$S$1,0),0)</f>
        <v>15</v>
      </c>
      <c r="Z17" s="20">
        <f>VLOOKUP(Z$4,'DB Manufacturing ISM'!$A:$S,MATCH($B17,'DB Manufacturing ISM'!$A$1:$S$1,0),0)</f>
        <v>4</v>
      </c>
      <c r="AA17" s="20">
        <f>VLOOKUP(AA$4,'DB Manufacturing ISM'!$A:$S,MATCH($B17,'DB Manufacturing ISM'!$A$1:$S$1,0),0)</f>
        <v>2</v>
      </c>
      <c r="AB17" s="20">
        <f>VLOOKUP(AB$4,'DB Manufacturing ISM'!$A:$S,MATCH($B17,'DB Manufacturing ISM'!$A$1:$S$1,0),0)</f>
        <v>12</v>
      </c>
      <c r="AC17" s="20">
        <f>VLOOKUP(AC$4,'DB Manufacturing ISM'!$A:$S,MATCH($B17,'DB Manufacturing ISM'!$A$1:$S$1,0),0)</f>
        <v>16</v>
      </c>
      <c r="AD17" s="20">
        <f>VLOOKUP(AD$4,'DB Manufacturing ISM'!$A:$S,MATCH($B17,'DB Manufacturing ISM'!$A$1:$S$1,0),0)</f>
        <v>16</v>
      </c>
      <c r="AE17" s="20">
        <f>VLOOKUP(AE$4,'DB Manufacturing ISM'!$A:$S,MATCH($B17,'DB Manufacturing ISM'!$A$1:$S$1,0),0)</f>
        <v>17</v>
      </c>
      <c r="AF17" s="20">
        <f>VLOOKUP(AF$4,'DB Manufacturing ISM'!$A:$S,MATCH($B17,'DB Manufacturing ISM'!$A$1:$S$1,0),0)</f>
        <v>17</v>
      </c>
      <c r="AG17" s="20">
        <f>VLOOKUP(AG$4,'DB Manufacturing ISM'!$A:$S,MATCH($B17,'DB Manufacturing ISM'!$A$1:$S$1,0),0)</f>
        <v>15</v>
      </c>
      <c r="AH17" s="20">
        <f>VLOOKUP(AH$4,'DB Manufacturing ISM'!$A:$S,MATCH($B17,'DB Manufacturing ISM'!$A$1:$S$1,0),0)</f>
        <v>17</v>
      </c>
      <c r="AI17" s="20">
        <f>VLOOKUP(AI$4,'DB Manufacturing ISM'!$A:$S,MATCH($B17,'DB Manufacturing ISM'!$A$1:$S$1,0),0)</f>
        <v>15</v>
      </c>
      <c r="AJ17" s="20">
        <f>VLOOKUP(AJ$4,'DB Manufacturing ISM'!$A:$S,MATCH($B17,'DB Manufacturing ISM'!$A$1:$S$1,0),0)</f>
        <v>12</v>
      </c>
      <c r="AK17" s="20">
        <f>VLOOKUP(AK$4,'DB Manufacturing ISM'!$A:$S,MATCH($B17,'DB Manufacturing ISM'!$A$1:$S$1,0),0)</f>
        <v>14</v>
      </c>
      <c r="AL17" s="13"/>
      <c r="AM17" s="20">
        <f t="shared" si="0"/>
        <v>2</v>
      </c>
      <c r="AN17" s="23">
        <f t="shared" si="1"/>
        <v>13.666666666666666</v>
      </c>
      <c r="AO17" s="23">
        <f t="shared" si="2"/>
        <v>15</v>
      </c>
    </row>
    <row r="18" spans="2:44" x14ac:dyDescent="0.2">
      <c r="B18" s="14" t="s">
        <v>17</v>
      </c>
      <c r="C18" s="20">
        <f>VLOOKUP(C$4,'DB Manufacturing ISM'!$A:$S,MATCH($B18,'DB Manufacturing ISM'!$A$1:$S$1,0),0)</f>
        <v>4</v>
      </c>
      <c r="D18" s="20">
        <f>VLOOKUP(D$4,'DB Manufacturing ISM'!$A:$S,MATCH($B18,'DB Manufacturing ISM'!$A$1:$S$1,0),0)</f>
        <v>5</v>
      </c>
      <c r="E18" s="20">
        <f>VLOOKUP(E$4,'DB Manufacturing ISM'!$A:$S,MATCH($B18,'DB Manufacturing ISM'!$A$1:$S$1,0),0)</f>
        <v>-1</v>
      </c>
      <c r="F18" s="20">
        <f>VLOOKUP(F$4,'DB Manufacturing ISM'!$A:$S,MATCH($B18,'DB Manufacturing ISM'!$A$1:$S$1,0),0)</f>
        <v>0</v>
      </c>
      <c r="G18" s="20">
        <f>VLOOKUP(G$4,'DB Manufacturing ISM'!$A:$S,MATCH($B18,'DB Manufacturing ISM'!$A$1:$S$1,0),0)</f>
        <v>-2</v>
      </c>
      <c r="H18" s="20">
        <f>VLOOKUP(H$4,'DB Manufacturing ISM'!$A:$S,MATCH($B18,'DB Manufacturing ISM'!$A$1:$S$1,0),0)</f>
        <v>-5</v>
      </c>
      <c r="I18" s="20">
        <f>VLOOKUP(I$4,'DB Manufacturing ISM'!$A:$S,MATCH($B18,'DB Manufacturing ISM'!$A$1:$S$1,0),0)</f>
        <v>-5</v>
      </c>
      <c r="J18" s="20">
        <f>VLOOKUP(J$4,'DB Manufacturing ISM'!$A:$S,MATCH($B18,'DB Manufacturing ISM'!$A$1:$S$1,0),0)</f>
        <v>-5</v>
      </c>
      <c r="K18" s="20">
        <f>VLOOKUP(K$4,'DB Manufacturing ISM'!$A:$S,MATCH($B18,'DB Manufacturing ISM'!$A$1:$S$1,0),0)</f>
        <v>-9</v>
      </c>
      <c r="L18" s="20">
        <f>VLOOKUP(L$4,'DB Manufacturing ISM'!$A:$S,MATCH($B18,'DB Manufacturing ISM'!$A$1:$S$1,0),0)</f>
        <v>-8</v>
      </c>
      <c r="M18" s="20">
        <f>VLOOKUP(M$4,'DB Manufacturing ISM'!$A:$S,MATCH($B18,'DB Manufacturing ISM'!$A$1:$S$1,0),0)</f>
        <v>-11</v>
      </c>
      <c r="N18" s="20">
        <f>VLOOKUP(N$4,'DB Manufacturing ISM'!$A:$S,MATCH($B18,'DB Manufacturing ISM'!$A$1:$S$1,0),0)</f>
        <v>-3</v>
      </c>
      <c r="O18" s="20">
        <f>VLOOKUP(O$4,'DB Manufacturing ISM'!$A:$S,MATCH($B18,'DB Manufacturing ISM'!$A$1:$S$1,0),0)</f>
        <v>-2</v>
      </c>
      <c r="P18" s="20">
        <f>VLOOKUP(P$4,'DB Manufacturing ISM'!$A:$S,MATCH($B18,'DB Manufacturing ISM'!$A$1:$S$1,0),0)</f>
        <v>-4</v>
      </c>
      <c r="Q18" s="20">
        <f>VLOOKUP(Q$4,'DB Manufacturing ISM'!$A:$S,MATCH($B18,'DB Manufacturing ISM'!$A$1:$S$1,0),0)</f>
        <v>-13</v>
      </c>
      <c r="R18" s="20">
        <f>VLOOKUP(R$4,'DB Manufacturing ISM'!$A:$S,MATCH($B18,'DB Manufacturing ISM'!$A$1:$S$1,0),0)</f>
        <v>-9</v>
      </c>
      <c r="S18" s="20">
        <f>VLOOKUP(S$4,'DB Manufacturing ISM'!$A:$S,MATCH($B18,'DB Manufacturing ISM'!$A$1:$S$1,0),0)</f>
        <v>-4</v>
      </c>
      <c r="T18" s="20">
        <f>VLOOKUP(T$4,'DB Manufacturing ISM'!$A:$S,MATCH($B18,'DB Manufacturing ISM'!$A$1:$S$1,0),0)</f>
        <v>-3</v>
      </c>
      <c r="U18" s="20">
        <f>VLOOKUP(U$4,'DB Manufacturing ISM'!$A:$S,MATCH($B18,'DB Manufacturing ISM'!$A$1:$S$1,0),0)</f>
        <v>1</v>
      </c>
      <c r="V18" s="20">
        <f>VLOOKUP(V$4,'DB Manufacturing ISM'!$A:$S,MATCH($B18,'DB Manufacturing ISM'!$A$1:$S$1,0),0)</f>
        <v>1</v>
      </c>
      <c r="W18" s="20">
        <f>VLOOKUP(W$4,'DB Manufacturing ISM'!$A:$S,MATCH($B18,'DB Manufacturing ISM'!$A$1:$S$1,0),0)</f>
        <v>3</v>
      </c>
      <c r="X18" s="20">
        <f>VLOOKUP(X$4,'DB Manufacturing ISM'!$A:$S,MATCH($B18,'DB Manufacturing ISM'!$A$1:$S$1,0),0)</f>
        <v>3</v>
      </c>
      <c r="Y18" s="20">
        <f>VLOOKUP(Y$4,'DB Manufacturing ISM'!$A:$S,MATCH($B18,'DB Manufacturing ISM'!$A$1:$S$1,0),0)</f>
        <v>10</v>
      </c>
      <c r="Z18" s="20">
        <f>VLOOKUP(Z$4,'DB Manufacturing ISM'!$A:$S,MATCH($B18,'DB Manufacturing ISM'!$A$1:$S$1,0),0)</f>
        <v>10</v>
      </c>
      <c r="AA18" s="20">
        <f>VLOOKUP(AA$4,'DB Manufacturing ISM'!$A:$S,MATCH($B18,'DB Manufacturing ISM'!$A$1:$S$1,0),0)</f>
        <v>9</v>
      </c>
      <c r="AB18" s="20">
        <f>VLOOKUP(AB$4,'DB Manufacturing ISM'!$A:$S,MATCH($B18,'DB Manufacturing ISM'!$A$1:$S$1,0),0)</f>
        <v>6</v>
      </c>
      <c r="AC18" s="20">
        <f>VLOOKUP(AC$4,'DB Manufacturing ISM'!$A:$S,MATCH($B18,'DB Manufacturing ISM'!$A$1:$S$1,0),0)</f>
        <v>5</v>
      </c>
      <c r="AD18" s="20">
        <f>VLOOKUP(AD$4,'DB Manufacturing ISM'!$A:$S,MATCH($B18,'DB Manufacturing ISM'!$A$1:$S$1,0),0)</f>
        <v>4</v>
      </c>
      <c r="AE18" s="20">
        <f>VLOOKUP(AE$4,'DB Manufacturing ISM'!$A:$S,MATCH($B18,'DB Manufacturing ISM'!$A$1:$S$1,0),0)</f>
        <v>10</v>
      </c>
      <c r="AF18" s="20">
        <f>VLOOKUP(AF$4,'DB Manufacturing ISM'!$A:$S,MATCH($B18,'DB Manufacturing ISM'!$A$1:$S$1,0),0)</f>
        <v>4</v>
      </c>
      <c r="AG18" s="20">
        <f>VLOOKUP(AG$4,'DB Manufacturing ISM'!$A:$S,MATCH($B18,'DB Manufacturing ISM'!$A$1:$S$1,0),0)</f>
        <v>5</v>
      </c>
      <c r="AH18" s="20">
        <f>VLOOKUP(AH$4,'DB Manufacturing ISM'!$A:$S,MATCH($B18,'DB Manufacturing ISM'!$A$1:$S$1,0),0)</f>
        <v>4</v>
      </c>
      <c r="AI18" s="20">
        <f>VLOOKUP(AI$4,'DB Manufacturing ISM'!$A:$S,MATCH($B18,'DB Manufacturing ISM'!$A$1:$S$1,0),0)</f>
        <v>1</v>
      </c>
      <c r="AJ18" s="20">
        <f>VLOOKUP(AJ$4,'DB Manufacturing ISM'!$A:$S,MATCH($B18,'DB Manufacturing ISM'!$A$1:$S$1,0),0)</f>
        <v>1</v>
      </c>
      <c r="AK18" s="20">
        <f>VLOOKUP(AK$4,'DB Manufacturing ISM'!$A:$S,MATCH($B18,'DB Manufacturing ISM'!$A$1:$S$1,0),0)</f>
        <v>3</v>
      </c>
      <c r="AL18" s="13"/>
      <c r="AM18" s="20">
        <f t="shared" si="0"/>
        <v>2</v>
      </c>
      <c r="AN18" s="23">
        <f t="shared" si="1"/>
        <v>1.6666666666666667</v>
      </c>
      <c r="AO18" s="23">
        <f t="shared" si="2"/>
        <v>3</v>
      </c>
      <c r="AR18" s="4"/>
    </row>
    <row r="19" spans="2:44" x14ac:dyDescent="0.2">
      <c r="B19" s="14" t="s">
        <v>15</v>
      </c>
      <c r="C19" s="20">
        <f>VLOOKUP(C$4,'DB Manufacturing ISM'!$A:$S,MATCH($B19,'DB Manufacturing ISM'!$A$1:$S$1,0),0)</f>
        <v>8</v>
      </c>
      <c r="D19" s="20">
        <f>VLOOKUP(D$4,'DB Manufacturing ISM'!$A:$S,MATCH($B19,'DB Manufacturing ISM'!$A$1:$S$1,0),0)</f>
        <v>9</v>
      </c>
      <c r="E19" s="20">
        <f>VLOOKUP(E$4,'DB Manufacturing ISM'!$A:$S,MATCH($B19,'DB Manufacturing ISM'!$A$1:$S$1,0),0)</f>
        <v>9</v>
      </c>
      <c r="F19" s="20">
        <f>VLOOKUP(F$4,'DB Manufacturing ISM'!$A:$S,MATCH($B19,'DB Manufacturing ISM'!$A$1:$S$1,0),0)</f>
        <v>4</v>
      </c>
      <c r="G19" s="20">
        <f>VLOOKUP(G$4,'DB Manufacturing ISM'!$A:$S,MATCH($B19,'DB Manufacturing ISM'!$A$1:$S$1,0),0)</f>
        <v>6</v>
      </c>
      <c r="H19" s="20">
        <f>VLOOKUP(H$4,'DB Manufacturing ISM'!$A:$S,MATCH($B19,'DB Manufacturing ISM'!$A$1:$S$1,0),0)</f>
        <v>1</v>
      </c>
      <c r="I19" s="20">
        <f>VLOOKUP(I$4,'DB Manufacturing ISM'!$A:$S,MATCH($B19,'DB Manufacturing ISM'!$A$1:$S$1,0),0)</f>
        <v>1</v>
      </c>
      <c r="J19" s="20">
        <f>VLOOKUP(J$4,'DB Manufacturing ISM'!$A:$S,MATCH($B19,'DB Manufacturing ISM'!$A$1:$S$1,0),0)</f>
        <v>1</v>
      </c>
      <c r="K19" s="20">
        <f>VLOOKUP(K$4,'DB Manufacturing ISM'!$A:$S,MATCH($B19,'DB Manufacturing ISM'!$A$1:$S$1,0),0)</f>
        <v>-6</v>
      </c>
      <c r="L19" s="20">
        <f>VLOOKUP(L$4,'DB Manufacturing ISM'!$A:$S,MATCH($B19,'DB Manufacturing ISM'!$A$1:$S$1,0),0)</f>
        <v>-2</v>
      </c>
      <c r="M19" s="20">
        <f>VLOOKUP(M$4,'DB Manufacturing ISM'!$A:$S,MATCH($B19,'DB Manufacturing ISM'!$A$1:$S$1,0),0)</f>
        <v>-3</v>
      </c>
      <c r="N19" s="20">
        <f>VLOOKUP(N$4,'DB Manufacturing ISM'!$A:$S,MATCH($B19,'DB Manufacturing ISM'!$A$1:$S$1,0),0)</f>
        <v>2</v>
      </c>
      <c r="O19" s="20">
        <f>VLOOKUP(O$4,'DB Manufacturing ISM'!$A:$S,MATCH($B19,'DB Manufacturing ISM'!$A$1:$S$1,0),0)</f>
        <v>1</v>
      </c>
      <c r="P19" s="20">
        <f>VLOOKUP(P$4,'DB Manufacturing ISM'!$A:$S,MATCH($B19,'DB Manufacturing ISM'!$A$1:$S$1,0),0)</f>
        <v>5</v>
      </c>
      <c r="Q19" s="20">
        <f>VLOOKUP(Q$4,'DB Manufacturing ISM'!$A:$S,MATCH($B19,'DB Manufacturing ISM'!$A$1:$S$1,0),0)</f>
        <v>-1</v>
      </c>
      <c r="R19" s="20">
        <f>VLOOKUP(R$4,'DB Manufacturing ISM'!$A:$S,MATCH($B19,'DB Manufacturing ISM'!$A$1:$S$1,0),0)</f>
        <v>-3</v>
      </c>
      <c r="S19" s="20">
        <f>VLOOKUP(S$4,'DB Manufacturing ISM'!$A:$S,MATCH($B19,'DB Manufacturing ISM'!$A$1:$S$1,0),0)</f>
        <v>5</v>
      </c>
      <c r="T19" s="20">
        <f>VLOOKUP(T$4,'DB Manufacturing ISM'!$A:$S,MATCH($B19,'DB Manufacturing ISM'!$A$1:$S$1,0),0)</f>
        <v>7</v>
      </c>
      <c r="U19" s="20">
        <f>VLOOKUP(U$4,'DB Manufacturing ISM'!$A:$S,MATCH($B19,'DB Manufacturing ISM'!$A$1:$S$1,0),0)</f>
        <v>11</v>
      </c>
      <c r="V19" s="20">
        <f>VLOOKUP(V$4,'DB Manufacturing ISM'!$A:$S,MATCH($B19,'DB Manufacturing ISM'!$A$1:$S$1,0),0)</f>
        <v>7</v>
      </c>
      <c r="W19" s="20">
        <f>VLOOKUP(W$4,'DB Manufacturing ISM'!$A:$S,MATCH($B19,'DB Manufacturing ISM'!$A$1:$S$1,0),0)</f>
        <v>6</v>
      </c>
      <c r="X19" s="20">
        <f>VLOOKUP(X$4,'DB Manufacturing ISM'!$A:$S,MATCH($B19,'DB Manufacturing ISM'!$A$1:$S$1,0),0)</f>
        <v>8</v>
      </c>
      <c r="Y19" s="20">
        <f>VLOOKUP(Y$4,'DB Manufacturing ISM'!$A:$S,MATCH($B19,'DB Manufacturing ISM'!$A$1:$S$1,0),0)</f>
        <v>7</v>
      </c>
      <c r="Z19" s="20">
        <f>VLOOKUP(Z$4,'DB Manufacturing ISM'!$A:$S,MATCH($B19,'DB Manufacturing ISM'!$A$1:$S$1,0),0)</f>
        <v>13</v>
      </c>
      <c r="AA19" s="20">
        <f>VLOOKUP(AA$4,'DB Manufacturing ISM'!$A:$S,MATCH($B19,'DB Manufacturing ISM'!$A$1:$S$1,0),0)</f>
        <v>12</v>
      </c>
      <c r="AB19" s="20">
        <f>VLOOKUP(AB$4,'DB Manufacturing ISM'!$A:$S,MATCH($B19,'DB Manufacturing ISM'!$A$1:$S$1,0),0)</f>
        <v>5</v>
      </c>
      <c r="AC19" s="20">
        <f>VLOOKUP(AC$4,'DB Manufacturing ISM'!$A:$S,MATCH($B19,'DB Manufacturing ISM'!$A$1:$S$1,0),0)</f>
        <v>11</v>
      </c>
      <c r="AD19" s="20">
        <f>VLOOKUP(AD$4,'DB Manufacturing ISM'!$A:$S,MATCH($B19,'DB Manufacturing ISM'!$A$1:$S$1,0),0)</f>
        <v>6</v>
      </c>
      <c r="AE19" s="20">
        <f>VLOOKUP(AE$4,'DB Manufacturing ISM'!$A:$S,MATCH($B19,'DB Manufacturing ISM'!$A$1:$S$1,0),0)</f>
        <v>12</v>
      </c>
      <c r="AF19" s="20">
        <f>VLOOKUP(AF$4,'DB Manufacturing ISM'!$A:$S,MATCH($B19,'DB Manufacturing ISM'!$A$1:$S$1,0),0)</f>
        <v>8</v>
      </c>
      <c r="AG19" s="20">
        <f>VLOOKUP(AG$4,'DB Manufacturing ISM'!$A:$S,MATCH($B19,'DB Manufacturing ISM'!$A$1:$S$1,0),0)</f>
        <v>8</v>
      </c>
      <c r="AH19" s="20">
        <f>VLOOKUP(AH$4,'DB Manufacturing ISM'!$A:$S,MATCH($B19,'DB Manufacturing ISM'!$A$1:$S$1,0),0)</f>
        <v>12</v>
      </c>
      <c r="AI19" s="20">
        <f>VLOOKUP(AI$4,'DB Manufacturing ISM'!$A:$S,MATCH($B19,'DB Manufacturing ISM'!$A$1:$S$1,0),0)</f>
        <v>8</v>
      </c>
      <c r="AJ19" s="20">
        <f>VLOOKUP(AJ$4,'DB Manufacturing ISM'!$A:$S,MATCH($B19,'DB Manufacturing ISM'!$A$1:$S$1,0),0)</f>
        <v>4</v>
      </c>
      <c r="AK19" s="20">
        <f>VLOOKUP(AK$4,'DB Manufacturing ISM'!$A:$S,MATCH($B19,'DB Manufacturing ISM'!$A$1:$S$1,0),0)</f>
        <v>8</v>
      </c>
      <c r="AL19" s="13"/>
      <c r="AM19" s="20">
        <f t="shared" si="0"/>
        <v>4</v>
      </c>
      <c r="AN19" s="23">
        <f t="shared" si="1"/>
        <v>6.666666666666667</v>
      </c>
      <c r="AO19" s="23">
        <f t="shared" si="2"/>
        <v>8</v>
      </c>
    </row>
    <row r="20" spans="2:44" x14ac:dyDescent="0.2">
      <c r="B20" s="14" t="s">
        <v>19</v>
      </c>
      <c r="C20" s="20">
        <f>VLOOKUP(C$4,'DB Manufacturing ISM'!$A:$S,MATCH($B20,'DB Manufacturing ISM'!$A$1:$S$1,0),0)</f>
        <v>12</v>
      </c>
      <c r="D20" s="20">
        <f>VLOOKUP(D$4,'DB Manufacturing ISM'!$A:$S,MATCH($B20,'DB Manufacturing ISM'!$A$1:$S$1,0),0)</f>
        <v>3</v>
      </c>
      <c r="E20" s="20">
        <f>VLOOKUP(E$4,'DB Manufacturing ISM'!$A:$S,MATCH($B20,'DB Manufacturing ISM'!$A$1:$S$1,0),0)</f>
        <v>1</v>
      </c>
      <c r="F20" s="20">
        <f>VLOOKUP(F$4,'DB Manufacturing ISM'!$A:$S,MATCH($B20,'DB Manufacturing ISM'!$A$1:$S$1,0),0)</f>
        <v>-1</v>
      </c>
      <c r="G20" s="20">
        <f>VLOOKUP(G$4,'DB Manufacturing ISM'!$A:$S,MATCH($B20,'DB Manufacturing ISM'!$A$1:$S$1,0),0)</f>
        <v>-1</v>
      </c>
      <c r="H20" s="20">
        <f>VLOOKUP(H$4,'DB Manufacturing ISM'!$A:$S,MATCH($B20,'DB Manufacturing ISM'!$A$1:$S$1,0),0)</f>
        <v>-8</v>
      </c>
      <c r="I20" s="20">
        <f>VLOOKUP(I$4,'DB Manufacturing ISM'!$A:$S,MATCH($B20,'DB Manufacturing ISM'!$A$1:$S$1,0),0)</f>
        <v>-6</v>
      </c>
      <c r="J20" s="20">
        <f>VLOOKUP(J$4,'DB Manufacturing ISM'!$A:$S,MATCH($B20,'DB Manufacturing ISM'!$A$1:$S$1,0),0)</f>
        <v>-9</v>
      </c>
      <c r="K20" s="20">
        <f>VLOOKUP(K$4,'DB Manufacturing ISM'!$A:$S,MATCH($B20,'DB Manufacturing ISM'!$A$1:$S$1,0),0)</f>
        <v>-3</v>
      </c>
      <c r="L20" s="20">
        <f>VLOOKUP(L$4,'DB Manufacturing ISM'!$A:$S,MATCH($B20,'DB Manufacturing ISM'!$A$1:$S$1,0),0)</f>
        <v>-9</v>
      </c>
      <c r="M20" s="20">
        <f>VLOOKUP(M$4,'DB Manufacturing ISM'!$A:$S,MATCH($B20,'DB Manufacturing ISM'!$A$1:$S$1,0),0)</f>
        <v>-8</v>
      </c>
      <c r="N20" s="20">
        <f>VLOOKUP(N$4,'DB Manufacturing ISM'!$A:$S,MATCH($B20,'DB Manufacturing ISM'!$A$1:$S$1,0),0)</f>
        <v>1</v>
      </c>
      <c r="O20" s="20">
        <f>VLOOKUP(O$4,'DB Manufacturing ISM'!$A:$S,MATCH($B20,'DB Manufacturing ISM'!$A$1:$S$1,0),0)</f>
        <v>3</v>
      </c>
      <c r="P20" s="20">
        <f>VLOOKUP(P$4,'DB Manufacturing ISM'!$A:$S,MATCH($B20,'DB Manufacturing ISM'!$A$1:$S$1,0),0)</f>
        <v>-2</v>
      </c>
      <c r="Q20" s="20">
        <f>VLOOKUP(Q$4,'DB Manufacturing ISM'!$A:$S,MATCH($B20,'DB Manufacturing ISM'!$A$1:$S$1,0),0)</f>
        <v>-11</v>
      </c>
      <c r="R20" s="20">
        <f>VLOOKUP(R$4,'DB Manufacturing ISM'!$A:$S,MATCH($B20,'DB Manufacturing ISM'!$A$1:$S$1,0),0)</f>
        <v>-7</v>
      </c>
      <c r="S20" s="20">
        <f>VLOOKUP(S$4,'DB Manufacturing ISM'!$A:$S,MATCH($B20,'DB Manufacturing ISM'!$A$1:$S$1,0),0)</f>
        <v>-2</v>
      </c>
      <c r="T20" s="20">
        <f>VLOOKUP(T$4,'DB Manufacturing ISM'!$A:$S,MATCH($B20,'DB Manufacturing ISM'!$A$1:$S$1,0),0)</f>
        <v>-1</v>
      </c>
      <c r="U20" s="20">
        <f>VLOOKUP(U$4,'DB Manufacturing ISM'!$A:$S,MATCH($B20,'DB Manufacturing ISM'!$A$1:$S$1,0),0)</f>
        <v>8</v>
      </c>
      <c r="V20" s="20">
        <f>VLOOKUP(V$4,'DB Manufacturing ISM'!$A:$S,MATCH($B20,'DB Manufacturing ISM'!$A$1:$S$1,0),0)</f>
        <v>8</v>
      </c>
      <c r="W20" s="20">
        <f>VLOOKUP(W$4,'DB Manufacturing ISM'!$A:$S,MATCH($B20,'DB Manufacturing ISM'!$A$1:$S$1,0),0)</f>
        <v>14</v>
      </c>
      <c r="X20" s="20">
        <f>VLOOKUP(X$4,'DB Manufacturing ISM'!$A:$S,MATCH($B20,'DB Manufacturing ISM'!$A$1:$S$1,0),0)</f>
        <v>11</v>
      </c>
      <c r="Y20" s="20">
        <f>VLOOKUP(Y$4,'DB Manufacturing ISM'!$A:$S,MATCH($B20,'DB Manufacturing ISM'!$A$1:$S$1,0),0)</f>
        <v>13</v>
      </c>
      <c r="Z20" s="20">
        <f>VLOOKUP(Z$4,'DB Manufacturing ISM'!$A:$S,MATCH($B20,'DB Manufacturing ISM'!$A$1:$S$1,0),0)</f>
        <v>12</v>
      </c>
      <c r="AA20" s="20">
        <f>VLOOKUP(AA$4,'DB Manufacturing ISM'!$A:$S,MATCH($B20,'DB Manufacturing ISM'!$A$1:$S$1,0),0)</f>
        <v>10</v>
      </c>
      <c r="AB20" s="20">
        <f>VLOOKUP(AB$4,'DB Manufacturing ISM'!$A:$S,MATCH($B20,'DB Manufacturing ISM'!$A$1:$S$1,0),0)</f>
        <v>11</v>
      </c>
      <c r="AC20" s="20">
        <f>VLOOKUP(AC$4,'DB Manufacturing ISM'!$A:$S,MATCH($B20,'DB Manufacturing ISM'!$A$1:$S$1,0),0)</f>
        <v>14</v>
      </c>
      <c r="AD20" s="20">
        <f>VLOOKUP(AD$4,'DB Manufacturing ISM'!$A:$S,MATCH($B20,'DB Manufacturing ISM'!$A$1:$S$1,0),0)</f>
        <v>9</v>
      </c>
      <c r="AE20" s="20">
        <f>VLOOKUP(AE$4,'DB Manufacturing ISM'!$A:$S,MATCH($B20,'DB Manufacturing ISM'!$A$1:$S$1,0),0)</f>
        <v>11</v>
      </c>
      <c r="AF20" s="20">
        <f>VLOOKUP(AF$4,'DB Manufacturing ISM'!$A:$S,MATCH($B20,'DB Manufacturing ISM'!$A$1:$S$1,0),0)</f>
        <v>10</v>
      </c>
      <c r="AG20" s="20">
        <f>VLOOKUP(AG$4,'DB Manufacturing ISM'!$A:$S,MATCH($B20,'DB Manufacturing ISM'!$A$1:$S$1,0),0)</f>
        <v>10</v>
      </c>
      <c r="AH20" s="20">
        <f>VLOOKUP(AH$4,'DB Manufacturing ISM'!$A:$S,MATCH($B20,'DB Manufacturing ISM'!$A$1:$S$1,0),0)</f>
        <v>5</v>
      </c>
      <c r="AI20" s="20">
        <f>VLOOKUP(AI$4,'DB Manufacturing ISM'!$A:$S,MATCH($B20,'DB Manufacturing ISM'!$A$1:$S$1,0),0)</f>
        <v>7</v>
      </c>
      <c r="AJ20" s="20">
        <f>VLOOKUP(AJ$4,'DB Manufacturing ISM'!$A:$S,MATCH($B20,'DB Manufacturing ISM'!$A$1:$S$1,0),0)</f>
        <v>2</v>
      </c>
      <c r="AK20" s="20">
        <f>VLOOKUP(AK$4,'DB Manufacturing ISM'!$A:$S,MATCH($B20,'DB Manufacturing ISM'!$A$1:$S$1,0),0)</f>
        <v>6</v>
      </c>
      <c r="AL20" s="13"/>
      <c r="AM20" s="20">
        <f t="shared" si="0"/>
        <v>4</v>
      </c>
      <c r="AN20" s="23">
        <f t="shared" si="1"/>
        <v>5</v>
      </c>
      <c r="AO20" s="23">
        <f t="shared" si="2"/>
        <v>6.666666666666667</v>
      </c>
    </row>
    <row r="21" spans="2:44" x14ac:dyDescent="0.2">
      <c r="B21" s="14" t="s">
        <v>14</v>
      </c>
      <c r="C21" s="20">
        <f>VLOOKUP(C$4,'DB Manufacturing ISM'!$A:$S,MATCH($B21,'DB Manufacturing ISM'!$A$1:$S$1,0),0)</f>
        <v>13</v>
      </c>
      <c r="D21" s="20">
        <f>VLOOKUP(D$4,'DB Manufacturing ISM'!$A:$S,MATCH($B21,'DB Manufacturing ISM'!$A$1:$S$1,0),0)</f>
        <v>11</v>
      </c>
      <c r="E21" s="20">
        <f>VLOOKUP(E$4,'DB Manufacturing ISM'!$A:$S,MATCH($B21,'DB Manufacturing ISM'!$A$1:$S$1,0),0)</f>
        <v>12</v>
      </c>
      <c r="F21" s="20">
        <f>VLOOKUP(F$4,'DB Manufacturing ISM'!$A:$S,MATCH($B21,'DB Manufacturing ISM'!$A$1:$S$1,0),0)</f>
        <v>6</v>
      </c>
      <c r="G21" s="20">
        <f>VLOOKUP(G$4,'DB Manufacturing ISM'!$A:$S,MATCH($B21,'DB Manufacturing ISM'!$A$1:$S$1,0),0)</f>
        <v>2</v>
      </c>
      <c r="H21" s="20">
        <f>VLOOKUP(H$4,'DB Manufacturing ISM'!$A:$S,MATCH($B21,'DB Manufacturing ISM'!$A$1:$S$1,0),0)</f>
        <v>-2</v>
      </c>
      <c r="I21" s="20">
        <f>VLOOKUP(I$4,'DB Manufacturing ISM'!$A:$S,MATCH($B21,'DB Manufacturing ISM'!$A$1:$S$1,0),0)</f>
        <v>-1</v>
      </c>
      <c r="J21" s="20">
        <f>VLOOKUP(J$4,'DB Manufacturing ISM'!$A:$S,MATCH($B21,'DB Manufacturing ISM'!$A$1:$S$1,0),0)</f>
        <v>-12</v>
      </c>
      <c r="K21" s="20">
        <f>VLOOKUP(K$4,'DB Manufacturing ISM'!$A:$S,MATCH($B21,'DB Manufacturing ISM'!$A$1:$S$1,0),0)</f>
        <v>-4</v>
      </c>
      <c r="L21" s="20">
        <f>VLOOKUP(L$4,'DB Manufacturing ISM'!$A:$S,MATCH($B21,'DB Manufacturing ISM'!$A$1:$S$1,0),0)</f>
        <v>-1</v>
      </c>
      <c r="M21" s="20">
        <f>VLOOKUP(M$4,'DB Manufacturing ISM'!$A:$S,MATCH($B21,'DB Manufacturing ISM'!$A$1:$S$1,0),0)</f>
        <v>-6</v>
      </c>
      <c r="N21" s="20">
        <f>VLOOKUP(N$4,'DB Manufacturing ISM'!$A:$S,MATCH($B21,'DB Manufacturing ISM'!$A$1:$S$1,0),0)</f>
        <v>-6</v>
      </c>
      <c r="O21" s="20">
        <f>VLOOKUP(O$4,'DB Manufacturing ISM'!$A:$S,MATCH($B21,'DB Manufacturing ISM'!$A$1:$S$1,0),0)</f>
        <v>4</v>
      </c>
      <c r="P21" s="20">
        <f>VLOOKUP(P$4,'DB Manufacturing ISM'!$A:$S,MATCH($B21,'DB Manufacturing ISM'!$A$1:$S$1,0),0)</f>
        <v>0</v>
      </c>
      <c r="Q21" s="20">
        <f>VLOOKUP(Q$4,'DB Manufacturing ISM'!$A:$S,MATCH($B21,'DB Manufacturing ISM'!$A$1:$S$1,0),0)</f>
        <v>-7</v>
      </c>
      <c r="R21" s="20">
        <f>VLOOKUP(R$4,'DB Manufacturing ISM'!$A:$S,MATCH($B21,'DB Manufacturing ISM'!$A$1:$S$1,0),0)</f>
        <v>-4</v>
      </c>
      <c r="S21" s="20">
        <f>VLOOKUP(S$4,'DB Manufacturing ISM'!$A:$S,MATCH($B21,'DB Manufacturing ISM'!$A$1:$S$1,0),0)</f>
        <v>1</v>
      </c>
      <c r="T21" s="20">
        <f>VLOOKUP(T$4,'DB Manufacturing ISM'!$A:$S,MATCH($B21,'DB Manufacturing ISM'!$A$1:$S$1,0),0)</f>
        <v>1</v>
      </c>
      <c r="U21" s="20">
        <f>VLOOKUP(U$4,'DB Manufacturing ISM'!$A:$S,MATCH($B21,'DB Manufacturing ISM'!$A$1:$S$1,0),0)</f>
        <v>3</v>
      </c>
      <c r="V21" s="20">
        <f>VLOOKUP(V$4,'DB Manufacturing ISM'!$A:$S,MATCH($B21,'DB Manufacturing ISM'!$A$1:$S$1,0),0)</f>
        <v>10</v>
      </c>
      <c r="W21" s="20">
        <f>VLOOKUP(W$4,'DB Manufacturing ISM'!$A:$S,MATCH($B21,'DB Manufacturing ISM'!$A$1:$S$1,0),0)</f>
        <v>2</v>
      </c>
      <c r="X21" s="20">
        <f>VLOOKUP(X$4,'DB Manufacturing ISM'!$A:$S,MATCH($B21,'DB Manufacturing ISM'!$A$1:$S$1,0),0)</f>
        <v>12</v>
      </c>
      <c r="Y21" s="20">
        <f>VLOOKUP(Y$4,'DB Manufacturing ISM'!$A:$S,MATCH($B21,'DB Manufacturing ISM'!$A$1:$S$1,0),0)</f>
        <v>3</v>
      </c>
      <c r="Z21" s="20">
        <f>VLOOKUP(Z$4,'DB Manufacturing ISM'!$A:$S,MATCH($B21,'DB Manufacturing ISM'!$A$1:$S$1,0),0)</f>
        <v>16</v>
      </c>
      <c r="AA21" s="20">
        <f>VLOOKUP(AA$4,'DB Manufacturing ISM'!$A:$S,MATCH($B21,'DB Manufacturing ISM'!$A$1:$S$1,0),0)</f>
        <v>15</v>
      </c>
      <c r="AB21" s="20">
        <f>VLOOKUP(AB$4,'DB Manufacturing ISM'!$A:$S,MATCH($B21,'DB Manufacturing ISM'!$A$1:$S$1,0),0)</f>
        <v>16</v>
      </c>
      <c r="AC21" s="20">
        <f>VLOOKUP(AC$4,'DB Manufacturing ISM'!$A:$S,MATCH($B21,'DB Manufacturing ISM'!$A$1:$S$1,0),0)</f>
        <v>0</v>
      </c>
      <c r="AD21" s="20">
        <f>VLOOKUP(AD$4,'DB Manufacturing ISM'!$A:$S,MATCH($B21,'DB Manufacturing ISM'!$A$1:$S$1,0),0)</f>
        <v>10</v>
      </c>
      <c r="AE21" s="20">
        <f>VLOOKUP(AE$4,'DB Manufacturing ISM'!$A:$S,MATCH($B21,'DB Manufacturing ISM'!$A$1:$S$1,0),0)</f>
        <v>15</v>
      </c>
      <c r="AF21" s="20">
        <f>VLOOKUP(AF$4,'DB Manufacturing ISM'!$A:$S,MATCH($B21,'DB Manufacturing ISM'!$A$1:$S$1,0),0)</f>
        <v>3</v>
      </c>
      <c r="AG21" s="20">
        <f>VLOOKUP(AG$4,'DB Manufacturing ISM'!$A:$S,MATCH($B21,'DB Manufacturing ISM'!$A$1:$S$1,0),0)</f>
        <v>11</v>
      </c>
      <c r="AH21" s="20">
        <f>VLOOKUP(AH$4,'DB Manufacturing ISM'!$A:$S,MATCH($B21,'DB Manufacturing ISM'!$A$1:$S$1,0),0)</f>
        <v>14</v>
      </c>
      <c r="AI21" s="20">
        <f>VLOOKUP(AI$4,'DB Manufacturing ISM'!$A:$S,MATCH($B21,'DB Manufacturing ISM'!$A$1:$S$1,0),0)</f>
        <v>13</v>
      </c>
      <c r="AJ21" s="20">
        <f>VLOOKUP(AJ$4,'DB Manufacturing ISM'!$A:$S,MATCH($B21,'DB Manufacturing ISM'!$A$1:$S$1,0),0)</f>
        <v>11</v>
      </c>
      <c r="AK21" s="20">
        <f>VLOOKUP(AK$4,'DB Manufacturing ISM'!$A:$S,MATCH($B21,'DB Manufacturing ISM'!$A$1:$S$1,0),0)</f>
        <v>7</v>
      </c>
      <c r="AL21" s="13"/>
      <c r="AM21" s="20">
        <f t="shared" si="0"/>
        <v>-4</v>
      </c>
      <c r="AN21" s="23">
        <f t="shared" si="1"/>
        <v>10.333333333333334</v>
      </c>
      <c r="AO21" s="23">
        <f t="shared" si="2"/>
        <v>9.8333333333333339</v>
      </c>
    </row>
    <row r="22" spans="2:44" x14ac:dyDescent="0.2">
      <c r="B22" s="14" t="s">
        <v>6</v>
      </c>
      <c r="C22" s="20">
        <f>VLOOKUP(C$4,'DB Manufacturing ISM'!$A:$S,MATCH($B22,'DB Manufacturing ISM'!$A$1:$S$1,0),0)</f>
        <v>15</v>
      </c>
      <c r="D22" s="20">
        <f>VLOOKUP(D$4,'DB Manufacturing ISM'!$A:$S,MATCH($B22,'DB Manufacturing ISM'!$A$1:$S$1,0),0)</f>
        <v>15</v>
      </c>
      <c r="E22" s="20">
        <f>VLOOKUP(E$4,'DB Manufacturing ISM'!$A:$S,MATCH($B22,'DB Manufacturing ISM'!$A$1:$S$1,0),0)</f>
        <v>13</v>
      </c>
      <c r="F22" s="20">
        <f>VLOOKUP(F$4,'DB Manufacturing ISM'!$A:$S,MATCH($B22,'DB Manufacturing ISM'!$A$1:$S$1,0),0)</f>
        <v>8</v>
      </c>
      <c r="G22" s="20">
        <f>VLOOKUP(G$4,'DB Manufacturing ISM'!$A:$S,MATCH($B22,'DB Manufacturing ISM'!$A$1:$S$1,0),0)</f>
        <v>10</v>
      </c>
      <c r="H22" s="20">
        <f>VLOOKUP(H$4,'DB Manufacturing ISM'!$A:$S,MATCH($B22,'DB Manufacturing ISM'!$A$1:$S$1,0),0)</f>
        <v>3</v>
      </c>
      <c r="I22" s="20">
        <f>VLOOKUP(I$4,'DB Manufacturing ISM'!$A:$S,MATCH($B22,'DB Manufacturing ISM'!$A$1:$S$1,0),0)</f>
        <v>9</v>
      </c>
      <c r="J22" s="20">
        <f>VLOOKUP(J$4,'DB Manufacturing ISM'!$A:$S,MATCH($B22,'DB Manufacturing ISM'!$A$1:$S$1,0),0)</f>
        <v>-11</v>
      </c>
      <c r="K22" s="20">
        <f>VLOOKUP(K$4,'DB Manufacturing ISM'!$A:$S,MATCH($B22,'DB Manufacturing ISM'!$A$1:$S$1,0),0)</f>
        <v>-10</v>
      </c>
      <c r="L22" s="20">
        <f>VLOOKUP(L$4,'DB Manufacturing ISM'!$A:$S,MATCH($B22,'DB Manufacturing ISM'!$A$1:$S$1,0),0)</f>
        <v>-10</v>
      </c>
      <c r="M22" s="20">
        <f>VLOOKUP(M$4,'DB Manufacturing ISM'!$A:$S,MATCH($B22,'DB Manufacturing ISM'!$A$1:$S$1,0),0)</f>
        <v>-5</v>
      </c>
      <c r="N22" s="20">
        <f>VLOOKUP(N$4,'DB Manufacturing ISM'!$A:$S,MATCH($B22,'DB Manufacturing ISM'!$A$1:$S$1,0),0)</f>
        <v>-4</v>
      </c>
      <c r="O22" s="20">
        <f>VLOOKUP(O$4,'DB Manufacturing ISM'!$A:$S,MATCH($B22,'DB Manufacturing ISM'!$A$1:$S$1,0),0)</f>
        <v>9</v>
      </c>
      <c r="P22" s="20">
        <f>VLOOKUP(P$4,'DB Manufacturing ISM'!$A:$S,MATCH($B22,'DB Manufacturing ISM'!$A$1:$S$1,0),0)</f>
        <v>-5</v>
      </c>
      <c r="Q22" s="20">
        <f>VLOOKUP(Q$4,'DB Manufacturing ISM'!$A:$S,MATCH($B22,'DB Manufacturing ISM'!$A$1:$S$1,0),0)</f>
        <v>-12</v>
      </c>
      <c r="R22" s="20">
        <f>VLOOKUP(R$4,'DB Manufacturing ISM'!$A:$S,MATCH($B22,'DB Manufacturing ISM'!$A$1:$S$1,0),0)</f>
        <v>0</v>
      </c>
      <c r="S22" s="20">
        <f>VLOOKUP(S$4,'DB Manufacturing ISM'!$A:$S,MATCH($B22,'DB Manufacturing ISM'!$A$1:$S$1,0),0)</f>
        <v>13</v>
      </c>
      <c r="T22" s="20">
        <f>VLOOKUP(T$4,'DB Manufacturing ISM'!$A:$S,MATCH($B22,'DB Manufacturing ISM'!$A$1:$S$1,0),0)</f>
        <v>11</v>
      </c>
      <c r="U22" s="20">
        <f>VLOOKUP(U$4,'DB Manufacturing ISM'!$A:$S,MATCH($B22,'DB Manufacturing ISM'!$A$1:$S$1,0),0)</f>
        <v>12</v>
      </c>
      <c r="V22" s="20">
        <f>VLOOKUP(V$4,'DB Manufacturing ISM'!$A:$S,MATCH($B22,'DB Manufacturing ISM'!$A$1:$S$1,0),0)</f>
        <v>3</v>
      </c>
      <c r="W22" s="20">
        <f>VLOOKUP(W$4,'DB Manufacturing ISM'!$A:$S,MATCH($B22,'DB Manufacturing ISM'!$A$1:$S$1,0),0)</f>
        <v>-2</v>
      </c>
      <c r="X22" s="20">
        <f>VLOOKUP(X$4,'DB Manufacturing ISM'!$A:$S,MATCH($B22,'DB Manufacturing ISM'!$A$1:$S$1,0),0)</f>
        <v>14</v>
      </c>
      <c r="Y22" s="20">
        <f>VLOOKUP(Y$4,'DB Manufacturing ISM'!$A:$S,MATCH($B22,'DB Manufacturing ISM'!$A$1:$S$1,0),0)</f>
        <v>4</v>
      </c>
      <c r="Z22" s="20">
        <f>VLOOKUP(Z$4,'DB Manufacturing ISM'!$A:$S,MATCH($B22,'DB Manufacturing ISM'!$A$1:$S$1,0),0)</f>
        <v>2</v>
      </c>
      <c r="AA22" s="20">
        <f>VLOOKUP(AA$4,'DB Manufacturing ISM'!$A:$S,MATCH($B22,'DB Manufacturing ISM'!$A$1:$S$1,0),0)</f>
        <v>16</v>
      </c>
      <c r="AB22" s="20">
        <f>VLOOKUP(AB$4,'DB Manufacturing ISM'!$A:$S,MATCH($B22,'DB Manufacturing ISM'!$A$1:$S$1,0),0)</f>
        <v>17</v>
      </c>
      <c r="AC22" s="20">
        <f>VLOOKUP(AC$4,'DB Manufacturing ISM'!$A:$S,MATCH($B22,'DB Manufacturing ISM'!$A$1:$S$1,0),0)</f>
        <v>17</v>
      </c>
      <c r="AD22" s="20">
        <f>VLOOKUP(AD$4,'DB Manufacturing ISM'!$A:$S,MATCH($B22,'DB Manufacturing ISM'!$A$1:$S$1,0),0)</f>
        <v>13</v>
      </c>
      <c r="AE22" s="20">
        <f>VLOOKUP(AE$4,'DB Manufacturing ISM'!$A:$S,MATCH($B22,'DB Manufacturing ISM'!$A$1:$S$1,0),0)</f>
        <v>7</v>
      </c>
      <c r="AF22" s="20">
        <f>VLOOKUP(AF$4,'DB Manufacturing ISM'!$A:$S,MATCH($B22,'DB Manufacturing ISM'!$A$1:$S$1,0),0)</f>
        <v>-1</v>
      </c>
      <c r="AG22" s="20">
        <f>VLOOKUP(AG$4,'DB Manufacturing ISM'!$A:$S,MATCH($B22,'DB Manufacturing ISM'!$A$1:$S$1,0),0)</f>
        <v>-2</v>
      </c>
      <c r="AH22" s="20">
        <f>VLOOKUP(AH$4,'DB Manufacturing ISM'!$A:$S,MATCH($B22,'DB Manufacturing ISM'!$A$1:$S$1,0),0)</f>
        <v>10</v>
      </c>
      <c r="AI22" s="20">
        <f>VLOOKUP(AI$4,'DB Manufacturing ISM'!$A:$S,MATCH($B22,'DB Manufacturing ISM'!$A$1:$S$1,0),0)</f>
        <v>14</v>
      </c>
      <c r="AJ22" s="20">
        <f>VLOOKUP(AJ$4,'DB Manufacturing ISM'!$A:$S,MATCH($B22,'DB Manufacturing ISM'!$A$1:$S$1,0),0)</f>
        <v>0</v>
      </c>
      <c r="AK22" s="20">
        <f>VLOOKUP(AK$4,'DB Manufacturing ISM'!$A:$S,MATCH($B22,'DB Manufacturing ISM'!$A$1:$S$1,0),0)</f>
        <v>13</v>
      </c>
      <c r="AL22" s="13"/>
      <c r="AM22" s="20">
        <f t="shared" si="0"/>
        <v>13</v>
      </c>
      <c r="AN22" s="23">
        <f t="shared" si="1"/>
        <v>9</v>
      </c>
      <c r="AO22" s="23">
        <f t="shared" si="2"/>
        <v>5.666666666666667</v>
      </c>
    </row>
    <row r="23" spans="2:44" x14ac:dyDescent="0.2">
      <c r="B23" s="15" t="s">
        <v>22</v>
      </c>
      <c r="C23" s="20">
        <f>VLOOKUP(C$4,'DB Manufacturing ISM'!$A:$S,MATCH($B23,'DB Manufacturing ISM'!$A$1:$S$1,0),0)</f>
        <v>10</v>
      </c>
      <c r="D23" s="20">
        <f>VLOOKUP(D$4,'DB Manufacturing ISM'!$A:$S,MATCH($B23,'DB Manufacturing ISM'!$A$1:$S$1,0),0)</f>
        <v>7</v>
      </c>
      <c r="E23" s="20">
        <f>VLOOKUP(E$4,'DB Manufacturing ISM'!$A:$S,MATCH($B23,'DB Manufacturing ISM'!$A$1:$S$1,0),0)</f>
        <v>-3</v>
      </c>
      <c r="F23" s="20">
        <f>VLOOKUP(F$4,'DB Manufacturing ISM'!$A:$S,MATCH($B23,'DB Manufacturing ISM'!$A$1:$S$1,0),0)</f>
        <v>-3</v>
      </c>
      <c r="G23" s="20">
        <f>VLOOKUP(G$4,'DB Manufacturing ISM'!$A:$S,MATCH($B23,'DB Manufacturing ISM'!$A$1:$S$1,0),0)</f>
        <v>-3</v>
      </c>
      <c r="H23" s="20">
        <f>VLOOKUP(H$4,'DB Manufacturing ISM'!$A:$S,MATCH($B23,'DB Manufacturing ISM'!$A$1:$S$1,0),0)</f>
        <v>0</v>
      </c>
      <c r="I23" s="20">
        <f>VLOOKUP(I$4,'DB Manufacturing ISM'!$A:$S,MATCH($B23,'DB Manufacturing ISM'!$A$1:$S$1,0),0)</f>
        <v>6</v>
      </c>
      <c r="J23" s="20">
        <f>VLOOKUP(J$4,'DB Manufacturing ISM'!$A:$S,MATCH($B23,'DB Manufacturing ISM'!$A$1:$S$1,0),0)</f>
        <v>-13</v>
      </c>
      <c r="K23" s="20">
        <f>VLOOKUP(K$4,'DB Manufacturing ISM'!$A:$S,MATCH($B23,'DB Manufacturing ISM'!$A$1:$S$1,0),0)</f>
        <v>2</v>
      </c>
      <c r="L23" s="20">
        <f>VLOOKUP(L$4,'DB Manufacturing ISM'!$A:$S,MATCH($B23,'DB Manufacturing ISM'!$A$1:$S$1,0),0)</f>
        <v>-13</v>
      </c>
      <c r="M23" s="20">
        <f>VLOOKUP(M$4,'DB Manufacturing ISM'!$A:$S,MATCH($B23,'DB Manufacturing ISM'!$A$1:$S$1,0),0)</f>
        <v>-14</v>
      </c>
      <c r="N23" s="20">
        <f>VLOOKUP(N$4,'DB Manufacturing ISM'!$A:$S,MATCH($B23,'DB Manufacturing ISM'!$A$1:$S$1,0),0)</f>
        <v>7</v>
      </c>
      <c r="O23" s="20">
        <f>VLOOKUP(O$4,'DB Manufacturing ISM'!$A:$S,MATCH($B23,'DB Manufacturing ISM'!$A$1:$S$1,0),0)</f>
        <v>14</v>
      </c>
      <c r="P23" s="20">
        <f>VLOOKUP(P$4,'DB Manufacturing ISM'!$A:$S,MATCH($B23,'DB Manufacturing ISM'!$A$1:$S$1,0),0)</f>
        <v>7</v>
      </c>
      <c r="Q23" s="20">
        <f>VLOOKUP(Q$4,'DB Manufacturing ISM'!$A:$S,MATCH($B23,'DB Manufacturing ISM'!$A$1:$S$1,0),0)</f>
        <v>-5</v>
      </c>
      <c r="R23" s="20">
        <f>VLOOKUP(R$4,'DB Manufacturing ISM'!$A:$S,MATCH($B23,'DB Manufacturing ISM'!$A$1:$S$1,0),0)</f>
        <v>1</v>
      </c>
      <c r="S23" s="20">
        <f>VLOOKUP(S$4,'DB Manufacturing ISM'!$A:$S,MATCH($B23,'DB Manufacturing ISM'!$A$1:$S$1,0),0)</f>
        <v>12</v>
      </c>
      <c r="T23" s="20">
        <f>VLOOKUP(T$4,'DB Manufacturing ISM'!$A:$S,MATCH($B23,'DB Manufacturing ISM'!$A$1:$S$1,0),0)</f>
        <v>13</v>
      </c>
      <c r="U23" s="20">
        <f>VLOOKUP(U$4,'DB Manufacturing ISM'!$A:$S,MATCH($B23,'DB Manufacturing ISM'!$A$1:$S$1,0),0)</f>
        <v>15</v>
      </c>
      <c r="V23" s="20">
        <f>VLOOKUP(V$4,'DB Manufacturing ISM'!$A:$S,MATCH($B23,'DB Manufacturing ISM'!$A$1:$S$1,0),0)</f>
        <v>13</v>
      </c>
      <c r="W23" s="20">
        <f>VLOOKUP(W$4,'DB Manufacturing ISM'!$A:$S,MATCH($B23,'DB Manufacturing ISM'!$A$1:$S$1,0),0)</f>
        <v>7</v>
      </c>
      <c r="X23" s="20">
        <f>VLOOKUP(X$4,'DB Manufacturing ISM'!$A:$S,MATCH($B23,'DB Manufacturing ISM'!$A$1:$S$1,0),0)</f>
        <v>13</v>
      </c>
      <c r="Y23" s="20">
        <f>VLOOKUP(Y$4,'DB Manufacturing ISM'!$A:$S,MATCH($B23,'DB Manufacturing ISM'!$A$1:$S$1,0),0)</f>
        <v>14</v>
      </c>
      <c r="Z23" s="20">
        <f>VLOOKUP(Z$4,'DB Manufacturing ISM'!$A:$S,MATCH($B23,'DB Manufacturing ISM'!$A$1:$S$1,0),0)</f>
        <v>7</v>
      </c>
      <c r="AA23" s="20">
        <f>VLOOKUP(AA$4,'DB Manufacturing ISM'!$A:$S,MATCH($B23,'DB Manufacturing ISM'!$A$1:$S$1,0),0)</f>
        <v>8</v>
      </c>
      <c r="AB23" s="20">
        <f>VLOOKUP(AB$4,'DB Manufacturing ISM'!$A:$S,MATCH($B23,'DB Manufacturing ISM'!$A$1:$S$1,0),0)</f>
        <v>0</v>
      </c>
      <c r="AC23" s="20">
        <f>VLOOKUP(AC$4,'DB Manufacturing ISM'!$A:$S,MATCH($B23,'DB Manufacturing ISM'!$A$1:$S$1,0),0)</f>
        <v>1</v>
      </c>
      <c r="AD23" s="20">
        <f>VLOOKUP(AD$4,'DB Manufacturing ISM'!$A:$S,MATCH($B23,'DB Manufacturing ISM'!$A$1:$S$1,0),0)</f>
        <v>3</v>
      </c>
      <c r="AE23" s="20">
        <f>VLOOKUP(AE$4,'DB Manufacturing ISM'!$A:$S,MATCH($B23,'DB Manufacturing ISM'!$A$1:$S$1,0),0)</f>
        <v>2</v>
      </c>
      <c r="AF23" s="20">
        <f>VLOOKUP(AF$4,'DB Manufacturing ISM'!$A:$S,MATCH($B23,'DB Manufacturing ISM'!$A$1:$S$1,0),0)</f>
        <v>2</v>
      </c>
      <c r="AG23" s="20">
        <f>VLOOKUP(AG$4,'DB Manufacturing ISM'!$A:$S,MATCH($B23,'DB Manufacturing ISM'!$A$1:$S$1,0),0)</f>
        <v>4</v>
      </c>
      <c r="AH23" s="20">
        <f>VLOOKUP(AH$4,'DB Manufacturing ISM'!$A:$S,MATCH($B23,'DB Manufacturing ISM'!$A$1:$S$1,0),0)</f>
        <v>-1</v>
      </c>
      <c r="AI23" s="20">
        <f>VLOOKUP(AI$4,'DB Manufacturing ISM'!$A:$S,MATCH($B23,'DB Manufacturing ISM'!$A$1:$S$1,0),0)</f>
        <v>-2</v>
      </c>
      <c r="AJ23" s="20">
        <f>VLOOKUP(AJ$4,'DB Manufacturing ISM'!$A:$S,MATCH($B23,'DB Manufacturing ISM'!$A$1:$S$1,0),0)</f>
        <v>0</v>
      </c>
      <c r="AK23" s="20">
        <f>VLOOKUP(AK$4,'DB Manufacturing ISM'!$A:$S,MATCH($B23,'DB Manufacturing ISM'!$A$1:$S$1,0),0)</f>
        <v>-3</v>
      </c>
      <c r="AL23" s="13"/>
      <c r="AM23" s="20">
        <f t="shared" si="0"/>
        <v>-3</v>
      </c>
      <c r="AN23" s="23">
        <f t="shared" si="1"/>
        <v>-1.6666666666666667</v>
      </c>
      <c r="AO23" s="23">
        <f t="shared" si="2"/>
        <v>0</v>
      </c>
    </row>
    <row r="24" spans="2:44" x14ac:dyDescent="0.2">
      <c r="B24" s="13"/>
      <c r="C24" s="21">
        <v>2</v>
      </c>
      <c r="D24" s="21">
        <v>3</v>
      </c>
      <c r="E24" s="21">
        <v>4</v>
      </c>
      <c r="F24" s="21">
        <v>5</v>
      </c>
      <c r="G24" s="21">
        <v>6</v>
      </c>
      <c r="H24" s="21">
        <v>7</v>
      </c>
      <c r="I24" s="21">
        <v>8</v>
      </c>
      <c r="J24" s="21">
        <v>9</v>
      </c>
      <c r="K24" s="21">
        <v>10</v>
      </c>
      <c r="L24" s="21">
        <v>11</v>
      </c>
      <c r="M24" s="21">
        <v>12</v>
      </c>
      <c r="N24" s="21">
        <v>13</v>
      </c>
      <c r="O24" s="21">
        <v>14</v>
      </c>
      <c r="P24" s="21">
        <v>15</v>
      </c>
      <c r="Q24" s="21">
        <v>16</v>
      </c>
      <c r="R24" s="21">
        <v>17</v>
      </c>
      <c r="S24" s="21">
        <v>18</v>
      </c>
      <c r="T24" s="21">
        <v>19</v>
      </c>
      <c r="U24" s="21">
        <v>20</v>
      </c>
      <c r="V24" s="21">
        <v>21</v>
      </c>
      <c r="W24" s="21">
        <v>22</v>
      </c>
      <c r="X24" s="21">
        <v>23</v>
      </c>
      <c r="Y24" s="21">
        <v>24</v>
      </c>
      <c r="Z24" s="21">
        <v>25</v>
      </c>
      <c r="AA24" s="21">
        <v>26</v>
      </c>
      <c r="AB24" s="21">
        <v>27</v>
      </c>
      <c r="AC24" s="21">
        <v>28</v>
      </c>
      <c r="AD24" s="21">
        <v>29</v>
      </c>
      <c r="AE24" s="21">
        <v>30</v>
      </c>
      <c r="AF24" s="21">
        <v>31</v>
      </c>
      <c r="AG24" s="21">
        <v>32</v>
      </c>
      <c r="AH24" s="21">
        <v>33</v>
      </c>
      <c r="AI24" s="21">
        <v>34</v>
      </c>
      <c r="AJ24" s="21">
        <v>35</v>
      </c>
      <c r="AK24" s="21">
        <v>36</v>
      </c>
      <c r="AL24" s="13"/>
      <c r="AM24" s="13"/>
      <c r="AN24" s="13"/>
      <c r="AO24" s="13"/>
    </row>
    <row r="25" spans="2:44" ht="16" customHeight="1" thickBot="1" x14ac:dyDescent="0.25">
      <c r="C25" s="22"/>
      <c r="D25" s="22"/>
      <c r="E25" s="22"/>
      <c r="F25" s="22"/>
      <c r="G25" s="22"/>
      <c r="H25" s="22"/>
      <c r="I25" s="22"/>
      <c r="J25" s="22"/>
      <c r="K25" s="22"/>
      <c r="L25" s="22"/>
      <c r="M25" s="22"/>
      <c r="N25" s="22"/>
      <c r="O25" s="22"/>
      <c r="P25" s="22"/>
      <c r="Q25" s="22"/>
      <c r="R25" s="22"/>
      <c r="S25" s="22"/>
      <c r="T25" s="22"/>
      <c r="U25" s="22"/>
      <c r="V25" s="22"/>
      <c r="W25" s="22"/>
      <c r="X25" s="22"/>
      <c r="Y25" s="22"/>
      <c r="Z25" s="22"/>
      <c r="AA25" s="22"/>
      <c r="AB25" s="22"/>
      <c r="AC25" s="22"/>
      <c r="AD25" s="22"/>
      <c r="AE25" s="22"/>
      <c r="AF25" s="22"/>
      <c r="AG25" s="22"/>
      <c r="AH25" s="22"/>
      <c r="AI25" s="22"/>
      <c r="AJ25" s="22"/>
      <c r="AK25" s="22"/>
    </row>
    <row r="26" spans="2:44" x14ac:dyDescent="0.2">
      <c r="B26" s="132" t="s">
        <v>43</v>
      </c>
      <c r="C26" s="29">
        <v>43497</v>
      </c>
      <c r="D26" s="24">
        <v>43525</v>
      </c>
      <c r="E26" s="25">
        <v>43556</v>
      </c>
      <c r="F26" s="25">
        <v>43586</v>
      </c>
      <c r="G26" s="25">
        <v>43617</v>
      </c>
      <c r="H26" s="25">
        <v>43647</v>
      </c>
      <c r="I26" s="26">
        <v>43678</v>
      </c>
      <c r="J26" s="26">
        <v>43678</v>
      </c>
      <c r="K26" s="26">
        <v>43739</v>
      </c>
      <c r="L26" s="26">
        <v>43770</v>
      </c>
      <c r="M26" s="26">
        <v>43800</v>
      </c>
      <c r="N26" s="26">
        <v>43831</v>
      </c>
      <c r="O26" s="26">
        <v>43862</v>
      </c>
      <c r="P26" s="26">
        <v>43891</v>
      </c>
      <c r="Q26" s="26">
        <v>43922</v>
      </c>
      <c r="R26" s="26">
        <v>43952</v>
      </c>
      <c r="S26" s="26">
        <v>43952</v>
      </c>
      <c r="T26" s="26">
        <v>44013</v>
      </c>
      <c r="U26" s="26">
        <v>44044</v>
      </c>
      <c r="V26" s="26">
        <v>44075</v>
      </c>
      <c r="W26" s="26">
        <v>44105</v>
      </c>
      <c r="X26" s="26">
        <v>44136</v>
      </c>
      <c r="Y26" s="26">
        <v>44166</v>
      </c>
      <c r="Z26" s="26">
        <v>44197</v>
      </c>
      <c r="AA26" s="26">
        <v>44228</v>
      </c>
      <c r="AB26" s="26">
        <v>44256</v>
      </c>
      <c r="AC26" s="26">
        <v>44287</v>
      </c>
      <c r="AD26" s="26">
        <v>44317</v>
      </c>
      <c r="AE26" s="26">
        <v>44348</v>
      </c>
      <c r="AF26" s="26">
        <v>44378</v>
      </c>
      <c r="AG26" s="26">
        <v>44409</v>
      </c>
      <c r="AH26" s="26">
        <v>44440</v>
      </c>
      <c r="AI26" s="26">
        <v>44470</v>
      </c>
      <c r="AJ26" s="26">
        <v>44501</v>
      </c>
      <c r="AK26" s="26">
        <v>44531</v>
      </c>
      <c r="AL26" s="11"/>
      <c r="AM26" s="136" t="s">
        <v>72</v>
      </c>
      <c r="AN26" s="136" t="s">
        <v>73</v>
      </c>
      <c r="AO26" s="136" t="s">
        <v>74</v>
      </c>
    </row>
    <row r="27" spans="2:44" ht="16" customHeight="1" thickBot="1" x14ac:dyDescent="0.25">
      <c r="B27" s="133"/>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11"/>
      <c r="AM27" s="137"/>
      <c r="AN27" s="137"/>
      <c r="AO27" s="137"/>
    </row>
    <row r="28" spans="2:44" x14ac:dyDescent="0.2">
      <c r="B28" s="16" t="s">
        <v>11</v>
      </c>
      <c r="C28" s="20">
        <f>VLOOKUP(C$26,'DB New Orders'!$A:$S,MATCH($B28,'DB New Orders'!$A$1:$S$1,0),0)</f>
        <v>1</v>
      </c>
      <c r="D28" s="20">
        <f>VLOOKUP(D$26,'DB New Orders'!$A:$S,MATCH($B28,'DB New Orders'!$A$1:$S$1,0),0)</f>
        <v>2</v>
      </c>
      <c r="E28" s="20">
        <f>VLOOKUP(E$26,'DB New Orders'!$A:$S,MATCH($B28,'DB New Orders'!$A$1:$S$1,0),0)</f>
        <v>3</v>
      </c>
      <c r="F28" s="20">
        <f>VLOOKUP(F$26,'DB New Orders'!$A:$S,MATCH($B28,'DB New Orders'!$A$1:$S$1,0),0)</f>
        <v>4</v>
      </c>
      <c r="G28" s="20">
        <f>VLOOKUP(G$26,'DB New Orders'!$A:$S,MATCH($B28,'DB New Orders'!$A$1:$S$1,0),0)</f>
        <v>-2</v>
      </c>
      <c r="H28" s="20">
        <f>VLOOKUP(H$26,'DB New Orders'!$A:$S,MATCH($B28,'DB New Orders'!$A$1:$S$1,0),0)</f>
        <v>0</v>
      </c>
      <c r="I28" s="20">
        <f>VLOOKUP(I$26,'DB New Orders'!$A:$S,MATCH($B28,'DB New Orders'!$A$1:$S$1,0),0)</f>
        <v>2</v>
      </c>
      <c r="J28" s="20">
        <f>VLOOKUP(J$26,'DB New Orders'!$A:$S,MATCH($B28,'DB New Orders'!$A$1:$S$1,0),0)</f>
        <v>2</v>
      </c>
      <c r="K28" s="20">
        <f>VLOOKUP(K$26,'DB New Orders'!$A:$S,MATCH($B28,'DB New Orders'!$A$1:$S$1,0),0)</f>
        <v>-3</v>
      </c>
      <c r="L28" s="20">
        <f>VLOOKUP(L$26,'DB New Orders'!$A:$S,MATCH($B28,'DB New Orders'!$A$1:$S$1,0),0)</f>
        <v>-5</v>
      </c>
      <c r="M28" s="20">
        <f>VLOOKUP(M$26,'DB New Orders'!$A:$S,MATCH($B28,'DB New Orders'!$A$1:$S$1,0),0)</f>
        <v>-1</v>
      </c>
      <c r="N28" s="20">
        <f>VLOOKUP(N$26,'DB New Orders'!$A:$S,MATCH($B28,'DB New Orders'!$A$1:$S$1,0),0)</f>
        <v>1</v>
      </c>
      <c r="O28" s="20">
        <f>VLOOKUP(O$26,'DB New Orders'!$A:$S,MATCH($B28,'DB New Orders'!$A$1:$S$1,0),0)</f>
        <v>3</v>
      </c>
      <c r="P28" s="20">
        <f>VLOOKUP(P$26,'DB New Orders'!$A:$S,MATCH($B28,'DB New Orders'!$A$1:$S$1,0),0)</f>
        <v>-1</v>
      </c>
      <c r="Q28" s="20">
        <f>VLOOKUP(Q$26,'DB New Orders'!$A:$S,MATCH($B28,'DB New Orders'!$A$1:$S$1,0),0)</f>
        <v>-8</v>
      </c>
      <c r="R28" s="20">
        <f>VLOOKUP(R$26,'DB New Orders'!$A:$S,MATCH($B28,'DB New Orders'!$A$1:$S$1,0),0)</f>
        <v>-4</v>
      </c>
      <c r="S28" s="20">
        <f>VLOOKUP(S$26,'DB New Orders'!$A:$S,MATCH($B28,'DB New Orders'!$A$1:$S$1,0),0)</f>
        <v>-4</v>
      </c>
      <c r="T28" s="20">
        <f>VLOOKUP(T$26,'DB New Orders'!$A:$S,MATCH($B28,'DB New Orders'!$A$1:$S$1,0),0)</f>
        <v>1</v>
      </c>
      <c r="U28" s="20">
        <f>VLOOKUP(U$26,'DB New Orders'!$A:$S,MATCH($B28,'DB New Orders'!$A$1:$S$1,0),0)</f>
        <v>9</v>
      </c>
      <c r="V28" s="20">
        <f>VLOOKUP(V$26,'DB New Orders'!$A:$S,MATCH($B28,'DB New Orders'!$A$1:$S$1,0),0)</f>
        <v>3</v>
      </c>
      <c r="W28" s="20">
        <f>VLOOKUP(W$26,'DB New Orders'!$A:$S,MATCH($B28,'DB New Orders'!$A$1:$S$1,0),0)</f>
        <v>6</v>
      </c>
      <c r="X28" s="20">
        <f>VLOOKUP(X$26,'DB New Orders'!$A:$S,MATCH($B28,'DB New Orders'!$A$1:$S$1,0),0)</f>
        <v>6</v>
      </c>
      <c r="Y28" s="20">
        <f>VLOOKUP(Y$26,'DB New Orders'!$A:$S,MATCH($B28,'DB New Orders'!$A$1:$S$1,0),0)</f>
        <v>9</v>
      </c>
      <c r="Z28" s="20">
        <f>VLOOKUP(Z$26,'DB New Orders'!$A:$S,MATCH($B28,'DB New Orders'!$A$1:$S$1,0),0)</f>
        <v>11</v>
      </c>
      <c r="AA28" s="20">
        <f>VLOOKUP(AA$26,'DB New Orders'!$A:$S,MATCH($B28,'DB New Orders'!$A$1:$S$1,0),0)</f>
        <v>6</v>
      </c>
      <c r="AB28" s="20">
        <f>VLOOKUP(AB$26,'DB New Orders'!$A:$S,MATCH($B28,'DB New Orders'!$A$1:$S$1,0),0)</f>
        <v>9</v>
      </c>
      <c r="AC28" s="20">
        <f>VLOOKUP(AC$26,'DB New Orders'!$A:$S,MATCH($B28,'DB New Orders'!$A$1:$S$1,0),0)</f>
        <v>11</v>
      </c>
      <c r="AD28" s="20">
        <f>VLOOKUP(AD$26,'DB New Orders'!$A:$S,MATCH($B28,'DB New Orders'!$A$1:$S$1,0),0)</f>
        <v>9</v>
      </c>
      <c r="AE28" s="20">
        <f>VLOOKUP(AE$26,'DB New Orders'!$A:$S,MATCH($B28,'DB New Orders'!$A$1:$S$1,0),0)</f>
        <v>9</v>
      </c>
      <c r="AF28" s="20">
        <f>VLOOKUP(AF$26,'DB New Orders'!$A:$S,MATCH($B28,'DB New Orders'!$A$1:$S$1,0),0)</f>
        <v>12</v>
      </c>
      <c r="AG28" s="20">
        <f>VLOOKUP(AG$26,'DB New Orders'!$A:$S,MATCH($B28,'DB New Orders'!$A$1:$S$1,0),0)</f>
        <v>11</v>
      </c>
      <c r="AH28" s="20">
        <f>VLOOKUP(AH$26,'DB New Orders'!$A:$S,MATCH($B28,'DB New Orders'!$A$1:$S$1,0),0)</f>
        <v>8</v>
      </c>
      <c r="AI28" s="20">
        <f>VLOOKUP(AI$26,'DB New Orders'!$A:$S,MATCH($B28,'DB New Orders'!$A$1:$S$1,0),0)</f>
        <v>7</v>
      </c>
      <c r="AJ28" s="20">
        <f>VLOOKUP(AJ$26,'DB New Orders'!$A:$S,MATCH($B28,'DB New Orders'!$A$1:$S$1,0),0)</f>
        <v>7</v>
      </c>
      <c r="AK28" s="20">
        <f>VLOOKUP(AK$26,'DB New Orders'!$A:$S,MATCH($B28,'DB New Orders'!$A$1:$S$1,0),0)</f>
        <v>6</v>
      </c>
      <c r="AM28" s="20">
        <f t="shared" ref="AM28:AM45" si="3">AK28-AJ28</f>
        <v>-1</v>
      </c>
      <c r="AN28" s="23">
        <f t="shared" ref="AN28:AN45" si="4">AVERAGE(AI28:AK28)</f>
        <v>6.666666666666667</v>
      </c>
      <c r="AO28" s="23">
        <f t="shared" ref="AO28:AO45" si="5">AVERAGE(AF28:AK28)</f>
        <v>8.5</v>
      </c>
    </row>
    <row r="29" spans="2:44" x14ac:dyDescent="0.2">
      <c r="B29" s="14" t="s">
        <v>12</v>
      </c>
      <c r="C29" s="20">
        <f>VLOOKUP(C$26,'DB New Orders'!$A:$S,MATCH($B29,'DB New Orders'!$A$1:$S$1,0),0)</f>
        <v>0</v>
      </c>
      <c r="D29" s="20">
        <f>VLOOKUP(D$26,'DB New Orders'!$A:$S,MATCH($B29,'DB New Orders'!$A$1:$S$1,0),0)</f>
        <v>-2</v>
      </c>
      <c r="E29" s="20">
        <f>VLOOKUP(E$26,'DB New Orders'!$A:$S,MATCH($B29,'DB New Orders'!$A$1:$S$1,0),0)</f>
        <v>0</v>
      </c>
      <c r="F29" s="20">
        <f>VLOOKUP(F$26,'DB New Orders'!$A:$S,MATCH($B29,'DB New Orders'!$A$1:$S$1,0),0)</f>
        <v>-4</v>
      </c>
      <c r="G29" s="20">
        <f>VLOOKUP(G$26,'DB New Orders'!$A:$S,MATCH($B29,'DB New Orders'!$A$1:$S$1,0),0)</f>
        <v>-6</v>
      </c>
      <c r="H29" s="20">
        <f>VLOOKUP(H$26,'DB New Orders'!$A:$S,MATCH($B29,'DB New Orders'!$A$1:$S$1,0),0)</f>
        <v>-10</v>
      </c>
      <c r="I29" s="20">
        <f>VLOOKUP(I$26,'DB New Orders'!$A:$S,MATCH($B29,'DB New Orders'!$A$1:$S$1,0),0)</f>
        <v>-11</v>
      </c>
      <c r="J29" s="20">
        <f>VLOOKUP(J$26,'DB New Orders'!$A:$S,MATCH($B29,'DB New Orders'!$A$1:$S$1,0),0)</f>
        <v>-11</v>
      </c>
      <c r="K29" s="20">
        <f>VLOOKUP(K$26,'DB New Orders'!$A:$S,MATCH($B29,'DB New Orders'!$A$1:$S$1,0),0)</f>
        <v>-9</v>
      </c>
      <c r="L29" s="20">
        <f>VLOOKUP(L$26,'DB New Orders'!$A:$S,MATCH($B29,'DB New Orders'!$A$1:$S$1,0),0)</f>
        <v>5</v>
      </c>
      <c r="M29" s="20">
        <f>VLOOKUP(M$26,'DB New Orders'!$A:$S,MATCH($B29,'DB New Orders'!$A$1:$S$1,0),0)</f>
        <v>0</v>
      </c>
      <c r="N29" s="20">
        <f>VLOOKUP(N$26,'DB New Orders'!$A:$S,MATCH($B29,'DB New Orders'!$A$1:$S$1,0),0)</f>
        <v>-3</v>
      </c>
      <c r="O29" s="20">
        <f>VLOOKUP(O$26,'DB New Orders'!$A:$S,MATCH($B29,'DB New Orders'!$A$1:$S$1,0),0)</f>
        <v>12</v>
      </c>
      <c r="P29" s="20">
        <f>VLOOKUP(P$26,'DB New Orders'!$A:$S,MATCH($B29,'DB New Orders'!$A$1:$S$1,0),0)</f>
        <v>7</v>
      </c>
      <c r="Q29" s="20">
        <f>VLOOKUP(Q$26,'DB New Orders'!$A:$S,MATCH($B29,'DB New Orders'!$A$1:$S$1,0),0)</f>
        <v>0</v>
      </c>
      <c r="R29" s="20">
        <f>VLOOKUP(R$26,'DB New Orders'!$A:$S,MATCH($B29,'DB New Orders'!$A$1:$S$1,0),0)</f>
        <v>0</v>
      </c>
      <c r="S29" s="20">
        <f>VLOOKUP(S$26,'DB New Orders'!$A:$S,MATCH($B29,'DB New Orders'!$A$1:$S$1,0),0)</f>
        <v>0</v>
      </c>
      <c r="T29" s="20">
        <f>VLOOKUP(T$26,'DB New Orders'!$A:$S,MATCH($B29,'DB New Orders'!$A$1:$S$1,0),0)</f>
        <v>0</v>
      </c>
      <c r="U29" s="20">
        <f>VLOOKUP(U$26,'DB New Orders'!$A:$S,MATCH($B29,'DB New Orders'!$A$1:$S$1,0),0)</f>
        <v>0</v>
      </c>
      <c r="V29" s="20">
        <f>VLOOKUP(V$26,'DB New Orders'!$A:$S,MATCH($B29,'DB New Orders'!$A$1:$S$1,0),0)</f>
        <v>-3</v>
      </c>
      <c r="W29" s="20">
        <f>VLOOKUP(W$26,'DB New Orders'!$A:$S,MATCH($B29,'DB New Orders'!$A$1:$S$1,0),0)</f>
        <v>16</v>
      </c>
      <c r="X29" s="20">
        <f>VLOOKUP(X$26,'DB New Orders'!$A:$S,MATCH($B29,'DB New Orders'!$A$1:$S$1,0),0)</f>
        <v>15</v>
      </c>
      <c r="Y29" s="20">
        <f>VLOOKUP(Y$26,'DB New Orders'!$A:$S,MATCH($B29,'DB New Orders'!$A$1:$S$1,0),0)</f>
        <v>13</v>
      </c>
      <c r="Z29" s="20">
        <f>VLOOKUP(Z$26,'DB New Orders'!$A:$S,MATCH($B29,'DB New Orders'!$A$1:$S$1,0),0)</f>
        <v>0</v>
      </c>
      <c r="AA29" s="20">
        <f>VLOOKUP(AA$26,'DB New Orders'!$A:$S,MATCH($B29,'DB New Orders'!$A$1:$S$1,0),0)</f>
        <v>0</v>
      </c>
      <c r="AB29" s="20">
        <f>VLOOKUP(AB$26,'DB New Orders'!$A:$S,MATCH($B29,'DB New Orders'!$A$1:$S$1,0),0)</f>
        <v>15</v>
      </c>
      <c r="AC29" s="20">
        <f>VLOOKUP(AC$26,'DB New Orders'!$A:$S,MATCH($B29,'DB New Orders'!$A$1:$S$1,0),0)</f>
        <v>0</v>
      </c>
      <c r="AD29" s="20">
        <f>VLOOKUP(AD$26,'DB New Orders'!$A:$S,MATCH($B29,'DB New Orders'!$A$1:$S$1,0),0)</f>
        <v>0</v>
      </c>
      <c r="AE29" s="20">
        <f>VLOOKUP(AE$26,'DB New Orders'!$A:$S,MATCH($B29,'DB New Orders'!$A$1:$S$1,0),0)</f>
        <v>0</v>
      </c>
      <c r="AF29" s="20">
        <f>VLOOKUP(AF$26,'DB New Orders'!$A:$S,MATCH($B29,'DB New Orders'!$A$1:$S$1,0),0)</f>
        <v>0</v>
      </c>
      <c r="AG29" s="20">
        <f>VLOOKUP(AG$26,'DB New Orders'!$A:$S,MATCH($B29,'DB New Orders'!$A$1:$S$1,0),0)</f>
        <v>0</v>
      </c>
      <c r="AH29" s="20">
        <f>VLOOKUP(AH$26,'DB New Orders'!$A:$S,MATCH($B29,'DB New Orders'!$A$1:$S$1,0),0)</f>
        <v>0</v>
      </c>
      <c r="AI29" s="20">
        <f>VLOOKUP(AI$26,'DB New Orders'!$A:$S,MATCH($B29,'DB New Orders'!$A$1:$S$1,0),0)</f>
        <v>14</v>
      </c>
      <c r="AJ29" s="20">
        <f>VLOOKUP(AJ$26,'DB New Orders'!$A:$S,MATCH($B29,'DB New Orders'!$A$1:$S$1,0),0)</f>
        <v>10</v>
      </c>
      <c r="AK29" s="20">
        <f>VLOOKUP(AK$26,'DB New Orders'!$A:$S,MATCH($B29,'DB New Orders'!$A$1:$S$1,0),0)</f>
        <v>0</v>
      </c>
      <c r="AM29" s="20">
        <f t="shared" si="3"/>
        <v>-10</v>
      </c>
      <c r="AN29" s="23">
        <f t="shared" si="4"/>
        <v>8</v>
      </c>
      <c r="AO29" s="23">
        <f t="shared" si="5"/>
        <v>4</v>
      </c>
    </row>
    <row r="30" spans="2:44" x14ac:dyDescent="0.2">
      <c r="B30" s="14" t="s">
        <v>23</v>
      </c>
      <c r="C30" s="20">
        <f>VLOOKUP(C$26,'DB New Orders'!$A:$S,MATCH($B30,'DB New Orders'!$A$1:$S$1,0),0)</f>
        <v>9</v>
      </c>
      <c r="D30" s="20">
        <f>VLOOKUP(D$26,'DB New Orders'!$A:$S,MATCH($B30,'DB New Orders'!$A$1:$S$1,0),0)</f>
        <v>9</v>
      </c>
      <c r="E30" s="20">
        <f>VLOOKUP(E$26,'DB New Orders'!$A:$S,MATCH($B30,'DB New Orders'!$A$1:$S$1,0),0)</f>
        <v>-3</v>
      </c>
      <c r="F30" s="20">
        <f>VLOOKUP(F$26,'DB New Orders'!$A:$S,MATCH($B30,'DB New Orders'!$A$1:$S$1,0),0)</f>
        <v>-2</v>
      </c>
      <c r="G30" s="20">
        <f>VLOOKUP(G$26,'DB New Orders'!$A:$S,MATCH($B30,'DB New Orders'!$A$1:$S$1,0),0)</f>
        <v>-5</v>
      </c>
      <c r="H30" s="20">
        <f>VLOOKUP(H$26,'DB New Orders'!$A:$S,MATCH($B30,'DB New Orders'!$A$1:$S$1,0),0)</f>
        <v>-9</v>
      </c>
      <c r="I30" s="20">
        <f>VLOOKUP(I$26,'DB New Orders'!$A:$S,MATCH($B30,'DB New Orders'!$A$1:$S$1,0),0)</f>
        <v>-3</v>
      </c>
      <c r="J30" s="20">
        <f>VLOOKUP(J$26,'DB New Orders'!$A:$S,MATCH($B30,'DB New Orders'!$A$1:$S$1,0),0)</f>
        <v>-3</v>
      </c>
      <c r="K30" s="20">
        <f>VLOOKUP(K$26,'DB New Orders'!$A:$S,MATCH($B30,'DB New Orders'!$A$1:$S$1,0),0)</f>
        <v>-10</v>
      </c>
      <c r="L30" s="20">
        <f>VLOOKUP(L$26,'DB New Orders'!$A:$S,MATCH($B30,'DB New Orders'!$A$1:$S$1,0),0)</f>
        <v>0</v>
      </c>
      <c r="M30" s="20">
        <f>VLOOKUP(M$26,'DB New Orders'!$A:$S,MATCH($B30,'DB New Orders'!$A$1:$S$1,0),0)</f>
        <v>-4</v>
      </c>
      <c r="N30" s="20">
        <f>VLOOKUP(N$26,'DB New Orders'!$A:$S,MATCH($B30,'DB New Orders'!$A$1:$S$1,0),0)</f>
        <v>8</v>
      </c>
      <c r="O30" s="20">
        <f>VLOOKUP(O$26,'DB New Orders'!$A:$S,MATCH($B30,'DB New Orders'!$A$1:$S$1,0),0)</f>
        <v>13</v>
      </c>
      <c r="P30" s="20">
        <f>VLOOKUP(P$26,'DB New Orders'!$A:$S,MATCH($B30,'DB New Orders'!$A$1:$S$1,0),0)</f>
        <v>-7</v>
      </c>
      <c r="Q30" s="20">
        <f>VLOOKUP(Q$26,'DB New Orders'!$A:$S,MATCH($B30,'DB New Orders'!$A$1:$S$1,0),0)</f>
        <v>-2</v>
      </c>
      <c r="R30" s="20">
        <f>VLOOKUP(R$26,'DB New Orders'!$A:$S,MATCH($B30,'DB New Orders'!$A$1:$S$1,0),0)</f>
        <v>-10</v>
      </c>
      <c r="S30" s="20">
        <f>VLOOKUP(S$26,'DB New Orders'!$A:$S,MATCH($B30,'DB New Orders'!$A$1:$S$1,0),0)</f>
        <v>-10</v>
      </c>
      <c r="T30" s="20">
        <f>VLOOKUP(T$26,'DB New Orders'!$A:$S,MATCH($B30,'DB New Orders'!$A$1:$S$1,0),0)</f>
        <v>11</v>
      </c>
      <c r="U30" s="20">
        <f>VLOOKUP(U$26,'DB New Orders'!$A:$S,MATCH($B30,'DB New Orders'!$A$1:$S$1,0),0)</f>
        <v>15</v>
      </c>
      <c r="V30" s="20">
        <f>VLOOKUP(V$26,'DB New Orders'!$A:$S,MATCH($B30,'DB New Orders'!$A$1:$S$1,0),0)</f>
        <v>0</v>
      </c>
      <c r="W30" s="20">
        <f>VLOOKUP(W$26,'DB New Orders'!$A:$S,MATCH($B30,'DB New Orders'!$A$1:$S$1,0),0)</f>
        <v>13</v>
      </c>
      <c r="X30" s="20">
        <f>VLOOKUP(X$26,'DB New Orders'!$A:$S,MATCH($B30,'DB New Orders'!$A$1:$S$1,0),0)</f>
        <v>2</v>
      </c>
      <c r="Y30" s="20">
        <f>VLOOKUP(Y$26,'DB New Orders'!$A:$S,MATCH($B30,'DB New Orders'!$A$1:$S$1,0),0)</f>
        <v>4</v>
      </c>
      <c r="Z30" s="20">
        <f>VLOOKUP(Z$26,'DB New Orders'!$A:$S,MATCH($B30,'DB New Orders'!$A$1:$S$1,0),0)</f>
        <v>13</v>
      </c>
      <c r="AA30" s="20">
        <f>VLOOKUP(AA$26,'DB New Orders'!$A:$S,MATCH($B30,'DB New Orders'!$A$1:$S$1,0),0)</f>
        <v>11</v>
      </c>
      <c r="AB30" s="20">
        <f>VLOOKUP(AB$26,'DB New Orders'!$A:$S,MATCH($B30,'DB New Orders'!$A$1:$S$1,0),0)</f>
        <v>5</v>
      </c>
      <c r="AC30" s="20">
        <f>VLOOKUP(AC$26,'DB New Orders'!$A:$S,MATCH($B30,'DB New Orders'!$A$1:$S$1,0),0)</f>
        <v>13</v>
      </c>
      <c r="AD30" s="20">
        <f>VLOOKUP(AD$26,'DB New Orders'!$A:$S,MATCH($B30,'DB New Orders'!$A$1:$S$1,0),0)</f>
        <v>12</v>
      </c>
      <c r="AE30" s="20">
        <f>VLOOKUP(AE$26,'DB New Orders'!$A:$S,MATCH($B30,'DB New Orders'!$A$1:$S$1,0),0)</f>
        <v>2</v>
      </c>
      <c r="AF30" s="20">
        <f>VLOOKUP(AF$26,'DB New Orders'!$A:$S,MATCH($B30,'DB New Orders'!$A$1:$S$1,0),0)</f>
        <v>1</v>
      </c>
      <c r="AG30" s="20">
        <f>VLOOKUP(AG$26,'DB New Orders'!$A:$S,MATCH($B30,'DB New Orders'!$A$1:$S$1,0),0)</f>
        <v>8</v>
      </c>
      <c r="AH30" s="20">
        <f>VLOOKUP(AH$26,'DB New Orders'!$A:$S,MATCH($B30,'DB New Orders'!$A$1:$S$1,0),0)</f>
        <v>13</v>
      </c>
      <c r="AI30" s="20">
        <f>VLOOKUP(AI$26,'DB New Orders'!$A:$S,MATCH($B30,'DB New Orders'!$A$1:$S$1,0),0)</f>
        <v>10</v>
      </c>
      <c r="AJ30" s="20">
        <f>VLOOKUP(AJ$26,'DB New Orders'!$A:$S,MATCH($B30,'DB New Orders'!$A$1:$S$1,0),0)</f>
        <v>-4</v>
      </c>
      <c r="AK30" s="20">
        <f>VLOOKUP(AK$26,'DB New Orders'!$A:$S,MATCH($B30,'DB New Orders'!$A$1:$S$1,0),0)</f>
        <v>7</v>
      </c>
      <c r="AM30" s="20">
        <f t="shared" si="3"/>
        <v>11</v>
      </c>
      <c r="AN30" s="23">
        <f t="shared" si="4"/>
        <v>4.333333333333333</v>
      </c>
      <c r="AO30" s="23">
        <f t="shared" si="5"/>
        <v>5.833333333333333</v>
      </c>
    </row>
    <row r="31" spans="2:44" x14ac:dyDescent="0.2">
      <c r="B31" s="14" t="s">
        <v>9</v>
      </c>
      <c r="C31" s="20">
        <f>VLOOKUP(C$26,'DB New Orders'!$A:$S,MATCH($B31,'DB New Orders'!$A$1:$S$1,0),0)</f>
        <v>12</v>
      </c>
      <c r="D31" s="20">
        <f>VLOOKUP(D$26,'DB New Orders'!$A:$S,MATCH($B31,'DB New Orders'!$A$1:$S$1,0),0)</f>
        <v>7</v>
      </c>
      <c r="E31" s="20">
        <f>VLOOKUP(E$26,'DB New Orders'!$A:$S,MATCH($B31,'DB New Orders'!$A$1:$S$1,0),0)</f>
        <v>5</v>
      </c>
      <c r="F31" s="20">
        <f>VLOOKUP(F$26,'DB New Orders'!$A:$S,MATCH($B31,'DB New Orders'!$A$1:$S$1,0),0)</f>
        <v>9</v>
      </c>
      <c r="G31" s="20">
        <f>VLOOKUP(G$26,'DB New Orders'!$A:$S,MATCH($B31,'DB New Orders'!$A$1:$S$1,0),0)</f>
        <v>1</v>
      </c>
      <c r="H31" s="20">
        <f>VLOOKUP(H$26,'DB New Orders'!$A:$S,MATCH($B31,'DB New Orders'!$A$1:$S$1,0),0)</f>
        <v>1</v>
      </c>
      <c r="I31" s="20">
        <f>VLOOKUP(I$26,'DB New Orders'!$A:$S,MATCH($B31,'DB New Orders'!$A$1:$S$1,0),0)</f>
        <v>-1</v>
      </c>
      <c r="J31" s="20">
        <f>VLOOKUP(J$26,'DB New Orders'!$A:$S,MATCH($B31,'DB New Orders'!$A$1:$S$1,0),0)</f>
        <v>-1</v>
      </c>
      <c r="K31" s="20">
        <f>VLOOKUP(K$26,'DB New Orders'!$A:$S,MATCH($B31,'DB New Orders'!$A$1:$S$1,0),0)</f>
        <v>2</v>
      </c>
      <c r="L31" s="20">
        <f>VLOOKUP(L$26,'DB New Orders'!$A:$S,MATCH($B31,'DB New Orders'!$A$1:$S$1,0),0)</f>
        <v>-1</v>
      </c>
      <c r="M31" s="20">
        <f>VLOOKUP(M$26,'DB New Orders'!$A:$S,MATCH($B31,'DB New Orders'!$A$1:$S$1,0),0)</f>
        <v>-3</v>
      </c>
      <c r="N31" s="20">
        <f>VLOOKUP(N$26,'DB New Orders'!$A:$S,MATCH($B31,'DB New Orders'!$A$1:$S$1,0),0)</f>
        <v>6</v>
      </c>
      <c r="O31" s="20">
        <f>VLOOKUP(O$26,'DB New Orders'!$A:$S,MATCH($B31,'DB New Orders'!$A$1:$S$1,0),0)</f>
        <v>7</v>
      </c>
      <c r="P31" s="20">
        <f>VLOOKUP(P$26,'DB New Orders'!$A:$S,MATCH($B31,'DB New Orders'!$A$1:$S$1,0),0)</f>
        <v>1</v>
      </c>
      <c r="Q31" s="20">
        <f>VLOOKUP(Q$26,'DB New Orders'!$A:$S,MATCH($B31,'DB New Orders'!$A$1:$S$1,0),0)</f>
        <v>-4</v>
      </c>
      <c r="R31" s="20">
        <f>VLOOKUP(R$26,'DB New Orders'!$A:$S,MATCH($B31,'DB New Orders'!$A$1:$S$1,0),0)</f>
        <v>-6</v>
      </c>
      <c r="S31" s="20">
        <f>VLOOKUP(S$26,'DB New Orders'!$A:$S,MATCH($B31,'DB New Orders'!$A$1:$S$1,0),0)</f>
        <v>-6</v>
      </c>
      <c r="T31" s="20">
        <f>VLOOKUP(T$26,'DB New Orders'!$A:$S,MATCH($B31,'DB New Orders'!$A$1:$S$1,0),0)</f>
        <v>2</v>
      </c>
      <c r="U31" s="20">
        <f>VLOOKUP(U$26,'DB New Orders'!$A:$S,MATCH($B31,'DB New Orders'!$A$1:$S$1,0),0)</f>
        <v>12</v>
      </c>
      <c r="V31" s="20">
        <f>VLOOKUP(V$26,'DB New Orders'!$A:$S,MATCH($B31,'DB New Orders'!$A$1:$S$1,0),0)</f>
        <v>0</v>
      </c>
      <c r="W31" s="20">
        <f>VLOOKUP(W$26,'DB New Orders'!$A:$S,MATCH($B31,'DB New Orders'!$A$1:$S$1,0),0)</f>
        <v>9</v>
      </c>
      <c r="X31" s="20">
        <f>VLOOKUP(X$26,'DB New Orders'!$A:$S,MATCH($B31,'DB New Orders'!$A$1:$S$1,0),0)</f>
        <v>5</v>
      </c>
      <c r="Y31" s="20">
        <f>VLOOKUP(Y$26,'DB New Orders'!$A:$S,MATCH($B31,'DB New Orders'!$A$1:$S$1,0),0)</f>
        <v>8</v>
      </c>
      <c r="Z31" s="20">
        <f>VLOOKUP(Z$26,'DB New Orders'!$A:$S,MATCH($B31,'DB New Orders'!$A$1:$S$1,0),0)</f>
        <v>1</v>
      </c>
      <c r="AA31" s="20">
        <f>VLOOKUP(AA$26,'DB New Orders'!$A:$S,MATCH($B31,'DB New Orders'!$A$1:$S$1,0),0)</f>
        <v>3</v>
      </c>
      <c r="AB31" s="20">
        <f>VLOOKUP(AB$26,'DB New Orders'!$A:$S,MATCH($B31,'DB New Orders'!$A$1:$S$1,0),0)</f>
        <v>7</v>
      </c>
      <c r="AC31" s="20">
        <f>VLOOKUP(AC$26,'DB New Orders'!$A:$S,MATCH($B31,'DB New Orders'!$A$1:$S$1,0),0)</f>
        <v>2</v>
      </c>
      <c r="AD31" s="20">
        <f>VLOOKUP(AD$26,'DB New Orders'!$A:$S,MATCH($B31,'DB New Orders'!$A$1:$S$1,0),0)</f>
        <v>11</v>
      </c>
      <c r="AE31" s="20">
        <f>VLOOKUP(AE$26,'DB New Orders'!$A:$S,MATCH($B31,'DB New Orders'!$A$1:$S$1,0),0)</f>
        <v>7</v>
      </c>
      <c r="AF31" s="20">
        <f>VLOOKUP(AF$26,'DB New Orders'!$A:$S,MATCH($B31,'DB New Orders'!$A$1:$S$1,0),0)</f>
        <v>14</v>
      </c>
      <c r="AG31" s="20">
        <f>VLOOKUP(AG$26,'DB New Orders'!$A:$S,MATCH($B31,'DB New Orders'!$A$1:$S$1,0),0)</f>
        <v>13</v>
      </c>
      <c r="AH31" s="20">
        <f>VLOOKUP(AH$26,'DB New Orders'!$A:$S,MATCH($B31,'DB New Orders'!$A$1:$S$1,0),0)</f>
        <v>9</v>
      </c>
      <c r="AI31" s="20">
        <f>VLOOKUP(AI$26,'DB New Orders'!$A:$S,MATCH($B31,'DB New Orders'!$A$1:$S$1,0),0)</f>
        <v>4</v>
      </c>
      <c r="AJ31" s="20">
        <f>VLOOKUP(AJ$26,'DB New Orders'!$A:$S,MATCH($B31,'DB New Orders'!$A$1:$S$1,0),0)</f>
        <v>6</v>
      </c>
      <c r="AK31" s="20">
        <f>VLOOKUP(AK$26,'DB New Orders'!$A:$S,MATCH($B31,'DB New Orders'!$A$1:$S$1,0),0)</f>
        <v>1</v>
      </c>
      <c r="AM31" s="20">
        <f t="shared" si="3"/>
        <v>-5</v>
      </c>
      <c r="AN31" s="23">
        <f t="shared" si="4"/>
        <v>3.6666666666666665</v>
      </c>
      <c r="AO31" s="23">
        <f t="shared" si="5"/>
        <v>7.833333333333333</v>
      </c>
    </row>
    <row r="32" spans="2:44" x14ac:dyDescent="0.2">
      <c r="B32" s="14" t="s">
        <v>8</v>
      </c>
      <c r="C32" s="20">
        <f>VLOOKUP(C$26,'DB New Orders'!$A:$S,MATCH($B32,'DB New Orders'!$A$1:$S$1,0),0)</f>
        <v>7</v>
      </c>
      <c r="D32" s="20">
        <f>VLOOKUP(D$26,'DB New Orders'!$A:$S,MATCH($B32,'DB New Orders'!$A$1:$S$1,0),0)</f>
        <v>6</v>
      </c>
      <c r="E32" s="20">
        <f>VLOOKUP(E$26,'DB New Orders'!$A:$S,MATCH($B32,'DB New Orders'!$A$1:$S$1,0),0)</f>
        <v>2</v>
      </c>
      <c r="F32" s="20">
        <f>VLOOKUP(F$26,'DB New Orders'!$A:$S,MATCH($B32,'DB New Orders'!$A$1:$S$1,0),0)</f>
        <v>10</v>
      </c>
      <c r="G32" s="20">
        <f>VLOOKUP(G$26,'DB New Orders'!$A:$S,MATCH($B32,'DB New Orders'!$A$1:$S$1,0),0)</f>
        <v>4</v>
      </c>
      <c r="H32" s="20">
        <f>VLOOKUP(H$26,'DB New Orders'!$A:$S,MATCH($B32,'DB New Orders'!$A$1:$S$1,0),0)</f>
        <v>-1</v>
      </c>
      <c r="I32" s="20">
        <f>VLOOKUP(I$26,'DB New Orders'!$A:$S,MATCH($B32,'DB New Orders'!$A$1:$S$1,0),0)</f>
        <v>-4</v>
      </c>
      <c r="J32" s="20">
        <f>VLOOKUP(J$26,'DB New Orders'!$A:$S,MATCH($B32,'DB New Orders'!$A$1:$S$1,0),0)</f>
        <v>-4</v>
      </c>
      <c r="K32" s="20">
        <f>VLOOKUP(K$26,'DB New Orders'!$A:$S,MATCH($B32,'DB New Orders'!$A$1:$S$1,0),0)</f>
        <v>-6</v>
      </c>
      <c r="L32" s="20">
        <f>VLOOKUP(L$26,'DB New Orders'!$A:$S,MATCH($B32,'DB New Orders'!$A$1:$S$1,0),0)</f>
        <v>-3</v>
      </c>
      <c r="M32" s="20">
        <f>VLOOKUP(M$26,'DB New Orders'!$A:$S,MATCH($B32,'DB New Orders'!$A$1:$S$1,0),0)</f>
        <v>0</v>
      </c>
      <c r="N32" s="20">
        <f>VLOOKUP(N$26,'DB New Orders'!$A:$S,MATCH($B32,'DB New Orders'!$A$1:$S$1,0),0)</f>
        <v>4</v>
      </c>
      <c r="O32" s="20">
        <f>VLOOKUP(O$26,'DB New Orders'!$A:$S,MATCH($B32,'DB New Orders'!$A$1:$S$1,0),0)</f>
        <v>10</v>
      </c>
      <c r="P32" s="20">
        <f>VLOOKUP(P$26,'DB New Orders'!$A:$S,MATCH($B32,'DB New Orders'!$A$1:$S$1,0),0)</f>
        <v>4</v>
      </c>
      <c r="Q32" s="20">
        <f>VLOOKUP(Q$26,'DB New Orders'!$A:$S,MATCH($B32,'DB New Orders'!$A$1:$S$1,0),0)</f>
        <v>-6</v>
      </c>
      <c r="R32" s="20">
        <f>VLOOKUP(R$26,'DB New Orders'!$A:$S,MATCH($B32,'DB New Orders'!$A$1:$S$1,0),0)</f>
        <v>-5</v>
      </c>
      <c r="S32" s="20">
        <f>VLOOKUP(S$26,'DB New Orders'!$A:$S,MATCH($B32,'DB New Orders'!$A$1:$S$1,0),0)</f>
        <v>-5</v>
      </c>
      <c r="T32" s="20">
        <f>VLOOKUP(T$26,'DB New Orders'!$A:$S,MATCH($B32,'DB New Orders'!$A$1:$S$1,0),0)</f>
        <v>10</v>
      </c>
      <c r="U32" s="20">
        <f>VLOOKUP(U$26,'DB New Orders'!$A:$S,MATCH($B32,'DB New Orders'!$A$1:$S$1,0),0)</f>
        <v>14</v>
      </c>
      <c r="V32" s="20">
        <f>VLOOKUP(V$26,'DB New Orders'!$A:$S,MATCH($B32,'DB New Orders'!$A$1:$S$1,0),0)</f>
        <v>10</v>
      </c>
      <c r="W32" s="20">
        <f>VLOOKUP(W$26,'DB New Orders'!$A:$S,MATCH($B32,'DB New Orders'!$A$1:$S$1,0),0)</f>
        <v>14</v>
      </c>
      <c r="X32" s="20">
        <f>VLOOKUP(X$26,'DB New Orders'!$A:$S,MATCH($B32,'DB New Orders'!$A$1:$S$1,0),0)</f>
        <v>14</v>
      </c>
      <c r="Y32" s="20">
        <f>VLOOKUP(Y$26,'DB New Orders'!$A:$S,MATCH($B32,'DB New Orders'!$A$1:$S$1,0),0)</f>
        <v>5</v>
      </c>
      <c r="Z32" s="20">
        <f>VLOOKUP(Z$26,'DB New Orders'!$A:$S,MATCH($B32,'DB New Orders'!$A$1:$S$1,0),0)</f>
        <v>10</v>
      </c>
      <c r="AA32" s="20">
        <f>VLOOKUP(AA$26,'DB New Orders'!$A:$S,MATCH($B32,'DB New Orders'!$A$1:$S$1,0),0)</f>
        <v>1</v>
      </c>
      <c r="AB32" s="20">
        <f>VLOOKUP(AB$26,'DB New Orders'!$A:$S,MATCH($B32,'DB New Orders'!$A$1:$S$1,0),0)</f>
        <v>2</v>
      </c>
      <c r="AC32" s="20">
        <f>VLOOKUP(AC$26,'DB New Orders'!$A:$S,MATCH($B32,'DB New Orders'!$A$1:$S$1,0),0)</f>
        <v>3</v>
      </c>
      <c r="AD32" s="20">
        <f>VLOOKUP(AD$26,'DB New Orders'!$A:$S,MATCH($B32,'DB New Orders'!$A$1:$S$1,0),0)</f>
        <v>10</v>
      </c>
      <c r="AE32" s="20">
        <f>VLOOKUP(AE$26,'DB New Orders'!$A:$S,MATCH($B32,'DB New Orders'!$A$1:$S$1,0),0)</f>
        <v>4</v>
      </c>
      <c r="AF32" s="20">
        <f>VLOOKUP(AF$26,'DB New Orders'!$A:$S,MATCH($B32,'DB New Orders'!$A$1:$S$1,0),0)</f>
        <v>2</v>
      </c>
      <c r="AG32" s="20">
        <f>VLOOKUP(AG$26,'DB New Orders'!$A:$S,MATCH($B32,'DB New Orders'!$A$1:$S$1,0),0)</f>
        <v>7</v>
      </c>
      <c r="AH32" s="20">
        <f>VLOOKUP(AH$26,'DB New Orders'!$A:$S,MATCH($B32,'DB New Orders'!$A$1:$S$1,0),0)</f>
        <v>0</v>
      </c>
      <c r="AI32" s="20">
        <f>VLOOKUP(AI$26,'DB New Orders'!$A:$S,MATCH($B32,'DB New Orders'!$A$1:$S$1,0),0)</f>
        <v>-1</v>
      </c>
      <c r="AJ32" s="20">
        <f>VLOOKUP(AJ$26,'DB New Orders'!$A:$S,MATCH($B32,'DB New Orders'!$A$1:$S$1,0),0)</f>
        <v>9</v>
      </c>
      <c r="AK32" s="20">
        <f>VLOOKUP(AK$26,'DB New Orders'!$A:$S,MATCH($B32,'DB New Orders'!$A$1:$S$1,0),0)</f>
        <v>2</v>
      </c>
      <c r="AM32" s="20">
        <f t="shared" si="3"/>
        <v>-7</v>
      </c>
      <c r="AN32" s="23">
        <f t="shared" si="4"/>
        <v>3.3333333333333335</v>
      </c>
      <c r="AO32" s="23">
        <f t="shared" si="5"/>
        <v>3.1666666666666665</v>
      </c>
    </row>
    <row r="33" spans="2:41" x14ac:dyDescent="0.2">
      <c r="B33" s="14" t="s">
        <v>7</v>
      </c>
      <c r="C33" s="20">
        <f>VLOOKUP(C$26,'DB New Orders'!$A:$S,MATCH($B33,'DB New Orders'!$A$1:$S$1,0),0)</f>
        <v>5</v>
      </c>
      <c r="D33" s="20">
        <f>VLOOKUP(D$26,'DB New Orders'!$A:$S,MATCH($B33,'DB New Orders'!$A$1:$S$1,0),0)</f>
        <v>1</v>
      </c>
      <c r="E33" s="20">
        <f>VLOOKUP(E$26,'DB New Orders'!$A:$S,MATCH($B33,'DB New Orders'!$A$1:$S$1,0),0)</f>
        <v>11</v>
      </c>
      <c r="F33" s="20">
        <f>VLOOKUP(F$26,'DB New Orders'!$A:$S,MATCH($B33,'DB New Orders'!$A$1:$S$1,0),0)</f>
        <v>6</v>
      </c>
      <c r="G33" s="20">
        <f>VLOOKUP(G$26,'DB New Orders'!$A:$S,MATCH($B33,'DB New Orders'!$A$1:$S$1,0),0)</f>
        <v>3</v>
      </c>
      <c r="H33" s="20">
        <f>VLOOKUP(H$26,'DB New Orders'!$A:$S,MATCH($B33,'DB New Orders'!$A$1:$S$1,0),0)</f>
        <v>-3</v>
      </c>
      <c r="I33" s="20">
        <f>VLOOKUP(I$26,'DB New Orders'!$A:$S,MATCH($B33,'DB New Orders'!$A$1:$S$1,0),0)</f>
        <v>-2</v>
      </c>
      <c r="J33" s="20">
        <f>VLOOKUP(J$26,'DB New Orders'!$A:$S,MATCH($B33,'DB New Orders'!$A$1:$S$1,0),0)</f>
        <v>-2</v>
      </c>
      <c r="K33" s="20">
        <f>VLOOKUP(K$26,'DB New Orders'!$A:$S,MATCH($B33,'DB New Orders'!$A$1:$S$1,0),0)</f>
        <v>-2</v>
      </c>
      <c r="L33" s="20">
        <f>VLOOKUP(L$26,'DB New Orders'!$A:$S,MATCH($B33,'DB New Orders'!$A$1:$S$1,0),0)</f>
        <v>1</v>
      </c>
      <c r="M33" s="20">
        <f>VLOOKUP(M$26,'DB New Orders'!$A:$S,MATCH($B33,'DB New Orders'!$A$1:$S$1,0),0)</f>
        <v>1</v>
      </c>
      <c r="N33" s="20">
        <f>VLOOKUP(N$26,'DB New Orders'!$A:$S,MATCH($B33,'DB New Orders'!$A$1:$S$1,0),0)</f>
        <v>7</v>
      </c>
      <c r="O33" s="20">
        <f>VLOOKUP(O$26,'DB New Orders'!$A:$S,MATCH($B33,'DB New Orders'!$A$1:$S$1,0),0)</f>
        <v>6</v>
      </c>
      <c r="P33" s="20">
        <f>VLOOKUP(P$26,'DB New Orders'!$A:$S,MATCH($B33,'DB New Orders'!$A$1:$S$1,0),0)</f>
        <v>-3</v>
      </c>
      <c r="Q33" s="20">
        <f>VLOOKUP(Q$26,'DB New Orders'!$A:$S,MATCH($B33,'DB New Orders'!$A$1:$S$1,0),0)</f>
        <v>-5</v>
      </c>
      <c r="R33" s="20">
        <f>VLOOKUP(R$26,'DB New Orders'!$A:$S,MATCH($B33,'DB New Orders'!$A$1:$S$1,0),0)</f>
        <v>-8</v>
      </c>
      <c r="S33" s="20">
        <f>VLOOKUP(S$26,'DB New Orders'!$A:$S,MATCH($B33,'DB New Orders'!$A$1:$S$1,0),0)</f>
        <v>-8</v>
      </c>
      <c r="T33" s="20">
        <f>VLOOKUP(T$26,'DB New Orders'!$A:$S,MATCH($B33,'DB New Orders'!$A$1:$S$1,0),0)</f>
        <v>4</v>
      </c>
      <c r="U33" s="20">
        <f>VLOOKUP(U$26,'DB New Orders'!$A:$S,MATCH($B33,'DB New Orders'!$A$1:$S$1,0),0)</f>
        <v>3</v>
      </c>
      <c r="V33" s="20">
        <f>VLOOKUP(V$26,'DB New Orders'!$A:$S,MATCH($B33,'DB New Orders'!$A$1:$S$1,0),0)</f>
        <v>-1</v>
      </c>
      <c r="W33" s="20">
        <f>VLOOKUP(W$26,'DB New Orders'!$A:$S,MATCH($B33,'DB New Orders'!$A$1:$S$1,0),0)</f>
        <v>1</v>
      </c>
      <c r="X33" s="20">
        <f>VLOOKUP(X$26,'DB New Orders'!$A:$S,MATCH($B33,'DB New Orders'!$A$1:$S$1,0),0)</f>
        <v>4</v>
      </c>
      <c r="Y33" s="20">
        <f>VLOOKUP(Y$26,'DB New Orders'!$A:$S,MATCH($B33,'DB New Orders'!$A$1:$S$1,0),0)</f>
        <v>-1</v>
      </c>
      <c r="Z33" s="20">
        <f>VLOOKUP(Z$26,'DB New Orders'!$A:$S,MATCH($B33,'DB New Orders'!$A$1:$S$1,0),0)</f>
        <v>3</v>
      </c>
      <c r="AA33" s="20">
        <f>VLOOKUP(AA$26,'DB New Orders'!$A:$S,MATCH($B33,'DB New Orders'!$A$1:$S$1,0),0)</f>
        <v>-1</v>
      </c>
      <c r="AB33" s="20">
        <f>VLOOKUP(AB$26,'DB New Orders'!$A:$S,MATCH($B33,'DB New Orders'!$A$1:$S$1,0),0)</f>
        <v>1</v>
      </c>
      <c r="AC33" s="20">
        <f>VLOOKUP(AC$26,'DB New Orders'!$A:$S,MATCH($B33,'DB New Orders'!$A$1:$S$1,0),0)</f>
        <v>7</v>
      </c>
      <c r="AD33" s="20">
        <f>VLOOKUP(AD$26,'DB New Orders'!$A:$S,MATCH($B33,'DB New Orders'!$A$1:$S$1,0),0)</f>
        <v>1</v>
      </c>
      <c r="AE33" s="20">
        <f>VLOOKUP(AE$26,'DB New Orders'!$A:$S,MATCH($B33,'DB New Orders'!$A$1:$S$1,0),0)</f>
        <v>12</v>
      </c>
      <c r="AF33" s="20">
        <f>VLOOKUP(AF$26,'DB New Orders'!$A:$S,MATCH($B33,'DB New Orders'!$A$1:$S$1,0),0)</f>
        <v>11</v>
      </c>
      <c r="AG33" s="20">
        <f>VLOOKUP(AG$26,'DB New Orders'!$A:$S,MATCH($B33,'DB New Orders'!$A$1:$S$1,0),0)</f>
        <v>4</v>
      </c>
      <c r="AH33" s="20">
        <f>VLOOKUP(AH$26,'DB New Orders'!$A:$S,MATCH($B33,'DB New Orders'!$A$1:$S$1,0),0)</f>
        <v>6</v>
      </c>
      <c r="AI33" s="20">
        <f>VLOOKUP(AI$26,'DB New Orders'!$A:$S,MATCH($B33,'DB New Orders'!$A$1:$S$1,0),0)</f>
        <v>5</v>
      </c>
      <c r="AJ33" s="20">
        <f>VLOOKUP(AJ$26,'DB New Orders'!$A:$S,MATCH($B33,'DB New Orders'!$A$1:$S$1,0),0)</f>
        <v>5</v>
      </c>
      <c r="AK33" s="20">
        <f>VLOOKUP(AK$26,'DB New Orders'!$A:$S,MATCH($B33,'DB New Orders'!$A$1:$S$1,0),0)</f>
        <v>9</v>
      </c>
      <c r="AM33" s="20">
        <f t="shared" si="3"/>
        <v>4</v>
      </c>
      <c r="AN33" s="23">
        <f t="shared" si="4"/>
        <v>6.333333333333333</v>
      </c>
      <c r="AO33" s="23">
        <f t="shared" si="5"/>
        <v>6.666666666666667</v>
      </c>
    </row>
    <row r="34" spans="2:41" x14ac:dyDescent="0.2">
      <c r="B34" s="14" t="s">
        <v>21</v>
      </c>
      <c r="C34" s="20">
        <f>VLOOKUP(C$26,'DB New Orders'!$A:$S,MATCH($B34,'DB New Orders'!$A$1:$S$1,0),0)</f>
        <v>11</v>
      </c>
      <c r="D34" s="20">
        <f>VLOOKUP(D$26,'DB New Orders'!$A:$S,MATCH($B34,'DB New Orders'!$A$1:$S$1,0),0)</f>
        <v>13</v>
      </c>
      <c r="E34" s="20">
        <f>VLOOKUP(E$26,'DB New Orders'!$A:$S,MATCH($B34,'DB New Orders'!$A$1:$S$1,0),0)</f>
        <v>10</v>
      </c>
      <c r="F34" s="20">
        <f>VLOOKUP(F$26,'DB New Orders'!$A:$S,MATCH($B34,'DB New Orders'!$A$1:$S$1,0),0)</f>
        <v>11</v>
      </c>
      <c r="G34" s="20">
        <f>VLOOKUP(G$26,'DB New Orders'!$A:$S,MATCH($B34,'DB New Orders'!$A$1:$S$1,0),0)</f>
        <v>7</v>
      </c>
      <c r="H34" s="20">
        <f>VLOOKUP(H$26,'DB New Orders'!$A:$S,MATCH($B34,'DB New Orders'!$A$1:$S$1,0),0)</f>
        <v>5</v>
      </c>
      <c r="I34" s="20">
        <f>VLOOKUP(I$26,'DB New Orders'!$A:$S,MATCH($B34,'DB New Orders'!$A$1:$S$1,0),0)</f>
        <v>0</v>
      </c>
      <c r="J34" s="20">
        <f>VLOOKUP(J$26,'DB New Orders'!$A:$S,MATCH($B34,'DB New Orders'!$A$1:$S$1,0),0)</f>
        <v>0</v>
      </c>
      <c r="K34" s="20">
        <f>VLOOKUP(K$26,'DB New Orders'!$A:$S,MATCH($B34,'DB New Orders'!$A$1:$S$1,0),0)</f>
        <v>0</v>
      </c>
      <c r="L34" s="20">
        <f>VLOOKUP(L$26,'DB New Orders'!$A:$S,MATCH($B34,'DB New Orders'!$A$1:$S$1,0),0)</f>
        <v>-10</v>
      </c>
      <c r="M34" s="20">
        <f>VLOOKUP(M$26,'DB New Orders'!$A:$S,MATCH($B34,'DB New Orders'!$A$1:$S$1,0),0)</f>
        <v>-9</v>
      </c>
      <c r="N34" s="20">
        <f>VLOOKUP(N$26,'DB New Orders'!$A:$S,MATCH($B34,'DB New Orders'!$A$1:$S$1,0),0)</f>
        <v>-5</v>
      </c>
      <c r="O34" s="20">
        <f>VLOOKUP(O$26,'DB New Orders'!$A:$S,MATCH($B34,'DB New Orders'!$A$1:$S$1,0),0)</f>
        <v>14</v>
      </c>
      <c r="P34" s="20">
        <f>VLOOKUP(P$26,'DB New Orders'!$A:$S,MATCH($B34,'DB New Orders'!$A$1:$S$1,0),0)</f>
        <v>8</v>
      </c>
      <c r="Q34" s="20">
        <f>VLOOKUP(Q$26,'DB New Orders'!$A:$S,MATCH($B34,'DB New Orders'!$A$1:$S$1,0),0)</f>
        <v>-14</v>
      </c>
      <c r="R34" s="20">
        <f>VLOOKUP(R$26,'DB New Orders'!$A:$S,MATCH($B34,'DB New Orders'!$A$1:$S$1,0),0)</f>
        <v>-12</v>
      </c>
      <c r="S34" s="20">
        <f>VLOOKUP(S$26,'DB New Orders'!$A:$S,MATCH($B34,'DB New Orders'!$A$1:$S$1,0),0)</f>
        <v>-12</v>
      </c>
      <c r="T34" s="20">
        <f>VLOOKUP(T$26,'DB New Orders'!$A:$S,MATCH($B34,'DB New Orders'!$A$1:$S$1,0),0)</f>
        <v>0</v>
      </c>
      <c r="U34" s="20">
        <f>VLOOKUP(U$26,'DB New Orders'!$A:$S,MATCH($B34,'DB New Orders'!$A$1:$S$1,0),0)</f>
        <v>-1</v>
      </c>
      <c r="V34" s="20">
        <f>VLOOKUP(V$26,'DB New Orders'!$A:$S,MATCH($B34,'DB New Orders'!$A$1:$S$1,0),0)</f>
        <v>7</v>
      </c>
      <c r="W34" s="20">
        <f>VLOOKUP(W$26,'DB New Orders'!$A:$S,MATCH($B34,'DB New Orders'!$A$1:$S$1,0),0)</f>
        <v>0</v>
      </c>
      <c r="X34" s="20">
        <f>VLOOKUP(X$26,'DB New Orders'!$A:$S,MATCH($B34,'DB New Orders'!$A$1:$S$1,0),0)</f>
        <v>-2</v>
      </c>
      <c r="Y34" s="20">
        <f>VLOOKUP(Y$26,'DB New Orders'!$A:$S,MATCH($B34,'DB New Orders'!$A$1:$S$1,0),0)</f>
        <v>0</v>
      </c>
      <c r="Z34" s="20">
        <f>VLOOKUP(Z$26,'DB New Orders'!$A:$S,MATCH($B34,'DB New Orders'!$A$1:$S$1,0),0)</f>
        <v>-2</v>
      </c>
      <c r="AA34" s="20">
        <f>VLOOKUP(AA$26,'DB New Orders'!$A:$S,MATCH($B34,'DB New Orders'!$A$1:$S$1,0),0)</f>
        <v>4</v>
      </c>
      <c r="AB34" s="20">
        <f>VLOOKUP(AB$26,'DB New Orders'!$A:$S,MATCH($B34,'DB New Orders'!$A$1:$S$1,0),0)</f>
        <v>0</v>
      </c>
      <c r="AC34" s="20">
        <f>VLOOKUP(AC$26,'DB New Orders'!$A:$S,MATCH($B34,'DB New Orders'!$A$1:$S$1,0),0)</f>
        <v>-1</v>
      </c>
      <c r="AD34" s="20">
        <f>VLOOKUP(AD$26,'DB New Orders'!$A:$S,MATCH($B34,'DB New Orders'!$A$1:$S$1,0),0)</f>
        <v>-1</v>
      </c>
      <c r="AE34" s="20">
        <f>VLOOKUP(AE$26,'DB New Orders'!$A:$S,MATCH($B34,'DB New Orders'!$A$1:$S$1,0),0)</f>
        <v>14</v>
      </c>
      <c r="AF34" s="20">
        <f>VLOOKUP(AF$26,'DB New Orders'!$A:$S,MATCH($B34,'DB New Orders'!$A$1:$S$1,0),0)</f>
        <v>13</v>
      </c>
      <c r="AG34" s="20">
        <f>VLOOKUP(AG$26,'DB New Orders'!$A:$S,MATCH($B34,'DB New Orders'!$A$1:$S$1,0),0)</f>
        <v>12</v>
      </c>
      <c r="AH34" s="20">
        <f>VLOOKUP(AH$26,'DB New Orders'!$A:$S,MATCH($B34,'DB New Orders'!$A$1:$S$1,0),0)</f>
        <v>-2</v>
      </c>
      <c r="AI34" s="20">
        <f>VLOOKUP(AI$26,'DB New Orders'!$A:$S,MATCH($B34,'DB New Orders'!$A$1:$S$1,0),0)</f>
        <v>12</v>
      </c>
      <c r="AJ34" s="20">
        <f>VLOOKUP(AJ$26,'DB New Orders'!$A:$S,MATCH($B34,'DB New Orders'!$A$1:$S$1,0),0)</f>
        <v>-5</v>
      </c>
      <c r="AK34" s="20">
        <f>VLOOKUP(AK$26,'DB New Orders'!$A:$S,MATCH($B34,'DB New Orders'!$A$1:$S$1,0),0)</f>
        <v>0</v>
      </c>
      <c r="AM34" s="20">
        <f t="shared" si="3"/>
        <v>5</v>
      </c>
      <c r="AN34" s="23">
        <f t="shared" si="4"/>
        <v>2.3333333333333335</v>
      </c>
      <c r="AO34" s="23">
        <f t="shared" si="5"/>
        <v>5</v>
      </c>
    </row>
    <row r="35" spans="2:41" x14ac:dyDescent="0.2">
      <c r="B35" s="14" t="s">
        <v>13</v>
      </c>
      <c r="C35" s="20">
        <f>VLOOKUP(C$26,'DB New Orders'!$A:$S,MATCH($B35,'DB New Orders'!$A$1:$S$1,0),0)</f>
        <v>4</v>
      </c>
      <c r="D35" s="20">
        <f>VLOOKUP(D$26,'DB New Orders'!$A:$S,MATCH($B35,'DB New Orders'!$A$1:$S$1,0),0)</f>
        <v>-1</v>
      </c>
      <c r="E35" s="20">
        <f>VLOOKUP(E$26,'DB New Orders'!$A:$S,MATCH($B35,'DB New Orders'!$A$1:$S$1,0),0)</f>
        <v>7</v>
      </c>
      <c r="F35" s="20">
        <f>VLOOKUP(F$26,'DB New Orders'!$A:$S,MATCH($B35,'DB New Orders'!$A$1:$S$1,0),0)</f>
        <v>-1</v>
      </c>
      <c r="G35" s="20">
        <f>VLOOKUP(G$26,'DB New Orders'!$A:$S,MATCH($B35,'DB New Orders'!$A$1:$S$1,0),0)</f>
        <v>2</v>
      </c>
      <c r="H35" s="20">
        <f>VLOOKUP(H$26,'DB New Orders'!$A:$S,MATCH($B35,'DB New Orders'!$A$1:$S$1,0),0)</f>
        <v>-2</v>
      </c>
      <c r="I35" s="20">
        <f>VLOOKUP(I$26,'DB New Orders'!$A:$S,MATCH($B35,'DB New Orders'!$A$1:$S$1,0),0)</f>
        <v>-10</v>
      </c>
      <c r="J35" s="20">
        <f>VLOOKUP(J$26,'DB New Orders'!$A:$S,MATCH($B35,'DB New Orders'!$A$1:$S$1,0),0)</f>
        <v>-10</v>
      </c>
      <c r="K35" s="20">
        <f>VLOOKUP(K$26,'DB New Orders'!$A:$S,MATCH($B35,'DB New Orders'!$A$1:$S$1,0),0)</f>
        <v>0</v>
      </c>
      <c r="L35" s="20">
        <f>VLOOKUP(L$26,'DB New Orders'!$A:$S,MATCH($B35,'DB New Orders'!$A$1:$S$1,0),0)</f>
        <v>3</v>
      </c>
      <c r="M35" s="20">
        <f>VLOOKUP(M$26,'DB New Orders'!$A:$S,MATCH($B35,'DB New Orders'!$A$1:$S$1,0),0)</f>
        <v>-5</v>
      </c>
      <c r="N35" s="20">
        <f>VLOOKUP(N$26,'DB New Orders'!$A:$S,MATCH($B35,'DB New Orders'!$A$1:$S$1,0),0)</f>
        <v>0</v>
      </c>
      <c r="O35" s="20">
        <f>VLOOKUP(O$26,'DB New Orders'!$A:$S,MATCH($B35,'DB New Orders'!$A$1:$S$1,0),0)</f>
        <v>15</v>
      </c>
      <c r="P35" s="20">
        <f>VLOOKUP(P$26,'DB New Orders'!$A:$S,MATCH($B35,'DB New Orders'!$A$1:$S$1,0),0)</f>
        <v>3</v>
      </c>
      <c r="Q35" s="20">
        <f>VLOOKUP(Q$26,'DB New Orders'!$A:$S,MATCH($B35,'DB New Orders'!$A$1:$S$1,0),0)</f>
        <v>1</v>
      </c>
      <c r="R35" s="20">
        <f>VLOOKUP(R$26,'DB New Orders'!$A:$S,MATCH($B35,'DB New Orders'!$A$1:$S$1,0),0)</f>
        <v>1</v>
      </c>
      <c r="S35" s="20">
        <f>VLOOKUP(S$26,'DB New Orders'!$A:$S,MATCH($B35,'DB New Orders'!$A$1:$S$1,0),0)</f>
        <v>1</v>
      </c>
      <c r="T35" s="20">
        <f>VLOOKUP(T$26,'DB New Orders'!$A:$S,MATCH($B35,'DB New Orders'!$A$1:$S$1,0),0)</f>
        <v>-1</v>
      </c>
      <c r="U35" s="20">
        <f>VLOOKUP(U$26,'DB New Orders'!$A:$S,MATCH($B35,'DB New Orders'!$A$1:$S$1,0),0)</f>
        <v>8</v>
      </c>
      <c r="V35" s="20">
        <f>VLOOKUP(V$26,'DB New Orders'!$A:$S,MATCH($B35,'DB New Orders'!$A$1:$S$1,0),0)</f>
        <v>8</v>
      </c>
      <c r="W35" s="20">
        <f>VLOOKUP(W$26,'DB New Orders'!$A:$S,MATCH($B35,'DB New Orders'!$A$1:$S$1,0),0)</f>
        <v>8</v>
      </c>
      <c r="X35" s="20">
        <f>VLOOKUP(X$26,'DB New Orders'!$A:$S,MATCH($B35,'DB New Orders'!$A$1:$S$1,0),0)</f>
        <v>9</v>
      </c>
      <c r="Y35" s="20">
        <f>VLOOKUP(Y$26,'DB New Orders'!$A:$S,MATCH($B35,'DB New Orders'!$A$1:$S$1,0),0)</f>
        <v>0</v>
      </c>
      <c r="Z35" s="20">
        <f>VLOOKUP(Z$26,'DB New Orders'!$A:$S,MATCH($B35,'DB New Orders'!$A$1:$S$1,0),0)</f>
        <v>7</v>
      </c>
      <c r="AA35" s="20">
        <f>VLOOKUP(AA$26,'DB New Orders'!$A:$S,MATCH($B35,'DB New Orders'!$A$1:$S$1,0),0)</f>
        <v>13</v>
      </c>
      <c r="AB35" s="20">
        <f>VLOOKUP(AB$26,'DB New Orders'!$A:$S,MATCH($B35,'DB New Orders'!$A$1:$S$1,0),0)</f>
        <v>12</v>
      </c>
      <c r="AC35" s="20">
        <f>VLOOKUP(AC$26,'DB New Orders'!$A:$S,MATCH($B35,'DB New Orders'!$A$1:$S$1,0),0)</f>
        <v>12</v>
      </c>
      <c r="AD35" s="20">
        <f>VLOOKUP(AD$26,'DB New Orders'!$A:$S,MATCH($B35,'DB New Orders'!$A$1:$S$1,0),0)</f>
        <v>13</v>
      </c>
      <c r="AE35" s="20">
        <f>VLOOKUP(AE$26,'DB New Orders'!$A:$S,MATCH($B35,'DB New Orders'!$A$1:$S$1,0),0)</f>
        <v>5</v>
      </c>
      <c r="AF35" s="20">
        <f>VLOOKUP(AF$26,'DB New Orders'!$A:$S,MATCH($B35,'DB New Orders'!$A$1:$S$1,0),0)</f>
        <v>10</v>
      </c>
      <c r="AG35" s="20">
        <f>VLOOKUP(AG$26,'DB New Orders'!$A:$S,MATCH($B35,'DB New Orders'!$A$1:$S$1,0),0)</f>
        <v>10</v>
      </c>
      <c r="AH35" s="20">
        <f>VLOOKUP(AH$26,'DB New Orders'!$A:$S,MATCH($B35,'DB New Orders'!$A$1:$S$1,0),0)</f>
        <v>5</v>
      </c>
      <c r="AI35" s="20">
        <f>VLOOKUP(AI$26,'DB New Orders'!$A:$S,MATCH($B35,'DB New Orders'!$A$1:$S$1,0),0)</f>
        <v>0</v>
      </c>
      <c r="AJ35" s="20">
        <f>VLOOKUP(AJ$26,'DB New Orders'!$A:$S,MATCH($B35,'DB New Orders'!$A$1:$S$1,0),0)</f>
        <v>2</v>
      </c>
      <c r="AK35" s="20">
        <f>VLOOKUP(AK$26,'DB New Orders'!$A:$S,MATCH($B35,'DB New Orders'!$A$1:$S$1,0),0)</f>
        <v>-1</v>
      </c>
      <c r="AM35" s="20">
        <f t="shared" si="3"/>
        <v>-3</v>
      </c>
      <c r="AN35" s="23">
        <f t="shared" si="4"/>
        <v>0.33333333333333331</v>
      </c>
      <c r="AO35" s="23">
        <f t="shared" si="5"/>
        <v>4.333333333333333</v>
      </c>
    </row>
    <row r="36" spans="2:41" x14ac:dyDescent="0.2">
      <c r="B36" s="14" t="s">
        <v>19</v>
      </c>
      <c r="C36" s="20">
        <f>VLOOKUP(C$26,'DB New Orders'!$A:$S,MATCH($B36,'DB New Orders'!$A$1:$S$1,0),0)</f>
        <v>10</v>
      </c>
      <c r="D36" s="20">
        <f>VLOOKUP(D$26,'DB New Orders'!$A:$S,MATCH($B36,'DB New Orders'!$A$1:$S$1,0),0)</f>
        <v>4</v>
      </c>
      <c r="E36" s="20">
        <f>VLOOKUP(E$26,'DB New Orders'!$A:$S,MATCH($B36,'DB New Orders'!$A$1:$S$1,0),0)</f>
        <v>4</v>
      </c>
      <c r="F36" s="20">
        <f>VLOOKUP(F$26,'DB New Orders'!$A:$S,MATCH($B36,'DB New Orders'!$A$1:$S$1,0),0)</f>
        <v>1</v>
      </c>
      <c r="G36" s="20">
        <f>VLOOKUP(G$26,'DB New Orders'!$A:$S,MATCH($B36,'DB New Orders'!$A$1:$S$1,0),0)</f>
        <v>-1</v>
      </c>
      <c r="H36" s="20">
        <f>VLOOKUP(H$26,'DB New Orders'!$A:$S,MATCH($B36,'DB New Orders'!$A$1:$S$1,0),0)</f>
        <v>-7</v>
      </c>
      <c r="I36" s="20">
        <f>VLOOKUP(I$26,'DB New Orders'!$A:$S,MATCH($B36,'DB New Orders'!$A$1:$S$1,0),0)</f>
        <v>-6</v>
      </c>
      <c r="J36" s="20">
        <f>VLOOKUP(J$26,'DB New Orders'!$A:$S,MATCH($B36,'DB New Orders'!$A$1:$S$1,0),0)</f>
        <v>-6</v>
      </c>
      <c r="K36" s="20">
        <f>VLOOKUP(K$26,'DB New Orders'!$A:$S,MATCH($B36,'DB New Orders'!$A$1:$S$1,0),0)</f>
        <v>1</v>
      </c>
      <c r="L36" s="20">
        <f>VLOOKUP(L$26,'DB New Orders'!$A:$S,MATCH($B36,'DB New Orders'!$A$1:$S$1,0),0)</f>
        <v>-7</v>
      </c>
      <c r="M36" s="20">
        <f>VLOOKUP(M$26,'DB New Orders'!$A:$S,MATCH($B36,'DB New Orders'!$A$1:$S$1,0),0)</f>
        <v>-7</v>
      </c>
      <c r="N36" s="20">
        <f>VLOOKUP(N$26,'DB New Orders'!$A:$S,MATCH($B36,'DB New Orders'!$A$1:$S$1,0),0)</f>
        <v>2</v>
      </c>
      <c r="O36" s="20">
        <f>VLOOKUP(O$26,'DB New Orders'!$A:$S,MATCH($B36,'DB New Orders'!$A$1:$S$1,0),0)</f>
        <v>4</v>
      </c>
      <c r="P36" s="20">
        <f>VLOOKUP(P$26,'DB New Orders'!$A:$S,MATCH($B36,'DB New Orders'!$A$1:$S$1,0),0)</f>
        <v>-2</v>
      </c>
      <c r="Q36" s="20">
        <f>VLOOKUP(Q$26,'DB New Orders'!$A:$S,MATCH($B36,'DB New Orders'!$A$1:$S$1,0),0)</f>
        <v>-9</v>
      </c>
      <c r="R36" s="20">
        <f>VLOOKUP(R$26,'DB New Orders'!$A:$S,MATCH($B36,'DB New Orders'!$A$1:$S$1,0),0)</f>
        <v>-9</v>
      </c>
      <c r="S36" s="20">
        <f>VLOOKUP(S$26,'DB New Orders'!$A:$S,MATCH($B36,'DB New Orders'!$A$1:$S$1,0),0)</f>
        <v>-9</v>
      </c>
      <c r="T36" s="20">
        <f>VLOOKUP(T$26,'DB New Orders'!$A:$S,MATCH($B36,'DB New Orders'!$A$1:$S$1,0),0)</f>
        <v>6</v>
      </c>
      <c r="U36" s="20">
        <f>VLOOKUP(U$26,'DB New Orders'!$A:$S,MATCH($B36,'DB New Orders'!$A$1:$S$1,0),0)</f>
        <v>5</v>
      </c>
      <c r="V36" s="20">
        <f>VLOOKUP(V$26,'DB New Orders'!$A:$S,MATCH($B36,'DB New Orders'!$A$1:$S$1,0),0)</f>
        <v>5</v>
      </c>
      <c r="W36" s="20">
        <f>VLOOKUP(W$26,'DB New Orders'!$A:$S,MATCH($B36,'DB New Orders'!$A$1:$S$1,0),0)</f>
        <v>12</v>
      </c>
      <c r="X36" s="20">
        <f>VLOOKUP(X$26,'DB New Orders'!$A:$S,MATCH($B36,'DB New Orders'!$A$1:$S$1,0),0)</f>
        <v>10</v>
      </c>
      <c r="Y36" s="20">
        <f>VLOOKUP(Y$26,'DB New Orders'!$A:$S,MATCH($B36,'DB New Orders'!$A$1:$S$1,0),0)</f>
        <v>7</v>
      </c>
      <c r="Z36" s="20">
        <f>VLOOKUP(Z$26,'DB New Orders'!$A:$S,MATCH($B36,'DB New Orders'!$A$1:$S$1,0),0)</f>
        <v>6</v>
      </c>
      <c r="AA36" s="20">
        <f>VLOOKUP(AA$26,'DB New Orders'!$A:$S,MATCH($B36,'DB New Orders'!$A$1:$S$1,0),0)</f>
        <v>5</v>
      </c>
      <c r="AB36" s="20">
        <f>VLOOKUP(AB$26,'DB New Orders'!$A:$S,MATCH($B36,'DB New Orders'!$A$1:$S$1,0),0)</f>
        <v>8</v>
      </c>
      <c r="AC36" s="20">
        <f>VLOOKUP(AC$26,'DB New Orders'!$A:$S,MATCH($B36,'DB New Orders'!$A$1:$S$1,0),0)</f>
        <v>14</v>
      </c>
      <c r="AD36" s="20">
        <f>VLOOKUP(AD$26,'DB New Orders'!$A:$S,MATCH($B36,'DB New Orders'!$A$1:$S$1,0),0)</f>
        <v>6</v>
      </c>
      <c r="AE36" s="20">
        <f>VLOOKUP(AE$26,'DB New Orders'!$A:$S,MATCH($B36,'DB New Orders'!$A$1:$S$1,0),0)</f>
        <v>6</v>
      </c>
      <c r="AF36" s="20">
        <f>VLOOKUP(AF$26,'DB New Orders'!$A:$S,MATCH($B36,'DB New Orders'!$A$1:$S$1,0),0)</f>
        <v>5</v>
      </c>
      <c r="AG36" s="20">
        <f>VLOOKUP(AG$26,'DB New Orders'!$A:$S,MATCH($B36,'DB New Orders'!$A$1:$S$1,0),0)</f>
        <v>2</v>
      </c>
      <c r="AH36" s="20">
        <f>VLOOKUP(AH$26,'DB New Orders'!$A:$S,MATCH($B36,'DB New Orders'!$A$1:$S$1,0),0)</f>
        <v>1</v>
      </c>
      <c r="AI36" s="20">
        <f>VLOOKUP(AI$26,'DB New Orders'!$A:$S,MATCH($B36,'DB New Orders'!$A$1:$S$1,0),0)</f>
        <v>2</v>
      </c>
      <c r="AJ36" s="20">
        <f>VLOOKUP(AJ$26,'DB New Orders'!$A:$S,MATCH($B36,'DB New Orders'!$A$1:$S$1,0),0)</f>
        <v>-1</v>
      </c>
      <c r="AK36" s="20">
        <f>VLOOKUP(AK$26,'DB New Orders'!$A:$S,MATCH($B36,'DB New Orders'!$A$1:$S$1,0),0)</f>
        <v>4</v>
      </c>
      <c r="AM36" s="20">
        <f t="shared" si="3"/>
        <v>5</v>
      </c>
      <c r="AN36" s="23">
        <f t="shared" si="4"/>
        <v>1.6666666666666667</v>
      </c>
      <c r="AO36" s="23">
        <f t="shared" si="5"/>
        <v>2.1666666666666665</v>
      </c>
    </row>
    <row r="37" spans="2:41" x14ac:dyDescent="0.2">
      <c r="B37" s="14" t="s">
        <v>10</v>
      </c>
      <c r="C37" s="20">
        <f>VLOOKUP(C$26,'DB New Orders'!$A:$S,MATCH($B37,'DB New Orders'!$A$1:$S$1,0),0)</f>
        <v>3</v>
      </c>
      <c r="D37" s="20">
        <f>VLOOKUP(D$26,'DB New Orders'!$A:$S,MATCH($B37,'DB New Orders'!$A$1:$S$1,0),0)</f>
        <v>12</v>
      </c>
      <c r="E37" s="20">
        <f>VLOOKUP(E$26,'DB New Orders'!$A:$S,MATCH($B37,'DB New Orders'!$A$1:$S$1,0),0)</f>
        <v>1</v>
      </c>
      <c r="F37" s="20">
        <f>VLOOKUP(F$26,'DB New Orders'!$A:$S,MATCH($B37,'DB New Orders'!$A$1:$S$1,0),0)</f>
        <v>0</v>
      </c>
      <c r="G37" s="20">
        <f>VLOOKUP(G$26,'DB New Orders'!$A:$S,MATCH($B37,'DB New Orders'!$A$1:$S$1,0),0)</f>
        <v>5</v>
      </c>
      <c r="H37" s="20">
        <f>VLOOKUP(H$26,'DB New Orders'!$A:$S,MATCH($B37,'DB New Orders'!$A$1:$S$1,0),0)</f>
        <v>4</v>
      </c>
      <c r="I37" s="20">
        <f>VLOOKUP(I$26,'DB New Orders'!$A:$S,MATCH($B37,'DB New Orders'!$A$1:$S$1,0),0)</f>
        <v>0</v>
      </c>
      <c r="J37" s="20">
        <f>VLOOKUP(J$26,'DB New Orders'!$A:$S,MATCH($B37,'DB New Orders'!$A$1:$S$1,0),0)</f>
        <v>0</v>
      </c>
      <c r="K37" s="20">
        <f>VLOOKUP(K$26,'DB New Orders'!$A:$S,MATCH($B37,'DB New Orders'!$A$1:$S$1,0),0)</f>
        <v>3</v>
      </c>
      <c r="L37" s="20">
        <f>VLOOKUP(L$26,'DB New Orders'!$A:$S,MATCH($B37,'DB New Orders'!$A$1:$S$1,0),0)</f>
        <v>2</v>
      </c>
      <c r="M37" s="20">
        <f>VLOOKUP(M$26,'DB New Orders'!$A:$S,MATCH($B37,'DB New Orders'!$A$1:$S$1,0),0)</f>
        <v>2</v>
      </c>
      <c r="N37" s="20">
        <f>VLOOKUP(N$26,'DB New Orders'!$A:$S,MATCH($B37,'DB New Orders'!$A$1:$S$1,0),0)</f>
        <v>5</v>
      </c>
      <c r="O37" s="20">
        <f>VLOOKUP(O$26,'DB New Orders'!$A:$S,MATCH($B37,'DB New Orders'!$A$1:$S$1,0),0)</f>
        <v>2</v>
      </c>
      <c r="P37" s="20">
        <f>VLOOKUP(P$26,'DB New Orders'!$A:$S,MATCH($B37,'DB New Orders'!$A$1:$S$1,0),0)</f>
        <v>6</v>
      </c>
      <c r="Q37" s="20">
        <f>VLOOKUP(Q$26,'DB New Orders'!$A:$S,MATCH($B37,'DB New Orders'!$A$1:$S$1,0),0)</f>
        <v>2</v>
      </c>
      <c r="R37" s="20">
        <f>VLOOKUP(R$26,'DB New Orders'!$A:$S,MATCH($B37,'DB New Orders'!$A$1:$S$1,0),0)</f>
        <v>2</v>
      </c>
      <c r="S37" s="20">
        <f>VLOOKUP(S$26,'DB New Orders'!$A:$S,MATCH($B37,'DB New Orders'!$A$1:$S$1,0),0)</f>
        <v>2</v>
      </c>
      <c r="T37" s="20">
        <f>VLOOKUP(T$26,'DB New Orders'!$A:$S,MATCH($B37,'DB New Orders'!$A$1:$S$1,0),0)</f>
        <v>7</v>
      </c>
      <c r="U37" s="20">
        <f>VLOOKUP(U$26,'DB New Orders'!$A:$S,MATCH($B37,'DB New Orders'!$A$1:$S$1,0),0)</f>
        <v>7</v>
      </c>
      <c r="V37" s="20">
        <f>VLOOKUP(V$26,'DB New Orders'!$A:$S,MATCH($B37,'DB New Orders'!$A$1:$S$1,0),0)</f>
        <v>6</v>
      </c>
      <c r="W37" s="20">
        <f>VLOOKUP(W$26,'DB New Orders'!$A:$S,MATCH($B37,'DB New Orders'!$A$1:$S$1,0),0)</f>
        <v>7</v>
      </c>
      <c r="X37" s="20">
        <f>VLOOKUP(X$26,'DB New Orders'!$A:$S,MATCH($B37,'DB New Orders'!$A$1:$S$1,0),0)</f>
        <v>3</v>
      </c>
      <c r="Y37" s="20">
        <f>VLOOKUP(Y$26,'DB New Orders'!$A:$S,MATCH($B37,'DB New Orders'!$A$1:$S$1,0),0)</f>
        <v>1</v>
      </c>
      <c r="Z37" s="20">
        <f>VLOOKUP(Z$26,'DB New Orders'!$A:$S,MATCH($B37,'DB New Orders'!$A$1:$S$1,0),0)</f>
        <v>4</v>
      </c>
      <c r="AA37" s="20">
        <f>VLOOKUP(AA$26,'DB New Orders'!$A:$S,MATCH($B37,'DB New Orders'!$A$1:$S$1,0),0)</f>
        <v>2</v>
      </c>
      <c r="AB37" s="20">
        <f>VLOOKUP(AB$26,'DB New Orders'!$A:$S,MATCH($B37,'DB New Orders'!$A$1:$S$1,0),0)</f>
        <v>6</v>
      </c>
      <c r="AC37" s="20">
        <f>VLOOKUP(AC$26,'DB New Orders'!$A:$S,MATCH($B37,'DB New Orders'!$A$1:$S$1,0),0)</f>
        <v>6</v>
      </c>
      <c r="AD37" s="20">
        <f>VLOOKUP(AD$26,'DB New Orders'!$A:$S,MATCH($B37,'DB New Orders'!$A$1:$S$1,0),0)</f>
        <v>5</v>
      </c>
      <c r="AE37" s="20">
        <f>VLOOKUP(AE$26,'DB New Orders'!$A:$S,MATCH($B37,'DB New Orders'!$A$1:$S$1,0),0)</f>
        <v>1</v>
      </c>
      <c r="AF37" s="20">
        <f>VLOOKUP(AF$26,'DB New Orders'!$A:$S,MATCH($B37,'DB New Orders'!$A$1:$S$1,0),0)</f>
        <v>7</v>
      </c>
      <c r="AG37" s="20">
        <f>VLOOKUP(AG$26,'DB New Orders'!$A:$S,MATCH($B37,'DB New Orders'!$A$1:$S$1,0),0)</f>
        <v>9</v>
      </c>
      <c r="AH37" s="20">
        <f>VLOOKUP(AH$26,'DB New Orders'!$A:$S,MATCH($B37,'DB New Orders'!$A$1:$S$1,0),0)</f>
        <v>12</v>
      </c>
      <c r="AI37" s="20">
        <f>VLOOKUP(AI$26,'DB New Orders'!$A:$S,MATCH($B37,'DB New Orders'!$A$1:$S$1,0),0)</f>
        <v>8</v>
      </c>
      <c r="AJ37" s="20">
        <f>VLOOKUP(AJ$26,'DB New Orders'!$A:$S,MATCH($B37,'DB New Orders'!$A$1:$S$1,0),0)</f>
        <v>3</v>
      </c>
      <c r="AK37" s="20">
        <f>VLOOKUP(AK$26,'DB New Orders'!$A:$S,MATCH($B37,'DB New Orders'!$A$1:$S$1,0),0)</f>
        <v>10</v>
      </c>
      <c r="AM37" s="20">
        <f t="shared" si="3"/>
        <v>7</v>
      </c>
      <c r="AN37" s="23">
        <f t="shared" si="4"/>
        <v>7</v>
      </c>
      <c r="AO37" s="23">
        <f t="shared" si="5"/>
        <v>8.1666666666666661</v>
      </c>
    </row>
    <row r="38" spans="2:41" x14ac:dyDescent="0.2">
      <c r="B38" s="14" t="s">
        <v>15</v>
      </c>
      <c r="C38" s="20">
        <f>VLOOKUP(C$26,'DB New Orders'!$A:$S,MATCH($B38,'DB New Orders'!$A$1:$S$1,0),0)</f>
        <v>6</v>
      </c>
      <c r="D38" s="20">
        <f>VLOOKUP(D$26,'DB New Orders'!$A:$S,MATCH($B38,'DB New Orders'!$A$1:$S$1,0),0)</f>
        <v>8</v>
      </c>
      <c r="E38" s="20">
        <f>VLOOKUP(E$26,'DB New Orders'!$A:$S,MATCH($B38,'DB New Orders'!$A$1:$S$1,0),0)</f>
        <v>6</v>
      </c>
      <c r="F38" s="20">
        <f>VLOOKUP(F$26,'DB New Orders'!$A:$S,MATCH($B38,'DB New Orders'!$A$1:$S$1,0),0)</f>
        <v>3</v>
      </c>
      <c r="G38" s="20">
        <f>VLOOKUP(G$26,'DB New Orders'!$A:$S,MATCH($B38,'DB New Orders'!$A$1:$S$1,0),0)</f>
        <v>6</v>
      </c>
      <c r="H38" s="20">
        <f>VLOOKUP(H$26,'DB New Orders'!$A:$S,MATCH($B38,'DB New Orders'!$A$1:$S$1,0),0)</f>
        <v>2</v>
      </c>
      <c r="I38" s="20">
        <f>VLOOKUP(I$26,'DB New Orders'!$A:$S,MATCH($B38,'DB New Orders'!$A$1:$S$1,0),0)</f>
        <v>1</v>
      </c>
      <c r="J38" s="20">
        <f>VLOOKUP(J$26,'DB New Orders'!$A:$S,MATCH($B38,'DB New Orders'!$A$1:$S$1,0),0)</f>
        <v>1</v>
      </c>
      <c r="K38" s="20">
        <f>VLOOKUP(K$26,'DB New Orders'!$A:$S,MATCH($B38,'DB New Orders'!$A$1:$S$1,0),0)</f>
        <v>-1</v>
      </c>
      <c r="L38" s="20">
        <f>VLOOKUP(L$26,'DB New Orders'!$A:$S,MATCH($B38,'DB New Orders'!$A$1:$S$1,0),0)</f>
        <v>-2</v>
      </c>
      <c r="M38" s="20">
        <f>VLOOKUP(M$26,'DB New Orders'!$A:$S,MATCH($B38,'DB New Orders'!$A$1:$S$1,0),0)</f>
        <v>-2</v>
      </c>
      <c r="N38" s="20">
        <f>VLOOKUP(N$26,'DB New Orders'!$A:$S,MATCH($B38,'DB New Orders'!$A$1:$S$1,0),0)</f>
        <v>3</v>
      </c>
      <c r="O38" s="20">
        <f>VLOOKUP(O$26,'DB New Orders'!$A:$S,MATCH($B38,'DB New Orders'!$A$1:$S$1,0),0)</f>
        <v>1</v>
      </c>
      <c r="P38" s="20">
        <f>VLOOKUP(P$26,'DB New Orders'!$A:$S,MATCH($B38,'DB New Orders'!$A$1:$S$1,0),0)</f>
        <v>2</v>
      </c>
      <c r="Q38" s="20">
        <f>VLOOKUP(Q$26,'DB New Orders'!$A:$S,MATCH($B38,'DB New Orders'!$A$1:$S$1,0),0)</f>
        <v>-1</v>
      </c>
      <c r="R38" s="20">
        <f>VLOOKUP(R$26,'DB New Orders'!$A:$S,MATCH($B38,'DB New Orders'!$A$1:$S$1,0),0)</f>
        <v>-3</v>
      </c>
      <c r="S38" s="20">
        <f>VLOOKUP(S$26,'DB New Orders'!$A:$S,MATCH($B38,'DB New Orders'!$A$1:$S$1,0),0)</f>
        <v>-3</v>
      </c>
      <c r="T38" s="20">
        <f>VLOOKUP(T$26,'DB New Orders'!$A:$S,MATCH($B38,'DB New Orders'!$A$1:$S$1,0),0)</f>
        <v>9</v>
      </c>
      <c r="U38" s="20">
        <f>VLOOKUP(U$26,'DB New Orders'!$A:$S,MATCH($B38,'DB New Orders'!$A$1:$S$1,0),0)</f>
        <v>11</v>
      </c>
      <c r="V38" s="20">
        <f>VLOOKUP(V$26,'DB New Orders'!$A:$S,MATCH($B38,'DB New Orders'!$A$1:$S$1,0),0)</f>
        <v>2</v>
      </c>
      <c r="W38" s="20">
        <f>VLOOKUP(W$26,'DB New Orders'!$A:$S,MATCH($B38,'DB New Orders'!$A$1:$S$1,0),0)</f>
        <v>5</v>
      </c>
      <c r="X38" s="20">
        <f>VLOOKUP(X$26,'DB New Orders'!$A:$S,MATCH($B38,'DB New Orders'!$A$1:$S$1,0),0)</f>
        <v>7</v>
      </c>
      <c r="Y38" s="20">
        <f>VLOOKUP(Y$26,'DB New Orders'!$A:$S,MATCH($B38,'DB New Orders'!$A$1:$S$1,0),0)</f>
        <v>3</v>
      </c>
      <c r="Z38" s="20">
        <f>VLOOKUP(Z$26,'DB New Orders'!$A:$S,MATCH($B38,'DB New Orders'!$A$1:$S$1,0),0)</f>
        <v>5</v>
      </c>
      <c r="AA38" s="20">
        <f>VLOOKUP(AA$26,'DB New Orders'!$A:$S,MATCH($B38,'DB New Orders'!$A$1:$S$1,0),0)</f>
        <v>7</v>
      </c>
      <c r="AB38" s="20">
        <f>VLOOKUP(AB$26,'DB New Orders'!$A:$S,MATCH($B38,'DB New Orders'!$A$1:$S$1,0),0)</f>
        <v>3</v>
      </c>
      <c r="AC38" s="20">
        <f>VLOOKUP(AC$26,'DB New Orders'!$A:$S,MATCH($B38,'DB New Orders'!$A$1:$S$1,0),0)</f>
        <v>9</v>
      </c>
      <c r="AD38" s="20">
        <f>VLOOKUP(AD$26,'DB New Orders'!$A:$S,MATCH($B38,'DB New Orders'!$A$1:$S$1,0),0)</f>
        <v>8</v>
      </c>
      <c r="AE38" s="20">
        <f>VLOOKUP(AE$26,'DB New Orders'!$A:$S,MATCH($B38,'DB New Orders'!$A$1:$S$1,0),0)</f>
        <v>8</v>
      </c>
      <c r="AF38" s="20">
        <f>VLOOKUP(AF$26,'DB New Orders'!$A:$S,MATCH($B38,'DB New Orders'!$A$1:$S$1,0),0)</f>
        <v>8</v>
      </c>
      <c r="AG38" s="20">
        <f>VLOOKUP(AG$26,'DB New Orders'!$A:$S,MATCH($B38,'DB New Orders'!$A$1:$S$1,0),0)</f>
        <v>5</v>
      </c>
      <c r="AH38" s="20">
        <f>VLOOKUP(AH$26,'DB New Orders'!$A:$S,MATCH($B38,'DB New Orders'!$A$1:$S$1,0),0)</f>
        <v>7</v>
      </c>
      <c r="AI38" s="20">
        <f>VLOOKUP(AI$26,'DB New Orders'!$A:$S,MATCH($B38,'DB New Orders'!$A$1:$S$1,0),0)</f>
        <v>9</v>
      </c>
      <c r="AJ38" s="20">
        <f>VLOOKUP(AJ$26,'DB New Orders'!$A:$S,MATCH($B38,'DB New Orders'!$A$1:$S$1,0),0)</f>
        <v>1</v>
      </c>
      <c r="AK38" s="20">
        <f>VLOOKUP(AK$26,'DB New Orders'!$A:$S,MATCH($B38,'DB New Orders'!$A$1:$S$1,0),0)</f>
        <v>5</v>
      </c>
      <c r="AM38" s="20">
        <f t="shared" si="3"/>
        <v>4</v>
      </c>
      <c r="AN38" s="23">
        <f t="shared" si="4"/>
        <v>5</v>
      </c>
      <c r="AO38" s="23">
        <f t="shared" si="5"/>
        <v>5.833333333333333</v>
      </c>
    </row>
    <row r="39" spans="2:41" x14ac:dyDescent="0.2">
      <c r="B39" s="14" t="s">
        <v>20</v>
      </c>
      <c r="C39" s="20">
        <f>VLOOKUP(C$26,'DB New Orders'!$A:$S,MATCH($B39,'DB New Orders'!$A$1:$S$1,0),0)</f>
        <v>-1</v>
      </c>
      <c r="D39" s="20">
        <f>VLOOKUP(D$26,'DB New Orders'!$A:$S,MATCH($B39,'DB New Orders'!$A$1:$S$1,0),0)</f>
        <v>0</v>
      </c>
      <c r="E39" s="20">
        <f>VLOOKUP(E$26,'DB New Orders'!$A:$S,MATCH($B39,'DB New Orders'!$A$1:$S$1,0),0)</f>
        <v>14</v>
      </c>
      <c r="F39" s="20">
        <f>VLOOKUP(F$26,'DB New Orders'!$A:$S,MATCH($B39,'DB New Orders'!$A$1:$S$1,0),0)</f>
        <v>5</v>
      </c>
      <c r="G39" s="20">
        <f>VLOOKUP(G$26,'DB New Orders'!$A:$S,MATCH($B39,'DB New Orders'!$A$1:$S$1,0),0)</f>
        <v>9</v>
      </c>
      <c r="H39" s="20">
        <f>VLOOKUP(H$26,'DB New Orders'!$A:$S,MATCH($B39,'DB New Orders'!$A$1:$S$1,0),0)</f>
        <v>-4</v>
      </c>
      <c r="I39" s="20">
        <f>VLOOKUP(I$26,'DB New Orders'!$A:$S,MATCH($B39,'DB New Orders'!$A$1:$S$1,0),0)</f>
        <v>3</v>
      </c>
      <c r="J39" s="20">
        <f>VLOOKUP(J$26,'DB New Orders'!$A:$S,MATCH($B39,'DB New Orders'!$A$1:$S$1,0),0)</f>
        <v>3</v>
      </c>
      <c r="K39" s="20">
        <f>VLOOKUP(K$26,'DB New Orders'!$A:$S,MATCH($B39,'DB New Orders'!$A$1:$S$1,0),0)</f>
        <v>-5</v>
      </c>
      <c r="L39" s="20">
        <f>VLOOKUP(L$26,'DB New Orders'!$A:$S,MATCH($B39,'DB New Orders'!$A$1:$S$1,0),0)</f>
        <v>-4</v>
      </c>
      <c r="M39" s="20">
        <f>VLOOKUP(M$26,'DB New Orders'!$A:$S,MATCH($B39,'DB New Orders'!$A$1:$S$1,0),0)</f>
        <v>-10</v>
      </c>
      <c r="N39" s="20">
        <f>VLOOKUP(N$26,'DB New Orders'!$A:$S,MATCH($B39,'DB New Orders'!$A$1:$S$1,0),0)</f>
        <v>0</v>
      </c>
      <c r="O39" s="20">
        <f>VLOOKUP(O$26,'DB New Orders'!$A:$S,MATCH($B39,'DB New Orders'!$A$1:$S$1,0),0)</f>
        <v>5</v>
      </c>
      <c r="P39" s="20">
        <f>VLOOKUP(P$26,'DB New Orders'!$A:$S,MATCH($B39,'DB New Orders'!$A$1:$S$1,0),0)</f>
        <v>-5</v>
      </c>
      <c r="Q39" s="20">
        <f>VLOOKUP(Q$26,'DB New Orders'!$A:$S,MATCH($B39,'DB New Orders'!$A$1:$S$1,0),0)</f>
        <v>-13</v>
      </c>
      <c r="R39" s="20">
        <f>VLOOKUP(R$26,'DB New Orders'!$A:$S,MATCH($B39,'DB New Orders'!$A$1:$S$1,0),0)</f>
        <v>3</v>
      </c>
      <c r="S39" s="20">
        <f>VLOOKUP(S$26,'DB New Orders'!$A:$S,MATCH($B39,'DB New Orders'!$A$1:$S$1,0),0)</f>
        <v>3</v>
      </c>
      <c r="T39" s="20">
        <f>VLOOKUP(T$26,'DB New Orders'!$A:$S,MATCH($B39,'DB New Orders'!$A$1:$S$1,0),0)</f>
        <v>0</v>
      </c>
      <c r="U39" s="20">
        <f>VLOOKUP(U$26,'DB New Orders'!$A:$S,MATCH($B39,'DB New Orders'!$A$1:$S$1,0),0)</f>
        <v>10</v>
      </c>
      <c r="V39" s="20">
        <f>VLOOKUP(V$26,'DB New Orders'!$A:$S,MATCH($B39,'DB New Orders'!$A$1:$S$1,0),0)</f>
        <v>4</v>
      </c>
      <c r="W39" s="20">
        <f>VLOOKUP(W$26,'DB New Orders'!$A:$S,MATCH($B39,'DB New Orders'!$A$1:$S$1,0),0)</f>
        <v>2</v>
      </c>
      <c r="X39" s="20">
        <f>VLOOKUP(X$26,'DB New Orders'!$A:$S,MATCH($B39,'DB New Orders'!$A$1:$S$1,0),0)</f>
        <v>8</v>
      </c>
      <c r="Y39" s="20">
        <f>VLOOKUP(Y$26,'DB New Orders'!$A:$S,MATCH($B39,'DB New Orders'!$A$1:$S$1,0),0)</f>
        <v>-3</v>
      </c>
      <c r="Z39" s="20">
        <f>VLOOKUP(Z$26,'DB New Orders'!$A:$S,MATCH($B39,'DB New Orders'!$A$1:$S$1,0),0)</f>
        <v>0</v>
      </c>
      <c r="AA39" s="20">
        <f>VLOOKUP(AA$26,'DB New Orders'!$A:$S,MATCH($B39,'DB New Orders'!$A$1:$S$1,0),0)</f>
        <v>0</v>
      </c>
      <c r="AB39" s="20">
        <f>VLOOKUP(AB$26,'DB New Orders'!$A:$S,MATCH($B39,'DB New Orders'!$A$1:$S$1,0),0)</f>
        <v>11</v>
      </c>
      <c r="AC39" s="20">
        <f>VLOOKUP(AC$26,'DB New Orders'!$A:$S,MATCH($B39,'DB New Orders'!$A$1:$S$1,0),0)</f>
        <v>10</v>
      </c>
      <c r="AD39" s="20">
        <f>VLOOKUP(AD$26,'DB New Orders'!$A:$S,MATCH($B39,'DB New Orders'!$A$1:$S$1,0),0)</f>
        <v>16</v>
      </c>
      <c r="AE39" s="20">
        <f>VLOOKUP(AE$26,'DB New Orders'!$A:$S,MATCH($B39,'DB New Orders'!$A$1:$S$1,0),0)</f>
        <v>11</v>
      </c>
      <c r="AF39" s="20">
        <f>VLOOKUP(AF$26,'DB New Orders'!$A:$S,MATCH($B39,'DB New Orders'!$A$1:$S$1,0),0)</f>
        <v>3</v>
      </c>
      <c r="AG39" s="20">
        <f>VLOOKUP(AG$26,'DB New Orders'!$A:$S,MATCH($B39,'DB New Orders'!$A$1:$S$1,0),0)</f>
        <v>-1</v>
      </c>
      <c r="AH39" s="20">
        <f>VLOOKUP(AH$26,'DB New Orders'!$A:$S,MATCH($B39,'DB New Orders'!$A$1:$S$1,0),0)</f>
        <v>4</v>
      </c>
      <c r="AI39" s="20">
        <f>VLOOKUP(AI$26,'DB New Orders'!$A:$S,MATCH($B39,'DB New Orders'!$A$1:$S$1,0),0)</f>
        <v>-2</v>
      </c>
      <c r="AJ39" s="20">
        <f>VLOOKUP(AJ$26,'DB New Orders'!$A:$S,MATCH($B39,'DB New Orders'!$A$1:$S$1,0),0)</f>
        <v>-3</v>
      </c>
      <c r="AK39" s="20">
        <f>VLOOKUP(AK$26,'DB New Orders'!$A:$S,MATCH($B39,'DB New Orders'!$A$1:$S$1,0),0)</f>
        <v>0</v>
      </c>
      <c r="AM39" s="20">
        <f t="shared" si="3"/>
        <v>3</v>
      </c>
      <c r="AN39" s="23">
        <f t="shared" si="4"/>
        <v>-1.6666666666666667</v>
      </c>
      <c r="AO39" s="23">
        <f t="shared" si="5"/>
        <v>0.16666666666666666</v>
      </c>
    </row>
    <row r="40" spans="2:41" x14ac:dyDescent="0.2">
      <c r="B40" s="14" t="s">
        <v>14</v>
      </c>
      <c r="C40" s="20">
        <f>VLOOKUP(C$26,'DB New Orders'!$A:$S,MATCH($B40,'DB New Orders'!$A$1:$S$1,0),0)</f>
        <v>2</v>
      </c>
      <c r="D40" s="20">
        <f>VLOOKUP(D$26,'DB New Orders'!$A:$S,MATCH($B40,'DB New Orders'!$A$1:$S$1,0),0)</f>
        <v>3</v>
      </c>
      <c r="E40" s="20">
        <f>VLOOKUP(E$26,'DB New Orders'!$A:$S,MATCH($B40,'DB New Orders'!$A$1:$S$1,0),0)</f>
        <v>12</v>
      </c>
      <c r="F40" s="20">
        <f>VLOOKUP(F$26,'DB New Orders'!$A:$S,MATCH($B40,'DB New Orders'!$A$1:$S$1,0),0)</f>
        <v>7</v>
      </c>
      <c r="G40" s="20">
        <f>VLOOKUP(G$26,'DB New Orders'!$A:$S,MATCH($B40,'DB New Orders'!$A$1:$S$1,0),0)</f>
        <v>0</v>
      </c>
      <c r="H40" s="20">
        <f>VLOOKUP(H$26,'DB New Orders'!$A:$S,MATCH($B40,'DB New Orders'!$A$1:$S$1,0),0)</f>
        <v>-6</v>
      </c>
      <c r="I40" s="20">
        <f>VLOOKUP(I$26,'DB New Orders'!$A:$S,MATCH($B40,'DB New Orders'!$A$1:$S$1,0),0)</f>
        <v>0</v>
      </c>
      <c r="J40" s="20">
        <f>VLOOKUP(J$26,'DB New Orders'!$A:$S,MATCH($B40,'DB New Orders'!$A$1:$S$1,0),0)</f>
        <v>0</v>
      </c>
      <c r="K40" s="20">
        <f>VLOOKUP(K$26,'DB New Orders'!$A:$S,MATCH($B40,'DB New Orders'!$A$1:$S$1,0),0)</f>
        <v>0</v>
      </c>
      <c r="L40" s="20">
        <f>VLOOKUP(L$26,'DB New Orders'!$A:$S,MATCH($B40,'DB New Orders'!$A$1:$S$1,0),0)</f>
        <v>4</v>
      </c>
      <c r="M40" s="20">
        <f>VLOOKUP(M$26,'DB New Orders'!$A:$S,MATCH($B40,'DB New Orders'!$A$1:$S$1,0),0)</f>
        <v>-6</v>
      </c>
      <c r="N40" s="20">
        <f>VLOOKUP(N$26,'DB New Orders'!$A:$S,MATCH($B40,'DB New Orders'!$A$1:$S$1,0),0)</f>
        <v>-2</v>
      </c>
      <c r="O40" s="20">
        <f>VLOOKUP(O$26,'DB New Orders'!$A:$S,MATCH($B40,'DB New Orders'!$A$1:$S$1,0),0)</f>
        <v>11</v>
      </c>
      <c r="P40" s="20">
        <f>VLOOKUP(P$26,'DB New Orders'!$A:$S,MATCH($B40,'DB New Orders'!$A$1:$S$1,0),0)</f>
        <v>5</v>
      </c>
      <c r="Q40" s="20">
        <f>VLOOKUP(Q$26,'DB New Orders'!$A:$S,MATCH($B40,'DB New Orders'!$A$1:$S$1,0),0)</f>
        <v>-7</v>
      </c>
      <c r="R40" s="20">
        <f>VLOOKUP(R$26,'DB New Orders'!$A:$S,MATCH($B40,'DB New Orders'!$A$1:$S$1,0),0)</f>
        <v>-1</v>
      </c>
      <c r="S40" s="20">
        <f>VLOOKUP(S$26,'DB New Orders'!$A:$S,MATCH($B40,'DB New Orders'!$A$1:$S$1,0),0)</f>
        <v>-1</v>
      </c>
      <c r="T40" s="20">
        <f>VLOOKUP(T$26,'DB New Orders'!$A:$S,MATCH($B40,'DB New Orders'!$A$1:$S$1,0),0)</f>
        <v>8</v>
      </c>
      <c r="U40" s="20">
        <f>VLOOKUP(U$26,'DB New Orders'!$A:$S,MATCH($B40,'DB New Orders'!$A$1:$S$1,0),0)</f>
        <v>1</v>
      </c>
      <c r="V40" s="20">
        <f>VLOOKUP(V$26,'DB New Orders'!$A:$S,MATCH($B40,'DB New Orders'!$A$1:$S$1,0),0)</f>
        <v>11</v>
      </c>
      <c r="W40" s="20">
        <f>VLOOKUP(W$26,'DB New Orders'!$A:$S,MATCH($B40,'DB New Orders'!$A$1:$S$1,0),0)</f>
        <v>11</v>
      </c>
      <c r="X40" s="20">
        <f>VLOOKUP(X$26,'DB New Orders'!$A:$S,MATCH($B40,'DB New Orders'!$A$1:$S$1,0),0)</f>
        <v>11</v>
      </c>
      <c r="Y40" s="20">
        <f>VLOOKUP(Y$26,'DB New Orders'!$A:$S,MATCH($B40,'DB New Orders'!$A$1:$S$1,0),0)</f>
        <v>2</v>
      </c>
      <c r="Z40" s="20">
        <f>VLOOKUP(Z$26,'DB New Orders'!$A:$S,MATCH($B40,'DB New Orders'!$A$1:$S$1,0),0)</f>
        <v>12</v>
      </c>
      <c r="AA40" s="20">
        <f>VLOOKUP(AA$26,'DB New Orders'!$A:$S,MATCH($B40,'DB New Orders'!$A$1:$S$1,0),0)</f>
        <v>9</v>
      </c>
      <c r="AB40" s="20">
        <f>VLOOKUP(AB$26,'DB New Orders'!$A:$S,MATCH($B40,'DB New Orders'!$A$1:$S$1,0),0)</f>
        <v>14</v>
      </c>
      <c r="AC40" s="20">
        <f>VLOOKUP(AC$26,'DB New Orders'!$A:$S,MATCH($B40,'DB New Orders'!$A$1:$S$1,0),0)</f>
        <v>0</v>
      </c>
      <c r="AD40" s="20">
        <f>VLOOKUP(AD$26,'DB New Orders'!$A:$S,MATCH($B40,'DB New Orders'!$A$1:$S$1,0),0)</f>
        <v>14</v>
      </c>
      <c r="AE40" s="20">
        <f>VLOOKUP(AE$26,'DB New Orders'!$A:$S,MATCH($B40,'DB New Orders'!$A$1:$S$1,0),0)</f>
        <v>10</v>
      </c>
      <c r="AF40" s="20">
        <f>VLOOKUP(AF$26,'DB New Orders'!$A:$S,MATCH($B40,'DB New Orders'!$A$1:$S$1,0),0)</f>
        <v>9</v>
      </c>
      <c r="AG40" s="20">
        <f>VLOOKUP(AG$26,'DB New Orders'!$A:$S,MATCH($B40,'DB New Orders'!$A$1:$S$1,0),0)</f>
        <v>1</v>
      </c>
      <c r="AH40" s="20">
        <f>VLOOKUP(AH$26,'DB New Orders'!$A:$S,MATCH($B40,'DB New Orders'!$A$1:$S$1,0),0)</f>
        <v>2</v>
      </c>
      <c r="AI40" s="20">
        <f>VLOOKUP(AI$26,'DB New Orders'!$A:$S,MATCH($B40,'DB New Orders'!$A$1:$S$1,0),0)</f>
        <v>3</v>
      </c>
      <c r="AJ40" s="20">
        <f>VLOOKUP(AJ$26,'DB New Orders'!$A:$S,MATCH($B40,'DB New Orders'!$A$1:$S$1,0),0)</f>
        <v>4</v>
      </c>
      <c r="AK40" s="20">
        <f>VLOOKUP(AK$26,'DB New Orders'!$A:$S,MATCH($B40,'DB New Orders'!$A$1:$S$1,0),0)</f>
        <v>11</v>
      </c>
      <c r="AM40" s="20">
        <f t="shared" si="3"/>
        <v>7</v>
      </c>
      <c r="AN40" s="23">
        <f t="shared" si="4"/>
        <v>6</v>
      </c>
      <c r="AO40" s="23">
        <f t="shared" si="5"/>
        <v>5</v>
      </c>
    </row>
    <row r="41" spans="2:41" x14ac:dyDescent="0.2">
      <c r="B41" s="14" t="s">
        <v>17</v>
      </c>
      <c r="C41" s="20">
        <f>VLOOKUP(C$26,'DB New Orders'!$A:$S,MATCH($B41,'DB New Orders'!$A$1:$S$1,0),0)</f>
        <v>0</v>
      </c>
      <c r="D41" s="20">
        <f>VLOOKUP(D$26,'DB New Orders'!$A:$S,MATCH($B41,'DB New Orders'!$A$1:$S$1,0),0)</f>
        <v>5</v>
      </c>
      <c r="E41" s="20">
        <f>VLOOKUP(E$26,'DB New Orders'!$A:$S,MATCH($B41,'DB New Orders'!$A$1:$S$1,0),0)</f>
        <v>-1</v>
      </c>
      <c r="F41" s="20">
        <f>VLOOKUP(F$26,'DB New Orders'!$A:$S,MATCH($B41,'DB New Orders'!$A$1:$S$1,0),0)</f>
        <v>2</v>
      </c>
      <c r="G41" s="20">
        <f>VLOOKUP(G$26,'DB New Orders'!$A:$S,MATCH($B41,'DB New Orders'!$A$1:$S$1,0),0)</f>
        <v>-3</v>
      </c>
      <c r="H41" s="20">
        <f>VLOOKUP(H$26,'DB New Orders'!$A:$S,MATCH($B41,'DB New Orders'!$A$1:$S$1,0),0)</f>
        <v>-5</v>
      </c>
      <c r="I41" s="20">
        <f>VLOOKUP(I$26,'DB New Orders'!$A:$S,MATCH($B41,'DB New Orders'!$A$1:$S$1,0),0)</f>
        <v>-8</v>
      </c>
      <c r="J41" s="20">
        <f>VLOOKUP(J$26,'DB New Orders'!$A:$S,MATCH($B41,'DB New Orders'!$A$1:$S$1,0),0)</f>
        <v>-8</v>
      </c>
      <c r="K41" s="20">
        <f>VLOOKUP(K$26,'DB New Orders'!$A:$S,MATCH($B41,'DB New Orders'!$A$1:$S$1,0),0)</f>
        <v>-7</v>
      </c>
      <c r="L41" s="20">
        <f>VLOOKUP(L$26,'DB New Orders'!$A:$S,MATCH($B41,'DB New Orders'!$A$1:$S$1,0),0)</f>
        <v>-8</v>
      </c>
      <c r="M41" s="20">
        <f>VLOOKUP(M$26,'DB New Orders'!$A:$S,MATCH($B41,'DB New Orders'!$A$1:$S$1,0),0)</f>
        <v>-8</v>
      </c>
      <c r="N41" s="20">
        <f>VLOOKUP(N$26,'DB New Orders'!$A:$S,MATCH($B41,'DB New Orders'!$A$1:$S$1,0),0)</f>
        <v>-1</v>
      </c>
      <c r="O41" s="20">
        <f>VLOOKUP(O$26,'DB New Orders'!$A:$S,MATCH($B41,'DB New Orders'!$A$1:$S$1,0),0)</f>
        <v>-1</v>
      </c>
      <c r="P41" s="20">
        <f>VLOOKUP(P$26,'DB New Orders'!$A:$S,MATCH($B41,'DB New Orders'!$A$1:$S$1,0),0)</f>
        <v>-8</v>
      </c>
      <c r="Q41" s="20">
        <f>VLOOKUP(Q$26,'DB New Orders'!$A:$S,MATCH($B41,'DB New Orders'!$A$1:$S$1,0),0)</f>
        <v>-12</v>
      </c>
      <c r="R41" s="20">
        <f>VLOOKUP(R$26,'DB New Orders'!$A:$S,MATCH($B41,'DB New Orders'!$A$1:$S$1,0),0)</f>
        <v>-11</v>
      </c>
      <c r="S41" s="20">
        <f>VLOOKUP(S$26,'DB New Orders'!$A:$S,MATCH($B41,'DB New Orders'!$A$1:$S$1,0),0)</f>
        <v>-11</v>
      </c>
      <c r="T41" s="20">
        <f>VLOOKUP(T$26,'DB New Orders'!$A:$S,MATCH($B41,'DB New Orders'!$A$1:$S$1,0),0)</f>
        <v>3</v>
      </c>
      <c r="U41" s="20">
        <f>VLOOKUP(U$26,'DB New Orders'!$A:$S,MATCH($B41,'DB New Orders'!$A$1:$S$1,0),0)</f>
        <v>2</v>
      </c>
      <c r="V41" s="20">
        <f>VLOOKUP(V$26,'DB New Orders'!$A:$S,MATCH($B41,'DB New Orders'!$A$1:$S$1,0),0)</f>
        <v>1</v>
      </c>
      <c r="W41" s="20">
        <f>VLOOKUP(W$26,'DB New Orders'!$A:$S,MATCH($B41,'DB New Orders'!$A$1:$S$1,0),0)</f>
        <v>3</v>
      </c>
      <c r="X41" s="20">
        <f>VLOOKUP(X$26,'DB New Orders'!$A:$S,MATCH($B41,'DB New Orders'!$A$1:$S$1,0),0)</f>
        <v>1</v>
      </c>
      <c r="Y41" s="20">
        <f>VLOOKUP(Y$26,'DB New Orders'!$A:$S,MATCH($B41,'DB New Orders'!$A$1:$S$1,0),0)</f>
        <v>6</v>
      </c>
      <c r="Z41" s="20">
        <f>VLOOKUP(Z$26,'DB New Orders'!$A:$S,MATCH($B41,'DB New Orders'!$A$1:$S$1,0),0)</f>
        <v>9</v>
      </c>
      <c r="AA41" s="20">
        <f>VLOOKUP(AA$26,'DB New Orders'!$A:$S,MATCH($B41,'DB New Orders'!$A$1:$S$1,0),0)</f>
        <v>8</v>
      </c>
      <c r="AB41" s="20">
        <f>VLOOKUP(AB$26,'DB New Orders'!$A:$S,MATCH($B41,'DB New Orders'!$A$1:$S$1,0),0)</f>
        <v>4</v>
      </c>
      <c r="AC41" s="20">
        <f>VLOOKUP(AC$26,'DB New Orders'!$A:$S,MATCH($B41,'DB New Orders'!$A$1:$S$1,0),0)</f>
        <v>5</v>
      </c>
      <c r="AD41" s="20">
        <f>VLOOKUP(AD$26,'DB New Orders'!$A:$S,MATCH($B41,'DB New Orders'!$A$1:$S$1,0),0)</f>
        <v>2</v>
      </c>
      <c r="AE41" s="20">
        <f>VLOOKUP(AE$26,'DB New Orders'!$A:$S,MATCH($B41,'DB New Orders'!$A$1:$S$1,0),0)</f>
        <v>13</v>
      </c>
      <c r="AF41" s="20">
        <f>VLOOKUP(AF$26,'DB New Orders'!$A:$S,MATCH($B41,'DB New Orders'!$A$1:$S$1,0),0)</f>
        <v>6</v>
      </c>
      <c r="AG41" s="20">
        <f>VLOOKUP(AG$26,'DB New Orders'!$A:$S,MATCH($B41,'DB New Orders'!$A$1:$S$1,0),0)</f>
        <v>3</v>
      </c>
      <c r="AH41" s="20">
        <f>VLOOKUP(AH$26,'DB New Orders'!$A:$S,MATCH($B41,'DB New Orders'!$A$1:$S$1,0),0)</f>
        <v>3</v>
      </c>
      <c r="AI41" s="20">
        <f>VLOOKUP(AI$26,'DB New Orders'!$A:$S,MATCH($B41,'DB New Orders'!$A$1:$S$1,0),0)</f>
        <v>1</v>
      </c>
      <c r="AJ41" s="20">
        <f>VLOOKUP(AJ$26,'DB New Orders'!$A:$S,MATCH($B41,'DB New Orders'!$A$1:$S$1,0),0)</f>
        <v>-2</v>
      </c>
      <c r="AK41" s="20">
        <f>VLOOKUP(AK$26,'DB New Orders'!$A:$S,MATCH($B41,'DB New Orders'!$A$1:$S$1,0),0)</f>
        <v>3</v>
      </c>
      <c r="AM41" s="20">
        <f t="shared" si="3"/>
        <v>5</v>
      </c>
      <c r="AN41" s="23">
        <f t="shared" si="4"/>
        <v>0.66666666666666663</v>
      </c>
      <c r="AO41" s="23">
        <f t="shared" si="5"/>
        <v>2.3333333333333335</v>
      </c>
    </row>
    <row r="42" spans="2:41" x14ac:dyDescent="0.2">
      <c r="B42" s="14" t="s">
        <v>16</v>
      </c>
      <c r="C42" s="20">
        <f>VLOOKUP(C$26,'DB New Orders'!$A:$S,MATCH($B42,'DB New Orders'!$A$1:$S$1,0),0)</f>
        <v>0</v>
      </c>
      <c r="D42" s="20">
        <f>VLOOKUP(D$26,'DB New Orders'!$A:$S,MATCH($B42,'DB New Orders'!$A$1:$S$1,0),0)</f>
        <v>11</v>
      </c>
      <c r="E42" s="20">
        <f>VLOOKUP(E$26,'DB New Orders'!$A:$S,MATCH($B42,'DB New Orders'!$A$1:$S$1,0),0)</f>
        <v>-2</v>
      </c>
      <c r="F42" s="20">
        <f>VLOOKUP(F$26,'DB New Orders'!$A:$S,MATCH($B42,'DB New Orders'!$A$1:$S$1,0),0)</f>
        <v>-3</v>
      </c>
      <c r="G42" s="20">
        <f>VLOOKUP(G$26,'DB New Orders'!$A:$S,MATCH($B42,'DB New Orders'!$A$1:$S$1,0),0)</f>
        <v>0</v>
      </c>
      <c r="H42" s="20">
        <f>VLOOKUP(H$26,'DB New Orders'!$A:$S,MATCH($B42,'DB New Orders'!$A$1:$S$1,0),0)</f>
        <v>-8</v>
      </c>
      <c r="I42" s="20">
        <f>VLOOKUP(I$26,'DB New Orders'!$A:$S,MATCH($B42,'DB New Orders'!$A$1:$S$1,0),0)</f>
        <v>-5</v>
      </c>
      <c r="J42" s="20">
        <f>VLOOKUP(J$26,'DB New Orders'!$A:$S,MATCH($B42,'DB New Orders'!$A$1:$S$1,0),0)</f>
        <v>-5</v>
      </c>
      <c r="K42" s="20">
        <f>VLOOKUP(K$26,'DB New Orders'!$A:$S,MATCH($B42,'DB New Orders'!$A$1:$S$1,0),0)</f>
        <v>-4</v>
      </c>
      <c r="L42" s="20">
        <f>VLOOKUP(L$26,'DB New Orders'!$A:$S,MATCH($B42,'DB New Orders'!$A$1:$S$1,0),0)</f>
        <v>-6</v>
      </c>
      <c r="M42" s="20">
        <f>VLOOKUP(M$26,'DB New Orders'!$A:$S,MATCH($B42,'DB New Orders'!$A$1:$S$1,0),0)</f>
        <v>0</v>
      </c>
      <c r="N42" s="20">
        <f>VLOOKUP(N$26,'DB New Orders'!$A:$S,MATCH($B42,'DB New Orders'!$A$1:$S$1,0),0)</f>
        <v>0</v>
      </c>
      <c r="O42" s="20">
        <f>VLOOKUP(O$26,'DB New Orders'!$A:$S,MATCH($B42,'DB New Orders'!$A$1:$S$1,0),0)</f>
        <v>-2</v>
      </c>
      <c r="P42" s="20">
        <f>VLOOKUP(P$26,'DB New Orders'!$A:$S,MATCH($B42,'DB New Orders'!$A$1:$S$1,0),0)</f>
        <v>-9</v>
      </c>
      <c r="Q42" s="20">
        <f>VLOOKUP(Q$26,'DB New Orders'!$A:$S,MATCH($B42,'DB New Orders'!$A$1:$S$1,0),0)</f>
        <v>-11</v>
      </c>
      <c r="R42" s="20">
        <f>VLOOKUP(R$26,'DB New Orders'!$A:$S,MATCH($B42,'DB New Orders'!$A$1:$S$1,0),0)</f>
        <v>-7</v>
      </c>
      <c r="S42" s="20">
        <f>VLOOKUP(S$26,'DB New Orders'!$A:$S,MATCH($B42,'DB New Orders'!$A$1:$S$1,0),0)</f>
        <v>-7</v>
      </c>
      <c r="T42" s="20">
        <f>VLOOKUP(T$26,'DB New Orders'!$A:$S,MATCH($B42,'DB New Orders'!$A$1:$S$1,0),0)</f>
        <v>5</v>
      </c>
      <c r="U42" s="20">
        <f>VLOOKUP(U$26,'DB New Orders'!$A:$S,MATCH($B42,'DB New Orders'!$A$1:$S$1,0),0)</f>
        <v>6</v>
      </c>
      <c r="V42" s="20">
        <f>VLOOKUP(V$26,'DB New Orders'!$A:$S,MATCH($B42,'DB New Orders'!$A$1:$S$1,0),0)</f>
        <v>0</v>
      </c>
      <c r="W42" s="20">
        <f>VLOOKUP(W$26,'DB New Orders'!$A:$S,MATCH($B42,'DB New Orders'!$A$1:$S$1,0),0)</f>
        <v>4</v>
      </c>
      <c r="X42" s="20">
        <f>VLOOKUP(X$26,'DB New Orders'!$A:$S,MATCH($B42,'DB New Orders'!$A$1:$S$1,0),0)</f>
        <v>-1</v>
      </c>
      <c r="Y42" s="20">
        <f>VLOOKUP(Y$26,'DB New Orders'!$A:$S,MATCH($B42,'DB New Orders'!$A$1:$S$1,0),0)</f>
        <v>10</v>
      </c>
      <c r="Z42" s="20">
        <f>VLOOKUP(Z$26,'DB New Orders'!$A:$S,MATCH($B42,'DB New Orders'!$A$1:$S$1,0),0)</f>
        <v>0</v>
      </c>
      <c r="AA42" s="20">
        <f>VLOOKUP(AA$26,'DB New Orders'!$A:$S,MATCH($B42,'DB New Orders'!$A$1:$S$1,0),0)</f>
        <v>0</v>
      </c>
      <c r="AB42" s="20">
        <f>VLOOKUP(AB$26,'DB New Orders'!$A:$S,MATCH($B42,'DB New Orders'!$A$1:$S$1,0),0)</f>
        <v>0</v>
      </c>
      <c r="AC42" s="20">
        <f>VLOOKUP(AC$26,'DB New Orders'!$A:$S,MATCH($B42,'DB New Orders'!$A$1:$S$1,0),0)</f>
        <v>1</v>
      </c>
      <c r="AD42" s="20">
        <f>VLOOKUP(AD$26,'DB New Orders'!$A:$S,MATCH($B42,'DB New Orders'!$A$1:$S$1,0),0)</f>
        <v>3</v>
      </c>
      <c r="AE42" s="20">
        <f>VLOOKUP(AE$26,'DB New Orders'!$A:$S,MATCH($B42,'DB New Orders'!$A$1:$S$1,0),0)</f>
        <v>3</v>
      </c>
      <c r="AF42" s="20">
        <f>VLOOKUP(AF$26,'DB New Orders'!$A:$S,MATCH($B42,'DB New Orders'!$A$1:$S$1,0),0)</f>
        <v>4</v>
      </c>
      <c r="AG42" s="20">
        <f>VLOOKUP(AG$26,'DB New Orders'!$A:$S,MATCH($B42,'DB New Orders'!$A$1:$S$1,0),0)</f>
        <v>6</v>
      </c>
      <c r="AH42" s="20">
        <f>VLOOKUP(AH$26,'DB New Orders'!$A:$S,MATCH($B42,'DB New Orders'!$A$1:$S$1,0),0)</f>
        <v>10</v>
      </c>
      <c r="AI42" s="20">
        <f>VLOOKUP(AI$26,'DB New Orders'!$A:$S,MATCH($B42,'DB New Orders'!$A$1:$S$1,0),0)</f>
        <v>6</v>
      </c>
      <c r="AJ42" s="20">
        <f>VLOOKUP(AJ$26,'DB New Orders'!$A:$S,MATCH($B42,'DB New Orders'!$A$1:$S$1,0),0)</f>
        <v>0</v>
      </c>
      <c r="AK42" s="20">
        <f>VLOOKUP(AK$26,'DB New Orders'!$A:$S,MATCH($B42,'DB New Orders'!$A$1:$S$1,0),0)</f>
        <v>8</v>
      </c>
      <c r="AM42" s="20">
        <f t="shared" si="3"/>
        <v>8</v>
      </c>
      <c r="AN42" s="23">
        <f t="shared" si="4"/>
        <v>4.666666666666667</v>
      </c>
      <c r="AO42" s="23">
        <f t="shared" si="5"/>
        <v>5.666666666666667</v>
      </c>
    </row>
    <row r="43" spans="2:41" x14ac:dyDescent="0.2">
      <c r="B43" s="14" t="s">
        <v>18</v>
      </c>
      <c r="C43" s="20">
        <f>VLOOKUP(C$26,'DB New Orders'!$A:$S,MATCH($B43,'DB New Orders'!$A$1:$S$1,0),0)</f>
        <v>8</v>
      </c>
      <c r="D43" s="20">
        <f>VLOOKUP(D$26,'DB New Orders'!$A:$S,MATCH($B43,'DB New Orders'!$A$1:$S$1,0),0)</f>
        <v>0</v>
      </c>
      <c r="E43" s="20">
        <f>VLOOKUP(E$26,'DB New Orders'!$A:$S,MATCH($B43,'DB New Orders'!$A$1:$S$1,0),0)</f>
        <v>8</v>
      </c>
      <c r="F43" s="20">
        <f>VLOOKUP(F$26,'DB New Orders'!$A:$S,MATCH($B43,'DB New Orders'!$A$1:$S$1,0),0)</f>
        <v>12</v>
      </c>
      <c r="G43" s="20">
        <f>VLOOKUP(G$26,'DB New Orders'!$A:$S,MATCH($B43,'DB New Orders'!$A$1:$S$1,0),0)</f>
        <v>10</v>
      </c>
      <c r="H43" s="20">
        <f>VLOOKUP(H$26,'DB New Orders'!$A:$S,MATCH($B43,'DB New Orders'!$A$1:$S$1,0),0)</f>
        <v>0</v>
      </c>
      <c r="I43" s="20">
        <f>VLOOKUP(I$26,'DB New Orders'!$A:$S,MATCH($B43,'DB New Orders'!$A$1:$S$1,0),0)</f>
        <v>0</v>
      </c>
      <c r="J43" s="20">
        <f>VLOOKUP(J$26,'DB New Orders'!$A:$S,MATCH($B43,'DB New Orders'!$A$1:$S$1,0),0)</f>
        <v>0</v>
      </c>
      <c r="K43" s="20">
        <f>VLOOKUP(K$26,'DB New Orders'!$A:$S,MATCH($B43,'DB New Orders'!$A$1:$S$1,0),0)</f>
        <v>4</v>
      </c>
      <c r="L43" s="20">
        <f>VLOOKUP(L$26,'DB New Orders'!$A:$S,MATCH($B43,'DB New Orders'!$A$1:$S$1,0),0)</f>
        <v>-9</v>
      </c>
      <c r="M43" s="20">
        <f>VLOOKUP(M$26,'DB New Orders'!$A:$S,MATCH($B43,'DB New Orders'!$A$1:$S$1,0),0)</f>
        <v>-11</v>
      </c>
      <c r="N43" s="20">
        <f>VLOOKUP(N$26,'DB New Orders'!$A:$S,MATCH($B43,'DB New Orders'!$A$1:$S$1,0),0)</f>
        <v>9</v>
      </c>
      <c r="O43" s="20">
        <f>VLOOKUP(O$26,'DB New Orders'!$A:$S,MATCH($B43,'DB New Orders'!$A$1:$S$1,0),0)</f>
        <v>8</v>
      </c>
      <c r="P43" s="20">
        <f>VLOOKUP(P$26,'DB New Orders'!$A:$S,MATCH($B43,'DB New Orders'!$A$1:$S$1,0),0)</f>
        <v>-4</v>
      </c>
      <c r="Q43" s="20">
        <f>VLOOKUP(Q$26,'DB New Orders'!$A:$S,MATCH($B43,'DB New Orders'!$A$1:$S$1,0),0)</f>
        <v>-10</v>
      </c>
      <c r="R43" s="20">
        <f>VLOOKUP(R$26,'DB New Orders'!$A:$S,MATCH($B43,'DB New Orders'!$A$1:$S$1,0),0)</f>
        <v>0</v>
      </c>
      <c r="S43" s="20">
        <f>VLOOKUP(S$26,'DB New Orders'!$A:$S,MATCH($B43,'DB New Orders'!$A$1:$S$1,0),0)</f>
        <v>0</v>
      </c>
      <c r="T43" s="20">
        <f>VLOOKUP(T$26,'DB New Orders'!$A:$S,MATCH($B43,'DB New Orders'!$A$1:$S$1,0),0)</f>
        <v>12</v>
      </c>
      <c r="U43" s="20">
        <f>VLOOKUP(U$26,'DB New Orders'!$A:$S,MATCH($B43,'DB New Orders'!$A$1:$S$1,0),0)</f>
        <v>4</v>
      </c>
      <c r="V43" s="20">
        <f>VLOOKUP(V$26,'DB New Orders'!$A:$S,MATCH($B43,'DB New Orders'!$A$1:$S$1,0),0)</f>
        <v>9</v>
      </c>
      <c r="W43" s="20">
        <f>VLOOKUP(W$26,'DB New Orders'!$A:$S,MATCH($B43,'DB New Orders'!$A$1:$S$1,0),0)</f>
        <v>10</v>
      </c>
      <c r="X43" s="20">
        <f>VLOOKUP(X$26,'DB New Orders'!$A:$S,MATCH($B43,'DB New Orders'!$A$1:$S$1,0),0)</f>
        <v>0</v>
      </c>
      <c r="Y43" s="20">
        <f>VLOOKUP(Y$26,'DB New Orders'!$A:$S,MATCH($B43,'DB New Orders'!$A$1:$S$1,0),0)</f>
        <v>11</v>
      </c>
      <c r="Z43" s="20">
        <f>VLOOKUP(Z$26,'DB New Orders'!$A:$S,MATCH($B43,'DB New Orders'!$A$1:$S$1,0),0)</f>
        <v>2</v>
      </c>
      <c r="AA43" s="20">
        <f>VLOOKUP(AA$26,'DB New Orders'!$A:$S,MATCH($B43,'DB New Orders'!$A$1:$S$1,0),0)</f>
        <v>0</v>
      </c>
      <c r="AB43" s="20">
        <f>VLOOKUP(AB$26,'DB New Orders'!$A:$S,MATCH($B43,'DB New Orders'!$A$1:$S$1,0),0)</f>
        <v>10</v>
      </c>
      <c r="AC43" s="20">
        <f>VLOOKUP(AC$26,'DB New Orders'!$A:$S,MATCH($B43,'DB New Orders'!$A$1:$S$1,0),0)</f>
        <v>8</v>
      </c>
      <c r="AD43" s="20">
        <f>VLOOKUP(AD$26,'DB New Orders'!$A:$S,MATCH($B43,'DB New Orders'!$A$1:$S$1,0),0)</f>
        <v>15</v>
      </c>
      <c r="AE43" s="20">
        <f>VLOOKUP(AE$26,'DB New Orders'!$A:$S,MATCH($B43,'DB New Orders'!$A$1:$S$1,0),0)</f>
        <v>15</v>
      </c>
      <c r="AF43" s="20">
        <f>VLOOKUP(AF$26,'DB New Orders'!$A:$S,MATCH($B43,'DB New Orders'!$A$1:$S$1,0),0)</f>
        <v>15</v>
      </c>
      <c r="AG43" s="20">
        <f>VLOOKUP(AG$26,'DB New Orders'!$A:$S,MATCH($B43,'DB New Orders'!$A$1:$S$1,0),0)</f>
        <v>14</v>
      </c>
      <c r="AH43" s="20">
        <f>VLOOKUP(AH$26,'DB New Orders'!$A:$S,MATCH($B43,'DB New Orders'!$A$1:$S$1,0),0)</f>
        <v>11</v>
      </c>
      <c r="AI43" s="20">
        <f>VLOOKUP(AI$26,'DB New Orders'!$A:$S,MATCH($B43,'DB New Orders'!$A$1:$S$1,0),0)</f>
        <v>13</v>
      </c>
      <c r="AJ43" s="20">
        <f>VLOOKUP(AJ$26,'DB New Orders'!$A:$S,MATCH($B43,'DB New Orders'!$A$1:$S$1,0),0)</f>
        <v>8</v>
      </c>
      <c r="AK43" s="20">
        <f>VLOOKUP(AK$26,'DB New Orders'!$A:$S,MATCH($B43,'DB New Orders'!$A$1:$S$1,0),0)</f>
        <v>12</v>
      </c>
      <c r="AM43" s="20">
        <f t="shared" si="3"/>
        <v>4</v>
      </c>
      <c r="AN43" s="23">
        <f t="shared" si="4"/>
        <v>11</v>
      </c>
      <c r="AO43" s="23">
        <f t="shared" si="5"/>
        <v>12.166666666666666</v>
      </c>
    </row>
    <row r="44" spans="2:41" x14ac:dyDescent="0.2">
      <c r="B44" s="14" t="s">
        <v>6</v>
      </c>
      <c r="C44" s="20">
        <f>VLOOKUP(C$26,'DB New Orders'!$A:$S,MATCH($B44,'DB New Orders'!$A$1:$S$1,0),0)</f>
        <v>0</v>
      </c>
      <c r="D44" s="20">
        <f>VLOOKUP(D$26,'DB New Orders'!$A:$S,MATCH($B44,'DB New Orders'!$A$1:$S$1,0),0)</f>
        <v>10</v>
      </c>
      <c r="E44" s="20">
        <f>VLOOKUP(E$26,'DB New Orders'!$A:$S,MATCH($B44,'DB New Orders'!$A$1:$S$1,0),0)</f>
        <v>9</v>
      </c>
      <c r="F44" s="20">
        <f>VLOOKUP(F$26,'DB New Orders'!$A:$S,MATCH($B44,'DB New Orders'!$A$1:$S$1,0),0)</f>
        <v>8</v>
      </c>
      <c r="G44" s="20">
        <f>VLOOKUP(G$26,'DB New Orders'!$A:$S,MATCH($B44,'DB New Orders'!$A$1:$S$1,0),0)</f>
        <v>8</v>
      </c>
      <c r="H44" s="20">
        <f>VLOOKUP(H$26,'DB New Orders'!$A:$S,MATCH($B44,'DB New Orders'!$A$1:$S$1,0),0)</f>
        <v>3</v>
      </c>
      <c r="I44" s="20">
        <f>VLOOKUP(I$26,'DB New Orders'!$A:$S,MATCH($B44,'DB New Orders'!$A$1:$S$1,0),0)</f>
        <v>-7</v>
      </c>
      <c r="J44" s="20">
        <f>VLOOKUP(J$26,'DB New Orders'!$A:$S,MATCH($B44,'DB New Orders'!$A$1:$S$1,0),0)</f>
        <v>-7</v>
      </c>
      <c r="K44" s="20">
        <f>VLOOKUP(K$26,'DB New Orders'!$A:$S,MATCH($B44,'DB New Orders'!$A$1:$S$1,0),0)</f>
        <v>-8</v>
      </c>
      <c r="L44" s="20">
        <f>VLOOKUP(L$26,'DB New Orders'!$A:$S,MATCH($B44,'DB New Orders'!$A$1:$S$1,0),0)</f>
        <v>-11</v>
      </c>
      <c r="M44" s="20">
        <f>VLOOKUP(M$26,'DB New Orders'!$A:$S,MATCH($B44,'DB New Orders'!$A$1:$S$1,0),0)</f>
        <v>3</v>
      </c>
      <c r="N44" s="20">
        <f>VLOOKUP(N$26,'DB New Orders'!$A:$S,MATCH($B44,'DB New Orders'!$A$1:$S$1,0),0)</f>
        <v>-4</v>
      </c>
      <c r="O44" s="20">
        <f>VLOOKUP(O$26,'DB New Orders'!$A:$S,MATCH($B44,'DB New Orders'!$A$1:$S$1,0),0)</f>
        <v>9</v>
      </c>
      <c r="P44" s="20">
        <f>VLOOKUP(P$26,'DB New Orders'!$A:$S,MATCH($B44,'DB New Orders'!$A$1:$S$1,0),0)</f>
        <v>-6</v>
      </c>
      <c r="Q44" s="20">
        <f>VLOOKUP(Q$26,'DB New Orders'!$A:$S,MATCH($B44,'DB New Orders'!$A$1:$S$1,0),0)</f>
        <v>-15</v>
      </c>
      <c r="R44" s="20">
        <f>VLOOKUP(R$26,'DB New Orders'!$A:$S,MATCH($B44,'DB New Orders'!$A$1:$S$1,0),0)</f>
        <v>4</v>
      </c>
      <c r="S44" s="20">
        <f>VLOOKUP(S$26,'DB New Orders'!$A:$S,MATCH($B44,'DB New Orders'!$A$1:$S$1,0),0)</f>
        <v>4</v>
      </c>
      <c r="T44" s="20">
        <f>VLOOKUP(T$26,'DB New Orders'!$A:$S,MATCH($B44,'DB New Orders'!$A$1:$S$1,0),0)</f>
        <v>-2</v>
      </c>
      <c r="U44" s="20">
        <f>VLOOKUP(U$26,'DB New Orders'!$A:$S,MATCH($B44,'DB New Orders'!$A$1:$S$1,0),0)</f>
        <v>0</v>
      </c>
      <c r="V44" s="20">
        <f>VLOOKUP(V$26,'DB New Orders'!$A:$S,MATCH($B44,'DB New Orders'!$A$1:$S$1,0),0)</f>
        <v>-2</v>
      </c>
      <c r="W44" s="20">
        <f>VLOOKUP(W$26,'DB New Orders'!$A:$S,MATCH($B44,'DB New Orders'!$A$1:$S$1,0),0)</f>
        <v>-1</v>
      </c>
      <c r="X44" s="20">
        <f>VLOOKUP(X$26,'DB New Orders'!$A:$S,MATCH($B44,'DB New Orders'!$A$1:$S$1,0),0)</f>
        <v>13</v>
      </c>
      <c r="Y44" s="20">
        <f>VLOOKUP(Y$26,'DB New Orders'!$A:$S,MATCH($B44,'DB New Orders'!$A$1:$S$1,0),0)</f>
        <v>-2</v>
      </c>
      <c r="Z44" s="20">
        <f>VLOOKUP(Z$26,'DB New Orders'!$A:$S,MATCH($B44,'DB New Orders'!$A$1:$S$1,0),0)</f>
        <v>-1</v>
      </c>
      <c r="AA44" s="20">
        <f>VLOOKUP(AA$26,'DB New Orders'!$A:$S,MATCH($B44,'DB New Orders'!$A$1:$S$1,0),0)</f>
        <v>10</v>
      </c>
      <c r="AB44" s="20">
        <f>VLOOKUP(AB$26,'DB New Orders'!$A:$S,MATCH($B44,'DB New Orders'!$A$1:$S$1,0),0)</f>
        <v>13</v>
      </c>
      <c r="AC44" s="20">
        <f>VLOOKUP(AC$26,'DB New Orders'!$A:$S,MATCH($B44,'DB New Orders'!$A$1:$S$1,0),0)</f>
        <v>15</v>
      </c>
      <c r="AD44" s="20">
        <f>VLOOKUP(AD$26,'DB New Orders'!$A:$S,MATCH($B44,'DB New Orders'!$A$1:$S$1,0),0)</f>
        <v>7</v>
      </c>
      <c r="AE44" s="20">
        <f>VLOOKUP(AE$26,'DB New Orders'!$A:$S,MATCH($B44,'DB New Orders'!$A$1:$S$1,0),0)</f>
        <v>0</v>
      </c>
      <c r="AF44" s="20">
        <f>VLOOKUP(AF$26,'DB New Orders'!$A:$S,MATCH($B44,'DB New Orders'!$A$1:$S$1,0),0)</f>
        <v>-1</v>
      </c>
      <c r="AG44" s="20">
        <f>VLOOKUP(AG$26,'DB New Orders'!$A:$S,MATCH($B44,'DB New Orders'!$A$1:$S$1,0),0)</f>
        <v>0</v>
      </c>
      <c r="AH44" s="20">
        <f>VLOOKUP(AH$26,'DB New Orders'!$A:$S,MATCH($B44,'DB New Orders'!$A$1:$S$1,0),0)</f>
        <v>0</v>
      </c>
      <c r="AI44" s="20">
        <f>VLOOKUP(AI$26,'DB New Orders'!$A:$S,MATCH($B44,'DB New Orders'!$A$1:$S$1,0),0)</f>
        <v>11</v>
      </c>
      <c r="AJ44" s="20">
        <f>VLOOKUP(AJ$26,'DB New Orders'!$A:$S,MATCH($B44,'DB New Orders'!$A$1:$S$1,0),0)</f>
        <v>0</v>
      </c>
      <c r="AK44" s="20">
        <f>VLOOKUP(AK$26,'DB New Orders'!$A:$S,MATCH($B44,'DB New Orders'!$A$1:$S$1,0),0)</f>
        <v>13</v>
      </c>
      <c r="AM44" s="20">
        <f t="shared" si="3"/>
        <v>13</v>
      </c>
      <c r="AN44" s="23">
        <f t="shared" si="4"/>
        <v>8</v>
      </c>
      <c r="AO44" s="23">
        <f t="shared" si="5"/>
        <v>3.8333333333333335</v>
      </c>
    </row>
    <row r="45" spans="2:41" x14ac:dyDescent="0.2">
      <c r="B45" s="15" t="s">
        <v>22</v>
      </c>
      <c r="C45" s="20">
        <f>VLOOKUP(C$26,'DB New Orders'!$A:$S,MATCH($B45,'DB New Orders'!$A$1:$S$1,0),0)</f>
        <v>13</v>
      </c>
      <c r="D45" s="20">
        <f>VLOOKUP(D$26,'DB New Orders'!$A:$S,MATCH($B45,'DB New Orders'!$A$1:$S$1,0),0)</f>
        <v>14</v>
      </c>
      <c r="E45" s="20">
        <f>VLOOKUP(E$26,'DB New Orders'!$A:$S,MATCH($B45,'DB New Orders'!$A$1:$S$1,0),0)</f>
        <v>13</v>
      </c>
      <c r="F45" s="20">
        <f>VLOOKUP(F$26,'DB New Orders'!$A:$S,MATCH($B45,'DB New Orders'!$A$1:$S$1,0),0)</f>
        <v>0</v>
      </c>
      <c r="G45" s="20">
        <f>VLOOKUP(G$26,'DB New Orders'!$A:$S,MATCH($B45,'DB New Orders'!$A$1:$S$1,0),0)</f>
        <v>-4</v>
      </c>
      <c r="H45" s="20">
        <f>VLOOKUP(H$26,'DB New Orders'!$A:$S,MATCH($B45,'DB New Orders'!$A$1:$S$1,0),0)</f>
        <v>6</v>
      </c>
      <c r="I45" s="20">
        <f>VLOOKUP(I$26,'DB New Orders'!$A:$S,MATCH($B45,'DB New Orders'!$A$1:$S$1,0),0)</f>
        <v>-9</v>
      </c>
      <c r="J45" s="20">
        <f>VLOOKUP(J$26,'DB New Orders'!$A:$S,MATCH($B45,'DB New Orders'!$A$1:$S$1,0),0)</f>
        <v>-9</v>
      </c>
      <c r="K45" s="20">
        <f>VLOOKUP(K$26,'DB New Orders'!$A:$S,MATCH($B45,'DB New Orders'!$A$1:$S$1,0),0)</f>
        <v>5</v>
      </c>
      <c r="L45" s="20">
        <f>VLOOKUP(L$26,'DB New Orders'!$A:$S,MATCH($B45,'DB New Orders'!$A$1:$S$1,0),0)</f>
        <v>-12</v>
      </c>
      <c r="M45" s="20">
        <f>VLOOKUP(M$26,'DB New Orders'!$A:$S,MATCH($B45,'DB New Orders'!$A$1:$S$1,0),0)</f>
        <v>-12</v>
      </c>
      <c r="N45" s="20">
        <f>VLOOKUP(N$26,'DB New Orders'!$A:$S,MATCH($B45,'DB New Orders'!$A$1:$S$1,0),0)</f>
        <v>10</v>
      </c>
      <c r="O45" s="20">
        <f>VLOOKUP(O$26,'DB New Orders'!$A:$S,MATCH($B45,'DB New Orders'!$A$1:$S$1,0),0)</f>
        <v>16</v>
      </c>
      <c r="P45" s="20">
        <f>VLOOKUP(P$26,'DB New Orders'!$A:$S,MATCH($B45,'DB New Orders'!$A$1:$S$1,0),0)</f>
        <v>9</v>
      </c>
      <c r="Q45" s="20">
        <f>VLOOKUP(Q$26,'DB New Orders'!$A:$S,MATCH($B45,'DB New Orders'!$A$1:$S$1,0),0)</f>
        <v>-3</v>
      </c>
      <c r="R45" s="20">
        <f>VLOOKUP(R$26,'DB New Orders'!$A:$S,MATCH($B45,'DB New Orders'!$A$1:$S$1,0),0)</f>
        <v>-2</v>
      </c>
      <c r="S45" s="20">
        <f>VLOOKUP(S$26,'DB New Orders'!$A:$S,MATCH($B45,'DB New Orders'!$A$1:$S$1,0),0)</f>
        <v>-2</v>
      </c>
      <c r="T45" s="20">
        <f>VLOOKUP(T$26,'DB New Orders'!$A:$S,MATCH($B45,'DB New Orders'!$A$1:$S$1,0),0)</f>
        <v>13</v>
      </c>
      <c r="U45" s="20">
        <f>VLOOKUP(U$26,'DB New Orders'!$A:$S,MATCH($B45,'DB New Orders'!$A$1:$S$1,0),0)</f>
        <v>13</v>
      </c>
      <c r="V45" s="20">
        <f>VLOOKUP(V$26,'DB New Orders'!$A:$S,MATCH($B45,'DB New Orders'!$A$1:$S$1,0),0)</f>
        <v>12</v>
      </c>
      <c r="W45" s="20">
        <f>VLOOKUP(W$26,'DB New Orders'!$A:$S,MATCH($B45,'DB New Orders'!$A$1:$S$1,0),0)</f>
        <v>15</v>
      </c>
      <c r="X45" s="20">
        <f>VLOOKUP(X$26,'DB New Orders'!$A:$S,MATCH($B45,'DB New Orders'!$A$1:$S$1,0),0)</f>
        <v>12</v>
      </c>
      <c r="Y45" s="20">
        <f>VLOOKUP(Y$26,'DB New Orders'!$A:$S,MATCH($B45,'DB New Orders'!$A$1:$S$1,0),0)</f>
        <v>12</v>
      </c>
      <c r="Z45" s="20">
        <f>VLOOKUP(Z$26,'DB New Orders'!$A:$S,MATCH($B45,'DB New Orders'!$A$1:$S$1,0),0)</f>
        <v>8</v>
      </c>
      <c r="AA45" s="20">
        <f>VLOOKUP(AA$26,'DB New Orders'!$A:$S,MATCH($B45,'DB New Orders'!$A$1:$S$1,0),0)</f>
        <v>12</v>
      </c>
      <c r="AB45" s="20">
        <f>VLOOKUP(AB$26,'DB New Orders'!$A:$S,MATCH($B45,'DB New Orders'!$A$1:$S$1,0),0)</f>
        <v>-1</v>
      </c>
      <c r="AC45" s="20">
        <f>VLOOKUP(AC$26,'DB New Orders'!$A:$S,MATCH($B45,'DB New Orders'!$A$1:$S$1,0),0)</f>
        <v>4</v>
      </c>
      <c r="AD45" s="20">
        <f>VLOOKUP(AD$26,'DB New Orders'!$A:$S,MATCH($B45,'DB New Orders'!$A$1:$S$1,0),0)</f>
        <v>4</v>
      </c>
      <c r="AE45" s="20">
        <f>VLOOKUP(AE$26,'DB New Orders'!$A:$S,MATCH($B45,'DB New Orders'!$A$1:$S$1,0),0)</f>
        <v>-1</v>
      </c>
      <c r="AF45" s="20">
        <f>VLOOKUP(AF$26,'DB New Orders'!$A:$S,MATCH($B45,'DB New Orders'!$A$1:$S$1,0),0)</f>
        <v>0</v>
      </c>
      <c r="AG45" s="20">
        <f>VLOOKUP(AG$26,'DB New Orders'!$A:$S,MATCH($B45,'DB New Orders'!$A$1:$S$1,0),0)</f>
        <v>0</v>
      </c>
      <c r="AH45" s="20">
        <f>VLOOKUP(AH$26,'DB New Orders'!$A:$S,MATCH($B45,'DB New Orders'!$A$1:$S$1,0),0)</f>
        <v>-1</v>
      </c>
      <c r="AI45" s="20">
        <f>VLOOKUP(AI$26,'DB New Orders'!$A:$S,MATCH($B45,'DB New Orders'!$A$1:$S$1,0),0)</f>
        <v>0</v>
      </c>
      <c r="AJ45" s="20">
        <f>VLOOKUP(AJ$26,'DB New Orders'!$A:$S,MATCH($B45,'DB New Orders'!$A$1:$S$1,0),0)</f>
        <v>0</v>
      </c>
      <c r="AK45" s="20">
        <f>VLOOKUP(AK$26,'DB New Orders'!$A:$S,MATCH($B45,'DB New Orders'!$A$1:$S$1,0),0)</f>
        <v>-2</v>
      </c>
      <c r="AM45" s="20">
        <f t="shared" si="3"/>
        <v>-2</v>
      </c>
      <c r="AN45" s="23">
        <f t="shared" si="4"/>
        <v>-0.66666666666666663</v>
      </c>
      <c r="AO45" s="23">
        <f t="shared" si="5"/>
        <v>-0.5</v>
      </c>
    </row>
    <row r="46" spans="2:41" x14ac:dyDescent="0.2">
      <c r="C46" s="22"/>
      <c r="D46" s="22"/>
      <c r="E46" s="22"/>
      <c r="F46" s="22"/>
      <c r="G46" s="22"/>
      <c r="H46" s="22"/>
      <c r="I46" s="22"/>
      <c r="J46" s="22"/>
      <c r="K46" s="22"/>
      <c r="L46" s="22"/>
      <c r="M46" s="22"/>
      <c r="N46" s="22"/>
      <c r="O46" s="22"/>
      <c r="P46" s="22"/>
      <c r="Q46" s="22"/>
      <c r="R46" s="22"/>
      <c r="S46" s="22"/>
      <c r="T46" s="22"/>
      <c r="U46" s="22"/>
      <c r="V46" s="22"/>
      <c r="W46" s="22"/>
      <c r="X46" s="22"/>
      <c r="Y46" s="22"/>
      <c r="Z46" s="22"/>
      <c r="AA46" s="22"/>
      <c r="AB46" s="22"/>
      <c r="AC46" s="22"/>
      <c r="AD46" s="22"/>
      <c r="AE46" s="22"/>
      <c r="AF46" s="22"/>
      <c r="AG46" s="22"/>
      <c r="AH46" s="22"/>
      <c r="AI46" s="22"/>
      <c r="AJ46" s="22"/>
      <c r="AK46" s="22"/>
    </row>
    <row r="47" spans="2:41" ht="16" customHeight="1" thickBot="1" x14ac:dyDescent="0.25">
      <c r="C47" s="22"/>
      <c r="D47" s="22"/>
      <c r="E47" s="22"/>
      <c r="F47" s="22"/>
      <c r="G47" s="22"/>
      <c r="H47" s="22"/>
      <c r="I47" s="22"/>
      <c r="J47" s="22"/>
      <c r="K47" s="22"/>
      <c r="L47" s="22"/>
      <c r="M47" s="22"/>
      <c r="N47" s="22"/>
      <c r="O47" s="22"/>
      <c r="P47" s="22"/>
      <c r="Q47" s="22"/>
      <c r="R47" s="22"/>
      <c r="S47" s="22"/>
      <c r="T47" s="22"/>
      <c r="U47" s="22"/>
      <c r="V47" s="22"/>
      <c r="W47" s="22"/>
      <c r="X47" s="22"/>
      <c r="Y47" s="22"/>
      <c r="Z47" s="22"/>
      <c r="AA47" s="22"/>
      <c r="AB47" s="22"/>
      <c r="AC47" s="22"/>
      <c r="AD47" s="22"/>
      <c r="AE47" s="22"/>
      <c r="AF47" s="22"/>
      <c r="AG47" s="22"/>
      <c r="AH47" s="22"/>
      <c r="AI47" s="22"/>
      <c r="AJ47" s="22"/>
      <c r="AK47" s="22"/>
    </row>
    <row r="48" spans="2:41" x14ac:dyDescent="0.2">
      <c r="B48" s="132" t="s">
        <v>49</v>
      </c>
      <c r="C48" s="29">
        <v>43497</v>
      </c>
      <c r="D48" s="24">
        <v>43525</v>
      </c>
      <c r="E48" s="25">
        <v>43556</v>
      </c>
      <c r="F48" s="25">
        <v>43586</v>
      </c>
      <c r="G48" s="25">
        <v>43617</v>
      </c>
      <c r="H48" s="25">
        <v>43647</v>
      </c>
      <c r="I48" s="26">
        <v>43678</v>
      </c>
      <c r="J48" s="26">
        <v>43678</v>
      </c>
      <c r="K48" s="26">
        <v>43739</v>
      </c>
      <c r="L48" s="26">
        <v>43770</v>
      </c>
      <c r="M48" s="26">
        <v>43800</v>
      </c>
      <c r="N48" s="26">
        <v>43831</v>
      </c>
      <c r="O48" s="26">
        <v>43862</v>
      </c>
      <c r="P48" s="26">
        <v>43891</v>
      </c>
      <c r="Q48" s="26">
        <v>43922</v>
      </c>
      <c r="R48" s="26">
        <v>43952</v>
      </c>
      <c r="S48" s="26">
        <v>43952</v>
      </c>
      <c r="T48" s="26">
        <v>44013</v>
      </c>
      <c r="U48" s="26">
        <v>44044</v>
      </c>
      <c r="V48" s="26">
        <v>44075</v>
      </c>
      <c r="W48" s="26">
        <v>44105</v>
      </c>
      <c r="X48" s="26">
        <v>44136</v>
      </c>
      <c r="Y48" s="26">
        <v>44166</v>
      </c>
      <c r="Z48" s="26">
        <v>44197</v>
      </c>
      <c r="AA48" s="26">
        <v>44228</v>
      </c>
      <c r="AB48" s="26">
        <v>44256</v>
      </c>
      <c r="AC48" s="26">
        <v>44287</v>
      </c>
      <c r="AD48" s="26">
        <v>44317</v>
      </c>
      <c r="AE48" s="26">
        <v>44348</v>
      </c>
      <c r="AF48" s="26">
        <v>44378</v>
      </c>
      <c r="AG48" s="26">
        <v>44409</v>
      </c>
      <c r="AH48" s="26">
        <v>44440</v>
      </c>
      <c r="AI48" s="26">
        <v>44470</v>
      </c>
      <c r="AJ48" s="26">
        <v>44501</v>
      </c>
      <c r="AK48" s="26">
        <v>44531</v>
      </c>
      <c r="AL48" s="11"/>
      <c r="AM48" s="136" t="s">
        <v>72</v>
      </c>
      <c r="AN48" s="136" t="s">
        <v>73</v>
      </c>
      <c r="AO48" s="136" t="s">
        <v>74</v>
      </c>
    </row>
    <row r="49" spans="2:41" ht="16" customHeight="1" thickBot="1" x14ac:dyDescent="0.25">
      <c r="B49" s="133"/>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11"/>
      <c r="AM49" s="137"/>
      <c r="AN49" s="137"/>
      <c r="AO49" s="137"/>
    </row>
    <row r="50" spans="2:41" x14ac:dyDescent="0.2">
      <c r="B50" s="17" t="s">
        <v>12</v>
      </c>
      <c r="C50" s="20">
        <f>VLOOKUP(C$48,'DB Production'!$A:$S,MATCH($B50,'DB Production'!$A$1:$S$1,0),0)</f>
        <v>0</v>
      </c>
      <c r="D50" s="20">
        <f>VLOOKUP(D$48,'DB Production'!$A:$S,MATCH($B50,'DB Production'!$A$1:$S$1,0),0)</f>
        <v>-4</v>
      </c>
      <c r="E50" s="20">
        <f>VLOOKUP(E$48,'DB Production'!$A:$S,MATCH($B50,'DB Production'!$A$1:$S$1,0),0)</f>
        <v>-3</v>
      </c>
      <c r="F50" s="20">
        <f>VLOOKUP(F$48,'DB Production'!$A:$S,MATCH($B50,'DB Production'!$A$1:$S$1,0),0)</f>
        <v>-4</v>
      </c>
      <c r="G50" s="20">
        <f>VLOOKUP(G$48,'DB Production'!$A:$S,MATCH($B50,'DB Production'!$A$1:$S$1,0),0)</f>
        <v>-5</v>
      </c>
      <c r="H50" s="20">
        <f>VLOOKUP(H$48,'DB Production'!$A:$S,MATCH($B50,'DB Production'!$A$1:$S$1,0),0)</f>
        <v>-10</v>
      </c>
      <c r="I50" s="20">
        <f>VLOOKUP(I$48,'DB Production'!$A:$S,MATCH($B50,'DB Production'!$A$1:$S$1,0),0)</f>
        <v>-9</v>
      </c>
      <c r="J50" s="20">
        <f>VLOOKUP(J$48,'DB Production'!$A:$S,MATCH($B50,'DB Production'!$A$1:$S$1,0),0)</f>
        <v>-9</v>
      </c>
      <c r="K50" s="20">
        <f>VLOOKUP(K$48,'DB Production'!$A:$S,MATCH($B50,'DB Production'!$A$1:$S$1,0),0)</f>
        <v>-9</v>
      </c>
      <c r="L50" s="20">
        <f>VLOOKUP(L$48,'DB Production'!$A:$S,MATCH($B50,'DB Production'!$A$1:$S$1,0),0)</f>
        <v>7</v>
      </c>
      <c r="M50" s="20">
        <f>VLOOKUP(M$48,'DB Production'!$A:$S,MATCH($B50,'DB Production'!$A$1:$S$1,0),0)</f>
        <v>-14</v>
      </c>
      <c r="N50" s="20">
        <f>VLOOKUP(N$48,'DB Production'!$A:$S,MATCH($B50,'DB Production'!$A$1:$S$1,0),0)</f>
        <v>-7</v>
      </c>
      <c r="O50" s="20">
        <f>VLOOKUP(O$48,'DB Production'!$A:$S,MATCH($B50,'DB Production'!$A$1:$S$1,0),0)</f>
        <v>-3</v>
      </c>
      <c r="P50" s="20">
        <f>VLOOKUP(P$48,'DB Production'!$A:$S,MATCH($B50,'DB Production'!$A$1:$S$1,0),0)</f>
        <v>5</v>
      </c>
      <c r="Q50" s="20">
        <f>VLOOKUP(Q$48,'DB Production'!$A:$S,MATCH($B50,'DB Production'!$A$1:$S$1,0),0)</f>
        <v>0</v>
      </c>
      <c r="R50" s="20">
        <f>VLOOKUP(R$48,'DB Production'!$A:$S,MATCH($B50,'DB Production'!$A$1:$S$1,0),0)</f>
        <v>0</v>
      </c>
      <c r="S50" s="20">
        <f>VLOOKUP(S$48,'DB Production'!$A:$S,MATCH($B50,'DB Production'!$A$1:$S$1,0),0)</f>
        <v>0</v>
      </c>
      <c r="T50" s="20">
        <f>VLOOKUP(T$48,'DB Production'!$A:$S,MATCH($B50,'DB Production'!$A$1:$S$1,0),0)</f>
        <v>0</v>
      </c>
      <c r="U50" s="20">
        <f>VLOOKUP(U$48,'DB Production'!$A:$S,MATCH($B50,'DB Production'!$A$1:$S$1,0),0)</f>
        <v>0</v>
      </c>
      <c r="V50" s="20">
        <f>VLOOKUP(V$48,'DB Production'!$A:$S,MATCH($B50,'DB Production'!$A$1:$S$1,0),0)</f>
        <v>-3</v>
      </c>
      <c r="W50" s="20">
        <f>VLOOKUP(W$48,'DB Production'!$A:$S,MATCH($B50,'DB Production'!$A$1:$S$1,0),0)</f>
        <v>0</v>
      </c>
      <c r="X50" s="20">
        <f>VLOOKUP(X$48,'DB Production'!$A:$S,MATCH($B50,'DB Production'!$A$1:$S$1,0),0)</f>
        <v>14</v>
      </c>
      <c r="Y50" s="20">
        <f>VLOOKUP(Y$48,'DB Production'!$A:$S,MATCH($B50,'DB Production'!$A$1:$S$1,0),0)</f>
        <v>13</v>
      </c>
      <c r="Z50" s="20">
        <f>VLOOKUP(Z$48,'DB Production'!$A:$S,MATCH($B50,'DB Production'!$A$1:$S$1,0),0)</f>
        <v>0</v>
      </c>
      <c r="AA50" s="20">
        <f>VLOOKUP(AA$48,'DB Production'!$A:$S,MATCH($B50,'DB Production'!$A$1:$S$1,0),0)</f>
        <v>0</v>
      </c>
      <c r="AB50" s="20">
        <f>VLOOKUP(AB$48,'DB Production'!$A:$S,MATCH($B50,'DB Production'!$A$1:$S$1,0),0)</f>
        <v>0</v>
      </c>
      <c r="AC50" s="20">
        <f>VLOOKUP(AC$48,'DB Production'!$A:$S,MATCH($B50,'DB Production'!$A$1:$S$1,0),0)</f>
        <v>0</v>
      </c>
      <c r="AD50" s="20">
        <f>VLOOKUP(AD$48,'DB Production'!$A:$S,MATCH($B50,'DB Production'!$A$1:$S$1,0),0)</f>
        <v>0</v>
      </c>
      <c r="AE50" s="20">
        <f>VLOOKUP(AE$48,'DB Production'!$A:$S,MATCH($B50,'DB Production'!$A$1:$S$1,0),0)</f>
        <v>0</v>
      </c>
      <c r="AF50" s="20">
        <f>VLOOKUP(AF$48,'DB Production'!$A:$S,MATCH($B50,'DB Production'!$A$1:$S$1,0),0)</f>
        <v>0</v>
      </c>
      <c r="AG50" s="20">
        <f>VLOOKUP(AG$48,'DB Production'!$A:$S,MATCH($B50,'DB Production'!$A$1:$S$1,0),0)</f>
        <v>0</v>
      </c>
      <c r="AH50" s="20">
        <f>VLOOKUP(AH$48,'DB Production'!$A:$S,MATCH($B50,'DB Production'!$A$1:$S$1,0),0)</f>
        <v>-2</v>
      </c>
      <c r="AI50" s="20">
        <f>VLOOKUP(AI$48,'DB Production'!$A:$S,MATCH($B50,'DB Production'!$A$1:$S$1,0),0)</f>
        <v>0</v>
      </c>
      <c r="AJ50" s="20">
        <f>VLOOKUP(AJ$48,'DB Production'!$A:$S,MATCH($B50,'DB Production'!$A$1:$S$1,0),0)</f>
        <v>0</v>
      </c>
      <c r="AK50" s="20">
        <f>VLOOKUP(AK$48,'DB Production'!$A:$S,MATCH($B50,'DB Production'!$A$1:$S$1,0),0)</f>
        <v>-4</v>
      </c>
      <c r="AM50" s="20">
        <f t="shared" ref="AM50:AM67" si="6">AK50-AJ50</f>
        <v>-4</v>
      </c>
      <c r="AN50" s="23">
        <f t="shared" ref="AN50:AN67" si="7">AVERAGE(AI50:AK50)</f>
        <v>-1.3333333333333333</v>
      </c>
      <c r="AO50" s="23">
        <f t="shared" ref="AO50:AO67" si="8">AVERAGE(AF50:AK50)</f>
        <v>-1</v>
      </c>
    </row>
    <row r="51" spans="2:41" x14ac:dyDescent="0.2">
      <c r="B51" s="17" t="s">
        <v>11</v>
      </c>
      <c r="C51" s="20">
        <f>VLOOKUP(C$48,'DB Production'!$A:$S,MATCH($B51,'DB Production'!$A$1:$S$1,0),0)</f>
        <v>1</v>
      </c>
      <c r="D51" s="20">
        <f>VLOOKUP(D$48,'DB Production'!$A:$S,MATCH($B51,'DB Production'!$A$1:$S$1,0),0)</f>
        <v>-2</v>
      </c>
      <c r="E51" s="20">
        <f>VLOOKUP(E$48,'DB Production'!$A:$S,MATCH($B51,'DB Production'!$A$1:$S$1,0),0)</f>
        <v>6</v>
      </c>
      <c r="F51" s="20">
        <f>VLOOKUP(F$48,'DB Production'!$A:$S,MATCH($B51,'DB Production'!$A$1:$S$1,0),0)</f>
        <v>0</v>
      </c>
      <c r="G51" s="20">
        <f>VLOOKUP(G$48,'DB Production'!$A:$S,MATCH($B51,'DB Production'!$A$1:$S$1,0),0)</f>
        <v>1</v>
      </c>
      <c r="H51" s="20">
        <f>VLOOKUP(H$48,'DB Production'!$A:$S,MATCH($B51,'DB Production'!$A$1:$S$1,0),0)</f>
        <v>-2</v>
      </c>
      <c r="I51" s="20">
        <f>VLOOKUP(I$48,'DB Production'!$A:$S,MATCH($B51,'DB Production'!$A$1:$S$1,0),0)</f>
        <v>-1</v>
      </c>
      <c r="J51" s="20">
        <f>VLOOKUP(J$48,'DB Production'!$A:$S,MATCH($B51,'DB Production'!$A$1:$S$1,0),0)</f>
        <v>-1</v>
      </c>
      <c r="K51" s="20">
        <f>VLOOKUP(K$48,'DB Production'!$A:$S,MATCH($B51,'DB Production'!$A$1:$S$1,0),0)</f>
        <v>-5</v>
      </c>
      <c r="L51" s="20">
        <f>VLOOKUP(L$48,'DB Production'!$A:$S,MATCH($B51,'DB Production'!$A$1:$S$1,0),0)</f>
        <v>-1</v>
      </c>
      <c r="M51" s="20">
        <f>VLOOKUP(M$48,'DB Production'!$A:$S,MATCH($B51,'DB Production'!$A$1:$S$1,0),0)</f>
        <v>1</v>
      </c>
      <c r="N51" s="20">
        <f>VLOOKUP(N$48,'DB Production'!$A:$S,MATCH($B51,'DB Production'!$A$1:$S$1,0),0)</f>
        <v>-1</v>
      </c>
      <c r="O51" s="20">
        <f>VLOOKUP(O$48,'DB Production'!$A:$S,MATCH($B51,'DB Production'!$A$1:$S$1,0),0)</f>
        <v>3</v>
      </c>
      <c r="P51" s="20">
        <f>VLOOKUP(P$48,'DB Production'!$A:$S,MATCH($B51,'DB Production'!$A$1:$S$1,0),0)</f>
        <v>-1</v>
      </c>
      <c r="Q51" s="20">
        <f>VLOOKUP(Q$48,'DB Production'!$A:$S,MATCH($B51,'DB Production'!$A$1:$S$1,0),0)</f>
        <v>-8</v>
      </c>
      <c r="R51" s="20">
        <f>VLOOKUP(R$48,'DB Production'!$A:$S,MATCH($B51,'DB Production'!$A$1:$S$1,0),0)</f>
        <v>-7</v>
      </c>
      <c r="S51" s="20">
        <f>VLOOKUP(S$48,'DB Production'!$A:$S,MATCH($B51,'DB Production'!$A$1:$S$1,0),0)</f>
        <v>-7</v>
      </c>
      <c r="T51" s="20">
        <f>VLOOKUP(T$48,'DB Production'!$A:$S,MATCH($B51,'DB Production'!$A$1:$S$1,0),0)</f>
        <v>3</v>
      </c>
      <c r="U51" s="20">
        <f>VLOOKUP(U$48,'DB Production'!$A:$S,MATCH($B51,'DB Production'!$A$1:$S$1,0),0)</f>
        <v>8</v>
      </c>
      <c r="V51" s="20">
        <f>VLOOKUP(V$48,'DB Production'!$A:$S,MATCH($B51,'DB Production'!$A$1:$S$1,0),0)</f>
        <v>10</v>
      </c>
      <c r="W51" s="20">
        <f>VLOOKUP(W$48,'DB Production'!$A:$S,MATCH($B51,'DB Production'!$A$1:$S$1,0),0)</f>
        <v>6</v>
      </c>
      <c r="X51" s="20">
        <f>VLOOKUP(X$48,'DB Production'!$A:$S,MATCH($B51,'DB Production'!$A$1:$S$1,0),0)</f>
        <v>5</v>
      </c>
      <c r="Y51" s="20">
        <f>VLOOKUP(Y$48,'DB Production'!$A:$S,MATCH($B51,'DB Production'!$A$1:$S$1,0),0)</f>
        <v>4</v>
      </c>
      <c r="Z51" s="20">
        <f>VLOOKUP(Z$48,'DB Production'!$A:$S,MATCH($B51,'DB Production'!$A$1:$S$1,0),0)</f>
        <v>12</v>
      </c>
      <c r="AA51" s="20">
        <f>VLOOKUP(AA$48,'DB Production'!$A:$S,MATCH($B51,'DB Production'!$A$1:$S$1,0),0)</f>
        <v>10</v>
      </c>
      <c r="AB51" s="20">
        <f>VLOOKUP(AB$48,'DB Production'!$A:$S,MATCH($B51,'DB Production'!$A$1:$S$1,0),0)</f>
        <v>11</v>
      </c>
      <c r="AC51" s="20">
        <f>VLOOKUP(AC$48,'DB Production'!$A:$S,MATCH($B51,'DB Production'!$A$1:$S$1,0),0)</f>
        <v>12</v>
      </c>
      <c r="AD51" s="20">
        <f>VLOOKUP(AD$48,'DB Production'!$A:$S,MATCH($B51,'DB Production'!$A$1:$S$1,0),0)</f>
        <v>9</v>
      </c>
      <c r="AE51" s="20">
        <f>VLOOKUP(AE$48,'DB Production'!$A:$S,MATCH($B51,'DB Production'!$A$1:$S$1,0),0)</f>
        <v>11</v>
      </c>
      <c r="AF51" s="20">
        <f>VLOOKUP(AF$48,'DB Production'!$A:$S,MATCH($B51,'DB Production'!$A$1:$S$1,0),0)</f>
        <v>2</v>
      </c>
      <c r="AG51" s="20">
        <f>VLOOKUP(AG$48,'DB Production'!$A:$S,MATCH($B51,'DB Production'!$A$1:$S$1,0),0)</f>
        <v>6</v>
      </c>
      <c r="AH51" s="20">
        <f>VLOOKUP(AH$48,'DB Production'!$A:$S,MATCH($B51,'DB Production'!$A$1:$S$1,0),0)</f>
        <v>10</v>
      </c>
      <c r="AI51" s="20">
        <f>VLOOKUP(AI$48,'DB Production'!$A:$S,MATCH($B51,'DB Production'!$A$1:$S$1,0),0)</f>
        <v>7</v>
      </c>
      <c r="AJ51" s="20">
        <f>VLOOKUP(AJ$48,'DB Production'!$A:$S,MATCH($B51,'DB Production'!$A$1:$S$1,0),0)</f>
        <v>5</v>
      </c>
      <c r="AK51" s="20">
        <f>VLOOKUP(AK$48,'DB Production'!$A:$S,MATCH($B51,'DB Production'!$A$1:$S$1,0),0)</f>
        <v>5</v>
      </c>
      <c r="AM51" s="20">
        <f t="shared" si="6"/>
        <v>0</v>
      </c>
      <c r="AN51" s="23">
        <f t="shared" si="7"/>
        <v>5.666666666666667</v>
      </c>
      <c r="AO51" s="23">
        <f t="shared" si="8"/>
        <v>5.833333333333333</v>
      </c>
    </row>
    <row r="52" spans="2:41" x14ac:dyDescent="0.2">
      <c r="B52" s="17" t="s">
        <v>13</v>
      </c>
      <c r="C52" s="20">
        <f>VLOOKUP(C$48,'DB Production'!$A:$S,MATCH($B52,'DB Production'!$A$1:$S$1,0),0)</f>
        <v>4</v>
      </c>
      <c r="D52" s="20">
        <f>VLOOKUP(D$48,'DB Production'!$A:$S,MATCH($B52,'DB Production'!$A$1:$S$1,0),0)</f>
        <v>-3</v>
      </c>
      <c r="E52" s="20">
        <f>VLOOKUP(E$48,'DB Production'!$A:$S,MATCH($B52,'DB Production'!$A$1:$S$1,0),0)</f>
        <v>5</v>
      </c>
      <c r="F52" s="20">
        <f>VLOOKUP(F$48,'DB Production'!$A:$S,MATCH($B52,'DB Production'!$A$1:$S$1,0),0)</f>
        <v>-1</v>
      </c>
      <c r="G52" s="20">
        <f>VLOOKUP(G$48,'DB Production'!$A:$S,MATCH($B52,'DB Production'!$A$1:$S$1,0),0)</f>
        <v>3</v>
      </c>
      <c r="H52" s="20">
        <f>VLOOKUP(H$48,'DB Production'!$A:$S,MATCH($B52,'DB Production'!$A$1:$S$1,0),0)</f>
        <v>-9</v>
      </c>
      <c r="I52" s="20">
        <f>VLOOKUP(I$48,'DB Production'!$A:$S,MATCH($B52,'DB Production'!$A$1:$S$1,0),0)</f>
        <v>-8</v>
      </c>
      <c r="J52" s="20">
        <f>VLOOKUP(J$48,'DB Production'!$A:$S,MATCH($B52,'DB Production'!$A$1:$S$1,0),0)</f>
        <v>-8</v>
      </c>
      <c r="K52" s="20">
        <f>VLOOKUP(K$48,'DB Production'!$A:$S,MATCH($B52,'DB Production'!$A$1:$S$1,0),0)</f>
        <v>4</v>
      </c>
      <c r="L52" s="20">
        <f>VLOOKUP(L$48,'DB Production'!$A:$S,MATCH($B52,'DB Production'!$A$1:$S$1,0),0)</f>
        <v>6</v>
      </c>
      <c r="M52" s="20">
        <f>VLOOKUP(M$48,'DB Production'!$A:$S,MATCH($B52,'DB Production'!$A$1:$S$1,0),0)</f>
        <v>-8</v>
      </c>
      <c r="N52" s="20">
        <f>VLOOKUP(N$48,'DB Production'!$A:$S,MATCH($B52,'DB Production'!$A$1:$S$1,0),0)</f>
        <v>0</v>
      </c>
      <c r="O52" s="20">
        <f>VLOOKUP(O$48,'DB Production'!$A:$S,MATCH($B52,'DB Production'!$A$1:$S$1,0),0)</f>
        <v>11</v>
      </c>
      <c r="P52" s="20">
        <f>VLOOKUP(P$48,'DB Production'!$A:$S,MATCH($B52,'DB Production'!$A$1:$S$1,0),0)</f>
        <v>0</v>
      </c>
      <c r="Q52" s="20">
        <f>VLOOKUP(Q$48,'DB Production'!$A:$S,MATCH($B52,'DB Production'!$A$1:$S$1,0),0)</f>
        <v>2</v>
      </c>
      <c r="R52" s="20">
        <f>VLOOKUP(R$48,'DB Production'!$A:$S,MATCH($B52,'DB Production'!$A$1:$S$1,0),0)</f>
        <v>1</v>
      </c>
      <c r="S52" s="20">
        <f>VLOOKUP(S$48,'DB Production'!$A:$S,MATCH($B52,'DB Production'!$A$1:$S$1,0),0)</f>
        <v>1</v>
      </c>
      <c r="T52" s="20">
        <f>VLOOKUP(T$48,'DB Production'!$A:$S,MATCH($B52,'DB Production'!$A$1:$S$1,0),0)</f>
        <v>4</v>
      </c>
      <c r="U52" s="20">
        <f>VLOOKUP(U$48,'DB Production'!$A:$S,MATCH($B52,'DB Production'!$A$1:$S$1,0),0)</f>
        <v>1</v>
      </c>
      <c r="V52" s="20">
        <f>VLOOKUP(V$48,'DB Production'!$A:$S,MATCH($B52,'DB Production'!$A$1:$S$1,0),0)</f>
        <v>11</v>
      </c>
      <c r="W52" s="20">
        <f>VLOOKUP(W$48,'DB Production'!$A:$S,MATCH($B52,'DB Production'!$A$1:$S$1,0),0)</f>
        <v>5</v>
      </c>
      <c r="X52" s="20">
        <f>VLOOKUP(X$48,'DB Production'!$A:$S,MATCH($B52,'DB Production'!$A$1:$S$1,0),0)</f>
        <v>11</v>
      </c>
      <c r="Y52" s="20">
        <f>VLOOKUP(Y$48,'DB Production'!$A:$S,MATCH($B52,'DB Production'!$A$1:$S$1,0),0)</f>
        <v>0</v>
      </c>
      <c r="Z52" s="20">
        <f>VLOOKUP(Z$48,'DB Production'!$A:$S,MATCH($B52,'DB Production'!$A$1:$S$1,0),0)</f>
        <v>2</v>
      </c>
      <c r="AA52" s="20">
        <f>VLOOKUP(AA$48,'DB Production'!$A:$S,MATCH($B52,'DB Production'!$A$1:$S$1,0),0)</f>
        <v>14</v>
      </c>
      <c r="AB52" s="20">
        <f>VLOOKUP(AB$48,'DB Production'!$A:$S,MATCH($B52,'DB Production'!$A$1:$S$1,0),0)</f>
        <v>0</v>
      </c>
      <c r="AC52" s="20">
        <f>VLOOKUP(AC$48,'DB Production'!$A:$S,MATCH($B52,'DB Production'!$A$1:$S$1,0),0)</f>
        <v>-1</v>
      </c>
      <c r="AD52" s="20">
        <f>VLOOKUP(AD$48,'DB Production'!$A:$S,MATCH($B52,'DB Production'!$A$1:$S$1,0),0)</f>
        <v>-1</v>
      </c>
      <c r="AE52" s="20">
        <f>VLOOKUP(AE$48,'DB Production'!$A:$S,MATCH($B52,'DB Production'!$A$1:$S$1,0),0)</f>
        <v>0</v>
      </c>
      <c r="AF52" s="20">
        <f>VLOOKUP(AF$48,'DB Production'!$A:$S,MATCH($B52,'DB Production'!$A$1:$S$1,0),0)</f>
        <v>6</v>
      </c>
      <c r="AG52" s="20">
        <f>VLOOKUP(AG$48,'DB Production'!$A:$S,MATCH($B52,'DB Production'!$A$1:$S$1,0),0)</f>
        <v>-2</v>
      </c>
      <c r="AH52" s="20">
        <f>VLOOKUP(AH$48,'DB Production'!$A:$S,MATCH($B52,'DB Production'!$A$1:$S$1,0),0)</f>
        <v>0</v>
      </c>
      <c r="AI52" s="20">
        <f>VLOOKUP(AI$48,'DB Production'!$A:$S,MATCH($B52,'DB Production'!$A$1:$S$1,0),0)</f>
        <v>0</v>
      </c>
      <c r="AJ52" s="20">
        <f>VLOOKUP(AJ$48,'DB Production'!$A:$S,MATCH($B52,'DB Production'!$A$1:$S$1,0),0)</f>
        <v>8</v>
      </c>
      <c r="AK52" s="20">
        <f>VLOOKUP(AK$48,'DB Production'!$A:$S,MATCH($B52,'DB Production'!$A$1:$S$1,0),0)</f>
        <v>7</v>
      </c>
      <c r="AM52" s="20">
        <f t="shared" si="6"/>
        <v>-1</v>
      </c>
      <c r="AN52" s="23">
        <f t="shared" si="7"/>
        <v>5</v>
      </c>
      <c r="AO52" s="23">
        <f t="shared" si="8"/>
        <v>3.1666666666666665</v>
      </c>
    </row>
    <row r="53" spans="2:41" x14ac:dyDescent="0.2">
      <c r="B53" s="17" t="s">
        <v>9</v>
      </c>
      <c r="C53" s="20">
        <f>VLOOKUP(C$48,'DB Production'!$A:$S,MATCH($B53,'DB Production'!$A$1:$S$1,0),0)</f>
        <v>8</v>
      </c>
      <c r="D53" s="20">
        <f>VLOOKUP(D$48,'DB Production'!$A:$S,MATCH($B53,'DB Production'!$A$1:$S$1,0),0)</f>
        <v>5</v>
      </c>
      <c r="E53" s="20">
        <f>VLOOKUP(E$48,'DB Production'!$A:$S,MATCH($B53,'DB Production'!$A$1:$S$1,0),0)</f>
        <v>2</v>
      </c>
      <c r="F53" s="20">
        <f>VLOOKUP(F$48,'DB Production'!$A:$S,MATCH($B53,'DB Production'!$A$1:$S$1,0),0)</f>
        <v>4</v>
      </c>
      <c r="G53" s="20">
        <f>VLOOKUP(G$48,'DB Production'!$A:$S,MATCH($B53,'DB Production'!$A$1:$S$1,0),0)</f>
        <v>4</v>
      </c>
      <c r="H53" s="20">
        <f>VLOOKUP(H$48,'DB Production'!$A:$S,MATCH($B53,'DB Production'!$A$1:$S$1,0),0)</f>
        <v>1</v>
      </c>
      <c r="I53" s="20">
        <f>VLOOKUP(I$48,'DB Production'!$A:$S,MATCH($B53,'DB Production'!$A$1:$S$1,0),0)</f>
        <v>0</v>
      </c>
      <c r="J53" s="20">
        <f>VLOOKUP(J$48,'DB Production'!$A:$S,MATCH($B53,'DB Production'!$A$1:$S$1,0),0)</f>
        <v>0</v>
      </c>
      <c r="K53" s="20">
        <f>VLOOKUP(K$48,'DB Production'!$A:$S,MATCH($B53,'DB Production'!$A$1:$S$1,0),0)</f>
        <v>0</v>
      </c>
      <c r="L53" s="20">
        <f>VLOOKUP(L$48,'DB Production'!$A:$S,MATCH($B53,'DB Production'!$A$1:$S$1,0),0)</f>
        <v>-2</v>
      </c>
      <c r="M53" s="20">
        <f>VLOOKUP(M$48,'DB Production'!$A:$S,MATCH($B53,'DB Production'!$A$1:$S$1,0),0)</f>
        <v>-1</v>
      </c>
      <c r="N53" s="20">
        <f>VLOOKUP(N$48,'DB Production'!$A:$S,MATCH($B53,'DB Production'!$A$1:$S$1,0),0)</f>
        <v>3</v>
      </c>
      <c r="O53" s="20">
        <f>VLOOKUP(O$48,'DB Production'!$A:$S,MATCH($B53,'DB Production'!$A$1:$S$1,0),0)</f>
        <v>0</v>
      </c>
      <c r="P53" s="20">
        <f>VLOOKUP(P$48,'DB Production'!$A:$S,MATCH($B53,'DB Production'!$A$1:$S$1,0),0)</f>
        <v>-2</v>
      </c>
      <c r="Q53" s="20">
        <f>VLOOKUP(Q$48,'DB Production'!$A:$S,MATCH($B53,'DB Production'!$A$1:$S$1,0),0)</f>
        <v>-3</v>
      </c>
      <c r="R53" s="20">
        <f>VLOOKUP(R$48,'DB Production'!$A:$S,MATCH($B53,'DB Production'!$A$1:$S$1,0),0)</f>
        <v>-2</v>
      </c>
      <c r="S53" s="20">
        <f>VLOOKUP(S$48,'DB Production'!$A:$S,MATCH($B53,'DB Production'!$A$1:$S$1,0),0)</f>
        <v>-2</v>
      </c>
      <c r="T53" s="20">
        <f>VLOOKUP(T$48,'DB Production'!$A:$S,MATCH($B53,'DB Production'!$A$1:$S$1,0),0)</f>
        <v>7</v>
      </c>
      <c r="U53" s="20">
        <f>VLOOKUP(U$48,'DB Production'!$A:$S,MATCH($B53,'DB Production'!$A$1:$S$1,0),0)</f>
        <v>2</v>
      </c>
      <c r="V53" s="20">
        <f>VLOOKUP(V$48,'DB Production'!$A:$S,MATCH($B53,'DB Production'!$A$1:$S$1,0),0)</f>
        <v>3</v>
      </c>
      <c r="W53" s="20">
        <f>VLOOKUP(W$48,'DB Production'!$A:$S,MATCH($B53,'DB Production'!$A$1:$S$1,0),0)</f>
        <v>1</v>
      </c>
      <c r="X53" s="20">
        <f>VLOOKUP(X$48,'DB Production'!$A:$S,MATCH($B53,'DB Production'!$A$1:$S$1,0),0)</f>
        <v>3</v>
      </c>
      <c r="Y53" s="20">
        <f>VLOOKUP(Y$48,'DB Production'!$A:$S,MATCH($B53,'DB Production'!$A$1:$S$1,0),0)</f>
        <v>7</v>
      </c>
      <c r="Z53" s="20">
        <f>VLOOKUP(Z$48,'DB Production'!$A:$S,MATCH($B53,'DB Production'!$A$1:$S$1,0),0)</f>
        <v>1</v>
      </c>
      <c r="AA53" s="20">
        <f>VLOOKUP(AA$48,'DB Production'!$A:$S,MATCH($B53,'DB Production'!$A$1:$S$1,0),0)</f>
        <v>2</v>
      </c>
      <c r="AB53" s="20">
        <f>VLOOKUP(AB$48,'DB Production'!$A:$S,MATCH($B53,'DB Production'!$A$1:$S$1,0),0)</f>
        <v>10</v>
      </c>
      <c r="AC53" s="20">
        <f>VLOOKUP(AC$48,'DB Production'!$A:$S,MATCH($B53,'DB Production'!$A$1:$S$1,0),0)</f>
        <v>3</v>
      </c>
      <c r="AD53" s="20">
        <f>VLOOKUP(AD$48,'DB Production'!$A:$S,MATCH($B53,'DB Production'!$A$1:$S$1,0),0)</f>
        <v>6</v>
      </c>
      <c r="AE53" s="20">
        <f>VLOOKUP(AE$48,'DB Production'!$A:$S,MATCH($B53,'DB Production'!$A$1:$S$1,0),0)</f>
        <v>7</v>
      </c>
      <c r="AF53" s="20">
        <f>VLOOKUP(AF$48,'DB Production'!$A:$S,MATCH($B53,'DB Production'!$A$1:$S$1,0),0)</f>
        <v>9</v>
      </c>
      <c r="AG53" s="20">
        <f>VLOOKUP(AG$48,'DB Production'!$A:$S,MATCH($B53,'DB Production'!$A$1:$S$1,0),0)</f>
        <v>10</v>
      </c>
      <c r="AH53" s="20">
        <f>VLOOKUP(AH$48,'DB Production'!$A:$S,MATCH($B53,'DB Production'!$A$1:$S$1,0),0)</f>
        <v>3</v>
      </c>
      <c r="AI53" s="20">
        <f>VLOOKUP(AI$48,'DB Production'!$A:$S,MATCH($B53,'DB Production'!$A$1:$S$1,0),0)</f>
        <v>4</v>
      </c>
      <c r="AJ53" s="20">
        <f>VLOOKUP(AJ$48,'DB Production'!$A:$S,MATCH($B53,'DB Production'!$A$1:$S$1,0),0)</f>
        <v>6</v>
      </c>
      <c r="AK53" s="20">
        <f>VLOOKUP(AK$48,'DB Production'!$A:$S,MATCH($B53,'DB Production'!$A$1:$S$1,0),0)</f>
        <v>4</v>
      </c>
      <c r="AM53" s="20">
        <f t="shared" si="6"/>
        <v>-2</v>
      </c>
      <c r="AN53" s="23">
        <f t="shared" si="7"/>
        <v>4.666666666666667</v>
      </c>
      <c r="AO53" s="23">
        <f t="shared" si="8"/>
        <v>6</v>
      </c>
    </row>
    <row r="54" spans="2:41" x14ac:dyDescent="0.2">
      <c r="B54" s="17" t="s">
        <v>16</v>
      </c>
      <c r="C54" s="20">
        <f>VLOOKUP(C$48,'DB Production'!$A:$S,MATCH($B54,'DB Production'!$A$1:$S$1,0),0)</f>
        <v>7</v>
      </c>
      <c r="D54" s="20">
        <f>VLOOKUP(D$48,'DB Production'!$A:$S,MATCH($B54,'DB Production'!$A$1:$S$1,0),0)</f>
        <v>2</v>
      </c>
      <c r="E54" s="20">
        <f>VLOOKUP(E$48,'DB Production'!$A:$S,MATCH($B54,'DB Production'!$A$1:$S$1,0),0)</f>
        <v>0</v>
      </c>
      <c r="F54" s="20">
        <f>VLOOKUP(F$48,'DB Production'!$A:$S,MATCH($B54,'DB Production'!$A$1:$S$1,0),0)</f>
        <v>-3</v>
      </c>
      <c r="G54" s="20">
        <f>VLOOKUP(G$48,'DB Production'!$A:$S,MATCH($B54,'DB Production'!$A$1:$S$1,0),0)</f>
        <v>9</v>
      </c>
      <c r="H54" s="20">
        <f>VLOOKUP(H$48,'DB Production'!$A:$S,MATCH($B54,'DB Production'!$A$1:$S$1,0),0)</f>
        <v>-5</v>
      </c>
      <c r="I54" s="20">
        <f>VLOOKUP(I$48,'DB Production'!$A:$S,MATCH($B54,'DB Production'!$A$1:$S$1,0),0)</f>
        <v>-7</v>
      </c>
      <c r="J54" s="20">
        <f>VLOOKUP(J$48,'DB Production'!$A:$S,MATCH($B54,'DB Production'!$A$1:$S$1,0),0)</f>
        <v>-7</v>
      </c>
      <c r="K54" s="20">
        <f>VLOOKUP(K$48,'DB Production'!$A:$S,MATCH($B54,'DB Production'!$A$1:$S$1,0),0)</f>
        <v>-8</v>
      </c>
      <c r="L54" s="20">
        <f>VLOOKUP(L$48,'DB Production'!$A:$S,MATCH($B54,'DB Production'!$A$1:$S$1,0),0)</f>
        <v>4</v>
      </c>
      <c r="M54" s="20">
        <f>VLOOKUP(M$48,'DB Production'!$A:$S,MATCH($B54,'DB Production'!$A$1:$S$1,0),0)</f>
        <v>-6</v>
      </c>
      <c r="N54" s="20">
        <f>VLOOKUP(N$48,'DB Production'!$A:$S,MATCH($B54,'DB Production'!$A$1:$S$1,0),0)</f>
        <v>4</v>
      </c>
      <c r="O54" s="20">
        <f>VLOOKUP(O$48,'DB Production'!$A:$S,MATCH($B54,'DB Production'!$A$1:$S$1,0),0)</f>
        <v>0</v>
      </c>
      <c r="P54" s="20">
        <f>VLOOKUP(P$48,'DB Production'!$A:$S,MATCH($B54,'DB Production'!$A$1:$S$1,0),0)</f>
        <v>0</v>
      </c>
      <c r="Q54" s="20">
        <f>VLOOKUP(Q$48,'DB Production'!$A:$S,MATCH($B54,'DB Production'!$A$1:$S$1,0),0)</f>
        <v>-5</v>
      </c>
      <c r="R54" s="20">
        <f>VLOOKUP(R$48,'DB Production'!$A:$S,MATCH($B54,'DB Production'!$A$1:$S$1,0),0)</f>
        <v>-8</v>
      </c>
      <c r="S54" s="20">
        <f>VLOOKUP(S$48,'DB Production'!$A:$S,MATCH($B54,'DB Production'!$A$1:$S$1,0),0)</f>
        <v>-8</v>
      </c>
      <c r="T54" s="20">
        <f>VLOOKUP(T$48,'DB Production'!$A:$S,MATCH($B54,'DB Production'!$A$1:$S$1,0),0)</f>
        <v>0</v>
      </c>
      <c r="U54" s="20">
        <f>VLOOKUP(U$48,'DB Production'!$A:$S,MATCH($B54,'DB Production'!$A$1:$S$1,0),0)</f>
        <v>5</v>
      </c>
      <c r="V54" s="20">
        <f>VLOOKUP(V$48,'DB Production'!$A:$S,MATCH($B54,'DB Production'!$A$1:$S$1,0),0)</f>
        <v>-1</v>
      </c>
      <c r="W54" s="20">
        <f>VLOOKUP(W$48,'DB Production'!$A:$S,MATCH($B54,'DB Production'!$A$1:$S$1,0),0)</f>
        <v>0</v>
      </c>
      <c r="X54" s="20">
        <f>VLOOKUP(X$48,'DB Production'!$A:$S,MATCH($B54,'DB Production'!$A$1:$S$1,0),0)</f>
        <v>-1</v>
      </c>
      <c r="Y54" s="20">
        <f>VLOOKUP(Y$48,'DB Production'!$A:$S,MATCH($B54,'DB Production'!$A$1:$S$1,0),0)</f>
        <v>5</v>
      </c>
      <c r="Z54" s="20">
        <f>VLOOKUP(Z$48,'DB Production'!$A:$S,MATCH($B54,'DB Production'!$A$1:$S$1,0),0)</f>
        <v>0</v>
      </c>
      <c r="AA54" s="20">
        <f>VLOOKUP(AA$48,'DB Production'!$A:$S,MATCH($B54,'DB Production'!$A$1:$S$1,0),0)</f>
        <v>0</v>
      </c>
      <c r="AB54" s="20">
        <f>VLOOKUP(AB$48,'DB Production'!$A:$S,MATCH($B54,'DB Production'!$A$1:$S$1,0),0)</f>
        <v>12</v>
      </c>
      <c r="AC54" s="20">
        <f>VLOOKUP(AC$48,'DB Production'!$A:$S,MATCH($B54,'DB Production'!$A$1:$S$1,0),0)</f>
        <v>11</v>
      </c>
      <c r="AD54" s="20">
        <f>VLOOKUP(AD$48,'DB Production'!$A:$S,MATCH($B54,'DB Production'!$A$1:$S$1,0),0)</f>
        <v>0</v>
      </c>
      <c r="AE54" s="20">
        <f>VLOOKUP(AE$48,'DB Production'!$A:$S,MATCH($B54,'DB Production'!$A$1:$S$1,0),0)</f>
        <v>14</v>
      </c>
      <c r="AF54" s="20">
        <f>VLOOKUP(AF$48,'DB Production'!$A:$S,MATCH($B54,'DB Production'!$A$1:$S$1,0),0)</f>
        <v>10</v>
      </c>
      <c r="AG54" s="20">
        <f>VLOOKUP(AG$48,'DB Production'!$A:$S,MATCH($B54,'DB Production'!$A$1:$S$1,0),0)</f>
        <v>7</v>
      </c>
      <c r="AH54" s="20">
        <f>VLOOKUP(AH$48,'DB Production'!$A:$S,MATCH($B54,'DB Production'!$A$1:$S$1,0),0)</f>
        <v>12</v>
      </c>
      <c r="AI54" s="20">
        <f>VLOOKUP(AI$48,'DB Production'!$A:$S,MATCH($B54,'DB Production'!$A$1:$S$1,0),0)</f>
        <v>10</v>
      </c>
      <c r="AJ54" s="20">
        <f>VLOOKUP(AJ$48,'DB Production'!$A:$S,MATCH($B54,'DB Production'!$A$1:$S$1,0),0)</f>
        <v>11</v>
      </c>
      <c r="AK54" s="20">
        <f>VLOOKUP(AK$48,'DB Production'!$A:$S,MATCH($B54,'DB Production'!$A$1:$S$1,0),0)</f>
        <v>0</v>
      </c>
      <c r="AM54" s="20">
        <f t="shared" si="6"/>
        <v>-11</v>
      </c>
      <c r="AN54" s="23">
        <f t="shared" si="7"/>
        <v>7</v>
      </c>
      <c r="AO54" s="23">
        <f t="shared" si="8"/>
        <v>8.3333333333333339</v>
      </c>
    </row>
    <row r="55" spans="2:41" x14ac:dyDescent="0.2">
      <c r="B55" s="17" t="s">
        <v>23</v>
      </c>
      <c r="C55" s="20">
        <f>VLOOKUP(C$48,'DB Production'!$A:$S,MATCH($B55,'DB Production'!$A$1:$S$1,0),0)</f>
        <v>5</v>
      </c>
      <c r="D55" s="20">
        <f>VLOOKUP(D$48,'DB Production'!$A:$S,MATCH($B55,'DB Production'!$A$1:$S$1,0),0)</f>
        <v>0</v>
      </c>
      <c r="E55" s="20">
        <f>VLOOKUP(E$48,'DB Production'!$A:$S,MATCH($B55,'DB Production'!$A$1:$S$1,0),0)</f>
        <v>-2</v>
      </c>
      <c r="F55" s="20">
        <f>VLOOKUP(F$48,'DB Production'!$A:$S,MATCH($B55,'DB Production'!$A$1:$S$1,0),0)</f>
        <v>-2</v>
      </c>
      <c r="G55" s="20">
        <f>VLOOKUP(G$48,'DB Production'!$A:$S,MATCH($B55,'DB Production'!$A$1:$S$1,0),0)</f>
        <v>-3</v>
      </c>
      <c r="H55" s="20">
        <f>VLOOKUP(H$48,'DB Production'!$A:$S,MATCH($B55,'DB Production'!$A$1:$S$1,0),0)</f>
        <v>3</v>
      </c>
      <c r="I55" s="20">
        <f>VLOOKUP(I$48,'DB Production'!$A:$S,MATCH($B55,'DB Production'!$A$1:$S$1,0),0)</f>
        <v>-5</v>
      </c>
      <c r="J55" s="20">
        <f>VLOOKUP(J$48,'DB Production'!$A:$S,MATCH($B55,'DB Production'!$A$1:$S$1,0),0)</f>
        <v>-5</v>
      </c>
      <c r="K55" s="20">
        <f>VLOOKUP(K$48,'DB Production'!$A:$S,MATCH($B55,'DB Production'!$A$1:$S$1,0),0)</f>
        <v>-10</v>
      </c>
      <c r="L55" s="20">
        <f>VLOOKUP(L$48,'DB Production'!$A:$S,MATCH($B55,'DB Production'!$A$1:$S$1,0),0)</f>
        <v>-8</v>
      </c>
      <c r="M55" s="20">
        <f>VLOOKUP(M$48,'DB Production'!$A:$S,MATCH($B55,'DB Production'!$A$1:$S$1,0),0)</f>
        <v>-2</v>
      </c>
      <c r="N55" s="20">
        <f>VLOOKUP(N$48,'DB Production'!$A:$S,MATCH($B55,'DB Production'!$A$1:$S$1,0),0)</f>
        <v>0</v>
      </c>
      <c r="O55" s="20">
        <f>VLOOKUP(O$48,'DB Production'!$A:$S,MATCH($B55,'DB Production'!$A$1:$S$1,0),0)</f>
        <v>7</v>
      </c>
      <c r="P55" s="20">
        <f>VLOOKUP(P$48,'DB Production'!$A:$S,MATCH($B55,'DB Production'!$A$1:$S$1,0),0)</f>
        <v>4</v>
      </c>
      <c r="Q55" s="20">
        <f>VLOOKUP(Q$48,'DB Production'!$A:$S,MATCH($B55,'DB Production'!$A$1:$S$1,0),0)</f>
        <v>-1</v>
      </c>
      <c r="R55" s="20">
        <f>VLOOKUP(R$48,'DB Production'!$A:$S,MATCH($B55,'DB Production'!$A$1:$S$1,0),0)</f>
        <v>-9</v>
      </c>
      <c r="S55" s="20">
        <f>VLOOKUP(S$48,'DB Production'!$A:$S,MATCH($B55,'DB Production'!$A$1:$S$1,0),0)</f>
        <v>-9</v>
      </c>
      <c r="T55" s="20">
        <f>VLOOKUP(T$48,'DB Production'!$A:$S,MATCH($B55,'DB Production'!$A$1:$S$1,0),0)</f>
        <v>16</v>
      </c>
      <c r="U55" s="20">
        <f>VLOOKUP(U$48,'DB Production'!$A:$S,MATCH($B55,'DB Production'!$A$1:$S$1,0),0)</f>
        <v>14</v>
      </c>
      <c r="V55" s="20">
        <f>VLOOKUP(V$48,'DB Production'!$A:$S,MATCH($B55,'DB Production'!$A$1:$S$1,0),0)</f>
        <v>5</v>
      </c>
      <c r="W55" s="20">
        <f>VLOOKUP(W$48,'DB Production'!$A:$S,MATCH($B55,'DB Production'!$A$1:$S$1,0),0)</f>
        <v>8</v>
      </c>
      <c r="X55" s="20">
        <f>VLOOKUP(X$48,'DB Production'!$A:$S,MATCH($B55,'DB Production'!$A$1:$S$1,0),0)</f>
        <v>8</v>
      </c>
      <c r="Y55" s="20">
        <f>VLOOKUP(Y$48,'DB Production'!$A:$S,MATCH($B55,'DB Production'!$A$1:$S$1,0),0)</f>
        <v>8</v>
      </c>
      <c r="Z55" s="20">
        <f>VLOOKUP(Z$48,'DB Production'!$A:$S,MATCH($B55,'DB Production'!$A$1:$S$1,0),0)</f>
        <v>11</v>
      </c>
      <c r="AA55" s="20">
        <f>VLOOKUP(AA$48,'DB Production'!$A:$S,MATCH($B55,'DB Production'!$A$1:$S$1,0),0)</f>
        <v>12</v>
      </c>
      <c r="AB55" s="20">
        <f>VLOOKUP(AB$48,'DB Production'!$A:$S,MATCH($B55,'DB Production'!$A$1:$S$1,0),0)</f>
        <v>9</v>
      </c>
      <c r="AC55" s="20">
        <f>VLOOKUP(AC$48,'DB Production'!$A:$S,MATCH($B55,'DB Production'!$A$1:$S$1,0),0)</f>
        <v>13</v>
      </c>
      <c r="AD55" s="20">
        <f>VLOOKUP(AD$48,'DB Production'!$A:$S,MATCH($B55,'DB Production'!$A$1:$S$1,0),0)</f>
        <v>10</v>
      </c>
      <c r="AE55" s="20">
        <f>VLOOKUP(AE$48,'DB Production'!$A:$S,MATCH($B55,'DB Production'!$A$1:$S$1,0),0)</f>
        <v>9</v>
      </c>
      <c r="AF55" s="20">
        <f>VLOOKUP(AF$48,'DB Production'!$A:$S,MATCH($B55,'DB Production'!$A$1:$S$1,0),0)</f>
        <v>12</v>
      </c>
      <c r="AG55" s="20">
        <f>VLOOKUP(AG$48,'DB Production'!$A:$S,MATCH($B55,'DB Production'!$A$1:$S$1,0),0)</f>
        <v>4</v>
      </c>
      <c r="AH55" s="20">
        <f>VLOOKUP(AH$48,'DB Production'!$A:$S,MATCH($B55,'DB Production'!$A$1:$S$1,0),0)</f>
        <v>4</v>
      </c>
      <c r="AI55" s="20">
        <f>VLOOKUP(AI$48,'DB Production'!$A:$S,MATCH($B55,'DB Production'!$A$1:$S$1,0),0)</f>
        <v>-2</v>
      </c>
      <c r="AJ55" s="20">
        <f>VLOOKUP(AJ$48,'DB Production'!$A:$S,MATCH($B55,'DB Production'!$A$1:$S$1,0),0)</f>
        <v>-2</v>
      </c>
      <c r="AK55" s="20">
        <f>VLOOKUP(AK$48,'DB Production'!$A:$S,MATCH($B55,'DB Production'!$A$1:$S$1,0),0)</f>
        <v>-1</v>
      </c>
      <c r="AM55" s="20">
        <f t="shared" si="6"/>
        <v>1</v>
      </c>
      <c r="AN55" s="23">
        <f t="shared" si="7"/>
        <v>-1.6666666666666667</v>
      </c>
      <c r="AO55" s="23">
        <f t="shared" si="8"/>
        <v>2.5</v>
      </c>
    </row>
    <row r="56" spans="2:41" x14ac:dyDescent="0.2">
      <c r="B56" s="17" t="s">
        <v>21</v>
      </c>
      <c r="C56" s="20">
        <f>VLOOKUP(C$48,'DB Production'!$A:$S,MATCH($B56,'DB Production'!$A$1:$S$1,0),0)</f>
        <v>12</v>
      </c>
      <c r="D56" s="20">
        <f>VLOOKUP(D$48,'DB Production'!$A:$S,MATCH($B56,'DB Production'!$A$1:$S$1,0),0)</f>
        <v>8</v>
      </c>
      <c r="E56" s="20">
        <f>VLOOKUP(E$48,'DB Production'!$A:$S,MATCH($B56,'DB Production'!$A$1:$S$1,0),0)</f>
        <v>11</v>
      </c>
      <c r="F56" s="20">
        <f>VLOOKUP(F$48,'DB Production'!$A:$S,MATCH($B56,'DB Production'!$A$1:$S$1,0),0)</f>
        <v>10</v>
      </c>
      <c r="G56" s="20">
        <f>VLOOKUP(G$48,'DB Production'!$A:$S,MATCH($B56,'DB Production'!$A$1:$S$1,0),0)</f>
        <v>10</v>
      </c>
      <c r="H56" s="20">
        <f>VLOOKUP(H$48,'DB Production'!$A:$S,MATCH($B56,'DB Production'!$A$1:$S$1,0),0)</f>
        <v>7</v>
      </c>
      <c r="I56" s="20">
        <f>VLOOKUP(I$48,'DB Production'!$A:$S,MATCH($B56,'DB Production'!$A$1:$S$1,0),0)</f>
        <v>0</v>
      </c>
      <c r="J56" s="20">
        <f>VLOOKUP(J$48,'DB Production'!$A:$S,MATCH($B56,'DB Production'!$A$1:$S$1,0),0)</f>
        <v>0</v>
      </c>
      <c r="K56" s="20">
        <f>VLOOKUP(K$48,'DB Production'!$A:$S,MATCH($B56,'DB Production'!$A$1:$S$1,0),0)</f>
        <v>6</v>
      </c>
      <c r="L56" s="20">
        <f>VLOOKUP(L$48,'DB Production'!$A:$S,MATCH($B56,'DB Production'!$A$1:$S$1,0),0)</f>
        <v>-9</v>
      </c>
      <c r="M56" s="20">
        <f>VLOOKUP(M$48,'DB Production'!$A:$S,MATCH($B56,'DB Production'!$A$1:$S$1,0),0)</f>
        <v>-11</v>
      </c>
      <c r="N56" s="20">
        <f>VLOOKUP(N$48,'DB Production'!$A:$S,MATCH($B56,'DB Production'!$A$1:$S$1,0),0)</f>
        <v>-6</v>
      </c>
      <c r="O56" s="20">
        <f>VLOOKUP(O$48,'DB Production'!$A:$S,MATCH($B56,'DB Production'!$A$1:$S$1,0),0)</f>
        <v>10</v>
      </c>
      <c r="P56" s="20">
        <f>VLOOKUP(P$48,'DB Production'!$A:$S,MATCH($B56,'DB Production'!$A$1:$S$1,0),0)</f>
        <v>6</v>
      </c>
      <c r="Q56" s="20">
        <f>VLOOKUP(Q$48,'DB Production'!$A:$S,MATCH($B56,'DB Production'!$A$1:$S$1,0),0)</f>
        <v>-13</v>
      </c>
      <c r="R56" s="20">
        <f>VLOOKUP(R$48,'DB Production'!$A:$S,MATCH($B56,'DB Production'!$A$1:$S$1,0),0)</f>
        <v>-11</v>
      </c>
      <c r="S56" s="20">
        <f>VLOOKUP(S$48,'DB Production'!$A:$S,MATCH($B56,'DB Production'!$A$1:$S$1,0),0)</f>
        <v>-11</v>
      </c>
      <c r="T56" s="20">
        <f>VLOOKUP(T$48,'DB Production'!$A:$S,MATCH($B56,'DB Production'!$A$1:$S$1,0),0)</f>
        <v>12</v>
      </c>
      <c r="U56" s="20">
        <f>VLOOKUP(U$48,'DB Production'!$A:$S,MATCH($B56,'DB Production'!$A$1:$S$1,0),0)</f>
        <v>-1</v>
      </c>
      <c r="V56" s="20">
        <f>VLOOKUP(V$48,'DB Production'!$A:$S,MATCH($B56,'DB Production'!$A$1:$S$1,0),0)</f>
        <v>0</v>
      </c>
      <c r="W56" s="20">
        <f>VLOOKUP(W$48,'DB Production'!$A:$S,MATCH($B56,'DB Production'!$A$1:$S$1,0),0)</f>
        <v>0</v>
      </c>
      <c r="X56" s="20">
        <f>VLOOKUP(X$48,'DB Production'!$A:$S,MATCH($B56,'DB Production'!$A$1:$S$1,0),0)</f>
        <v>0</v>
      </c>
      <c r="Y56" s="20">
        <f>VLOOKUP(Y$48,'DB Production'!$A:$S,MATCH($B56,'DB Production'!$A$1:$S$1,0),0)</f>
        <v>0</v>
      </c>
      <c r="Z56" s="20">
        <f>VLOOKUP(Z$48,'DB Production'!$A:$S,MATCH($B56,'DB Production'!$A$1:$S$1,0),0)</f>
        <v>-2</v>
      </c>
      <c r="AA56" s="20">
        <f>VLOOKUP(AA$48,'DB Production'!$A:$S,MATCH($B56,'DB Production'!$A$1:$S$1,0),0)</f>
        <v>-2</v>
      </c>
      <c r="AB56" s="20">
        <f>VLOOKUP(AB$48,'DB Production'!$A:$S,MATCH($B56,'DB Production'!$A$1:$S$1,0),0)</f>
        <v>0</v>
      </c>
      <c r="AC56" s="20">
        <f>VLOOKUP(AC$48,'DB Production'!$A:$S,MATCH($B56,'DB Production'!$A$1:$S$1,0),0)</f>
        <v>-2</v>
      </c>
      <c r="AD56" s="20">
        <f>VLOOKUP(AD$48,'DB Production'!$A:$S,MATCH($B56,'DB Production'!$A$1:$S$1,0),0)</f>
        <v>-2</v>
      </c>
      <c r="AE56" s="20">
        <f>VLOOKUP(AE$48,'DB Production'!$A:$S,MATCH($B56,'DB Production'!$A$1:$S$1,0),0)</f>
        <v>-1</v>
      </c>
      <c r="AF56" s="20">
        <f>VLOOKUP(AF$48,'DB Production'!$A:$S,MATCH($B56,'DB Production'!$A$1:$S$1,0),0)</f>
        <v>16</v>
      </c>
      <c r="AG56" s="20">
        <f>VLOOKUP(AG$48,'DB Production'!$A:$S,MATCH($B56,'DB Production'!$A$1:$S$1,0),0)</f>
        <v>11</v>
      </c>
      <c r="AH56" s="20">
        <f>VLOOKUP(AH$48,'DB Production'!$A:$S,MATCH($B56,'DB Production'!$A$1:$S$1,0),0)</f>
        <v>14</v>
      </c>
      <c r="AI56" s="20">
        <f>VLOOKUP(AI$48,'DB Production'!$A:$S,MATCH($B56,'DB Production'!$A$1:$S$1,0),0)</f>
        <v>-4</v>
      </c>
      <c r="AJ56" s="20">
        <f>VLOOKUP(AJ$48,'DB Production'!$A:$S,MATCH($B56,'DB Production'!$A$1:$S$1,0),0)</f>
        <v>-4</v>
      </c>
      <c r="AK56" s="20">
        <f>VLOOKUP(AK$48,'DB Production'!$A:$S,MATCH($B56,'DB Production'!$A$1:$S$1,0),0)</f>
        <v>0</v>
      </c>
      <c r="AM56" s="20">
        <f t="shared" si="6"/>
        <v>4</v>
      </c>
      <c r="AN56" s="23">
        <f t="shared" si="7"/>
        <v>-2.6666666666666665</v>
      </c>
      <c r="AO56" s="23">
        <f t="shared" si="8"/>
        <v>5.5</v>
      </c>
    </row>
    <row r="57" spans="2:41" x14ac:dyDescent="0.2">
      <c r="B57" s="17" t="s">
        <v>18</v>
      </c>
      <c r="C57" s="20">
        <f>VLOOKUP(C$48,'DB Production'!$A:$S,MATCH($B57,'DB Production'!$A$1:$S$1,0),0)</f>
        <v>-2</v>
      </c>
      <c r="D57" s="20">
        <f>VLOOKUP(D$48,'DB Production'!$A:$S,MATCH($B57,'DB Production'!$A$1:$S$1,0),0)</f>
        <v>0</v>
      </c>
      <c r="E57" s="20">
        <f>VLOOKUP(E$48,'DB Production'!$A:$S,MATCH($B57,'DB Production'!$A$1:$S$1,0),0)</f>
        <v>8</v>
      </c>
      <c r="F57" s="20">
        <f>VLOOKUP(F$48,'DB Production'!$A:$S,MATCH($B57,'DB Production'!$A$1:$S$1,0),0)</f>
        <v>11</v>
      </c>
      <c r="G57" s="20">
        <f>VLOOKUP(G$48,'DB Production'!$A:$S,MATCH($B57,'DB Production'!$A$1:$S$1,0),0)</f>
        <v>12</v>
      </c>
      <c r="H57" s="20">
        <f>VLOOKUP(H$48,'DB Production'!$A:$S,MATCH($B57,'DB Production'!$A$1:$S$1,0),0)</f>
        <v>6</v>
      </c>
      <c r="I57" s="20">
        <f>VLOOKUP(I$48,'DB Production'!$A:$S,MATCH($B57,'DB Production'!$A$1:$S$1,0),0)</f>
        <v>0</v>
      </c>
      <c r="J57" s="20">
        <f>VLOOKUP(J$48,'DB Production'!$A:$S,MATCH($B57,'DB Production'!$A$1:$S$1,0),0)</f>
        <v>0</v>
      </c>
      <c r="K57" s="20">
        <f>VLOOKUP(K$48,'DB Production'!$A:$S,MATCH($B57,'DB Production'!$A$1:$S$1,0),0)</f>
        <v>5</v>
      </c>
      <c r="L57" s="20">
        <f>VLOOKUP(L$48,'DB Production'!$A:$S,MATCH($B57,'DB Production'!$A$1:$S$1,0),0)</f>
        <v>-6</v>
      </c>
      <c r="M57" s="20">
        <f>VLOOKUP(M$48,'DB Production'!$A:$S,MATCH($B57,'DB Production'!$A$1:$S$1,0),0)</f>
        <v>-4</v>
      </c>
      <c r="N57" s="20">
        <f>VLOOKUP(N$48,'DB Production'!$A:$S,MATCH($B57,'DB Production'!$A$1:$S$1,0),0)</f>
        <v>7</v>
      </c>
      <c r="O57" s="20">
        <f>VLOOKUP(O$48,'DB Production'!$A:$S,MATCH($B57,'DB Production'!$A$1:$S$1,0),0)</f>
        <v>9</v>
      </c>
      <c r="P57" s="20">
        <f>VLOOKUP(P$48,'DB Production'!$A:$S,MATCH($B57,'DB Production'!$A$1:$S$1,0),0)</f>
        <v>0</v>
      </c>
      <c r="Q57" s="20">
        <f>VLOOKUP(Q$48,'DB Production'!$A:$S,MATCH($B57,'DB Production'!$A$1:$S$1,0),0)</f>
        <v>-12</v>
      </c>
      <c r="R57" s="20">
        <f>VLOOKUP(R$48,'DB Production'!$A:$S,MATCH($B57,'DB Production'!$A$1:$S$1,0),0)</f>
        <v>4</v>
      </c>
      <c r="S57" s="20">
        <f>VLOOKUP(S$48,'DB Production'!$A:$S,MATCH($B57,'DB Production'!$A$1:$S$1,0),0)</f>
        <v>4</v>
      </c>
      <c r="T57" s="20">
        <f>VLOOKUP(T$48,'DB Production'!$A:$S,MATCH($B57,'DB Production'!$A$1:$S$1,0),0)</f>
        <v>13</v>
      </c>
      <c r="U57" s="20">
        <f>VLOOKUP(U$48,'DB Production'!$A:$S,MATCH($B57,'DB Production'!$A$1:$S$1,0),0)</f>
        <v>0</v>
      </c>
      <c r="V57" s="20">
        <f>VLOOKUP(V$48,'DB Production'!$A:$S,MATCH($B57,'DB Production'!$A$1:$S$1,0),0)</f>
        <v>12</v>
      </c>
      <c r="W57" s="20">
        <f>VLOOKUP(W$48,'DB Production'!$A:$S,MATCH($B57,'DB Production'!$A$1:$S$1,0),0)</f>
        <v>0</v>
      </c>
      <c r="X57" s="20">
        <f>VLOOKUP(X$48,'DB Production'!$A:$S,MATCH($B57,'DB Production'!$A$1:$S$1,0),0)</f>
        <v>0</v>
      </c>
      <c r="Y57" s="20">
        <f>VLOOKUP(Y$48,'DB Production'!$A:$S,MATCH($B57,'DB Production'!$A$1:$S$1,0),0)</f>
        <v>10</v>
      </c>
      <c r="Z57" s="20">
        <f>VLOOKUP(Z$48,'DB Production'!$A:$S,MATCH($B57,'DB Production'!$A$1:$S$1,0),0)</f>
        <v>0</v>
      </c>
      <c r="AA57" s="20">
        <f>VLOOKUP(AA$48,'DB Production'!$A:$S,MATCH($B57,'DB Production'!$A$1:$S$1,0),0)</f>
        <v>3</v>
      </c>
      <c r="AB57" s="20">
        <f>VLOOKUP(AB$48,'DB Production'!$A:$S,MATCH($B57,'DB Production'!$A$1:$S$1,0),0)</f>
        <v>6</v>
      </c>
      <c r="AC57" s="20">
        <f>VLOOKUP(AC$48,'DB Production'!$A:$S,MATCH($B57,'DB Production'!$A$1:$S$1,0),0)</f>
        <v>8</v>
      </c>
      <c r="AD57" s="20">
        <f>VLOOKUP(AD$48,'DB Production'!$A:$S,MATCH($B57,'DB Production'!$A$1:$S$1,0),0)</f>
        <v>12</v>
      </c>
      <c r="AE57" s="20">
        <f>VLOOKUP(AE$48,'DB Production'!$A:$S,MATCH($B57,'DB Production'!$A$1:$S$1,0),0)</f>
        <v>6</v>
      </c>
      <c r="AF57" s="20">
        <f>VLOOKUP(AF$48,'DB Production'!$A:$S,MATCH($B57,'DB Production'!$A$1:$S$1,0),0)</f>
        <v>13</v>
      </c>
      <c r="AG57" s="20">
        <f>VLOOKUP(AG$48,'DB Production'!$A:$S,MATCH($B57,'DB Production'!$A$1:$S$1,0),0)</f>
        <v>13</v>
      </c>
      <c r="AH57" s="20">
        <f>VLOOKUP(AH$48,'DB Production'!$A:$S,MATCH($B57,'DB Production'!$A$1:$S$1,0),0)</f>
        <v>13</v>
      </c>
      <c r="AI57" s="20">
        <f>VLOOKUP(AI$48,'DB Production'!$A:$S,MATCH($B57,'DB Production'!$A$1:$S$1,0),0)</f>
        <v>9</v>
      </c>
      <c r="AJ57" s="20">
        <f>VLOOKUP(AJ$48,'DB Production'!$A:$S,MATCH($B57,'DB Production'!$A$1:$S$1,0),0)</f>
        <v>9</v>
      </c>
      <c r="AK57" s="20">
        <f>VLOOKUP(AK$48,'DB Production'!$A:$S,MATCH($B57,'DB Production'!$A$1:$S$1,0),0)</f>
        <v>10</v>
      </c>
      <c r="AM57" s="20">
        <f t="shared" si="6"/>
        <v>1</v>
      </c>
      <c r="AN57" s="23">
        <f t="shared" si="7"/>
        <v>9.3333333333333339</v>
      </c>
      <c r="AO57" s="23">
        <f t="shared" si="8"/>
        <v>11.166666666666666</v>
      </c>
    </row>
    <row r="58" spans="2:41" x14ac:dyDescent="0.2">
      <c r="B58" s="17" t="s">
        <v>17</v>
      </c>
      <c r="C58" s="20">
        <f>VLOOKUP(C$48,'DB Production'!$A:$S,MATCH($B58,'DB Production'!$A$1:$S$1,0),0)</f>
        <v>3</v>
      </c>
      <c r="D58" s="20">
        <f>VLOOKUP(D$48,'DB Production'!$A:$S,MATCH($B58,'DB Production'!$A$1:$S$1,0),0)</f>
        <v>0</v>
      </c>
      <c r="E58" s="20">
        <f>VLOOKUP(E$48,'DB Production'!$A:$S,MATCH($B58,'DB Production'!$A$1:$S$1,0),0)</f>
        <v>-1</v>
      </c>
      <c r="F58" s="20">
        <f>VLOOKUP(F$48,'DB Production'!$A:$S,MATCH($B58,'DB Production'!$A$1:$S$1,0),0)</f>
        <v>1</v>
      </c>
      <c r="G58" s="20">
        <f>VLOOKUP(G$48,'DB Production'!$A:$S,MATCH($B58,'DB Production'!$A$1:$S$1,0),0)</f>
        <v>-4</v>
      </c>
      <c r="H58" s="20">
        <f>VLOOKUP(H$48,'DB Production'!$A:$S,MATCH($B58,'DB Production'!$A$1:$S$1,0),0)</f>
        <v>-6</v>
      </c>
      <c r="I58" s="20">
        <f>VLOOKUP(I$48,'DB Production'!$A:$S,MATCH($B58,'DB Production'!$A$1:$S$1,0),0)</f>
        <v>-6</v>
      </c>
      <c r="J58" s="20">
        <f>VLOOKUP(J$48,'DB Production'!$A:$S,MATCH($B58,'DB Production'!$A$1:$S$1,0),0)</f>
        <v>-6</v>
      </c>
      <c r="K58" s="20">
        <f>VLOOKUP(K$48,'DB Production'!$A:$S,MATCH($B58,'DB Production'!$A$1:$S$1,0),0)</f>
        <v>-3</v>
      </c>
      <c r="L58" s="20">
        <f>VLOOKUP(L$48,'DB Production'!$A:$S,MATCH($B58,'DB Production'!$A$1:$S$1,0),0)</f>
        <v>-3</v>
      </c>
      <c r="M58" s="20">
        <f>VLOOKUP(M$48,'DB Production'!$A:$S,MATCH($B58,'DB Production'!$A$1:$S$1,0),0)</f>
        <v>-10</v>
      </c>
      <c r="N58" s="20">
        <f>VLOOKUP(N$48,'DB Production'!$A:$S,MATCH($B58,'DB Production'!$A$1:$S$1,0),0)</f>
        <v>-4</v>
      </c>
      <c r="O58" s="20">
        <f>VLOOKUP(O$48,'DB Production'!$A:$S,MATCH($B58,'DB Production'!$A$1:$S$1,0),0)</f>
        <v>-1</v>
      </c>
      <c r="P58" s="20">
        <f>VLOOKUP(P$48,'DB Production'!$A:$S,MATCH($B58,'DB Production'!$A$1:$S$1,0),0)</f>
        <v>-5</v>
      </c>
      <c r="Q58" s="20">
        <f>VLOOKUP(Q$48,'DB Production'!$A:$S,MATCH($B58,'DB Production'!$A$1:$S$1,0),0)</f>
        <v>-11</v>
      </c>
      <c r="R58" s="20">
        <f>VLOOKUP(R$48,'DB Production'!$A:$S,MATCH($B58,'DB Production'!$A$1:$S$1,0),0)</f>
        <v>-6</v>
      </c>
      <c r="S58" s="20">
        <f>VLOOKUP(S$48,'DB Production'!$A:$S,MATCH($B58,'DB Production'!$A$1:$S$1,0),0)</f>
        <v>-6</v>
      </c>
      <c r="T58" s="20">
        <f>VLOOKUP(T$48,'DB Production'!$A:$S,MATCH($B58,'DB Production'!$A$1:$S$1,0),0)</f>
        <v>2</v>
      </c>
      <c r="U58" s="20">
        <f>VLOOKUP(U$48,'DB Production'!$A:$S,MATCH($B58,'DB Production'!$A$1:$S$1,0),0)</f>
        <v>10</v>
      </c>
      <c r="V58" s="20">
        <f>VLOOKUP(V$48,'DB Production'!$A:$S,MATCH($B58,'DB Production'!$A$1:$S$1,0),0)</f>
        <v>6</v>
      </c>
      <c r="W58" s="20">
        <f>VLOOKUP(W$48,'DB Production'!$A:$S,MATCH($B58,'DB Production'!$A$1:$S$1,0),0)</f>
        <v>4</v>
      </c>
      <c r="X58" s="20">
        <f>VLOOKUP(X$48,'DB Production'!$A:$S,MATCH($B58,'DB Production'!$A$1:$S$1,0),0)</f>
        <v>2</v>
      </c>
      <c r="Y58" s="20">
        <f>VLOOKUP(Y$48,'DB Production'!$A:$S,MATCH($B58,'DB Production'!$A$1:$S$1,0),0)</f>
        <v>3</v>
      </c>
      <c r="Z58" s="20">
        <f>VLOOKUP(Z$48,'DB Production'!$A:$S,MATCH($B58,'DB Production'!$A$1:$S$1,0),0)</f>
        <v>7</v>
      </c>
      <c r="AA58" s="20">
        <f>VLOOKUP(AA$48,'DB Production'!$A:$S,MATCH($B58,'DB Production'!$A$1:$S$1,0),0)</f>
        <v>6</v>
      </c>
      <c r="AB58" s="20">
        <f>VLOOKUP(AB$48,'DB Production'!$A:$S,MATCH($B58,'DB Production'!$A$1:$S$1,0),0)</f>
        <v>5</v>
      </c>
      <c r="AC58" s="20">
        <f>VLOOKUP(AC$48,'DB Production'!$A:$S,MATCH($B58,'DB Production'!$A$1:$S$1,0),0)</f>
        <v>0</v>
      </c>
      <c r="AD58" s="20">
        <f>VLOOKUP(AD$48,'DB Production'!$A:$S,MATCH($B58,'DB Production'!$A$1:$S$1,0),0)</f>
        <v>2</v>
      </c>
      <c r="AE58" s="20">
        <f>VLOOKUP(AE$48,'DB Production'!$A:$S,MATCH($B58,'DB Production'!$A$1:$S$1,0),0)</f>
        <v>3</v>
      </c>
      <c r="AF58" s="20">
        <f>VLOOKUP(AF$48,'DB Production'!$A:$S,MATCH($B58,'DB Production'!$A$1:$S$1,0),0)</f>
        <v>7</v>
      </c>
      <c r="AG58" s="20">
        <f>VLOOKUP(AG$48,'DB Production'!$A:$S,MATCH($B58,'DB Production'!$A$1:$S$1,0),0)</f>
        <v>1</v>
      </c>
      <c r="AH58" s="20">
        <f>VLOOKUP(AH$48,'DB Production'!$A:$S,MATCH($B58,'DB Production'!$A$1:$S$1,0),0)</f>
        <v>8</v>
      </c>
      <c r="AI58" s="20">
        <f>VLOOKUP(AI$48,'DB Production'!$A:$S,MATCH($B58,'DB Production'!$A$1:$S$1,0),0)</f>
        <v>2</v>
      </c>
      <c r="AJ58" s="20">
        <f>VLOOKUP(AJ$48,'DB Production'!$A:$S,MATCH($B58,'DB Production'!$A$1:$S$1,0),0)</f>
        <v>0</v>
      </c>
      <c r="AK58" s="20">
        <f>VLOOKUP(AK$48,'DB Production'!$A:$S,MATCH($B58,'DB Production'!$A$1:$S$1,0),0)</f>
        <v>2</v>
      </c>
      <c r="AM58" s="20">
        <f t="shared" si="6"/>
        <v>2</v>
      </c>
      <c r="AN58" s="23">
        <f t="shared" si="7"/>
        <v>1.3333333333333333</v>
      </c>
      <c r="AO58" s="23">
        <f t="shared" si="8"/>
        <v>3.3333333333333335</v>
      </c>
    </row>
    <row r="59" spans="2:41" x14ac:dyDescent="0.2">
      <c r="B59" s="17" t="s">
        <v>15</v>
      </c>
      <c r="C59" s="20">
        <f>VLOOKUP(C$48,'DB Production'!$A:$S,MATCH($B59,'DB Production'!$A$1:$S$1,0),0)</f>
        <v>11</v>
      </c>
      <c r="D59" s="20">
        <f>VLOOKUP(D$48,'DB Production'!$A:$S,MATCH($B59,'DB Production'!$A$1:$S$1,0),0)</f>
        <v>3</v>
      </c>
      <c r="E59" s="20">
        <f>VLOOKUP(E$48,'DB Production'!$A:$S,MATCH($B59,'DB Production'!$A$1:$S$1,0),0)</f>
        <v>7</v>
      </c>
      <c r="F59" s="20">
        <f>VLOOKUP(F$48,'DB Production'!$A:$S,MATCH($B59,'DB Production'!$A$1:$S$1,0),0)</f>
        <v>7</v>
      </c>
      <c r="G59" s="20">
        <f>VLOOKUP(G$48,'DB Production'!$A:$S,MATCH($B59,'DB Production'!$A$1:$S$1,0),0)</f>
        <v>6</v>
      </c>
      <c r="H59" s="20">
        <f>VLOOKUP(H$48,'DB Production'!$A:$S,MATCH($B59,'DB Production'!$A$1:$S$1,0),0)</f>
        <v>2</v>
      </c>
      <c r="I59" s="20">
        <f>VLOOKUP(I$48,'DB Production'!$A:$S,MATCH($B59,'DB Production'!$A$1:$S$1,0),0)</f>
        <v>1</v>
      </c>
      <c r="J59" s="20">
        <f>VLOOKUP(J$48,'DB Production'!$A:$S,MATCH($B59,'DB Production'!$A$1:$S$1,0),0)</f>
        <v>1</v>
      </c>
      <c r="K59" s="20">
        <f>VLOOKUP(K$48,'DB Production'!$A:$S,MATCH($B59,'DB Production'!$A$1:$S$1,0),0)</f>
        <v>-2</v>
      </c>
      <c r="L59" s="20">
        <f>VLOOKUP(L$48,'DB Production'!$A:$S,MATCH($B59,'DB Production'!$A$1:$S$1,0),0)</f>
        <v>1</v>
      </c>
      <c r="M59" s="20">
        <f>VLOOKUP(M$48,'DB Production'!$A:$S,MATCH($B59,'DB Production'!$A$1:$S$1,0),0)</f>
        <v>-5</v>
      </c>
      <c r="N59" s="20">
        <f>VLOOKUP(N$48,'DB Production'!$A:$S,MATCH($B59,'DB Production'!$A$1:$S$1,0),0)</f>
        <v>1</v>
      </c>
      <c r="O59" s="20">
        <f>VLOOKUP(O$48,'DB Production'!$A:$S,MATCH($B59,'DB Production'!$A$1:$S$1,0),0)</f>
        <v>0</v>
      </c>
      <c r="P59" s="20">
        <f>VLOOKUP(P$48,'DB Production'!$A:$S,MATCH($B59,'DB Production'!$A$1:$S$1,0),0)</f>
        <v>2</v>
      </c>
      <c r="Q59" s="20">
        <f>VLOOKUP(Q$48,'DB Production'!$A:$S,MATCH($B59,'DB Production'!$A$1:$S$1,0),0)</f>
        <v>-2</v>
      </c>
      <c r="R59" s="20">
        <f>VLOOKUP(R$48,'DB Production'!$A:$S,MATCH($B59,'DB Production'!$A$1:$S$1,0),0)</f>
        <v>-4</v>
      </c>
      <c r="S59" s="20">
        <f>VLOOKUP(S$48,'DB Production'!$A:$S,MATCH($B59,'DB Production'!$A$1:$S$1,0),0)</f>
        <v>-4</v>
      </c>
      <c r="T59" s="20">
        <f>VLOOKUP(T$48,'DB Production'!$A:$S,MATCH($B59,'DB Production'!$A$1:$S$1,0),0)</f>
        <v>10</v>
      </c>
      <c r="U59" s="20">
        <f>VLOOKUP(U$48,'DB Production'!$A:$S,MATCH($B59,'DB Production'!$A$1:$S$1,0),0)</f>
        <v>13</v>
      </c>
      <c r="V59" s="20">
        <f>VLOOKUP(V$48,'DB Production'!$A:$S,MATCH($B59,'DB Production'!$A$1:$S$1,0),0)</f>
        <v>9</v>
      </c>
      <c r="W59" s="20">
        <f>VLOOKUP(W$48,'DB Production'!$A:$S,MATCH($B59,'DB Production'!$A$1:$S$1,0),0)</f>
        <v>3</v>
      </c>
      <c r="X59" s="20">
        <f>VLOOKUP(X$48,'DB Production'!$A:$S,MATCH($B59,'DB Production'!$A$1:$S$1,0),0)</f>
        <v>4</v>
      </c>
      <c r="Y59" s="20">
        <f>VLOOKUP(Y$48,'DB Production'!$A:$S,MATCH($B59,'DB Production'!$A$1:$S$1,0),0)</f>
        <v>1</v>
      </c>
      <c r="Z59" s="20">
        <f>VLOOKUP(Z$48,'DB Production'!$A:$S,MATCH($B59,'DB Production'!$A$1:$S$1,0),0)</f>
        <v>8</v>
      </c>
      <c r="AA59" s="20">
        <f>VLOOKUP(AA$48,'DB Production'!$A:$S,MATCH($B59,'DB Production'!$A$1:$S$1,0),0)</f>
        <v>9</v>
      </c>
      <c r="AB59" s="20">
        <f>VLOOKUP(AB$48,'DB Production'!$A:$S,MATCH($B59,'DB Production'!$A$1:$S$1,0),0)</f>
        <v>4</v>
      </c>
      <c r="AC59" s="20">
        <f>VLOOKUP(AC$48,'DB Production'!$A:$S,MATCH($B59,'DB Production'!$A$1:$S$1,0),0)</f>
        <v>5</v>
      </c>
      <c r="AD59" s="20">
        <f>VLOOKUP(AD$48,'DB Production'!$A:$S,MATCH($B59,'DB Production'!$A$1:$S$1,0),0)</f>
        <v>5</v>
      </c>
      <c r="AE59" s="20">
        <f>VLOOKUP(AE$48,'DB Production'!$A:$S,MATCH($B59,'DB Production'!$A$1:$S$1,0),0)</f>
        <v>10</v>
      </c>
      <c r="AF59" s="20">
        <f>VLOOKUP(AF$48,'DB Production'!$A:$S,MATCH($B59,'DB Production'!$A$1:$S$1,0),0)</f>
        <v>15</v>
      </c>
      <c r="AG59" s="20">
        <f>VLOOKUP(AG$48,'DB Production'!$A:$S,MATCH($B59,'DB Production'!$A$1:$S$1,0),0)</f>
        <v>8</v>
      </c>
      <c r="AH59" s="20">
        <f>VLOOKUP(AH$48,'DB Production'!$A:$S,MATCH($B59,'DB Production'!$A$1:$S$1,0),0)</f>
        <v>7</v>
      </c>
      <c r="AI59" s="20">
        <f>VLOOKUP(AI$48,'DB Production'!$A:$S,MATCH($B59,'DB Production'!$A$1:$S$1,0),0)</f>
        <v>5</v>
      </c>
      <c r="AJ59" s="20">
        <f>VLOOKUP(AJ$48,'DB Production'!$A:$S,MATCH($B59,'DB Production'!$A$1:$S$1,0),0)</f>
        <v>4</v>
      </c>
      <c r="AK59" s="20">
        <f>VLOOKUP(AK$48,'DB Production'!$A:$S,MATCH($B59,'DB Production'!$A$1:$S$1,0),0)</f>
        <v>6</v>
      </c>
      <c r="AM59" s="20">
        <f t="shared" si="6"/>
        <v>2</v>
      </c>
      <c r="AN59" s="23">
        <f t="shared" si="7"/>
        <v>5</v>
      </c>
      <c r="AO59" s="23">
        <f t="shared" si="8"/>
        <v>7.5</v>
      </c>
    </row>
    <row r="60" spans="2:41" x14ac:dyDescent="0.2">
      <c r="B60" s="17" t="s">
        <v>10</v>
      </c>
      <c r="C60" s="20">
        <f>VLOOKUP(C$48,'DB Production'!$A:$S,MATCH($B60,'DB Production'!$A$1:$S$1,0),0)</f>
        <v>2</v>
      </c>
      <c r="D60" s="20">
        <f>VLOOKUP(D$48,'DB Production'!$A:$S,MATCH($B60,'DB Production'!$A$1:$S$1,0),0)</f>
        <v>9</v>
      </c>
      <c r="E60" s="20">
        <f>VLOOKUP(E$48,'DB Production'!$A:$S,MATCH($B60,'DB Production'!$A$1:$S$1,0),0)</f>
        <v>4</v>
      </c>
      <c r="F60" s="20">
        <f>VLOOKUP(F$48,'DB Production'!$A:$S,MATCH($B60,'DB Production'!$A$1:$S$1,0),0)</f>
        <v>3</v>
      </c>
      <c r="G60" s="20">
        <f>VLOOKUP(G$48,'DB Production'!$A:$S,MATCH($B60,'DB Production'!$A$1:$S$1,0),0)</f>
        <v>7</v>
      </c>
      <c r="H60" s="20">
        <f>VLOOKUP(H$48,'DB Production'!$A:$S,MATCH($B60,'DB Production'!$A$1:$S$1,0),0)</f>
        <v>5</v>
      </c>
      <c r="I60" s="20">
        <f>VLOOKUP(I$48,'DB Production'!$A:$S,MATCH($B60,'DB Production'!$A$1:$S$1,0),0)</f>
        <v>3</v>
      </c>
      <c r="J60" s="20">
        <f>VLOOKUP(J$48,'DB Production'!$A:$S,MATCH($B60,'DB Production'!$A$1:$S$1,0),0)</f>
        <v>3</v>
      </c>
      <c r="K60" s="20">
        <f>VLOOKUP(K$48,'DB Production'!$A:$S,MATCH($B60,'DB Production'!$A$1:$S$1,0),0)</f>
        <v>3</v>
      </c>
      <c r="L60" s="20">
        <f>VLOOKUP(L$48,'DB Production'!$A:$S,MATCH($B60,'DB Production'!$A$1:$S$1,0),0)</f>
        <v>5</v>
      </c>
      <c r="M60" s="20">
        <f>VLOOKUP(M$48,'DB Production'!$A:$S,MATCH($B60,'DB Production'!$A$1:$S$1,0),0)</f>
        <v>2</v>
      </c>
      <c r="N60" s="20">
        <f>VLOOKUP(N$48,'DB Production'!$A:$S,MATCH($B60,'DB Production'!$A$1:$S$1,0),0)</f>
        <v>5</v>
      </c>
      <c r="O60" s="20">
        <f>VLOOKUP(O$48,'DB Production'!$A:$S,MATCH($B60,'DB Production'!$A$1:$S$1,0),0)</f>
        <v>1</v>
      </c>
      <c r="P60" s="20">
        <f>VLOOKUP(P$48,'DB Production'!$A:$S,MATCH($B60,'DB Production'!$A$1:$S$1,0),0)</f>
        <v>3</v>
      </c>
      <c r="Q60" s="20">
        <f>VLOOKUP(Q$48,'DB Production'!$A:$S,MATCH($B60,'DB Production'!$A$1:$S$1,0),0)</f>
        <v>1</v>
      </c>
      <c r="R60" s="20">
        <f>VLOOKUP(R$48,'DB Production'!$A:$S,MATCH($B60,'DB Production'!$A$1:$S$1,0),0)</f>
        <v>2</v>
      </c>
      <c r="S60" s="20">
        <f>VLOOKUP(S$48,'DB Production'!$A:$S,MATCH($B60,'DB Production'!$A$1:$S$1,0),0)</f>
        <v>2</v>
      </c>
      <c r="T60" s="20">
        <f>VLOOKUP(T$48,'DB Production'!$A:$S,MATCH($B60,'DB Production'!$A$1:$S$1,0),0)</f>
        <v>8</v>
      </c>
      <c r="U60" s="20">
        <f>VLOOKUP(U$48,'DB Production'!$A:$S,MATCH($B60,'DB Production'!$A$1:$S$1,0),0)</f>
        <v>7</v>
      </c>
      <c r="V60" s="20">
        <f>VLOOKUP(V$48,'DB Production'!$A:$S,MATCH($B60,'DB Production'!$A$1:$S$1,0),0)</f>
        <v>4</v>
      </c>
      <c r="W60" s="20">
        <f>VLOOKUP(W$48,'DB Production'!$A:$S,MATCH($B60,'DB Production'!$A$1:$S$1,0),0)</f>
        <v>7</v>
      </c>
      <c r="X60" s="20">
        <f>VLOOKUP(X$48,'DB Production'!$A:$S,MATCH($B60,'DB Production'!$A$1:$S$1,0),0)</f>
        <v>1</v>
      </c>
      <c r="Y60" s="20">
        <f>VLOOKUP(Y$48,'DB Production'!$A:$S,MATCH($B60,'DB Production'!$A$1:$S$1,0),0)</f>
        <v>0</v>
      </c>
      <c r="Z60" s="20">
        <f>VLOOKUP(Z$48,'DB Production'!$A:$S,MATCH($B60,'DB Production'!$A$1:$S$1,0),0)</f>
        <v>5</v>
      </c>
      <c r="AA60" s="20">
        <f>VLOOKUP(AA$48,'DB Production'!$A:$S,MATCH($B60,'DB Production'!$A$1:$S$1,0),0)</f>
        <v>4</v>
      </c>
      <c r="AB60" s="20">
        <f>VLOOKUP(AB$48,'DB Production'!$A:$S,MATCH($B60,'DB Production'!$A$1:$S$1,0),0)</f>
        <v>8</v>
      </c>
      <c r="AC60" s="20">
        <f>VLOOKUP(AC$48,'DB Production'!$A:$S,MATCH($B60,'DB Production'!$A$1:$S$1,0),0)</f>
        <v>6</v>
      </c>
      <c r="AD60" s="20">
        <f>VLOOKUP(AD$48,'DB Production'!$A:$S,MATCH($B60,'DB Production'!$A$1:$S$1,0),0)</f>
        <v>4</v>
      </c>
      <c r="AE60" s="20">
        <f>VLOOKUP(AE$48,'DB Production'!$A:$S,MATCH($B60,'DB Production'!$A$1:$S$1,0),0)</f>
        <v>1</v>
      </c>
      <c r="AF60" s="20">
        <f>VLOOKUP(AF$48,'DB Production'!$A:$S,MATCH($B60,'DB Production'!$A$1:$S$1,0),0)</f>
        <v>4</v>
      </c>
      <c r="AG60" s="20">
        <f>VLOOKUP(AG$48,'DB Production'!$A:$S,MATCH($B60,'DB Production'!$A$1:$S$1,0),0)</f>
        <v>3</v>
      </c>
      <c r="AH60" s="20">
        <f>VLOOKUP(AH$48,'DB Production'!$A:$S,MATCH($B60,'DB Production'!$A$1:$S$1,0),0)</f>
        <v>5</v>
      </c>
      <c r="AI60" s="20">
        <f>VLOOKUP(AI$48,'DB Production'!$A:$S,MATCH($B60,'DB Production'!$A$1:$S$1,0),0)</f>
        <v>1</v>
      </c>
      <c r="AJ60" s="20">
        <f>VLOOKUP(AJ$48,'DB Production'!$A:$S,MATCH($B60,'DB Production'!$A$1:$S$1,0),0)</f>
        <v>2</v>
      </c>
      <c r="AK60" s="20">
        <f>VLOOKUP(AK$48,'DB Production'!$A:$S,MATCH($B60,'DB Production'!$A$1:$S$1,0),0)</f>
        <v>3</v>
      </c>
      <c r="AM60" s="20">
        <f t="shared" si="6"/>
        <v>1</v>
      </c>
      <c r="AN60" s="23">
        <f t="shared" si="7"/>
        <v>2</v>
      </c>
      <c r="AO60" s="23">
        <f t="shared" si="8"/>
        <v>3</v>
      </c>
    </row>
    <row r="61" spans="2:41" x14ac:dyDescent="0.2">
      <c r="B61" s="17" t="s">
        <v>7</v>
      </c>
      <c r="C61" s="20">
        <f>VLOOKUP(C$48,'DB Production'!$A:$S,MATCH($B61,'DB Production'!$A$1:$S$1,0),0)</f>
        <v>10</v>
      </c>
      <c r="D61" s="20">
        <f>VLOOKUP(D$48,'DB Production'!$A:$S,MATCH($B61,'DB Production'!$A$1:$S$1,0),0)</f>
        <v>-1</v>
      </c>
      <c r="E61" s="20">
        <f>VLOOKUP(E$48,'DB Production'!$A:$S,MATCH($B61,'DB Production'!$A$1:$S$1,0),0)</f>
        <v>3</v>
      </c>
      <c r="F61" s="20">
        <f>VLOOKUP(F$48,'DB Production'!$A:$S,MATCH($B61,'DB Production'!$A$1:$S$1,0),0)</f>
        <v>9</v>
      </c>
      <c r="G61" s="20">
        <f>VLOOKUP(G$48,'DB Production'!$A:$S,MATCH($B61,'DB Production'!$A$1:$S$1,0),0)</f>
        <v>2</v>
      </c>
      <c r="H61" s="20">
        <f>VLOOKUP(H$48,'DB Production'!$A:$S,MATCH($B61,'DB Production'!$A$1:$S$1,0),0)</f>
        <v>-3</v>
      </c>
      <c r="I61" s="20">
        <f>VLOOKUP(I$48,'DB Production'!$A:$S,MATCH($B61,'DB Production'!$A$1:$S$1,0),0)</f>
        <v>0</v>
      </c>
      <c r="J61" s="20">
        <f>VLOOKUP(J$48,'DB Production'!$A:$S,MATCH($B61,'DB Production'!$A$1:$S$1,0),0)</f>
        <v>0</v>
      </c>
      <c r="K61" s="20">
        <f>VLOOKUP(K$48,'DB Production'!$A:$S,MATCH($B61,'DB Production'!$A$1:$S$1,0),0)</f>
        <v>-1</v>
      </c>
      <c r="L61" s="20">
        <f>VLOOKUP(L$48,'DB Production'!$A:$S,MATCH($B61,'DB Production'!$A$1:$S$1,0),0)</f>
        <v>2</v>
      </c>
      <c r="M61" s="20">
        <f>VLOOKUP(M$48,'DB Production'!$A:$S,MATCH($B61,'DB Production'!$A$1:$S$1,0),0)</f>
        <v>3</v>
      </c>
      <c r="N61" s="20">
        <f>VLOOKUP(N$48,'DB Production'!$A:$S,MATCH($B61,'DB Production'!$A$1:$S$1,0),0)</f>
        <v>-3</v>
      </c>
      <c r="O61" s="20">
        <f>VLOOKUP(O$48,'DB Production'!$A:$S,MATCH($B61,'DB Production'!$A$1:$S$1,0),0)</f>
        <v>5</v>
      </c>
      <c r="P61" s="20">
        <f>VLOOKUP(P$48,'DB Production'!$A:$S,MATCH($B61,'DB Production'!$A$1:$S$1,0),0)</f>
        <v>0</v>
      </c>
      <c r="Q61" s="20">
        <f>VLOOKUP(Q$48,'DB Production'!$A:$S,MATCH($B61,'DB Production'!$A$1:$S$1,0),0)</f>
        <v>-6</v>
      </c>
      <c r="R61" s="20">
        <f>VLOOKUP(R$48,'DB Production'!$A:$S,MATCH($B61,'DB Production'!$A$1:$S$1,0),0)</f>
        <v>-10</v>
      </c>
      <c r="S61" s="20">
        <f>VLOOKUP(S$48,'DB Production'!$A:$S,MATCH($B61,'DB Production'!$A$1:$S$1,0),0)</f>
        <v>-10</v>
      </c>
      <c r="T61" s="20">
        <f>VLOOKUP(T$48,'DB Production'!$A:$S,MATCH($B61,'DB Production'!$A$1:$S$1,0),0)</f>
        <v>1</v>
      </c>
      <c r="U61" s="20">
        <f>VLOOKUP(U$48,'DB Production'!$A:$S,MATCH($B61,'DB Production'!$A$1:$S$1,0),0)</f>
        <v>3</v>
      </c>
      <c r="V61" s="20">
        <f>VLOOKUP(V$48,'DB Production'!$A:$S,MATCH($B61,'DB Production'!$A$1:$S$1,0),0)</f>
        <v>1</v>
      </c>
      <c r="W61" s="20">
        <f>VLOOKUP(W$48,'DB Production'!$A:$S,MATCH($B61,'DB Production'!$A$1:$S$1,0),0)</f>
        <v>0</v>
      </c>
      <c r="X61" s="20">
        <f>VLOOKUP(X$48,'DB Production'!$A:$S,MATCH($B61,'DB Production'!$A$1:$S$1,0),0)</f>
        <v>0</v>
      </c>
      <c r="Y61" s="20">
        <f>VLOOKUP(Y$48,'DB Production'!$A:$S,MATCH($B61,'DB Production'!$A$1:$S$1,0),0)</f>
        <v>-1</v>
      </c>
      <c r="Z61" s="20">
        <f>VLOOKUP(Z$48,'DB Production'!$A:$S,MATCH($B61,'DB Production'!$A$1:$S$1,0),0)</f>
        <v>4</v>
      </c>
      <c r="AA61" s="20">
        <f>VLOOKUP(AA$48,'DB Production'!$A:$S,MATCH($B61,'DB Production'!$A$1:$S$1,0),0)</f>
        <v>1</v>
      </c>
      <c r="AB61" s="20">
        <f>VLOOKUP(AB$48,'DB Production'!$A:$S,MATCH($B61,'DB Production'!$A$1:$S$1,0),0)</f>
        <v>2</v>
      </c>
      <c r="AC61" s="20">
        <f>VLOOKUP(AC$48,'DB Production'!$A:$S,MATCH($B61,'DB Production'!$A$1:$S$1,0),0)</f>
        <v>10</v>
      </c>
      <c r="AD61" s="20">
        <f>VLOOKUP(AD$48,'DB Production'!$A:$S,MATCH($B61,'DB Production'!$A$1:$S$1,0),0)</f>
        <v>3</v>
      </c>
      <c r="AE61" s="20">
        <f>VLOOKUP(AE$48,'DB Production'!$A:$S,MATCH($B61,'DB Production'!$A$1:$S$1,0),0)</f>
        <v>2</v>
      </c>
      <c r="AF61" s="20">
        <f>VLOOKUP(AF$48,'DB Production'!$A:$S,MATCH($B61,'DB Production'!$A$1:$S$1,0),0)</f>
        <v>11</v>
      </c>
      <c r="AG61" s="20">
        <f>VLOOKUP(AG$48,'DB Production'!$A:$S,MATCH($B61,'DB Production'!$A$1:$S$1,0),0)</f>
        <v>2</v>
      </c>
      <c r="AH61" s="20">
        <f>VLOOKUP(AH$48,'DB Production'!$A:$S,MATCH($B61,'DB Production'!$A$1:$S$1,0),0)</f>
        <v>1</v>
      </c>
      <c r="AI61" s="20">
        <f>VLOOKUP(AI$48,'DB Production'!$A:$S,MATCH($B61,'DB Production'!$A$1:$S$1,0),0)</f>
        <v>3</v>
      </c>
      <c r="AJ61" s="20">
        <f>VLOOKUP(AJ$48,'DB Production'!$A:$S,MATCH($B61,'DB Production'!$A$1:$S$1,0),0)</f>
        <v>3</v>
      </c>
      <c r="AK61" s="20">
        <f>VLOOKUP(AK$48,'DB Production'!$A:$S,MATCH($B61,'DB Production'!$A$1:$S$1,0),0)</f>
        <v>1</v>
      </c>
      <c r="AM61" s="20">
        <f t="shared" si="6"/>
        <v>-2</v>
      </c>
      <c r="AN61" s="23">
        <f t="shared" si="7"/>
        <v>2.3333333333333335</v>
      </c>
      <c r="AO61" s="23">
        <f t="shared" si="8"/>
        <v>3.5</v>
      </c>
    </row>
    <row r="62" spans="2:41" x14ac:dyDescent="0.2">
      <c r="B62" s="17" t="s">
        <v>14</v>
      </c>
      <c r="C62" s="20">
        <f>VLOOKUP(C$48,'DB Production'!$A:$S,MATCH($B62,'DB Production'!$A$1:$S$1,0),0)</f>
        <v>9</v>
      </c>
      <c r="D62" s="20">
        <f>VLOOKUP(D$48,'DB Production'!$A:$S,MATCH($B62,'DB Production'!$A$1:$S$1,0),0)</f>
        <v>4</v>
      </c>
      <c r="E62" s="20">
        <f>VLOOKUP(E$48,'DB Production'!$A:$S,MATCH($B62,'DB Production'!$A$1:$S$1,0),0)</f>
        <v>13</v>
      </c>
      <c r="F62" s="20">
        <f>VLOOKUP(F$48,'DB Production'!$A:$S,MATCH($B62,'DB Production'!$A$1:$S$1,0),0)</f>
        <v>6</v>
      </c>
      <c r="G62" s="20">
        <f>VLOOKUP(G$48,'DB Production'!$A:$S,MATCH($B62,'DB Production'!$A$1:$S$1,0),0)</f>
        <v>5</v>
      </c>
      <c r="H62" s="20">
        <f>VLOOKUP(H$48,'DB Production'!$A:$S,MATCH($B62,'DB Production'!$A$1:$S$1,0),0)</f>
        <v>-8</v>
      </c>
      <c r="I62" s="20">
        <f>VLOOKUP(I$48,'DB Production'!$A:$S,MATCH($B62,'DB Production'!$A$1:$S$1,0),0)</f>
        <v>-4</v>
      </c>
      <c r="J62" s="20">
        <f>VLOOKUP(J$48,'DB Production'!$A:$S,MATCH($B62,'DB Production'!$A$1:$S$1,0),0)</f>
        <v>-4</v>
      </c>
      <c r="K62" s="20">
        <f>VLOOKUP(K$48,'DB Production'!$A:$S,MATCH($B62,'DB Production'!$A$1:$S$1,0),0)</f>
        <v>2</v>
      </c>
      <c r="L62" s="20">
        <f>VLOOKUP(L$48,'DB Production'!$A:$S,MATCH($B62,'DB Production'!$A$1:$S$1,0),0)</f>
        <v>3</v>
      </c>
      <c r="M62" s="20">
        <f>VLOOKUP(M$48,'DB Production'!$A:$S,MATCH($B62,'DB Production'!$A$1:$S$1,0),0)</f>
        <v>-3</v>
      </c>
      <c r="N62" s="20">
        <f>VLOOKUP(N$48,'DB Production'!$A:$S,MATCH($B62,'DB Production'!$A$1:$S$1,0),0)</f>
        <v>-5</v>
      </c>
      <c r="O62" s="20">
        <f>VLOOKUP(O$48,'DB Production'!$A:$S,MATCH($B62,'DB Production'!$A$1:$S$1,0),0)</f>
        <v>2</v>
      </c>
      <c r="P62" s="20">
        <f>VLOOKUP(P$48,'DB Production'!$A:$S,MATCH($B62,'DB Production'!$A$1:$S$1,0),0)</f>
        <v>1</v>
      </c>
      <c r="Q62" s="20">
        <f>VLOOKUP(Q$48,'DB Production'!$A:$S,MATCH($B62,'DB Production'!$A$1:$S$1,0),0)</f>
        <v>-4</v>
      </c>
      <c r="R62" s="20">
        <f>VLOOKUP(R$48,'DB Production'!$A:$S,MATCH($B62,'DB Production'!$A$1:$S$1,0),0)</f>
        <v>-1</v>
      </c>
      <c r="S62" s="20">
        <f>VLOOKUP(S$48,'DB Production'!$A:$S,MATCH($B62,'DB Production'!$A$1:$S$1,0),0)</f>
        <v>-1</v>
      </c>
      <c r="T62" s="20">
        <f>VLOOKUP(T$48,'DB Production'!$A:$S,MATCH($B62,'DB Production'!$A$1:$S$1,0),0)</f>
        <v>9</v>
      </c>
      <c r="U62" s="20">
        <f>VLOOKUP(U$48,'DB Production'!$A:$S,MATCH($B62,'DB Production'!$A$1:$S$1,0),0)</f>
        <v>4</v>
      </c>
      <c r="V62" s="20">
        <f>VLOOKUP(V$48,'DB Production'!$A:$S,MATCH($B62,'DB Production'!$A$1:$S$1,0),0)</f>
        <v>13</v>
      </c>
      <c r="W62" s="20">
        <f>VLOOKUP(W$48,'DB Production'!$A:$S,MATCH($B62,'DB Production'!$A$1:$S$1,0),0)</f>
        <v>2</v>
      </c>
      <c r="X62" s="20">
        <f>VLOOKUP(X$48,'DB Production'!$A:$S,MATCH($B62,'DB Production'!$A$1:$S$1,0),0)</f>
        <v>10</v>
      </c>
      <c r="Y62" s="20">
        <f>VLOOKUP(Y$48,'DB Production'!$A:$S,MATCH($B62,'DB Production'!$A$1:$S$1,0),0)</f>
        <v>2</v>
      </c>
      <c r="Z62" s="20">
        <f>VLOOKUP(Z$48,'DB Production'!$A:$S,MATCH($B62,'DB Production'!$A$1:$S$1,0),0)</f>
        <v>9</v>
      </c>
      <c r="AA62" s="20">
        <f>VLOOKUP(AA$48,'DB Production'!$A:$S,MATCH($B62,'DB Production'!$A$1:$S$1,0),0)</f>
        <v>11</v>
      </c>
      <c r="AB62" s="20">
        <f>VLOOKUP(AB$48,'DB Production'!$A:$S,MATCH($B62,'DB Production'!$A$1:$S$1,0),0)</f>
        <v>13</v>
      </c>
      <c r="AC62" s="20">
        <f>VLOOKUP(AC$48,'DB Production'!$A:$S,MATCH($B62,'DB Production'!$A$1:$S$1,0),0)</f>
        <v>14</v>
      </c>
      <c r="AD62" s="20">
        <f>VLOOKUP(AD$48,'DB Production'!$A:$S,MATCH($B62,'DB Production'!$A$1:$S$1,0),0)</f>
        <v>1</v>
      </c>
      <c r="AE62" s="20">
        <f>VLOOKUP(AE$48,'DB Production'!$A:$S,MATCH($B62,'DB Production'!$A$1:$S$1,0),0)</f>
        <v>13</v>
      </c>
      <c r="AF62" s="20">
        <f>VLOOKUP(AF$48,'DB Production'!$A:$S,MATCH($B62,'DB Production'!$A$1:$S$1,0),0)</f>
        <v>5</v>
      </c>
      <c r="AG62" s="20">
        <f>VLOOKUP(AG$48,'DB Production'!$A:$S,MATCH($B62,'DB Production'!$A$1:$S$1,0),0)</f>
        <v>9</v>
      </c>
      <c r="AH62" s="20">
        <f>VLOOKUP(AH$48,'DB Production'!$A:$S,MATCH($B62,'DB Production'!$A$1:$S$1,0),0)</f>
        <v>2</v>
      </c>
      <c r="AI62" s="20">
        <f>VLOOKUP(AI$48,'DB Production'!$A:$S,MATCH($B62,'DB Production'!$A$1:$S$1,0),0)</f>
        <v>8</v>
      </c>
      <c r="AJ62" s="20">
        <f>VLOOKUP(AJ$48,'DB Production'!$A:$S,MATCH($B62,'DB Production'!$A$1:$S$1,0),0)</f>
        <v>7</v>
      </c>
      <c r="AK62" s="20">
        <f>VLOOKUP(AK$48,'DB Production'!$A:$S,MATCH($B62,'DB Production'!$A$1:$S$1,0),0)</f>
        <v>0</v>
      </c>
      <c r="AM62" s="20">
        <f t="shared" si="6"/>
        <v>-7</v>
      </c>
      <c r="AN62" s="23">
        <f t="shared" si="7"/>
        <v>5</v>
      </c>
      <c r="AO62" s="23">
        <f t="shared" si="8"/>
        <v>5.166666666666667</v>
      </c>
    </row>
    <row r="63" spans="2:41" x14ac:dyDescent="0.2">
      <c r="B63" s="17" t="s">
        <v>8</v>
      </c>
      <c r="C63" s="20">
        <f>VLOOKUP(C$48,'DB Production'!$A:$S,MATCH($B63,'DB Production'!$A$1:$S$1,0),0)</f>
        <v>-1</v>
      </c>
      <c r="D63" s="20">
        <f>VLOOKUP(D$48,'DB Production'!$A:$S,MATCH($B63,'DB Production'!$A$1:$S$1,0),0)</f>
        <v>0</v>
      </c>
      <c r="E63" s="20">
        <f>VLOOKUP(E$48,'DB Production'!$A:$S,MATCH($B63,'DB Production'!$A$1:$S$1,0),0)</f>
        <v>1</v>
      </c>
      <c r="F63" s="20">
        <f>VLOOKUP(F$48,'DB Production'!$A:$S,MATCH($B63,'DB Production'!$A$1:$S$1,0),0)</f>
        <v>8</v>
      </c>
      <c r="G63" s="20">
        <f>VLOOKUP(G$48,'DB Production'!$A:$S,MATCH($B63,'DB Production'!$A$1:$S$1,0),0)</f>
        <v>-1</v>
      </c>
      <c r="H63" s="20">
        <f>VLOOKUP(H$48,'DB Production'!$A:$S,MATCH($B63,'DB Production'!$A$1:$S$1,0),0)</f>
        <v>-1</v>
      </c>
      <c r="I63" s="20">
        <f>VLOOKUP(I$48,'DB Production'!$A:$S,MATCH($B63,'DB Production'!$A$1:$S$1,0),0)</f>
        <v>-3</v>
      </c>
      <c r="J63" s="20">
        <f>VLOOKUP(J$48,'DB Production'!$A:$S,MATCH($B63,'DB Production'!$A$1:$S$1,0),0)</f>
        <v>-3</v>
      </c>
      <c r="K63" s="20">
        <f>VLOOKUP(K$48,'DB Production'!$A:$S,MATCH($B63,'DB Production'!$A$1:$S$1,0),0)</f>
        <v>-4</v>
      </c>
      <c r="L63" s="20">
        <f>VLOOKUP(L$48,'DB Production'!$A:$S,MATCH($B63,'DB Production'!$A$1:$S$1,0),0)</f>
        <v>-5</v>
      </c>
      <c r="M63" s="20">
        <f>VLOOKUP(M$48,'DB Production'!$A:$S,MATCH($B63,'DB Production'!$A$1:$S$1,0),0)</f>
        <v>0</v>
      </c>
      <c r="N63" s="20">
        <f>VLOOKUP(N$48,'DB Production'!$A:$S,MATCH($B63,'DB Production'!$A$1:$S$1,0),0)</f>
        <v>-2</v>
      </c>
      <c r="O63" s="20">
        <f>VLOOKUP(O$48,'DB Production'!$A:$S,MATCH($B63,'DB Production'!$A$1:$S$1,0),0)</f>
        <v>8</v>
      </c>
      <c r="P63" s="20">
        <f>VLOOKUP(P$48,'DB Production'!$A:$S,MATCH($B63,'DB Production'!$A$1:$S$1,0),0)</f>
        <v>0</v>
      </c>
      <c r="Q63" s="20">
        <f>VLOOKUP(Q$48,'DB Production'!$A:$S,MATCH($B63,'DB Production'!$A$1:$S$1,0),0)</f>
        <v>-10</v>
      </c>
      <c r="R63" s="20">
        <f>VLOOKUP(R$48,'DB Production'!$A:$S,MATCH($B63,'DB Production'!$A$1:$S$1,0),0)</f>
        <v>-3</v>
      </c>
      <c r="S63" s="20">
        <f>VLOOKUP(S$48,'DB Production'!$A:$S,MATCH($B63,'DB Production'!$A$1:$S$1,0),0)</f>
        <v>-3</v>
      </c>
      <c r="T63" s="20">
        <f>VLOOKUP(T$48,'DB Production'!$A:$S,MATCH($B63,'DB Production'!$A$1:$S$1,0),0)</f>
        <v>11</v>
      </c>
      <c r="U63" s="20">
        <f>VLOOKUP(U$48,'DB Production'!$A:$S,MATCH($B63,'DB Production'!$A$1:$S$1,0),0)</f>
        <v>12</v>
      </c>
      <c r="V63" s="20">
        <f>VLOOKUP(V$48,'DB Production'!$A:$S,MATCH($B63,'DB Production'!$A$1:$S$1,0),0)</f>
        <v>2</v>
      </c>
      <c r="W63" s="20">
        <f>VLOOKUP(W$48,'DB Production'!$A:$S,MATCH($B63,'DB Production'!$A$1:$S$1,0),0)</f>
        <v>9</v>
      </c>
      <c r="X63" s="20">
        <f>VLOOKUP(X$48,'DB Production'!$A:$S,MATCH($B63,'DB Production'!$A$1:$S$1,0),0)</f>
        <v>7</v>
      </c>
      <c r="Y63" s="20">
        <f>VLOOKUP(Y$48,'DB Production'!$A:$S,MATCH($B63,'DB Production'!$A$1:$S$1,0),0)</f>
        <v>6</v>
      </c>
      <c r="Z63" s="20">
        <f>VLOOKUP(Z$48,'DB Production'!$A:$S,MATCH($B63,'DB Production'!$A$1:$S$1,0),0)</f>
        <v>3</v>
      </c>
      <c r="AA63" s="20">
        <f>VLOOKUP(AA$48,'DB Production'!$A:$S,MATCH($B63,'DB Production'!$A$1:$S$1,0),0)</f>
        <v>5</v>
      </c>
      <c r="AB63" s="20">
        <f>VLOOKUP(AB$48,'DB Production'!$A:$S,MATCH($B63,'DB Production'!$A$1:$S$1,0),0)</f>
        <v>1</v>
      </c>
      <c r="AC63" s="20">
        <f>VLOOKUP(AC$48,'DB Production'!$A:$S,MATCH($B63,'DB Production'!$A$1:$S$1,0),0)</f>
        <v>7</v>
      </c>
      <c r="AD63" s="20">
        <f>VLOOKUP(AD$48,'DB Production'!$A:$S,MATCH($B63,'DB Production'!$A$1:$S$1,0),0)</f>
        <v>11</v>
      </c>
      <c r="AE63" s="20">
        <f>VLOOKUP(AE$48,'DB Production'!$A:$S,MATCH($B63,'DB Production'!$A$1:$S$1,0),0)</f>
        <v>4</v>
      </c>
      <c r="AF63" s="20">
        <f>VLOOKUP(AF$48,'DB Production'!$A:$S,MATCH($B63,'DB Production'!$A$1:$S$1,0),0)</f>
        <v>1</v>
      </c>
      <c r="AG63" s="20">
        <f>VLOOKUP(AG$48,'DB Production'!$A:$S,MATCH($B63,'DB Production'!$A$1:$S$1,0),0)</f>
        <v>-1</v>
      </c>
      <c r="AH63" s="20">
        <f>VLOOKUP(AH$48,'DB Production'!$A:$S,MATCH($B63,'DB Production'!$A$1:$S$1,0),0)</f>
        <v>-1</v>
      </c>
      <c r="AI63" s="20">
        <f>VLOOKUP(AI$48,'DB Production'!$A:$S,MATCH($B63,'DB Production'!$A$1:$S$1,0),0)</f>
        <v>-1</v>
      </c>
      <c r="AJ63" s="20">
        <f>VLOOKUP(AJ$48,'DB Production'!$A:$S,MATCH($B63,'DB Production'!$A$1:$S$1,0),0)</f>
        <v>1</v>
      </c>
      <c r="AK63" s="20">
        <f>VLOOKUP(AK$48,'DB Production'!$A:$S,MATCH($B63,'DB Production'!$A$1:$S$1,0),0)</f>
        <v>9</v>
      </c>
      <c r="AM63" s="20">
        <f t="shared" si="6"/>
        <v>8</v>
      </c>
      <c r="AN63" s="23">
        <f t="shared" si="7"/>
        <v>3</v>
      </c>
      <c r="AO63" s="23">
        <f t="shared" si="8"/>
        <v>1.3333333333333333</v>
      </c>
    </row>
    <row r="64" spans="2:41" x14ac:dyDescent="0.2">
      <c r="B64" s="14" t="s">
        <v>19</v>
      </c>
      <c r="C64" s="20">
        <f>VLOOKUP(C$48,'DB Production'!$A:$S,MATCH($B64,'DB Production'!$A$1:$S$1,0),0)</f>
        <v>6</v>
      </c>
      <c r="D64" s="20">
        <f>VLOOKUP(D$48,'DB Production'!$A:$S,MATCH($B64,'DB Production'!$A$1:$S$1,0),0)</f>
        <v>1</v>
      </c>
      <c r="E64" s="20">
        <f>VLOOKUP(E$48,'DB Production'!$A:$S,MATCH($B64,'DB Production'!$A$1:$S$1,0),0)</f>
        <v>9</v>
      </c>
      <c r="F64" s="20">
        <f>VLOOKUP(F$48,'DB Production'!$A:$S,MATCH($B64,'DB Production'!$A$1:$S$1,0),0)</f>
        <v>2</v>
      </c>
      <c r="G64" s="20">
        <f>VLOOKUP(G$48,'DB Production'!$A:$S,MATCH($B64,'DB Production'!$A$1:$S$1,0),0)</f>
        <v>-2</v>
      </c>
      <c r="H64" s="20">
        <f>VLOOKUP(H$48,'DB Production'!$A:$S,MATCH($B64,'DB Production'!$A$1:$S$1,0),0)</f>
        <v>-4</v>
      </c>
      <c r="I64" s="20">
        <f>VLOOKUP(I$48,'DB Production'!$A:$S,MATCH($B64,'DB Production'!$A$1:$S$1,0),0)</f>
        <v>-2</v>
      </c>
      <c r="J64" s="20">
        <f>VLOOKUP(J$48,'DB Production'!$A:$S,MATCH($B64,'DB Production'!$A$1:$S$1,0),0)</f>
        <v>-2</v>
      </c>
      <c r="K64" s="20">
        <f>VLOOKUP(K$48,'DB Production'!$A:$S,MATCH($B64,'DB Production'!$A$1:$S$1,0),0)</f>
        <v>1</v>
      </c>
      <c r="L64" s="20">
        <f>VLOOKUP(L$48,'DB Production'!$A:$S,MATCH($B64,'DB Production'!$A$1:$S$1,0),0)</f>
        <v>-4</v>
      </c>
      <c r="M64" s="20">
        <f>VLOOKUP(M$48,'DB Production'!$A:$S,MATCH($B64,'DB Production'!$A$1:$S$1,0),0)</f>
        <v>-7</v>
      </c>
      <c r="N64" s="20">
        <f>VLOOKUP(N$48,'DB Production'!$A:$S,MATCH($B64,'DB Production'!$A$1:$S$1,0),0)</f>
        <v>2</v>
      </c>
      <c r="O64" s="20">
        <f>VLOOKUP(O$48,'DB Production'!$A:$S,MATCH($B64,'DB Production'!$A$1:$S$1,0),0)</f>
        <v>4</v>
      </c>
      <c r="P64" s="20">
        <f>VLOOKUP(P$48,'DB Production'!$A:$S,MATCH($B64,'DB Production'!$A$1:$S$1,0),0)</f>
        <v>-3</v>
      </c>
      <c r="Q64" s="20">
        <f>VLOOKUP(Q$48,'DB Production'!$A:$S,MATCH($B64,'DB Production'!$A$1:$S$1,0),0)</f>
        <v>-9</v>
      </c>
      <c r="R64" s="20">
        <f>VLOOKUP(R$48,'DB Production'!$A:$S,MATCH($B64,'DB Production'!$A$1:$S$1,0),0)</f>
        <v>-5</v>
      </c>
      <c r="S64" s="20">
        <f>VLOOKUP(S$48,'DB Production'!$A:$S,MATCH($B64,'DB Production'!$A$1:$S$1,0),0)</f>
        <v>-5</v>
      </c>
      <c r="T64" s="20">
        <f>VLOOKUP(T$48,'DB Production'!$A:$S,MATCH($B64,'DB Production'!$A$1:$S$1,0),0)</f>
        <v>5</v>
      </c>
      <c r="U64" s="20">
        <f>VLOOKUP(U$48,'DB Production'!$A:$S,MATCH($B64,'DB Production'!$A$1:$S$1,0),0)</f>
        <v>6</v>
      </c>
      <c r="V64" s="20">
        <f>VLOOKUP(V$48,'DB Production'!$A:$S,MATCH($B64,'DB Production'!$A$1:$S$1,0),0)</f>
        <v>8</v>
      </c>
      <c r="W64" s="20">
        <f>VLOOKUP(W$48,'DB Production'!$A:$S,MATCH($B64,'DB Production'!$A$1:$S$1,0),0)</f>
        <v>10</v>
      </c>
      <c r="X64" s="20">
        <f>VLOOKUP(X$48,'DB Production'!$A:$S,MATCH($B64,'DB Production'!$A$1:$S$1,0),0)</f>
        <v>9</v>
      </c>
      <c r="Y64" s="20">
        <f>VLOOKUP(Y$48,'DB Production'!$A:$S,MATCH($B64,'DB Production'!$A$1:$S$1,0),0)</f>
        <v>9</v>
      </c>
      <c r="Z64" s="20">
        <f>VLOOKUP(Z$48,'DB Production'!$A:$S,MATCH($B64,'DB Production'!$A$1:$S$1,0),0)</f>
        <v>6</v>
      </c>
      <c r="AA64" s="20">
        <f>VLOOKUP(AA$48,'DB Production'!$A:$S,MATCH($B64,'DB Production'!$A$1:$S$1,0),0)</f>
        <v>8</v>
      </c>
      <c r="AB64" s="20">
        <f>VLOOKUP(AB$48,'DB Production'!$A:$S,MATCH($B64,'DB Production'!$A$1:$S$1,0),0)</f>
        <v>7</v>
      </c>
      <c r="AC64" s="20">
        <f>VLOOKUP(AC$48,'DB Production'!$A:$S,MATCH($B64,'DB Production'!$A$1:$S$1,0),0)</f>
        <v>9</v>
      </c>
      <c r="AD64" s="20">
        <f>VLOOKUP(AD$48,'DB Production'!$A:$S,MATCH($B64,'DB Production'!$A$1:$S$1,0),0)</f>
        <v>7</v>
      </c>
      <c r="AE64" s="20">
        <f>VLOOKUP(AE$48,'DB Production'!$A:$S,MATCH($B64,'DB Production'!$A$1:$S$1,0),0)</f>
        <v>5</v>
      </c>
      <c r="AF64" s="20">
        <f>VLOOKUP(AF$48,'DB Production'!$A:$S,MATCH($B64,'DB Production'!$A$1:$S$1,0),0)</f>
        <v>3</v>
      </c>
      <c r="AG64" s="20">
        <f>VLOOKUP(AG$48,'DB Production'!$A:$S,MATCH($B64,'DB Production'!$A$1:$S$1,0),0)</f>
        <v>5</v>
      </c>
      <c r="AH64" s="20">
        <f>VLOOKUP(AH$48,'DB Production'!$A:$S,MATCH($B64,'DB Production'!$A$1:$S$1,0),0)</f>
        <v>6</v>
      </c>
      <c r="AI64" s="20">
        <f>VLOOKUP(AI$48,'DB Production'!$A:$S,MATCH($B64,'DB Production'!$A$1:$S$1,0),0)</f>
        <v>6</v>
      </c>
      <c r="AJ64" s="20">
        <f>VLOOKUP(AJ$48,'DB Production'!$A:$S,MATCH($B64,'DB Production'!$A$1:$S$1,0),0)</f>
        <v>-1</v>
      </c>
      <c r="AK64" s="20">
        <f>VLOOKUP(AK$48,'DB Production'!$A:$S,MATCH($B64,'DB Production'!$A$1:$S$1,0),0)</f>
        <v>-2</v>
      </c>
      <c r="AM64" s="20">
        <f t="shared" si="6"/>
        <v>-1</v>
      </c>
      <c r="AN64" s="23">
        <f t="shared" si="7"/>
        <v>1</v>
      </c>
      <c r="AO64" s="23">
        <f t="shared" si="8"/>
        <v>2.8333333333333335</v>
      </c>
    </row>
    <row r="65" spans="2:41" x14ac:dyDescent="0.2">
      <c r="B65" s="17" t="s">
        <v>22</v>
      </c>
      <c r="C65" s="20">
        <f>VLOOKUP(C$48,'DB Production'!$A:$S,MATCH($B65,'DB Production'!$A$1:$S$1,0),0)</f>
        <v>0</v>
      </c>
      <c r="D65" s="20">
        <f>VLOOKUP(D$48,'DB Production'!$A:$S,MATCH($B65,'DB Production'!$A$1:$S$1,0),0)</f>
        <v>0</v>
      </c>
      <c r="E65" s="20">
        <f>VLOOKUP(E$48,'DB Production'!$A:$S,MATCH($B65,'DB Production'!$A$1:$S$1,0),0)</f>
        <v>0</v>
      </c>
      <c r="F65" s="20">
        <f>VLOOKUP(F$48,'DB Production'!$A:$S,MATCH($B65,'DB Production'!$A$1:$S$1,0),0)</f>
        <v>0</v>
      </c>
      <c r="G65" s="20">
        <f>VLOOKUP(G$48,'DB Production'!$A:$S,MATCH($B65,'DB Production'!$A$1:$S$1,0),0)</f>
        <v>13</v>
      </c>
      <c r="H65" s="20">
        <f>VLOOKUP(H$48,'DB Production'!$A:$S,MATCH($B65,'DB Production'!$A$1:$S$1,0),0)</f>
        <v>8</v>
      </c>
      <c r="I65" s="20">
        <f>VLOOKUP(I$48,'DB Production'!$A:$S,MATCH($B65,'DB Production'!$A$1:$S$1,0),0)</f>
        <v>0</v>
      </c>
      <c r="J65" s="20">
        <f>VLOOKUP(J$48,'DB Production'!$A:$S,MATCH($B65,'DB Production'!$A$1:$S$1,0),0)</f>
        <v>0</v>
      </c>
      <c r="K65" s="20">
        <f>VLOOKUP(K$48,'DB Production'!$A:$S,MATCH($B65,'DB Production'!$A$1:$S$1,0),0)</f>
        <v>-6</v>
      </c>
      <c r="L65" s="20">
        <f>VLOOKUP(L$48,'DB Production'!$A:$S,MATCH($B65,'DB Production'!$A$1:$S$1,0),0)</f>
        <v>-7</v>
      </c>
      <c r="M65" s="20">
        <f>VLOOKUP(M$48,'DB Production'!$A:$S,MATCH($B65,'DB Production'!$A$1:$S$1,0),0)</f>
        <v>-13</v>
      </c>
      <c r="N65" s="20">
        <f>VLOOKUP(N$48,'DB Production'!$A:$S,MATCH($B65,'DB Production'!$A$1:$S$1,0),0)</f>
        <v>6</v>
      </c>
      <c r="O65" s="20">
        <f>VLOOKUP(O$48,'DB Production'!$A:$S,MATCH($B65,'DB Production'!$A$1:$S$1,0),0)</f>
        <v>12</v>
      </c>
      <c r="P65" s="20">
        <f>VLOOKUP(P$48,'DB Production'!$A:$S,MATCH($B65,'DB Production'!$A$1:$S$1,0),0)</f>
        <v>7</v>
      </c>
      <c r="Q65" s="20">
        <f>VLOOKUP(Q$48,'DB Production'!$A:$S,MATCH($B65,'DB Production'!$A$1:$S$1,0),0)</f>
        <v>0</v>
      </c>
      <c r="R65" s="20">
        <f>VLOOKUP(R$48,'DB Production'!$A:$S,MATCH($B65,'DB Production'!$A$1:$S$1,0),0)</f>
        <v>3</v>
      </c>
      <c r="S65" s="20">
        <f>VLOOKUP(S$48,'DB Production'!$A:$S,MATCH($B65,'DB Production'!$A$1:$S$1,0),0)</f>
        <v>3</v>
      </c>
      <c r="T65" s="20">
        <f>VLOOKUP(T$48,'DB Production'!$A:$S,MATCH($B65,'DB Production'!$A$1:$S$1,0),0)</f>
        <v>15</v>
      </c>
      <c r="U65" s="20">
        <f>VLOOKUP(U$48,'DB Production'!$A:$S,MATCH($B65,'DB Production'!$A$1:$S$1,0),0)</f>
        <v>15</v>
      </c>
      <c r="V65" s="20">
        <f>VLOOKUP(V$48,'DB Production'!$A:$S,MATCH($B65,'DB Production'!$A$1:$S$1,0),0)</f>
        <v>14</v>
      </c>
      <c r="W65" s="20">
        <f>VLOOKUP(W$48,'DB Production'!$A:$S,MATCH($B65,'DB Production'!$A$1:$S$1,0),0)</f>
        <v>0</v>
      </c>
      <c r="X65" s="20">
        <f>VLOOKUP(X$48,'DB Production'!$A:$S,MATCH($B65,'DB Production'!$A$1:$S$1,0),0)</f>
        <v>12</v>
      </c>
      <c r="Y65" s="20">
        <f>VLOOKUP(Y$48,'DB Production'!$A:$S,MATCH($B65,'DB Production'!$A$1:$S$1,0),0)</f>
        <v>11</v>
      </c>
      <c r="Z65" s="20">
        <f>VLOOKUP(Z$48,'DB Production'!$A:$S,MATCH($B65,'DB Production'!$A$1:$S$1,0),0)</f>
        <v>10</v>
      </c>
      <c r="AA65" s="20">
        <f>VLOOKUP(AA$48,'DB Production'!$A:$S,MATCH($B65,'DB Production'!$A$1:$S$1,0),0)</f>
        <v>7</v>
      </c>
      <c r="AB65" s="20">
        <f>VLOOKUP(AB$48,'DB Production'!$A:$S,MATCH($B65,'DB Production'!$A$1:$S$1,0),0)</f>
        <v>0</v>
      </c>
      <c r="AC65" s="20">
        <f>VLOOKUP(AC$48,'DB Production'!$A:$S,MATCH($B65,'DB Production'!$A$1:$S$1,0),0)</f>
        <v>4</v>
      </c>
      <c r="AD65" s="20">
        <f>VLOOKUP(AD$48,'DB Production'!$A:$S,MATCH($B65,'DB Production'!$A$1:$S$1,0),0)</f>
        <v>8</v>
      </c>
      <c r="AE65" s="20">
        <f>VLOOKUP(AE$48,'DB Production'!$A:$S,MATCH($B65,'DB Production'!$A$1:$S$1,0),0)</f>
        <v>8</v>
      </c>
      <c r="AF65" s="20">
        <f>VLOOKUP(AF$48,'DB Production'!$A:$S,MATCH($B65,'DB Production'!$A$1:$S$1,0),0)</f>
        <v>14</v>
      </c>
      <c r="AG65" s="20">
        <f>VLOOKUP(AG$48,'DB Production'!$A:$S,MATCH($B65,'DB Production'!$A$1:$S$1,0),0)</f>
        <v>12</v>
      </c>
      <c r="AH65" s="20">
        <f>VLOOKUP(AH$48,'DB Production'!$A:$S,MATCH($B65,'DB Production'!$A$1:$S$1,0),0)</f>
        <v>0</v>
      </c>
      <c r="AI65" s="20">
        <f>VLOOKUP(AI$48,'DB Production'!$A:$S,MATCH($B65,'DB Production'!$A$1:$S$1,0),0)</f>
        <v>-3</v>
      </c>
      <c r="AJ65" s="20">
        <f>VLOOKUP(AJ$48,'DB Production'!$A:$S,MATCH($B65,'DB Production'!$A$1:$S$1,0),0)</f>
        <v>0</v>
      </c>
      <c r="AK65" s="20">
        <f>VLOOKUP(AK$48,'DB Production'!$A:$S,MATCH($B65,'DB Production'!$A$1:$S$1,0),0)</f>
        <v>-3</v>
      </c>
      <c r="AM65" s="20">
        <f t="shared" si="6"/>
        <v>-3</v>
      </c>
      <c r="AN65" s="23">
        <f t="shared" si="7"/>
        <v>-2</v>
      </c>
      <c r="AO65" s="23">
        <f t="shared" si="8"/>
        <v>3.3333333333333335</v>
      </c>
    </row>
    <row r="66" spans="2:41" x14ac:dyDescent="0.2">
      <c r="B66" s="17" t="s">
        <v>6</v>
      </c>
      <c r="C66" s="20">
        <f>VLOOKUP(C$48,'DB Production'!$A:$S,MATCH($B66,'DB Production'!$A$1:$S$1,0),0)</f>
        <v>-4</v>
      </c>
      <c r="D66" s="20">
        <f>VLOOKUP(D$48,'DB Production'!$A:$S,MATCH($B66,'DB Production'!$A$1:$S$1,0),0)</f>
        <v>6</v>
      </c>
      <c r="E66" s="20">
        <f>VLOOKUP(E$48,'DB Production'!$A:$S,MATCH($B66,'DB Production'!$A$1:$S$1,0),0)</f>
        <v>10</v>
      </c>
      <c r="F66" s="20">
        <f>VLOOKUP(F$48,'DB Production'!$A:$S,MATCH($B66,'DB Production'!$A$1:$S$1,0),0)</f>
        <v>0</v>
      </c>
      <c r="G66" s="20">
        <f>VLOOKUP(G$48,'DB Production'!$A:$S,MATCH($B66,'DB Production'!$A$1:$S$1,0),0)</f>
        <v>11</v>
      </c>
      <c r="H66" s="20">
        <f>VLOOKUP(H$48,'DB Production'!$A:$S,MATCH($B66,'DB Production'!$A$1:$S$1,0),0)</f>
        <v>4</v>
      </c>
      <c r="I66" s="20">
        <f>VLOOKUP(I$48,'DB Production'!$A:$S,MATCH($B66,'DB Production'!$A$1:$S$1,0),0)</f>
        <v>4</v>
      </c>
      <c r="J66" s="20">
        <f>VLOOKUP(J$48,'DB Production'!$A:$S,MATCH($B66,'DB Production'!$A$1:$S$1,0),0)</f>
        <v>4</v>
      </c>
      <c r="K66" s="20">
        <f>VLOOKUP(K$48,'DB Production'!$A:$S,MATCH($B66,'DB Production'!$A$1:$S$1,0),0)</f>
        <v>-11</v>
      </c>
      <c r="L66" s="20">
        <f>VLOOKUP(L$48,'DB Production'!$A:$S,MATCH($B66,'DB Production'!$A$1:$S$1,0),0)</f>
        <v>-10</v>
      </c>
      <c r="M66" s="20">
        <f>VLOOKUP(M$48,'DB Production'!$A:$S,MATCH($B66,'DB Production'!$A$1:$S$1,0),0)</f>
        <v>-9</v>
      </c>
      <c r="N66" s="20">
        <f>VLOOKUP(N$48,'DB Production'!$A:$S,MATCH($B66,'DB Production'!$A$1:$S$1,0),0)</f>
        <v>0</v>
      </c>
      <c r="O66" s="20">
        <f>VLOOKUP(O$48,'DB Production'!$A:$S,MATCH($B66,'DB Production'!$A$1:$S$1,0),0)</f>
        <v>6</v>
      </c>
      <c r="P66" s="20">
        <f>VLOOKUP(P$48,'DB Production'!$A:$S,MATCH($B66,'DB Production'!$A$1:$S$1,0),0)</f>
        <v>-4</v>
      </c>
      <c r="Q66" s="20">
        <f>VLOOKUP(Q$48,'DB Production'!$A:$S,MATCH($B66,'DB Production'!$A$1:$S$1,0),0)</f>
        <v>-14</v>
      </c>
      <c r="R66" s="20">
        <f>VLOOKUP(R$48,'DB Production'!$A:$S,MATCH($B66,'DB Production'!$A$1:$S$1,0),0)</f>
        <v>0</v>
      </c>
      <c r="S66" s="20">
        <f>VLOOKUP(S$48,'DB Production'!$A:$S,MATCH($B66,'DB Production'!$A$1:$S$1,0),0)</f>
        <v>0</v>
      </c>
      <c r="T66" s="20">
        <f>VLOOKUP(T$48,'DB Production'!$A:$S,MATCH($B66,'DB Production'!$A$1:$S$1,0),0)</f>
        <v>14</v>
      </c>
      <c r="U66" s="20">
        <f>VLOOKUP(U$48,'DB Production'!$A:$S,MATCH($B66,'DB Production'!$A$1:$S$1,0),0)</f>
        <v>9</v>
      </c>
      <c r="V66" s="20">
        <f>VLOOKUP(V$48,'DB Production'!$A:$S,MATCH($B66,'DB Production'!$A$1:$S$1,0),0)</f>
        <v>-2</v>
      </c>
      <c r="W66" s="20">
        <f>VLOOKUP(W$48,'DB Production'!$A:$S,MATCH($B66,'DB Production'!$A$1:$S$1,0),0)</f>
        <v>-1</v>
      </c>
      <c r="X66" s="20">
        <f>VLOOKUP(X$48,'DB Production'!$A:$S,MATCH($B66,'DB Production'!$A$1:$S$1,0),0)</f>
        <v>13</v>
      </c>
      <c r="Y66" s="20">
        <f>VLOOKUP(Y$48,'DB Production'!$A:$S,MATCH($B66,'DB Production'!$A$1:$S$1,0),0)</f>
        <v>0</v>
      </c>
      <c r="Z66" s="20">
        <f>VLOOKUP(Z$48,'DB Production'!$A:$S,MATCH($B66,'DB Production'!$A$1:$S$1,0),0)</f>
        <v>-1</v>
      </c>
      <c r="AA66" s="20">
        <f>VLOOKUP(AA$48,'DB Production'!$A:$S,MATCH($B66,'DB Production'!$A$1:$S$1,0),0)</f>
        <v>13</v>
      </c>
      <c r="AB66" s="20">
        <f>VLOOKUP(AB$48,'DB Production'!$A:$S,MATCH($B66,'DB Production'!$A$1:$S$1,0),0)</f>
        <v>14</v>
      </c>
      <c r="AC66" s="20">
        <f>VLOOKUP(AC$48,'DB Production'!$A:$S,MATCH($B66,'DB Production'!$A$1:$S$1,0),0)</f>
        <v>2</v>
      </c>
      <c r="AD66" s="20">
        <f>VLOOKUP(AD$48,'DB Production'!$A:$S,MATCH($B66,'DB Production'!$A$1:$S$1,0),0)</f>
        <v>0</v>
      </c>
      <c r="AE66" s="20">
        <f>VLOOKUP(AE$48,'DB Production'!$A:$S,MATCH($B66,'DB Production'!$A$1:$S$1,0),0)</f>
        <v>0</v>
      </c>
      <c r="AF66" s="20">
        <f>VLOOKUP(AF$48,'DB Production'!$A:$S,MATCH($B66,'DB Production'!$A$1:$S$1,0),0)</f>
        <v>-1</v>
      </c>
      <c r="AG66" s="20">
        <f>VLOOKUP(AG$48,'DB Production'!$A:$S,MATCH($B66,'DB Production'!$A$1:$S$1,0),0)</f>
        <v>-4</v>
      </c>
      <c r="AH66" s="20">
        <f>VLOOKUP(AH$48,'DB Production'!$A:$S,MATCH($B66,'DB Production'!$A$1:$S$1,0),0)</f>
        <v>11</v>
      </c>
      <c r="AI66" s="20">
        <f>VLOOKUP(AI$48,'DB Production'!$A:$S,MATCH($B66,'DB Production'!$A$1:$S$1,0),0)</f>
        <v>0</v>
      </c>
      <c r="AJ66" s="20">
        <f>VLOOKUP(AJ$48,'DB Production'!$A:$S,MATCH($B66,'DB Production'!$A$1:$S$1,0),0)</f>
        <v>10</v>
      </c>
      <c r="AK66" s="20">
        <f>VLOOKUP(AK$48,'DB Production'!$A:$S,MATCH($B66,'DB Production'!$A$1:$S$1,0),0)</f>
        <v>8</v>
      </c>
      <c r="AM66" s="20">
        <f t="shared" si="6"/>
        <v>-2</v>
      </c>
      <c r="AN66" s="23">
        <f t="shared" si="7"/>
        <v>6</v>
      </c>
      <c r="AO66" s="23">
        <f t="shared" si="8"/>
        <v>4</v>
      </c>
    </row>
    <row r="67" spans="2:41" x14ac:dyDescent="0.2">
      <c r="B67" s="18" t="s">
        <v>20</v>
      </c>
      <c r="C67" s="20">
        <f>VLOOKUP(C$48,'DB Production'!$A:$S,MATCH($B67,'DB Production'!$A$1:$S$1,0),0)</f>
        <v>-3</v>
      </c>
      <c r="D67" s="20">
        <f>VLOOKUP(D$48,'DB Production'!$A:$S,MATCH($B67,'DB Production'!$A$1:$S$1,0),0)</f>
        <v>7</v>
      </c>
      <c r="E67" s="20">
        <f>VLOOKUP(E$48,'DB Production'!$A:$S,MATCH($B67,'DB Production'!$A$1:$S$1,0),0)</f>
        <v>12</v>
      </c>
      <c r="F67" s="20">
        <f>VLOOKUP(F$48,'DB Production'!$A:$S,MATCH($B67,'DB Production'!$A$1:$S$1,0),0)</f>
        <v>5</v>
      </c>
      <c r="G67" s="20">
        <f>VLOOKUP(G$48,'DB Production'!$A:$S,MATCH($B67,'DB Production'!$A$1:$S$1,0),0)</f>
        <v>8</v>
      </c>
      <c r="H67" s="20">
        <f>VLOOKUP(H$48,'DB Production'!$A:$S,MATCH($B67,'DB Production'!$A$1:$S$1,0),0)</f>
        <v>-7</v>
      </c>
      <c r="I67" s="20">
        <f>VLOOKUP(I$48,'DB Production'!$A:$S,MATCH($B67,'DB Production'!$A$1:$S$1,0),0)</f>
        <v>2</v>
      </c>
      <c r="J67" s="20">
        <f>VLOOKUP(J$48,'DB Production'!$A:$S,MATCH($B67,'DB Production'!$A$1:$S$1,0),0)</f>
        <v>2</v>
      </c>
      <c r="K67" s="20">
        <f>VLOOKUP(K$48,'DB Production'!$A:$S,MATCH($B67,'DB Production'!$A$1:$S$1,0),0)</f>
        <v>-7</v>
      </c>
      <c r="L67" s="20">
        <f>VLOOKUP(L$48,'DB Production'!$A:$S,MATCH($B67,'DB Production'!$A$1:$S$1,0),0)</f>
        <v>-11</v>
      </c>
      <c r="M67" s="20">
        <f>VLOOKUP(M$48,'DB Production'!$A:$S,MATCH($B67,'DB Production'!$A$1:$S$1,0),0)</f>
        <v>-12</v>
      </c>
      <c r="N67" s="20">
        <f>VLOOKUP(N$48,'DB Production'!$A:$S,MATCH($B67,'DB Production'!$A$1:$S$1,0),0)</f>
        <v>0</v>
      </c>
      <c r="O67" s="20">
        <f>VLOOKUP(O$48,'DB Production'!$A:$S,MATCH($B67,'DB Production'!$A$1:$S$1,0),0)</f>
        <v>-2</v>
      </c>
      <c r="P67" s="20">
        <f>VLOOKUP(P$48,'DB Production'!$A:$S,MATCH($B67,'DB Production'!$A$1:$S$1,0),0)</f>
        <v>0</v>
      </c>
      <c r="Q67" s="20">
        <f>VLOOKUP(Q$48,'DB Production'!$A:$S,MATCH($B67,'DB Production'!$A$1:$S$1,0),0)</f>
        <v>-7</v>
      </c>
      <c r="R67" s="20">
        <f>VLOOKUP(R$48,'DB Production'!$A:$S,MATCH($B67,'DB Production'!$A$1:$S$1,0),0)</f>
        <v>0</v>
      </c>
      <c r="S67" s="20">
        <f>VLOOKUP(S$48,'DB Production'!$A:$S,MATCH($B67,'DB Production'!$A$1:$S$1,0),0)</f>
        <v>0</v>
      </c>
      <c r="T67" s="20">
        <f>VLOOKUP(T$48,'DB Production'!$A:$S,MATCH($B67,'DB Production'!$A$1:$S$1,0),0)</f>
        <v>6</v>
      </c>
      <c r="U67" s="20">
        <f>VLOOKUP(U$48,'DB Production'!$A:$S,MATCH($B67,'DB Production'!$A$1:$S$1,0),0)</f>
        <v>11</v>
      </c>
      <c r="V67" s="20">
        <f>VLOOKUP(V$48,'DB Production'!$A:$S,MATCH($B67,'DB Production'!$A$1:$S$1,0),0)</f>
        <v>7</v>
      </c>
      <c r="W67" s="20">
        <f>VLOOKUP(W$48,'DB Production'!$A:$S,MATCH($B67,'DB Production'!$A$1:$S$1,0),0)</f>
        <v>11</v>
      </c>
      <c r="X67" s="20">
        <f>VLOOKUP(X$48,'DB Production'!$A:$S,MATCH($B67,'DB Production'!$A$1:$S$1,0),0)</f>
        <v>6</v>
      </c>
      <c r="Y67" s="20">
        <f>VLOOKUP(Y$48,'DB Production'!$A:$S,MATCH($B67,'DB Production'!$A$1:$S$1,0),0)</f>
        <v>-2</v>
      </c>
      <c r="Z67" s="20">
        <f>VLOOKUP(Z$48,'DB Production'!$A:$S,MATCH($B67,'DB Production'!$A$1:$S$1,0),0)</f>
        <v>0</v>
      </c>
      <c r="AA67" s="20">
        <f>VLOOKUP(AA$48,'DB Production'!$A:$S,MATCH($B67,'DB Production'!$A$1:$S$1,0),0)</f>
        <v>-1</v>
      </c>
      <c r="AB67" s="20">
        <f>VLOOKUP(AB$48,'DB Production'!$A:$S,MATCH($B67,'DB Production'!$A$1:$S$1,0),0)</f>
        <v>3</v>
      </c>
      <c r="AC67" s="20">
        <f>VLOOKUP(AC$48,'DB Production'!$A:$S,MATCH($B67,'DB Production'!$A$1:$S$1,0),0)</f>
        <v>1</v>
      </c>
      <c r="AD67" s="20">
        <f>VLOOKUP(AD$48,'DB Production'!$A:$S,MATCH($B67,'DB Production'!$A$1:$S$1,0),0)</f>
        <v>13</v>
      </c>
      <c r="AE67" s="20">
        <f>VLOOKUP(AE$48,'DB Production'!$A:$S,MATCH($B67,'DB Production'!$A$1:$S$1,0),0)</f>
        <v>12</v>
      </c>
      <c r="AF67" s="20">
        <f>VLOOKUP(AF$48,'DB Production'!$A:$S,MATCH($B67,'DB Production'!$A$1:$S$1,0),0)</f>
        <v>8</v>
      </c>
      <c r="AG67" s="20">
        <f>VLOOKUP(AG$48,'DB Production'!$A:$S,MATCH($B67,'DB Production'!$A$1:$S$1,0),0)</f>
        <v>-3</v>
      </c>
      <c r="AH67" s="20">
        <f>VLOOKUP(AH$48,'DB Production'!$A:$S,MATCH($B67,'DB Production'!$A$1:$S$1,0),0)</f>
        <v>9</v>
      </c>
      <c r="AI67" s="20">
        <f>VLOOKUP(AI$48,'DB Production'!$A:$S,MATCH($B67,'DB Production'!$A$1:$S$1,0),0)</f>
        <v>0</v>
      </c>
      <c r="AJ67" s="20">
        <f>VLOOKUP(AJ$48,'DB Production'!$A:$S,MATCH($B67,'DB Production'!$A$1:$S$1,0),0)</f>
        <v>-3</v>
      </c>
      <c r="AK67" s="20">
        <f>VLOOKUP(AK$48,'DB Production'!$A:$S,MATCH($B67,'DB Production'!$A$1:$S$1,0),0)</f>
        <v>0</v>
      </c>
      <c r="AM67" s="20">
        <f t="shared" si="6"/>
        <v>3</v>
      </c>
      <c r="AN67" s="23">
        <f t="shared" si="7"/>
        <v>-1</v>
      </c>
      <c r="AO67" s="23">
        <f t="shared" si="8"/>
        <v>1.8333333333333333</v>
      </c>
    </row>
    <row r="68" spans="2:41" x14ac:dyDescent="0.2">
      <c r="C68" s="22"/>
      <c r="D68" s="22"/>
      <c r="E68" s="22"/>
      <c r="F68" s="22"/>
      <c r="G68" s="22"/>
      <c r="H68" s="22"/>
      <c r="I68" s="22"/>
      <c r="J68" s="22"/>
      <c r="K68" s="22"/>
      <c r="L68" s="22"/>
      <c r="M68" s="22"/>
      <c r="N68" s="22"/>
      <c r="O68" s="22"/>
      <c r="P68" s="22"/>
      <c r="Q68" s="22"/>
      <c r="R68" s="22"/>
      <c r="S68" s="22"/>
      <c r="T68" s="22"/>
      <c r="U68" s="22"/>
      <c r="V68" s="22"/>
      <c r="W68" s="22"/>
      <c r="X68" s="22"/>
      <c r="Y68" s="22"/>
      <c r="Z68" s="22"/>
      <c r="AA68" s="22"/>
      <c r="AB68" s="22"/>
      <c r="AC68" s="22"/>
      <c r="AD68" s="22"/>
      <c r="AE68" s="22"/>
      <c r="AF68" s="22"/>
      <c r="AG68" s="22"/>
      <c r="AH68" s="22"/>
      <c r="AI68" s="22"/>
      <c r="AJ68" s="22"/>
      <c r="AK68" s="22"/>
    </row>
  </sheetData>
  <mergeCells count="14">
    <mergeCell ref="B4:B5"/>
    <mergeCell ref="B48:B49"/>
    <mergeCell ref="B26:B27"/>
    <mergeCell ref="AM1:AO1"/>
    <mergeCell ref="AN3:AO3"/>
    <mergeCell ref="AN4:AN5"/>
    <mergeCell ref="AN26:AN27"/>
    <mergeCell ref="AN48:AN49"/>
    <mergeCell ref="AO4:AO5"/>
    <mergeCell ref="AO26:AO27"/>
    <mergeCell ref="AO48:AO49"/>
    <mergeCell ref="AM4:AM5"/>
    <mergeCell ref="AM48:AM49"/>
    <mergeCell ref="AM26:AM27"/>
  </mergeCells>
  <conditionalFormatting sqref="AM6:AM23">
    <cfRule type="colorScale" priority="1112">
      <colorScale>
        <cfvo type="min"/>
        <cfvo type="percentile" val="50"/>
        <cfvo type="max"/>
        <color rgb="FFF8696B"/>
        <color rgb="FFFFEB84"/>
        <color rgb="FF63BE7B"/>
      </colorScale>
    </cfRule>
    <cfRule type="cellIs" dxfId="38" priority="1571" operator="equal">
      <formula>0</formula>
    </cfRule>
    <cfRule type="cellIs" dxfId="37" priority="1572" operator="lessThan">
      <formula>0</formula>
    </cfRule>
    <cfRule type="cellIs" dxfId="36" priority="1573" operator="greaterThan">
      <formula>0</formula>
    </cfRule>
    <cfRule type="colorScale" priority="1574">
      <colorScale>
        <cfvo type="min"/>
        <cfvo type="percentile" val="50"/>
        <cfvo type="max"/>
        <color rgb="FFF8696B"/>
        <color rgb="FFFFEB84"/>
        <color rgb="FF63BE7B"/>
      </colorScale>
    </cfRule>
    <cfRule type="colorScale" priority="1575">
      <colorScale>
        <cfvo type="min"/>
        <cfvo type="percentile" val="50"/>
        <cfvo type="max"/>
        <color rgb="FFF8696B"/>
        <color rgb="FFFFEB84"/>
        <color rgb="FF63BE7B"/>
      </colorScale>
    </cfRule>
  </conditionalFormatting>
  <conditionalFormatting sqref="AN6:AN23">
    <cfRule type="colorScale" priority="1111">
      <colorScale>
        <cfvo type="min"/>
        <cfvo type="percentile" val="50"/>
        <cfvo type="max"/>
        <color rgb="FFF8696B"/>
        <color rgb="FFFFEB84"/>
        <color rgb="FF63BE7B"/>
      </colorScale>
    </cfRule>
    <cfRule type="cellIs" dxfId="35" priority="1566" operator="equal">
      <formula>0</formula>
    </cfRule>
    <cfRule type="cellIs" dxfId="34" priority="1567" operator="lessThan">
      <formula>0</formula>
    </cfRule>
    <cfRule type="cellIs" dxfId="33" priority="1568" operator="greaterThan">
      <formula>0</formula>
    </cfRule>
    <cfRule type="colorScale" priority="1569">
      <colorScale>
        <cfvo type="min"/>
        <cfvo type="percentile" val="50"/>
        <cfvo type="max"/>
        <color rgb="FFF8696B"/>
        <color rgb="FFFFEB84"/>
        <color rgb="FF63BE7B"/>
      </colorScale>
    </cfRule>
    <cfRule type="colorScale" priority="1570">
      <colorScale>
        <cfvo type="min"/>
        <cfvo type="percentile" val="50"/>
        <cfvo type="max"/>
        <color rgb="FFF8696B"/>
        <color rgb="FFFFEB84"/>
        <color rgb="FF63BE7B"/>
      </colorScale>
    </cfRule>
  </conditionalFormatting>
  <conditionalFormatting sqref="AO6:AO23">
    <cfRule type="colorScale" priority="1110">
      <colorScale>
        <cfvo type="min"/>
        <cfvo type="percentile" val="50"/>
        <cfvo type="max"/>
        <color rgb="FFF8696B"/>
        <color rgb="FFFFEB84"/>
        <color rgb="FF63BE7B"/>
      </colorScale>
    </cfRule>
    <cfRule type="cellIs" dxfId="32" priority="1561" operator="equal">
      <formula>0</formula>
    </cfRule>
    <cfRule type="cellIs" dxfId="31" priority="1562" operator="lessThan">
      <formula>0</formula>
    </cfRule>
    <cfRule type="cellIs" dxfId="30" priority="1563" operator="greaterThan">
      <formula>0</formula>
    </cfRule>
    <cfRule type="colorScale" priority="1564">
      <colorScale>
        <cfvo type="min"/>
        <cfvo type="percentile" val="50"/>
        <cfvo type="max"/>
        <color rgb="FFF8696B"/>
        <color rgb="FFFFEB84"/>
        <color rgb="FF63BE7B"/>
      </colorScale>
    </cfRule>
    <cfRule type="colorScale" priority="1565">
      <colorScale>
        <cfvo type="min"/>
        <cfvo type="percentile" val="50"/>
        <cfvo type="max"/>
        <color rgb="FFF8696B"/>
        <color rgb="FFFFEB84"/>
        <color rgb="FF63BE7B"/>
      </colorScale>
    </cfRule>
  </conditionalFormatting>
  <conditionalFormatting sqref="C50:AH67">
    <cfRule type="colorScale" priority="34">
      <colorScale>
        <cfvo type="min"/>
        <cfvo type="percentile" val="50"/>
        <cfvo type="max"/>
        <color rgb="FFF8696B"/>
        <color rgb="FFFFEB84"/>
        <color rgb="FF63BE7B"/>
      </colorScale>
    </cfRule>
    <cfRule type="cellIs" dxfId="29" priority="1423" operator="equal">
      <formula>0</formula>
    </cfRule>
    <cfRule type="cellIs" dxfId="28" priority="1424" operator="lessThan">
      <formula>0</formula>
    </cfRule>
    <cfRule type="cellIs" dxfId="27" priority="1425" operator="greaterThan">
      <formula>0</formula>
    </cfRule>
    <cfRule type="colorScale" priority="1427">
      <colorScale>
        <cfvo type="min"/>
        <cfvo type="percentile" val="50"/>
        <cfvo type="max"/>
        <color rgb="FFF8696B"/>
        <color rgb="FFFFEB84"/>
        <color rgb="FF63BE7B"/>
      </colorScale>
    </cfRule>
  </conditionalFormatting>
  <conditionalFormatting sqref="C28:AK45">
    <cfRule type="cellIs" dxfId="26" priority="1418" operator="equal">
      <formula>0</formula>
    </cfRule>
    <cfRule type="cellIs" dxfId="25" priority="1419" operator="lessThan">
      <formula>0</formula>
    </cfRule>
    <cfRule type="cellIs" dxfId="24" priority="1420" operator="greaterThan">
      <formula>0</formula>
    </cfRule>
    <cfRule type="colorScale" priority="1421">
      <colorScale>
        <cfvo type="min"/>
        <cfvo type="percentile" val="50"/>
        <cfvo type="max"/>
        <color rgb="FFF8696B"/>
        <color rgb="FFFFEB84"/>
        <color rgb="FF63BE7B"/>
      </colorScale>
    </cfRule>
    <cfRule type="colorScale" priority="1422">
      <colorScale>
        <cfvo type="min"/>
        <cfvo type="percentile" val="50"/>
        <cfvo type="max"/>
        <color rgb="FFF8696B"/>
        <color rgb="FFFFEB84"/>
        <color rgb="FF63BE7B"/>
      </colorScale>
    </cfRule>
  </conditionalFormatting>
  <conditionalFormatting sqref="C6:AK23">
    <cfRule type="cellIs" dxfId="23" priority="825" operator="equal">
      <formula>0</formula>
    </cfRule>
    <cfRule type="cellIs" dxfId="22" priority="826" operator="lessThan">
      <formula>0</formula>
    </cfRule>
    <cfRule type="cellIs" dxfId="21" priority="827" operator="greaterThan">
      <formula>0</formula>
    </cfRule>
    <cfRule type="colorScale" priority="828">
      <colorScale>
        <cfvo type="min"/>
        <cfvo type="percentile" val="50"/>
        <cfvo type="max"/>
        <color rgb="FFF8696B"/>
        <color rgb="FFFFEB84"/>
        <color rgb="FF63BE7B"/>
      </colorScale>
    </cfRule>
    <cfRule type="colorScale" priority="829">
      <colorScale>
        <cfvo type="min"/>
        <cfvo type="percentile" val="50"/>
        <cfvo type="max"/>
        <color rgb="FFF8696B"/>
        <color rgb="FFFFEB84"/>
        <color rgb="FF63BE7B"/>
      </colorScale>
    </cfRule>
  </conditionalFormatting>
  <conditionalFormatting sqref="AI50:AK67">
    <cfRule type="cellIs" dxfId="20" priority="152" operator="equal">
      <formula>0</formula>
    </cfRule>
    <cfRule type="cellIs" dxfId="19" priority="153" operator="lessThan">
      <formula>0</formula>
    </cfRule>
    <cfRule type="cellIs" dxfId="18" priority="154" operator="greaterThan">
      <formula>0</formula>
    </cfRule>
    <cfRule type="colorScale" priority="155">
      <colorScale>
        <cfvo type="min"/>
        <cfvo type="percentile" val="50"/>
        <cfvo type="max"/>
        <color rgb="FFF8696B"/>
        <color rgb="FFFFEB84"/>
        <color rgb="FF63BE7B"/>
      </colorScale>
    </cfRule>
    <cfRule type="colorScale" priority="156">
      <colorScale>
        <cfvo type="min"/>
        <cfvo type="percentile" val="50"/>
        <cfvo type="max"/>
        <color rgb="FFF8696B"/>
        <color rgb="FFFFEB84"/>
        <color rgb="FF63BE7B"/>
      </colorScale>
    </cfRule>
  </conditionalFormatting>
  <conditionalFormatting sqref="AM28:AM45">
    <cfRule type="colorScale" priority="136">
      <colorScale>
        <cfvo type="min"/>
        <cfvo type="percentile" val="50"/>
        <cfvo type="max"/>
        <color rgb="FFF8696B"/>
        <color rgb="FFFFEB84"/>
        <color rgb="FF63BE7B"/>
      </colorScale>
    </cfRule>
    <cfRule type="cellIs" dxfId="17" priority="147" operator="equal">
      <formula>0</formula>
    </cfRule>
    <cfRule type="cellIs" dxfId="16" priority="148" operator="lessThan">
      <formula>0</formula>
    </cfRule>
    <cfRule type="cellIs" dxfId="15" priority="149" operator="greaterThan">
      <formula>0</formula>
    </cfRule>
    <cfRule type="colorScale" priority="150">
      <colorScale>
        <cfvo type="min"/>
        <cfvo type="percentile" val="50"/>
        <cfvo type="max"/>
        <color rgb="FFF8696B"/>
        <color rgb="FFFFEB84"/>
        <color rgb="FF63BE7B"/>
      </colorScale>
    </cfRule>
    <cfRule type="colorScale" priority="151">
      <colorScale>
        <cfvo type="min"/>
        <cfvo type="percentile" val="50"/>
        <cfvo type="max"/>
        <color rgb="FFF8696B"/>
        <color rgb="FFFFEB84"/>
        <color rgb="FF63BE7B"/>
      </colorScale>
    </cfRule>
  </conditionalFormatting>
  <conditionalFormatting sqref="AN28:AN45">
    <cfRule type="colorScale" priority="135">
      <colorScale>
        <cfvo type="min"/>
        <cfvo type="percentile" val="50"/>
        <cfvo type="max"/>
        <color rgb="FFF8696B"/>
        <color rgb="FFFFEB84"/>
        <color rgb="FF63BE7B"/>
      </colorScale>
    </cfRule>
    <cfRule type="cellIs" dxfId="14" priority="142" operator="equal">
      <formula>0</formula>
    </cfRule>
    <cfRule type="cellIs" dxfId="13" priority="143" operator="lessThan">
      <formula>0</formula>
    </cfRule>
    <cfRule type="cellIs" dxfId="12" priority="144" operator="greaterThan">
      <formula>0</formula>
    </cfRule>
    <cfRule type="colorScale" priority="145">
      <colorScale>
        <cfvo type="min"/>
        <cfvo type="percentile" val="50"/>
        <cfvo type="max"/>
        <color rgb="FFF8696B"/>
        <color rgb="FFFFEB84"/>
        <color rgb="FF63BE7B"/>
      </colorScale>
    </cfRule>
    <cfRule type="colorScale" priority="146">
      <colorScale>
        <cfvo type="min"/>
        <cfvo type="percentile" val="50"/>
        <cfvo type="max"/>
        <color rgb="FFF8696B"/>
        <color rgb="FFFFEB84"/>
        <color rgb="FF63BE7B"/>
      </colorScale>
    </cfRule>
  </conditionalFormatting>
  <conditionalFormatting sqref="AO28:AO45">
    <cfRule type="colorScale" priority="134">
      <colorScale>
        <cfvo type="min"/>
        <cfvo type="percentile" val="50"/>
        <cfvo type="max"/>
        <color rgb="FFF8696B"/>
        <color rgb="FFFFEB84"/>
        <color rgb="FF63BE7B"/>
      </colorScale>
    </cfRule>
    <cfRule type="cellIs" dxfId="11" priority="137" operator="equal">
      <formula>0</formula>
    </cfRule>
    <cfRule type="cellIs" dxfId="10" priority="138" operator="lessThan">
      <formula>0</formula>
    </cfRule>
    <cfRule type="cellIs" dxfId="9" priority="139" operator="greaterThan">
      <formula>0</formula>
    </cfRule>
    <cfRule type="colorScale" priority="140">
      <colorScale>
        <cfvo type="min"/>
        <cfvo type="percentile" val="50"/>
        <cfvo type="max"/>
        <color rgb="FFF8696B"/>
        <color rgb="FFFFEB84"/>
        <color rgb="FF63BE7B"/>
      </colorScale>
    </cfRule>
    <cfRule type="colorScale" priority="141">
      <colorScale>
        <cfvo type="min"/>
        <cfvo type="percentile" val="50"/>
        <cfvo type="max"/>
        <color rgb="FFF8696B"/>
        <color rgb="FFFFEB84"/>
        <color rgb="FF63BE7B"/>
      </colorScale>
    </cfRule>
  </conditionalFormatting>
  <conditionalFormatting sqref="AM50:AM67">
    <cfRule type="colorScale" priority="118">
      <colorScale>
        <cfvo type="min"/>
        <cfvo type="percentile" val="50"/>
        <cfvo type="max"/>
        <color rgb="FFF8696B"/>
        <color rgb="FFFFEB84"/>
        <color rgb="FF63BE7B"/>
      </colorScale>
    </cfRule>
    <cfRule type="cellIs" dxfId="8" priority="129" operator="equal">
      <formula>0</formula>
    </cfRule>
    <cfRule type="cellIs" dxfId="7" priority="130" operator="lessThan">
      <formula>0</formula>
    </cfRule>
    <cfRule type="cellIs" dxfId="6" priority="131" operator="greaterThan">
      <formula>0</formula>
    </cfRule>
    <cfRule type="colorScale" priority="132">
      <colorScale>
        <cfvo type="min"/>
        <cfvo type="percentile" val="50"/>
        <cfvo type="max"/>
        <color rgb="FFF8696B"/>
        <color rgb="FFFFEB84"/>
        <color rgb="FF63BE7B"/>
      </colorScale>
    </cfRule>
    <cfRule type="colorScale" priority="133">
      <colorScale>
        <cfvo type="min"/>
        <cfvo type="percentile" val="50"/>
        <cfvo type="max"/>
        <color rgb="FFF8696B"/>
        <color rgb="FFFFEB84"/>
        <color rgb="FF63BE7B"/>
      </colorScale>
    </cfRule>
  </conditionalFormatting>
  <conditionalFormatting sqref="AN50:AN67">
    <cfRule type="colorScale" priority="117">
      <colorScale>
        <cfvo type="min"/>
        <cfvo type="percentile" val="50"/>
        <cfvo type="max"/>
        <color rgb="FFF8696B"/>
        <color rgb="FFFFEB84"/>
        <color rgb="FF63BE7B"/>
      </colorScale>
    </cfRule>
    <cfRule type="cellIs" dxfId="5" priority="124" operator="equal">
      <formula>0</formula>
    </cfRule>
    <cfRule type="cellIs" dxfId="4" priority="125" operator="lessThan">
      <formula>0</formula>
    </cfRule>
    <cfRule type="cellIs" dxfId="3" priority="126" operator="greaterThan">
      <formula>0</formula>
    </cfRule>
    <cfRule type="colorScale" priority="127">
      <colorScale>
        <cfvo type="min"/>
        <cfvo type="percentile" val="50"/>
        <cfvo type="max"/>
        <color rgb="FFF8696B"/>
        <color rgb="FFFFEB84"/>
        <color rgb="FF63BE7B"/>
      </colorScale>
    </cfRule>
    <cfRule type="colorScale" priority="128">
      <colorScale>
        <cfvo type="min"/>
        <cfvo type="percentile" val="50"/>
        <cfvo type="max"/>
        <color rgb="FFF8696B"/>
        <color rgb="FFFFEB84"/>
        <color rgb="FF63BE7B"/>
      </colorScale>
    </cfRule>
  </conditionalFormatting>
  <conditionalFormatting sqref="AO50:AO67">
    <cfRule type="colorScale" priority="116">
      <colorScale>
        <cfvo type="min"/>
        <cfvo type="percentile" val="50"/>
        <cfvo type="max"/>
        <color rgb="FFF8696B"/>
        <color rgb="FFFFEB84"/>
        <color rgb="FF63BE7B"/>
      </colorScale>
    </cfRule>
    <cfRule type="cellIs" dxfId="2" priority="119" operator="equal">
      <formula>0</formula>
    </cfRule>
    <cfRule type="cellIs" dxfId="1" priority="120" operator="lessThan">
      <formula>0</formula>
    </cfRule>
    <cfRule type="cellIs" dxfId="0" priority="121" operator="greaterThan">
      <formula>0</formula>
    </cfRule>
    <cfRule type="colorScale" priority="122">
      <colorScale>
        <cfvo type="min"/>
        <cfvo type="percentile" val="50"/>
        <cfvo type="max"/>
        <color rgb="FFF8696B"/>
        <color rgb="FFFFEB84"/>
        <color rgb="FF63BE7B"/>
      </colorScale>
    </cfRule>
    <cfRule type="colorScale" priority="123">
      <colorScale>
        <cfvo type="min"/>
        <cfvo type="percentile" val="50"/>
        <cfvo type="max"/>
        <color rgb="FFF8696B"/>
        <color rgb="FFFFEB84"/>
        <color rgb="FF63BE7B"/>
      </colorScale>
    </cfRule>
  </conditionalFormatting>
  <conditionalFormatting sqref="C28:C45">
    <cfRule type="colorScale" priority="61">
      <colorScale>
        <cfvo type="min"/>
        <cfvo type="percentile" val="50"/>
        <cfvo type="max"/>
        <color rgb="FFF8696B"/>
        <color rgb="FFFFEB84"/>
        <color rgb="FF63BE7B"/>
      </colorScale>
    </cfRule>
  </conditionalFormatting>
  <conditionalFormatting sqref="C6:C23">
    <cfRule type="colorScale" priority="114">
      <colorScale>
        <cfvo type="min"/>
        <cfvo type="percentile" val="50"/>
        <cfvo type="max"/>
        <color rgb="FFF8696B"/>
        <color rgb="FFFFEB84"/>
        <color rgb="FF63BE7B"/>
      </colorScale>
    </cfRule>
  </conditionalFormatting>
  <conditionalFormatting sqref="D6:D23">
    <cfRule type="colorScale" priority="113">
      <colorScale>
        <cfvo type="min"/>
        <cfvo type="percentile" val="50"/>
        <cfvo type="max"/>
        <color rgb="FFF8696B"/>
        <color rgb="FFFFEB84"/>
        <color rgb="FF63BE7B"/>
      </colorScale>
    </cfRule>
  </conditionalFormatting>
  <conditionalFormatting sqref="E6:E23">
    <cfRule type="colorScale" priority="112">
      <colorScale>
        <cfvo type="min"/>
        <cfvo type="percentile" val="50"/>
        <cfvo type="max"/>
        <color rgb="FFF8696B"/>
        <color rgb="FFFFEB84"/>
        <color rgb="FF63BE7B"/>
      </colorScale>
    </cfRule>
  </conditionalFormatting>
  <conditionalFormatting sqref="F6:F23">
    <cfRule type="colorScale" priority="111">
      <colorScale>
        <cfvo type="min"/>
        <cfvo type="percentile" val="50"/>
        <cfvo type="max"/>
        <color rgb="FFF8696B"/>
        <color rgb="FFFFEB84"/>
        <color rgb="FF63BE7B"/>
      </colorScale>
    </cfRule>
  </conditionalFormatting>
  <conditionalFormatting sqref="G6:G23">
    <cfRule type="colorScale" priority="110">
      <colorScale>
        <cfvo type="min"/>
        <cfvo type="percentile" val="50"/>
        <cfvo type="max"/>
        <color rgb="FFF8696B"/>
        <color rgb="FFFFEB84"/>
        <color rgb="FF63BE7B"/>
      </colorScale>
    </cfRule>
  </conditionalFormatting>
  <conditionalFormatting sqref="H6:H23">
    <cfRule type="colorScale" priority="109">
      <colorScale>
        <cfvo type="min"/>
        <cfvo type="percentile" val="50"/>
        <cfvo type="max"/>
        <color rgb="FFF8696B"/>
        <color rgb="FFFFEB84"/>
        <color rgb="FF63BE7B"/>
      </colorScale>
    </cfRule>
  </conditionalFormatting>
  <conditionalFormatting sqref="I6:I23">
    <cfRule type="colorScale" priority="108">
      <colorScale>
        <cfvo type="min"/>
        <cfvo type="percentile" val="50"/>
        <cfvo type="max"/>
        <color rgb="FFF8696B"/>
        <color rgb="FFFFEB84"/>
        <color rgb="FF63BE7B"/>
      </colorScale>
    </cfRule>
  </conditionalFormatting>
  <conditionalFormatting sqref="J6:J23">
    <cfRule type="colorScale" priority="107">
      <colorScale>
        <cfvo type="min"/>
        <cfvo type="percentile" val="50"/>
        <cfvo type="max"/>
        <color rgb="FFF8696B"/>
        <color rgb="FFFFEB84"/>
        <color rgb="FF63BE7B"/>
      </colorScale>
    </cfRule>
  </conditionalFormatting>
  <conditionalFormatting sqref="K6:K23">
    <cfRule type="colorScale" priority="106">
      <colorScale>
        <cfvo type="min"/>
        <cfvo type="percentile" val="50"/>
        <cfvo type="max"/>
        <color rgb="FFF8696B"/>
        <color rgb="FFFFEB84"/>
        <color rgb="FF63BE7B"/>
      </colorScale>
    </cfRule>
  </conditionalFormatting>
  <conditionalFormatting sqref="L6:L23">
    <cfRule type="colorScale" priority="105">
      <colorScale>
        <cfvo type="min"/>
        <cfvo type="percentile" val="50"/>
        <cfvo type="max"/>
        <color rgb="FFF8696B"/>
        <color rgb="FFFFEB84"/>
        <color rgb="FF63BE7B"/>
      </colorScale>
    </cfRule>
  </conditionalFormatting>
  <conditionalFormatting sqref="M6:M23">
    <cfRule type="colorScale" priority="104">
      <colorScale>
        <cfvo type="min"/>
        <cfvo type="percentile" val="50"/>
        <cfvo type="max"/>
        <color rgb="FFF8696B"/>
        <color rgb="FFFFEB84"/>
        <color rgb="FF63BE7B"/>
      </colorScale>
    </cfRule>
  </conditionalFormatting>
  <conditionalFormatting sqref="N6:N23">
    <cfRule type="colorScale" priority="103">
      <colorScale>
        <cfvo type="min"/>
        <cfvo type="percentile" val="50"/>
        <cfvo type="max"/>
        <color rgb="FFF8696B"/>
        <color rgb="FFFFEB84"/>
        <color rgb="FF63BE7B"/>
      </colorScale>
    </cfRule>
  </conditionalFormatting>
  <conditionalFormatting sqref="O6:O23">
    <cfRule type="colorScale" priority="102">
      <colorScale>
        <cfvo type="min"/>
        <cfvo type="percentile" val="50"/>
        <cfvo type="max"/>
        <color rgb="FFF8696B"/>
        <color rgb="FFFFEB84"/>
        <color rgb="FF63BE7B"/>
      </colorScale>
    </cfRule>
  </conditionalFormatting>
  <conditionalFormatting sqref="P6:P23">
    <cfRule type="colorScale" priority="101">
      <colorScale>
        <cfvo type="min"/>
        <cfvo type="percentile" val="50"/>
        <cfvo type="max"/>
        <color rgb="FFF8696B"/>
        <color rgb="FFFFEB84"/>
        <color rgb="FF63BE7B"/>
      </colorScale>
    </cfRule>
  </conditionalFormatting>
  <conditionalFormatting sqref="Q6:Q23">
    <cfRule type="colorScale" priority="100">
      <colorScale>
        <cfvo type="min"/>
        <cfvo type="percentile" val="50"/>
        <cfvo type="max"/>
        <color rgb="FFF8696B"/>
        <color rgb="FFFFEB84"/>
        <color rgb="FF63BE7B"/>
      </colorScale>
    </cfRule>
  </conditionalFormatting>
  <conditionalFormatting sqref="R6:R23">
    <cfRule type="colorScale" priority="99">
      <colorScale>
        <cfvo type="min"/>
        <cfvo type="percentile" val="50"/>
        <cfvo type="max"/>
        <color rgb="FFF8696B"/>
        <color rgb="FFFFEB84"/>
        <color rgb="FF63BE7B"/>
      </colorScale>
    </cfRule>
  </conditionalFormatting>
  <conditionalFormatting sqref="S6:S23">
    <cfRule type="colorScale" priority="98">
      <colorScale>
        <cfvo type="min"/>
        <cfvo type="percentile" val="50"/>
        <cfvo type="max"/>
        <color rgb="FFF8696B"/>
        <color rgb="FFFFEB84"/>
        <color rgb="FF63BE7B"/>
      </colorScale>
    </cfRule>
  </conditionalFormatting>
  <conditionalFormatting sqref="T6:T23">
    <cfRule type="colorScale" priority="97">
      <colorScale>
        <cfvo type="min"/>
        <cfvo type="percentile" val="50"/>
        <cfvo type="max"/>
        <color rgb="FFF8696B"/>
        <color rgb="FFFFEB84"/>
        <color rgb="FF63BE7B"/>
      </colorScale>
    </cfRule>
  </conditionalFormatting>
  <conditionalFormatting sqref="U6:U23">
    <cfRule type="colorScale" priority="96">
      <colorScale>
        <cfvo type="min"/>
        <cfvo type="percentile" val="50"/>
        <cfvo type="max"/>
        <color rgb="FFF8696B"/>
        <color rgb="FFFFEB84"/>
        <color rgb="FF63BE7B"/>
      </colorScale>
    </cfRule>
  </conditionalFormatting>
  <conditionalFormatting sqref="V6:V23">
    <cfRule type="colorScale" priority="95">
      <colorScale>
        <cfvo type="min"/>
        <cfvo type="percentile" val="50"/>
        <cfvo type="max"/>
        <color rgb="FFF8696B"/>
        <color rgb="FFFFEB84"/>
        <color rgb="FF63BE7B"/>
      </colorScale>
    </cfRule>
  </conditionalFormatting>
  <conditionalFormatting sqref="W6:W23">
    <cfRule type="colorScale" priority="94">
      <colorScale>
        <cfvo type="min"/>
        <cfvo type="percentile" val="50"/>
        <cfvo type="max"/>
        <color rgb="FFF8696B"/>
        <color rgb="FFFFEB84"/>
        <color rgb="FF63BE7B"/>
      </colorScale>
    </cfRule>
  </conditionalFormatting>
  <conditionalFormatting sqref="X6:X23">
    <cfRule type="colorScale" priority="93">
      <colorScale>
        <cfvo type="min"/>
        <cfvo type="percentile" val="50"/>
        <cfvo type="max"/>
        <color rgb="FFF8696B"/>
        <color rgb="FFFFEB84"/>
        <color rgb="FF63BE7B"/>
      </colorScale>
    </cfRule>
  </conditionalFormatting>
  <conditionalFormatting sqref="Y6:Y23">
    <cfRule type="colorScale" priority="92">
      <colorScale>
        <cfvo type="min"/>
        <cfvo type="percentile" val="50"/>
        <cfvo type="max"/>
        <color rgb="FFF8696B"/>
        <color rgb="FFFFEB84"/>
        <color rgb="FF63BE7B"/>
      </colorScale>
    </cfRule>
  </conditionalFormatting>
  <conditionalFormatting sqref="Z6:Z23">
    <cfRule type="colorScale" priority="91">
      <colorScale>
        <cfvo type="min"/>
        <cfvo type="percentile" val="50"/>
        <cfvo type="max"/>
        <color rgb="FFF8696B"/>
        <color rgb="FFFFEB84"/>
        <color rgb="FF63BE7B"/>
      </colorScale>
    </cfRule>
  </conditionalFormatting>
  <conditionalFormatting sqref="AA6:AA23">
    <cfRule type="colorScale" priority="90">
      <colorScale>
        <cfvo type="min"/>
        <cfvo type="percentile" val="50"/>
        <cfvo type="max"/>
        <color rgb="FFF8696B"/>
        <color rgb="FFFFEB84"/>
        <color rgb="FF63BE7B"/>
      </colorScale>
    </cfRule>
  </conditionalFormatting>
  <conditionalFormatting sqref="AB6:AB23">
    <cfRule type="colorScale" priority="89">
      <colorScale>
        <cfvo type="min"/>
        <cfvo type="percentile" val="50"/>
        <cfvo type="max"/>
        <color rgb="FFF8696B"/>
        <color rgb="FFFFEB84"/>
        <color rgb="FF63BE7B"/>
      </colorScale>
    </cfRule>
  </conditionalFormatting>
  <conditionalFormatting sqref="AC6:AC23">
    <cfRule type="colorScale" priority="88">
      <colorScale>
        <cfvo type="min"/>
        <cfvo type="percentile" val="50"/>
        <cfvo type="max"/>
        <color rgb="FFF8696B"/>
        <color rgb="FFFFEB84"/>
        <color rgb="FF63BE7B"/>
      </colorScale>
    </cfRule>
  </conditionalFormatting>
  <conditionalFormatting sqref="AD6:AD23">
    <cfRule type="colorScale" priority="87">
      <colorScale>
        <cfvo type="min"/>
        <cfvo type="percentile" val="50"/>
        <cfvo type="max"/>
        <color rgb="FFF8696B"/>
        <color rgb="FFFFEB84"/>
        <color rgb="FF63BE7B"/>
      </colorScale>
    </cfRule>
  </conditionalFormatting>
  <conditionalFormatting sqref="AE6:AE23">
    <cfRule type="colorScale" priority="86">
      <colorScale>
        <cfvo type="min"/>
        <cfvo type="percentile" val="50"/>
        <cfvo type="max"/>
        <color rgb="FFF8696B"/>
        <color rgb="FFFFEB84"/>
        <color rgb="FF63BE7B"/>
      </colorScale>
    </cfRule>
  </conditionalFormatting>
  <conditionalFormatting sqref="AF6:AF23">
    <cfRule type="colorScale" priority="85">
      <colorScale>
        <cfvo type="min"/>
        <cfvo type="percentile" val="50"/>
        <cfvo type="max"/>
        <color rgb="FFF8696B"/>
        <color rgb="FFFFEB84"/>
        <color rgb="FF63BE7B"/>
      </colorScale>
    </cfRule>
  </conditionalFormatting>
  <conditionalFormatting sqref="AG6:AG23">
    <cfRule type="colorScale" priority="84">
      <colorScale>
        <cfvo type="min"/>
        <cfvo type="percentile" val="50"/>
        <cfvo type="max"/>
        <color rgb="FFF8696B"/>
        <color rgb="FFFFEB84"/>
        <color rgb="FF63BE7B"/>
      </colorScale>
    </cfRule>
  </conditionalFormatting>
  <conditionalFormatting sqref="AH6:AH23">
    <cfRule type="colorScale" priority="83">
      <colorScale>
        <cfvo type="min"/>
        <cfvo type="percentile" val="50"/>
        <cfvo type="max"/>
        <color rgb="FFF8696B"/>
        <color rgb="FFFFEB84"/>
        <color rgb="FF63BE7B"/>
      </colorScale>
    </cfRule>
  </conditionalFormatting>
  <conditionalFormatting sqref="AI6:AI23">
    <cfRule type="colorScale" priority="82">
      <colorScale>
        <cfvo type="min"/>
        <cfvo type="percentile" val="50"/>
        <cfvo type="max"/>
        <color rgb="FFF8696B"/>
        <color rgb="FFFFEB84"/>
        <color rgb="FF63BE7B"/>
      </colorScale>
    </cfRule>
  </conditionalFormatting>
  <conditionalFormatting sqref="AJ6:AJ23">
    <cfRule type="colorScale" priority="81">
      <colorScale>
        <cfvo type="min"/>
        <cfvo type="percentile" val="50"/>
        <cfvo type="max"/>
        <color rgb="FFF8696B"/>
        <color rgb="FFFFEB84"/>
        <color rgb="FF63BE7B"/>
      </colorScale>
    </cfRule>
  </conditionalFormatting>
  <conditionalFormatting sqref="AK6:AK23">
    <cfRule type="colorScale" priority="80">
      <colorScale>
        <cfvo type="min"/>
        <cfvo type="percentile" val="50"/>
        <cfvo type="max"/>
        <color rgb="FFF8696B"/>
        <color rgb="FFFFEB84"/>
        <color rgb="FF63BE7B"/>
      </colorScale>
    </cfRule>
  </conditionalFormatting>
  <conditionalFormatting sqref="C31:C45">
    <cfRule type="colorScale" priority="79">
      <colorScale>
        <cfvo type="min"/>
        <cfvo type="percentile" val="50"/>
        <cfvo type="max"/>
        <color rgb="FFF8696B"/>
        <color rgb="FFFFEB84"/>
        <color rgb="FF63BE7B"/>
      </colorScale>
    </cfRule>
  </conditionalFormatting>
  <conditionalFormatting sqref="D31:D45">
    <cfRule type="colorScale" priority="78">
      <colorScale>
        <cfvo type="min"/>
        <cfvo type="percentile" val="50"/>
        <cfvo type="max"/>
        <color rgb="FFF8696B"/>
        <color rgb="FFFFEB84"/>
        <color rgb="FF63BE7B"/>
      </colorScale>
    </cfRule>
  </conditionalFormatting>
  <conditionalFormatting sqref="E31:E45">
    <cfRule type="colorScale" priority="77">
      <colorScale>
        <cfvo type="min"/>
        <cfvo type="percentile" val="50"/>
        <cfvo type="max"/>
        <color rgb="FFF8696B"/>
        <color rgb="FFFFEB84"/>
        <color rgb="FF63BE7B"/>
      </colorScale>
    </cfRule>
  </conditionalFormatting>
  <conditionalFormatting sqref="F31:F45">
    <cfRule type="colorScale" priority="76">
      <colorScale>
        <cfvo type="min"/>
        <cfvo type="percentile" val="50"/>
        <cfvo type="max"/>
        <color rgb="FFF8696B"/>
        <color rgb="FFFFEB84"/>
        <color rgb="FF63BE7B"/>
      </colorScale>
    </cfRule>
  </conditionalFormatting>
  <conditionalFormatting sqref="G31:G45">
    <cfRule type="colorScale" priority="75">
      <colorScale>
        <cfvo type="min"/>
        <cfvo type="percentile" val="50"/>
        <cfvo type="max"/>
        <color rgb="FFF8696B"/>
        <color rgb="FFFFEB84"/>
        <color rgb="FF63BE7B"/>
      </colorScale>
    </cfRule>
  </conditionalFormatting>
  <conditionalFormatting sqref="H31:H45">
    <cfRule type="colorScale" priority="74">
      <colorScale>
        <cfvo type="min"/>
        <cfvo type="percentile" val="50"/>
        <cfvo type="max"/>
        <color rgb="FFF8696B"/>
        <color rgb="FFFFEB84"/>
        <color rgb="FF63BE7B"/>
      </colorScale>
    </cfRule>
  </conditionalFormatting>
  <conditionalFormatting sqref="I31:I45">
    <cfRule type="colorScale" priority="73">
      <colorScale>
        <cfvo type="min"/>
        <cfvo type="percentile" val="50"/>
        <cfvo type="max"/>
        <color rgb="FFF8696B"/>
        <color rgb="FFFFEB84"/>
        <color rgb="FF63BE7B"/>
      </colorScale>
    </cfRule>
  </conditionalFormatting>
  <conditionalFormatting sqref="J31:J45">
    <cfRule type="colorScale" priority="72">
      <colorScale>
        <cfvo type="min"/>
        <cfvo type="percentile" val="50"/>
        <cfvo type="max"/>
        <color rgb="FFF8696B"/>
        <color rgb="FFFFEB84"/>
        <color rgb="FF63BE7B"/>
      </colorScale>
    </cfRule>
  </conditionalFormatting>
  <conditionalFormatting sqref="K31:K45">
    <cfRule type="colorScale" priority="71">
      <colorScale>
        <cfvo type="min"/>
        <cfvo type="percentile" val="50"/>
        <cfvo type="max"/>
        <color rgb="FFF8696B"/>
        <color rgb="FFFFEB84"/>
        <color rgb="FF63BE7B"/>
      </colorScale>
    </cfRule>
  </conditionalFormatting>
  <conditionalFormatting sqref="L28:L45">
    <cfRule type="colorScale" priority="60">
      <colorScale>
        <cfvo type="min"/>
        <cfvo type="percentile" val="50"/>
        <cfvo type="max"/>
        <color rgb="FFF8696B"/>
        <color rgb="FFFFEB84"/>
        <color rgb="FF63BE7B"/>
      </colorScale>
    </cfRule>
  </conditionalFormatting>
  <conditionalFormatting sqref="K28:K45">
    <cfRule type="colorScale" priority="69">
      <colorScale>
        <cfvo type="min"/>
        <cfvo type="percentile" val="50"/>
        <cfvo type="max"/>
        <color rgb="FFF8696B"/>
        <color rgb="FFFFEB84"/>
        <color rgb="FF63BE7B"/>
      </colorScale>
    </cfRule>
  </conditionalFormatting>
  <conditionalFormatting sqref="J28:J45">
    <cfRule type="colorScale" priority="68">
      <colorScale>
        <cfvo type="min"/>
        <cfvo type="percentile" val="50"/>
        <cfvo type="max"/>
        <color rgb="FFF8696B"/>
        <color rgb="FFFFEB84"/>
        <color rgb="FF63BE7B"/>
      </colorScale>
    </cfRule>
  </conditionalFormatting>
  <conditionalFormatting sqref="I28:I45">
    <cfRule type="colorScale" priority="67">
      <colorScale>
        <cfvo type="min"/>
        <cfvo type="percentile" val="50"/>
        <cfvo type="max"/>
        <color rgb="FFF8696B"/>
        <color rgb="FFFFEB84"/>
        <color rgb="FF63BE7B"/>
      </colorScale>
    </cfRule>
  </conditionalFormatting>
  <conditionalFormatting sqref="H28:H45">
    <cfRule type="colorScale" priority="66">
      <colorScale>
        <cfvo type="min"/>
        <cfvo type="percentile" val="50"/>
        <cfvo type="max"/>
        <color rgb="FFF8696B"/>
        <color rgb="FFFFEB84"/>
        <color rgb="FF63BE7B"/>
      </colorScale>
    </cfRule>
  </conditionalFormatting>
  <conditionalFormatting sqref="G28:G45">
    <cfRule type="colorScale" priority="65">
      <colorScale>
        <cfvo type="min"/>
        <cfvo type="percentile" val="50"/>
        <cfvo type="max"/>
        <color rgb="FFF8696B"/>
        <color rgb="FFFFEB84"/>
        <color rgb="FF63BE7B"/>
      </colorScale>
    </cfRule>
  </conditionalFormatting>
  <conditionalFormatting sqref="F28:F45">
    <cfRule type="colorScale" priority="64">
      <colorScale>
        <cfvo type="min"/>
        <cfvo type="percentile" val="50"/>
        <cfvo type="max"/>
        <color rgb="FFF8696B"/>
        <color rgb="FFFFEB84"/>
        <color rgb="FF63BE7B"/>
      </colorScale>
    </cfRule>
  </conditionalFormatting>
  <conditionalFormatting sqref="E28:E45">
    <cfRule type="colorScale" priority="63">
      <colorScale>
        <cfvo type="min"/>
        <cfvo type="percentile" val="50"/>
        <cfvo type="max"/>
        <color rgb="FFF8696B"/>
        <color rgb="FFFFEB84"/>
        <color rgb="FF63BE7B"/>
      </colorScale>
    </cfRule>
  </conditionalFormatting>
  <conditionalFormatting sqref="D28:D45">
    <cfRule type="colorScale" priority="62">
      <colorScale>
        <cfvo type="min"/>
        <cfvo type="percentile" val="50"/>
        <cfvo type="max"/>
        <color rgb="FFF8696B"/>
        <color rgb="FFFFEB84"/>
        <color rgb="FF63BE7B"/>
      </colorScale>
    </cfRule>
  </conditionalFormatting>
  <conditionalFormatting sqref="M28:M45">
    <cfRule type="colorScale" priority="59">
      <colorScale>
        <cfvo type="min"/>
        <cfvo type="percentile" val="50"/>
        <cfvo type="max"/>
        <color rgb="FFF8696B"/>
        <color rgb="FFFFEB84"/>
        <color rgb="FF63BE7B"/>
      </colorScale>
    </cfRule>
  </conditionalFormatting>
  <conditionalFormatting sqref="N28:N45">
    <cfRule type="colorScale" priority="58">
      <colorScale>
        <cfvo type="min"/>
        <cfvo type="percentile" val="50"/>
        <cfvo type="max"/>
        <color rgb="FFF8696B"/>
        <color rgb="FFFFEB84"/>
        <color rgb="FF63BE7B"/>
      </colorScale>
    </cfRule>
  </conditionalFormatting>
  <conditionalFormatting sqref="O28:O45">
    <cfRule type="colorScale" priority="57">
      <colorScale>
        <cfvo type="min"/>
        <cfvo type="percentile" val="50"/>
        <cfvo type="max"/>
        <color rgb="FFF8696B"/>
        <color rgb="FFFFEB84"/>
        <color rgb="FF63BE7B"/>
      </colorScale>
    </cfRule>
  </conditionalFormatting>
  <conditionalFormatting sqref="P28:P45">
    <cfRule type="colorScale" priority="56">
      <colorScale>
        <cfvo type="min"/>
        <cfvo type="percentile" val="50"/>
        <cfvo type="max"/>
        <color rgb="FFF8696B"/>
        <color rgb="FFFFEB84"/>
        <color rgb="FF63BE7B"/>
      </colorScale>
    </cfRule>
  </conditionalFormatting>
  <conditionalFormatting sqref="Q28:Q45">
    <cfRule type="colorScale" priority="55">
      <colorScale>
        <cfvo type="min"/>
        <cfvo type="percentile" val="50"/>
        <cfvo type="max"/>
        <color rgb="FFF8696B"/>
        <color rgb="FFFFEB84"/>
        <color rgb="FF63BE7B"/>
      </colorScale>
    </cfRule>
  </conditionalFormatting>
  <conditionalFormatting sqref="R28:R45">
    <cfRule type="colorScale" priority="54">
      <colorScale>
        <cfvo type="min"/>
        <cfvo type="percentile" val="50"/>
        <cfvo type="max"/>
        <color rgb="FFF8696B"/>
        <color rgb="FFFFEB84"/>
        <color rgb="FF63BE7B"/>
      </colorScale>
    </cfRule>
  </conditionalFormatting>
  <conditionalFormatting sqref="S28:S45">
    <cfRule type="colorScale" priority="53">
      <colorScale>
        <cfvo type="min"/>
        <cfvo type="percentile" val="50"/>
        <cfvo type="max"/>
        <color rgb="FFF8696B"/>
        <color rgb="FFFFEB84"/>
        <color rgb="FF63BE7B"/>
      </colorScale>
    </cfRule>
  </conditionalFormatting>
  <conditionalFormatting sqref="T28:T45">
    <cfRule type="colorScale" priority="52">
      <colorScale>
        <cfvo type="min"/>
        <cfvo type="percentile" val="50"/>
        <cfvo type="max"/>
        <color rgb="FFF8696B"/>
        <color rgb="FFFFEB84"/>
        <color rgb="FF63BE7B"/>
      </colorScale>
    </cfRule>
  </conditionalFormatting>
  <conditionalFormatting sqref="U28:U45">
    <cfRule type="colorScale" priority="51">
      <colorScale>
        <cfvo type="min"/>
        <cfvo type="percentile" val="50"/>
        <cfvo type="max"/>
        <color rgb="FFF8696B"/>
        <color rgb="FFFFEB84"/>
        <color rgb="FF63BE7B"/>
      </colorScale>
    </cfRule>
  </conditionalFormatting>
  <conditionalFormatting sqref="V28:V45">
    <cfRule type="colorScale" priority="50">
      <colorScale>
        <cfvo type="min"/>
        <cfvo type="percentile" val="50"/>
        <cfvo type="max"/>
        <color rgb="FFF8696B"/>
        <color rgb="FFFFEB84"/>
        <color rgb="FF63BE7B"/>
      </colorScale>
    </cfRule>
  </conditionalFormatting>
  <conditionalFormatting sqref="W28:W45">
    <cfRule type="colorScale" priority="49">
      <colorScale>
        <cfvo type="min"/>
        <cfvo type="percentile" val="50"/>
        <cfvo type="max"/>
        <color rgb="FFF8696B"/>
        <color rgb="FFFFEB84"/>
        <color rgb="FF63BE7B"/>
      </colorScale>
    </cfRule>
  </conditionalFormatting>
  <conditionalFormatting sqref="X28:X45">
    <cfRule type="colorScale" priority="48">
      <colorScale>
        <cfvo type="min"/>
        <cfvo type="percentile" val="50"/>
        <cfvo type="max"/>
        <color rgb="FFF8696B"/>
        <color rgb="FFFFEB84"/>
        <color rgb="FF63BE7B"/>
      </colorScale>
    </cfRule>
  </conditionalFormatting>
  <conditionalFormatting sqref="Y28:Y45">
    <cfRule type="colorScale" priority="47">
      <colorScale>
        <cfvo type="min"/>
        <cfvo type="percentile" val="50"/>
        <cfvo type="max"/>
        <color rgb="FFF8696B"/>
        <color rgb="FFFFEB84"/>
        <color rgb="FF63BE7B"/>
      </colorScale>
    </cfRule>
  </conditionalFormatting>
  <conditionalFormatting sqref="Z28:Z45">
    <cfRule type="colorScale" priority="46">
      <colorScale>
        <cfvo type="min"/>
        <cfvo type="percentile" val="50"/>
        <cfvo type="max"/>
        <color rgb="FFF8696B"/>
        <color rgb="FFFFEB84"/>
        <color rgb="FF63BE7B"/>
      </colorScale>
    </cfRule>
  </conditionalFormatting>
  <conditionalFormatting sqref="AA28:AA45">
    <cfRule type="colorScale" priority="45">
      <colorScale>
        <cfvo type="min"/>
        <cfvo type="percentile" val="50"/>
        <cfvo type="max"/>
        <color rgb="FFF8696B"/>
        <color rgb="FFFFEB84"/>
        <color rgb="FF63BE7B"/>
      </colorScale>
    </cfRule>
  </conditionalFormatting>
  <conditionalFormatting sqref="AB28:AB45">
    <cfRule type="colorScale" priority="44">
      <colorScale>
        <cfvo type="min"/>
        <cfvo type="percentile" val="50"/>
        <cfvo type="max"/>
        <color rgb="FFF8696B"/>
        <color rgb="FFFFEB84"/>
        <color rgb="FF63BE7B"/>
      </colorScale>
    </cfRule>
  </conditionalFormatting>
  <conditionalFormatting sqref="AC28:AC45">
    <cfRule type="colorScale" priority="43">
      <colorScale>
        <cfvo type="min"/>
        <cfvo type="percentile" val="50"/>
        <cfvo type="max"/>
        <color rgb="FFF8696B"/>
        <color rgb="FFFFEB84"/>
        <color rgb="FF63BE7B"/>
      </colorScale>
    </cfRule>
  </conditionalFormatting>
  <conditionalFormatting sqref="AD28:AD45">
    <cfRule type="colorScale" priority="42">
      <colorScale>
        <cfvo type="min"/>
        <cfvo type="percentile" val="50"/>
        <cfvo type="max"/>
        <color rgb="FFF8696B"/>
        <color rgb="FFFFEB84"/>
        <color rgb="FF63BE7B"/>
      </colorScale>
    </cfRule>
  </conditionalFormatting>
  <conditionalFormatting sqref="AE28:AE45">
    <cfRule type="colorScale" priority="41">
      <colorScale>
        <cfvo type="min"/>
        <cfvo type="percentile" val="50"/>
        <cfvo type="max"/>
        <color rgb="FFF8696B"/>
        <color rgb="FFFFEB84"/>
        <color rgb="FF63BE7B"/>
      </colorScale>
    </cfRule>
  </conditionalFormatting>
  <conditionalFormatting sqref="AF28:AF45">
    <cfRule type="colorScale" priority="40">
      <colorScale>
        <cfvo type="min"/>
        <cfvo type="percentile" val="50"/>
        <cfvo type="max"/>
        <color rgb="FFF8696B"/>
        <color rgb="FFFFEB84"/>
        <color rgb="FF63BE7B"/>
      </colorScale>
    </cfRule>
  </conditionalFormatting>
  <conditionalFormatting sqref="AG28:AG45">
    <cfRule type="colorScale" priority="39">
      <colorScale>
        <cfvo type="min"/>
        <cfvo type="percentile" val="50"/>
        <cfvo type="max"/>
        <color rgb="FFF8696B"/>
        <color rgb="FFFFEB84"/>
        <color rgb="FF63BE7B"/>
      </colorScale>
    </cfRule>
  </conditionalFormatting>
  <conditionalFormatting sqref="AH28:AH45">
    <cfRule type="colorScale" priority="38">
      <colorScale>
        <cfvo type="min"/>
        <cfvo type="percentile" val="50"/>
        <cfvo type="max"/>
        <color rgb="FFF8696B"/>
        <color rgb="FFFFEB84"/>
        <color rgb="FF63BE7B"/>
      </colorScale>
    </cfRule>
  </conditionalFormatting>
  <conditionalFormatting sqref="AI28:AI45">
    <cfRule type="colorScale" priority="37">
      <colorScale>
        <cfvo type="min"/>
        <cfvo type="percentile" val="50"/>
        <cfvo type="max"/>
        <color rgb="FFF8696B"/>
        <color rgb="FFFFEB84"/>
        <color rgb="FF63BE7B"/>
      </colorScale>
    </cfRule>
  </conditionalFormatting>
  <conditionalFormatting sqref="AJ28:AJ45">
    <cfRule type="colorScale" priority="36">
      <colorScale>
        <cfvo type="min"/>
        <cfvo type="percentile" val="50"/>
        <cfvo type="max"/>
        <color rgb="FFF8696B"/>
        <color rgb="FFFFEB84"/>
        <color rgb="FF63BE7B"/>
      </colorScale>
    </cfRule>
  </conditionalFormatting>
  <conditionalFormatting sqref="AK28:AK45">
    <cfRule type="colorScale" priority="35">
      <colorScale>
        <cfvo type="min"/>
        <cfvo type="percentile" val="50"/>
        <cfvo type="max"/>
        <color rgb="FFF8696B"/>
        <color rgb="FFFFEB84"/>
        <color rgb="FF63BE7B"/>
      </colorScale>
    </cfRule>
  </conditionalFormatting>
  <conditionalFormatting sqref="C50:C67 M50:M67 W50:W67 AG50:AG67">
    <cfRule type="colorScale" priority="33">
      <colorScale>
        <cfvo type="min"/>
        <cfvo type="percentile" val="50"/>
        <cfvo type="max"/>
        <color rgb="FFF8696B"/>
        <color rgb="FFFFEB84"/>
        <color rgb="FF63BE7B"/>
      </colorScale>
    </cfRule>
  </conditionalFormatting>
  <conditionalFormatting sqref="C50:C67">
    <cfRule type="colorScale" priority="32">
      <colorScale>
        <cfvo type="min"/>
        <cfvo type="percentile" val="50"/>
        <cfvo type="max"/>
        <color rgb="FFF8696B"/>
        <color rgb="FFFFEB84"/>
        <color rgb="FF63BE7B"/>
      </colorScale>
    </cfRule>
  </conditionalFormatting>
  <conditionalFormatting sqref="D50:D67">
    <cfRule type="colorScale" priority="31">
      <colorScale>
        <cfvo type="min"/>
        <cfvo type="percentile" val="50"/>
        <cfvo type="max"/>
        <color rgb="FFF8696B"/>
        <color rgb="FFFFEB84"/>
        <color rgb="FF63BE7B"/>
      </colorScale>
    </cfRule>
  </conditionalFormatting>
  <conditionalFormatting sqref="E50:E67">
    <cfRule type="colorScale" priority="30">
      <colorScale>
        <cfvo type="min"/>
        <cfvo type="percentile" val="50"/>
        <cfvo type="max"/>
        <color rgb="FFF8696B"/>
        <color rgb="FFFFEB84"/>
        <color rgb="FF63BE7B"/>
      </colorScale>
    </cfRule>
  </conditionalFormatting>
  <conditionalFormatting sqref="F50:F67">
    <cfRule type="colorScale" priority="29">
      <colorScale>
        <cfvo type="min"/>
        <cfvo type="percentile" val="50"/>
        <cfvo type="max"/>
        <color rgb="FFF8696B"/>
        <color rgb="FFFFEB84"/>
        <color rgb="FF63BE7B"/>
      </colorScale>
    </cfRule>
  </conditionalFormatting>
  <conditionalFormatting sqref="G50:G67">
    <cfRule type="colorScale" priority="28">
      <colorScale>
        <cfvo type="min"/>
        <cfvo type="percentile" val="50"/>
        <cfvo type="max"/>
        <color rgb="FFF8696B"/>
        <color rgb="FFFFEB84"/>
        <color rgb="FF63BE7B"/>
      </colorScale>
    </cfRule>
  </conditionalFormatting>
  <conditionalFormatting sqref="H50:H67">
    <cfRule type="colorScale" priority="27">
      <colorScale>
        <cfvo type="min"/>
        <cfvo type="percentile" val="50"/>
        <cfvo type="max"/>
        <color rgb="FFF8696B"/>
        <color rgb="FFFFEB84"/>
        <color rgb="FF63BE7B"/>
      </colorScale>
    </cfRule>
  </conditionalFormatting>
  <conditionalFormatting sqref="I50:I67">
    <cfRule type="colorScale" priority="26">
      <colorScale>
        <cfvo type="min"/>
        <cfvo type="percentile" val="50"/>
        <cfvo type="max"/>
        <color rgb="FFF8696B"/>
        <color rgb="FFFFEB84"/>
        <color rgb="FF63BE7B"/>
      </colorScale>
    </cfRule>
  </conditionalFormatting>
  <conditionalFormatting sqref="J50:J67">
    <cfRule type="colorScale" priority="25">
      <colorScale>
        <cfvo type="min"/>
        <cfvo type="percentile" val="50"/>
        <cfvo type="max"/>
        <color rgb="FFF8696B"/>
        <color rgb="FFFFEB84"/>
        <color rgb="FF63BE7B"/>
      </colorScale>
    </cfRule>
  </conditionalFormatting>
  <conditionalFormatting sqref="K50:K67">
    <cfRule type="colorScale" priority="24">
      <colorScale>
        <cfvo type="min"/>
        <cfvo type="percentile" val="50"/>
        <cfvo type="max"/>
        <color rgb="FFF8696B"/>
        <color rgb="FFFFEB84"/>
        <color rgb="FF63BE7B"/>
      </colorScale>
    </cfRule>
  </conditionalFormatting>
  <conditionalFormatting sqref="L50:L67">
    <cfRule type="colorScale" priority="23">
      <colorScale>
        <cfvo type="min"/>
        <cfvo type="percentile" val="50"/>
        <cfvo type="max"/>
        <color rgb="FFF8696B"/>
        <color rgb="FFFFEB84"/>
        <color rgb="FF63BE7B"/>
      </colorScale>
    </cfRule>
  </conditionalFormatting>
  <conditionalFormatting sqref="M50:M67">
    <cfRule type="colorScale" priority="22">
      <colorScale>
        <cfvo type="min"/>
        <cfvo type="percentile" val="50"/>
        <cfvo type="max"/>
        <color rgb="FFF8696B"/>
        <color rgb="FFFFEB84"/>
        <color rgb="FF63BE7B"/>
      </colorScale>
    </cfRule>
  </conditionalFormatting>
  <conditionalFormatting sqref="N50:N67">
    <cfRule type="colorScale" priority="21">
      <colorScale>
        <cfvo type="min"/>
        <cfvo type="percentile" val="50"/>
        <cfvo type="max"/>
        <color rgb="FFF8696B"/>
        <color rgb="FFFFEB84"/>
        <color rgb="FF63BE7B"/>
      </colorScale>
    </cfRule>
  </conditionalFormatting>
  <conditionalFormatting sqref="O50:O67">
    <cfRule type="colorScale" priority="20">
      <colorScale>
        <cfvo type="min"/>
        <cfvo type="percentile" val="50"/>
        <cfvo type="max"/>
        <color rgb="FFF8696B"/>
        <color rgb="FFFFEB84"/>
        <color rgb="FF63BE7B"/>
      </colorScale>
    </cfRule>
  </conditionalFormatting>
  <conditionalFormatting sqref="P50:P67">
    <cfRule type="colorScale" priority="19">
      <colorScale>
        <cfvo type="min"/>
        <cfvo type="percentile" val="50"/>
        <cfvo type="max"/>
        <color rgb="FFF8696B"/>
        <color rgb="FFFFEB84"/>
        <color rgb="FF63BE7B"/>
      </colorScale>
    </cfRule>
  </conditionalFormatting>
  <conditionalFormatting sqref="Q50:Q67">
    <cfRule type="colorScale" priority="18">
      <colorScale>
        <cfvo type="min"/>
        <cfvo type="percentile" val="50"/>
        <cfvo type="max"/>
        <color rgb="FFF8696B"/>
        <color rgb="FFFFEB84"/>
        <color rgb="FF63BE7B"/>
      </colorScale>
    </cfRule>
  </conditionalFormatting>
  <conditionalFormatting sqref="R50:R67">
    <cfRule type="colorScale" priority="17">
      <colorScale>
        <cfvo type="min"/>
        <cfvo type="percentile" val="50"/>
        <cfvo type="max"/>
        <color rgb="FFF8696B"/>
        <color rgb="FFFFEB84"/>
        <color rgb="FF63BE7B"/>
      </colorScale>
    </cfRule>
  </conditionalFormatting>
  <conditionalFormatting sqref="S50:S67">
    <cfRule type="colorScale" priority="16">
      <colorScale>
        <cfvo type="min"/>
        <cfvo type="percentile" val="50"/>
        <cfvo type="max"/>
        <color rgb="FFF8696B"/>
        <color rgb="FFFFEB84"/>
        <color rgb="FF63BE7B"/>
      </colorScale>
    </cfRule>
  </conditionalFormatting>
  <conditionalFormatting sqref="T50:T67">
    <cfRule type="colorScale" priority="15">
      <colorScale>
        <cfvo type="min"/>
        <cfvo type="percentile" val="50"/>
        <cfvo type="max"/>
        <color rgb="FFF8696B"/>
        <color rgb="FFFFEB84"/>
        <color rgb="FF63BE7B"/>
      </colorScale>
    </cfRule>
  </conditionalFormatting>
  <conditionalFormatting sqref="U50:U67">
    <cfRule type="colorScale" priority="14">
      <colorScale>
        <cfvo type="min"/>
        <cfvo type="percentile" val="50"/>
        <cfvo type="max"/>
        <color rgb="FFF8696B"/>
        <color rgb="FFFFEB84"/>
        <color rgb="FF63BE7B"/>
      </colorScale>
    </cfRule>
  </conditionalFormatting>
  <conditionalFormatting sqref="V50:V67">
    <cfRule type="colorScale" priority="13">
      <colorScale>
        <cfvo type="min"/>
        <cfvo type="percentile" val="50"/>
        <cfvo type="max"/>
        <color rgb="FFF8696B"/>
        <color rgb="FFFFEB84"/>
        <color rgb="FF63BE7B"/>
      </colorScale>
    </cfRule>
  </conditionalFormatting>
  <conditionalFormatting sqref="W50:W67">
    <cfRule type="colorScale" priority="12">
      <colorScale>
        <cfvo type="min"/>
        <cfvo type="percentile" val="50"/>
        <cfvo type="max"/>
        <color rgb="FFF8696B"/>
        <color rgb="FFFFEB84"/>
        <color rgb="FF63BE7B"/>
      </colorScale>
    </cfRule>
  </conditionalFormatting>
  <conditionalFormatting sqref="X50:X67">
    <cfRule type="colorScale" priority="11">
      <colorScale>
        <cfvo type="min"/>
        <cfvo type="percentile" val="50"/>
        <cfvo type="max"/>
        <color rgb="FFF8696B"/>
        <color rgb="FFFFEB84"/>
        <color rgb="FF63BE7B"/>
      </colorScale>
    </cfRule>
  </conditionalFormatting>
  <conditionalFormatting sqref="Y50:Y67">
    <cfRule type="colorScale" priority="10">
      <colorScale>
        <cfvo type="min"/>
        <cfvo type="percentile" val="50"/>
        <cfvo type="max"/>
        <color rgb="FFF8696B"/>
        <color rgb="FFFFEB84"/>
        <color rgb="FF63BE7B"/>
      </colorScale>
    </cfRule>
  </conditionalFormatting>
  <conditionalFormatting sqref="Z50:Z67">
    <cfRule type="colorScale" priority="9">
      <colorScale>
        <cfvo type="min"/>
        <cfvo type="percentile" val="50"/>
        <cfvo type="max"/>
        <color rgb="FFF8696B"/>
        <color rgb="FFFFEB84"/>
        <color rgb="FF63BE7B"/>
      </colorScale>
    </cfRule>
  </conditionalFormatting>
  <conditionalFormatting sqref="AA50:AA67">
    <cfRule type="colorScale" priority="8">
      <colorScale>
        <cfvo type="min"/>
        <cfvo type="percentile" val="50"/>
        <cfvo type="max"/>
        <color rgb="FFF8696B"/>
        <color rgb="FFFFEB84"/>
        <color rgb="FF63BE7B"/>
      </colorScale>
    </cfRule>
  </conditionalFormatting>
  <conditionalFormatting sqref="AB50:AB67">
    <cfRule type="colorScale" priority="7">
      <colorScale>
        <cfvo type="min"/>
        <cfvo type="percentile" val="50"/>
        <cfvo type="max"/>
        <color rgb="FFF8696B"/>
        <color rgb="FFFFEB84"/>
        <color rgb="FF63BE7B"/>
      </colorScale>
    </cfRule>
  </conditionalFormatting>
  <conditionalFormatting sqref="AC50:AC67">
    <cfRule type="colorScale" priority="6">
      <colorScale>
        <cfvo type="min"/>
        <cfvo type="percentile" val="50"/>
        <cfvo type="max"/>
        <color rgb="FFF8696B"/>
        <color rgb="FFFFEB84"/>
        <color rgb="FF63BE7B"/>
      </colorScale>
    </cfRule>
  </conditionalFormatting>
  <conditionalFormatting sqref="AD50:AD67">
    <cfRule type="colorScale" priority="5">
      <colorScale>
        <cfvo type="min"/>
        <cfvo type="percentile" val="50"/>
        <cfvo type="max"/>
        <color rgb="FFF8696B"/>
        <color rgb="FFFFEB84"/>
        <color rgb="FF63BE7B"/>
      </colorScale>
    </cfRule>
  </conditionalFormatting>
  <conditionalFormatting sqref="AE50:AE67">
    <cfRule type="colorScale" priority="4">
      <colorScale>
        <cfvo type="min"/>
        <cfvo type="percentile" val="50"/>
        <cfvo type="max"/>
        <color rgb="FFF8696B"/>
        <color rgb="FFFFEB84"/>
        <color rgb="FF63BE7B"/>
      </colorScale>
    </cfRule>
  </conditionalFormatting>
  <conditionalFormatting sqref="AF50:AF67">
    <cfRule type="colorScale" priority="3">
      <colorScale>
        <cfvo type="min"/>
        <cfvo type="percentile" val="50"/>
        <cfvo type="max"/>
        <color rgb="FFF8696B"/>
        <color rgb="FFFFEB84"/>
        <color rgb="FF63BE7B"/>
      </colorScale>
    </cfRule>
  </conditionalFormatting>
  <conditionalFormatting sqref="AG50:AG67">
    <cfRule type="colorScale" priority="2">
      <colorScale>
        <cfvo type="min"/>
        <cfvo type="percentile" val="50"/>
        <cfvo type="max"/>
        <color rgb="FFF8696B"/>
        <color rgb="FFFFEB84"/>
        <color rgb="FF63BE7B"/>
      </colorScale>
    </cfRule>
  </conditionalFormatting>
  <conditionalFormatting sqref="AH50:AH67">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L893"/>
  <sheetViews>
    <sheetView zoomScale="160" zoomScaleNormal="160" workbookViewId="0">
      <pane ySplit="5" topLeftCell="A857" activePane="bottomLeft" state="frozen"/>
      <selection pane="bottomLeft" activeCell="A892" sqref="A892"/>
    </sheetView>
  </sheetViews>
  <sheetFormatPr baseColWidth="10" defaultColWidth="9.1640625" defaultRowHeight="15" x14ac:dyDescent="0.2"/>
  <cols>
    <col min="1" max="1" width="12" style="106" customWidth="1"/>
    <col min="2" max="9" width="11.33203125" style="106" customWidth="1"/>
    <col min="10" max="10" width="12.1640625" style="106" customWidth="1"/>
    <col min="11" max="11" width="11.33203125" style="106" customWidth="1"/>
    <col min="12" max="22" width="9.1640625" style="106" customWidth="1"/>
    <col min="23" max="16384" width="9.1640625" style="106"/>
  </cols>
  <sheetData>
    <row r="1" spans="1:12" x14ac:dyDescent="0.2">
      <c r="A1" s="107"/>
      <c r="B1" s="107"/>
      <c r="J1" s="109"/>
    </row>
    <row r="2" spans="1:12" x14ac:dyDescent="0.2">
      <c r="C2" s="109"/>
      <c r="D2" s="109"/>
    </row>
    <row r="3" spans="1:12" x14ac:dyDescent="0.2">
      <c r="C3" s="109"/>
      <c r="D3" s="109"/>
    </row>
    <row r="4" spans="1:12" ht="16" customHeight="1" thickBot="1" x14ac:dyDescent="0.25">
      <c r="C4" s="109"/>
      <c r="D4" s="109"/>
    </row>
    <row r="5" spans="1:12" ht="39" customHeight="1" thickBot="1" x14ac:dyDescent="0.25">
      <c r="A5" s="74" t="s">
        <v>75</v>
      </c>
      <c r="B5" s="75" t="s">
        <v>43</v>
      </c>
      <c r="C5" s="75" t="s">
        <v>45</v>
      </c>
      <c r="D5" s="75" t="s">
        <v>47</v>
      </c>
      <c r="E5" s="75" t="s">
        <v>48</v>
      </c>
      <c r="F5" s="75" t="s">
        <v>49</v>
      </c>
      <c r="G5" s="75" t="s">
        <v>51</v>
      </c>
      <c r="H5" s="75" t="s">
        <v>52</v>
      </c>
      <c r="I5" s="75" t="s">
        <v>53</v>
      </c>
      <c r="J5" s="75" t="s">
        <v>54</v>
      </c>
      <c r="K5" s="75" t="s">
        <v>55</v>
      </c>
      <c r="L5" s="76" t="s">
        <v>39</v>
      </c>
    </row>
    <row r="6" spans="1:12" x14ac:dyDescent="0.2">
      <c r="A6" s="71">
        <v>17533</v>
      </c>
      <c r="B6" s="72">
        <f>VLOOKUP(Table91213[[#This Row],[Date]],'DB Details'!$A:$L,2)</f>
        <v>53.3</v>
      </c>
      <c r="C6" s="72"/>
      <c r="D6" s="72"/>
      <c r="E6" s="138">
        <f>VLOOKUP(Table91213[[#This Row],[Date]],'DB Details'!$A:$L,5)</f>
        <v>72.2</v>
      </c>
      <c r="F6" s="138">
        <f>VLOOKUP(Table91213[[#This Row],[Date]],'DB Details'!$A:$L,6)</f>
        <v>59.1</v>
      </c>
      <c r="G6" s="73"/>
      <c r="H6" s="138">
        <f>VLOOKUP(Table91213[[#This Row],[Date]],'DB Details'!$A:$L,8)</f>
        <v>45.3</v>
      </c>
      <c r="I6" s="138">
        <f>VLOOKUP(Table91213[[#This Row],[Date]],'DB Details'!$A:$L,9)</f>
        <v>36.299999999999997</v>
      </c>
      <c r="J6" s="138">
        <f>VLOOKUP(Table91213[[#This Row],[Date]],'DB Details'!$A:$L,10)</f>
        <v>54.8</v>
      </c>
      <c r="K6" s="73"/>
      <c r="L6" s="138">
        <f>VLOOKUP(Table91213[[#This Row],[Date]],'DB Details'!$A:$L,12)</f>
        <v>51.7</v>
      </c>
    </row>
    <row r="7" spans="1:12" x14ac:dyDescent="0.2">
      <c r="A7" s="54">
        <v>17564</v>
      </c>
      <c r="B7" s="72">
        <f>VLOOKUP(Table91213[[#This Row],[Date]],'DB Details'!$A:$L,2)</f>
        <v>51.1</v>
      </c>
      <c r="C7" s="70"/>
      <c r="D7" s="70"/>
      <c r="E7" s="138">
        <f>VLOOKUP(Table91213[[#This Row],[Date]],'DB Details'!$A:$L,5)</f>
        <v>62.7</v>
      </c>
      <c r="F7" s="138">
        <f>VLOOKUP(Table91213[[#This Row],[Date]],'DB Details'!$A:$L,6)</f>
        <v>55.2</v>
      </c>
      <c r="G7" s="110"/>
      <c r="H7" s="138">
        <f>VLOOKUP(Table91213[[#This Row],[Date]],'DB Details'!$A:$L,8)</f>
        <v>43.9</v>
      </c>
      <c r="I7" s="138">
        <f>VLOOKUP(Table91213[[#This Row],[Date]],'DB Details'!$A:$L,9)</f>
        <v>37.1</v>
      </c>
      <c r="J7" s="138">
        <f>VLOOKUP(Table91213[[#This Row],[Date]],'DB Details'!$A:$L,10)</f>
        <v>55.8</v>
      </c>
      <c r="K7" s="110"/>
      <c r="L7" s="138">
        <f>VLOOKUP(Table91213[[#This Row],[Date]],'DB Details'!$A:$L,12)</f>
        <v>50.2</v>
      </c>
    </row>
    <row r="8" spans="1:12" x14ac:dyDescent="0.2">
      <c r="A8" s="54">
        <v>17593</v>
      </c>
      <c r="B8" s="72">
        <f>VLOOKUP(Table91213[[#This Row],[Date]],'DB Details'!$A:$L,2)</f>
        <v>43.9</v>
      </c>
      <c r="C8" s="70"/>
      <c r="D8" s="70"/>
      <c r="E8" s="138">
        <f>VLOOKUP(Table91213[[#This Row],[Date]],'DB Details'!$A:$L,5)</f>
        <v>69.3</v>
      </c>
      <c r="F8" s="138">
        <f>VLOOKUP(Table91213[[#This Row],[Date]],'DB Details'!$A:$L,6)</f>
        <v>47.8</v>
      </c>
      <c r="G8" s="110"/>
      <c r="H8" s="138">
        <f>VLOOKUP(Table91213[[#This Row],[Date]],'DB Details'!$A:$L,8)</f>
        <v>44.5</v>
      </c>
      <c r="I8" s="138">
        <f>VLOOKUP(Table91213[[#This Row],[Date]],'DB Details'!$A:$L,9)</f>
        <v>32.700000000000003</v>
      </c>
      <c r="J8" s="138">
        <f>VLOOKUP(Table91213[[#This Row],[Date]],'DB Details'!$A:$L,10)</f>
        <v>44</v>
      </c>
      <c r="K8" s="110"/>
      <c r="L8" s="138">
        <f>VLOOKUP(Table91213[[#This Row],[Date]],'DB Details'!$A:$L,12)</f>
        <v>43.3</v>
      </c>
    </row>
    <row r="9" spans="1:12" x14ac:dyDescent="0.2">
      <c r="A9" s="54">
        <v>17624</v>
      </c>
      <c r="B9" s="72">
        <f>VLOOKUP(Table91213[[#This Row],[Date]],'DB Details'!$A:$L,2)</f>
        <v>44.5</v>
      </c>
      <c r="C9" s="70"/>
      <c r="D9" s="70"/>
      <c r="E9" s="138">
        <f>VLOOKUP(Table91213[[#This Row],[Date]],'DB Details'!$A:$L,5)</f>
        <v>75.8</v>
      </c>
      <c r="F9" s="138">
        <f>VLOOKUP(Table91213[[#This Row],[Date]],'DB Details'!$A:$L,6)</f>
        <v>49.5</v>
      </c>
      <c r="G9" s="110"/>
      <c r="H9" s="138">
        <f>VLOOKUP(Table91213[[#This Row],[Date]],'DB Details'!$A:$L,8)</f>
        <v>46.1</v>
      </c>
      <c r="I9" s="138">
        <f>VLOOKUP(Table91213[[#This Row],[Date]],'DB Details'!$A:$L,9)</f>
        <v>41.6</v>
      </c>
      <c r="J9" s="138">
        <f>VLOOKUP(Table91213[[#This Row],[Date]],'DB Details'!$A:$L,10)</f>
        <v>43.9</v>
      </c>
      <c r="K9" s="110"/>
      <c r="L9" s="138">
        <f>VLOOKUP(Table91213[[#This Row],[Date]],'DB Details'!$A:$L,12)</f>
        <v>45.4</v>
      </c>
    </row>
    <row r="10" spans="1:12" x14ac:dyDescent="0.2">
      <c r="A10" s="54">
        <v>17654</v>
      </c>
      <c r="B10" s="72">
        <f>VLOOKUP(Table91213[[#This Row],[Date]],'DB Details'!$A:$L,2)</f>
        <v>51.2</v>
      </c>
      <c r="C10" s="70"/>
      <c r="D10" s="70"/>
      <c r="E10" s="138">
        <f>VLOOKUP(Table91213[[#This Row],[Date]],'DB Details'!$A:$L,5)</f>
        <v>70.8</v>
      </c>
      <c r="F10" s="138">
        <f>VLOOKUP(Table91213[[#This Row],[Date]],'DB Details'!$A:$L,6)</f>
        <v>52.1</v>
      </c>
      <c r="G10" s="110"/>
      <c r="H10" s="138">
        <f>VLOOKUP(Table91213[[#This Row],[Date]],'DB Details'!$A:$L,8)</f>
        <v>47</v>
      </c>
      <c r="I10" s="138">
        <f>VLOOKUP(Table91213[[#This Row],[Date]],'DB Details'!$A:$L,9)</f>
        <v>40.4</v>
      </c>
      <c r="J10" s="138">
        <f>VLOOKUP(Table91213[[#This Row],[Date]],'DB Details'!$A:$L,10)</f>
        <v>51.8</v>
      </c>
      <c r="K10" s="110"/>
      <c r="L10" s="138">
        <f>VLOOKUP(Table91213[[#This Row],[Date]],'DB Details'!$A:$L,12)</f>
        <v>49.5</v>
      </c>
    </row>
    <row r="11" spans="1:12" x14ac:dyDescent="0.2">
      <c r="A11" s="54">
        <v>17685</v>
      </c>
      <c r="B11" s="72">
        <f>VLOOKUP(Table91213[[#This Row],[Date]],'DB Details'!$A:$L,2)</f>
        <v>58.1</v>
      </c>
      <c r="C11" s="70"/>
      <c r="D11" s="70"/>
      <c r="E11" s="138">
        <f>VLOOKUP(Table91213[[#This Row],[Date]],'DB Details'!$A:$L,5)</f>
        <v>78.5</v>
      </c>
      <c r="F11" s="138">
        <f>VLOOKUP(Table91213[[#This Row],[Date]],'DB Details'!$A:$L,6)</f>
        <v>56.8</v>
      </c>
      <c r="G11" s="110"/>
      <c r="H11" s="138">
        <f>VLOOKUP(Table91213[[#This Row],[Date]],'DB Details'!$A:$L,8)</f>
        <v>54.7</v>
      </c>
      <c r="I11" s="138">
        <f>VLOOKUP(Table91213[[#This Row],[Date]],'DB Details'!$A:$L,9)</f>
        <v>38.4</v>
      </c>
      <c r="J11" s="138">
        <f>VLOOKUP(Table91213[[#This Row],[Date]],'DB Details'!$A:$L,10)</f>
        <v>50.8</v>
      </c>
      <c r="K11" s="110"/>
      <c r="L11" s="138">
        <f>VLOOKUP(Table91213[[#This Row],[Date]],'DB Details'!$A:$L,12)</f>
        <v>53</v>
      </c>
    </row>
    <row r="12" spans="1:12" x14ac:dyDescent="0.2">
      <c r="A12" s="54">
        <v>17715</v>
      </c>
      <c r="B12" s="72">
        <f>VLOOKUP(Table91213[[#This Row],[Date]],'DB Details'!$A:$L,2)</f>
        <v>50.4</v>
      </c>
      <c r="C12" s="70"/>
      <c r="D12" s="70"/>
      <c r="E12" s="138">
        <f>VLOOKUP(Table91213[[#This Row],[Date]],'DB Details'!$A:$L,5)</f>
        <v>77.3</v>
      </c>
      <c r="F12" s="138">
        <f>VLOOKUP(Table91213[[#This Row],[Date]],'DB Details'!$A:$L,6)</f>
        <v>51.4</v>
      </c>
      <c r="G12" s="110"/>
      <c r="H12" s="138">
        <f>VLOOKUP(Table91213[[#This Row],[Date]],'DB Details'!$A:$L,8)</f>
        <v>51.1</v>
      </c>
      <c r="I12" s="138">
        <f>VLOOKUP(Table91213[[#This Row],[Date]],'DB Details'!$A:$L,9)</f>
        <v>36.799999999999997</v>
      </c>
      <c r="J12" s="138">
        <f>VLOOKUP(Table91213[[#This Row],[Date]],'DB Details'!$A:$L,10)</f>
        <v>49.1</v>
      </c>
      <c r="K12" s="110"/>
      <c r="L12" s="138">
        <f>VLOOKUP(Table91213[[#This Row],[Date]],'DB Details'!$A:$L,12)</f>
        <v>48.4</v>
      </c>
    </row>
    <row r="13" spans="1:12" x14ac:dyDescent="0.2">
      <c r="A13" s="54">
        <v>17746</v>
      </c>
      <c r="B13" s="72">
        <f>VLOOKUP(Table91213[[#This Row],[Date]],'DB Details'!$A:$L,2)</f>
        <v>46</v>
      </c>
      <c r="C13" s="70"/>
      <c r="D13" s="70"/>
      <c r="E13" s="138">
        <f>VLOOKUP(Table91213[[#This Row],[Date]],'DB Details'!$A:$L,5)</f>
        <v>77</v>
      </c>
      <c r="F13" s="138">
        <f>VLOOKUP(Table91213[[#This Row],[Date]],'DB Details'!$A:$L,6)</f>
        <v>51</v>
      </c>
      <c r="G13" s="110"/>
      <c r="H13" s="138">
        <f>VLOOKUP(Table91213[[#This Row],[Date]],'DB Details'!$A:$L,8)</f>
        <v>46.6</v>
      </c>
      <c r="I13" s="138">
        <f>VLOOKUP(Table91213[[#This Row],[Date]],'DB Details'!$A:$L,9)</f>
        <v>31.2</v>
      </c>
      <c r="J13" s="138">
        <f>VLOOKUP(Table91213[[#This Row],[Date]],'DB Details'!$A:$L,10)</f>
        <v>46.1</v>
      </c>
      <c r="K13" s="110"/>
      <c r="L13" s="138">
        <f>VLOOKUP(Table91213[[#This Row],[Date]],'DB Details'!$A:$L,12)</f>
        <v>45.1</v>
      </c>
    </row>
    <row r="14" spans="1:12" x14ac:dyDescent="0.2">
      <c r="A14" s="54">
        <v>17777</v>
      </c>
      <c r="B14" s="72">
        <f>VLOOKUP(Table91213[[#This Row],[Date]],'DB Details'!$A:$L,2)</f>
        <v>40.6</v>
      </c>
      <c r="C14" s="70"/>
      <c r="D14" s="70"/>
      <c r="E14" s="138">
        <f>VLOOKUP(Table91213[[#This Row],[Date]],'DB Details'!$A:$L,5)</f>
        <v>66</v>
      </c>
      <c r="F14" s="138">
        <f>VLOOKUP(Table91213[[#This Row],[Date]],'DB Details'!$A:$L,6)</f>
        <v>47.9</v>
      </c>
      <c r="G14" s="110"/>
      <c r="H14" s="138">
        <f>VLOOKUP(Table91213[[#This Row],[Date]],'DB Details'!$A:$L,8)</f>
        <v>45.2</v>
      </c>
      <c r="I14" s="138">
        <f>VLOOKUP(Table91213[[#This Row],[Date]],'DB Details'!$A:$L,9)</f>
        <v>28.3</v>
      </c>
      <c r="J14" s="138">
        <f>VLOOKUP(Table91213[[#This Row],[Date]],'DB Details'!$A:$L,10)</f>
        <v>46.1</v>
      </c>
      <c r="K14" s="110"/>
      <c r="L14" s="138">
        <f>VLOOKUP(Table91213[[#This Row],[Date]],'DB Details'!$A:$L,12)</f>
        <v>42.1</v>
      </c>
    </row>
    <row r="15" spans="1:12" x14ac:dyDescent="0.2">
      <c r="A15" s="54">
        <v>17807</v>
      </c>
      <c r="B15" s="72">
        <f>VLOOKUP(Table91213[[#This Row],[Date]],'DB Details'!$A:$L,2)</f>
        <v>52.1</v>
      </c>
      <c r="C15" s="70"/>
      <c r="D15" s="70"/>
      <c r="E15" s="138">
        <f>VLOOKUP(Table91213[[#This Row],[Date]],'DB Details'!$A:$L,5)</f>
        <v>56.6</v>
      </c>
      <c r="F15" s="138">
        <f>VLOOKUP(Table91213[[#This Row],[Date]],'DB Details'!$A:$L,6)</f>
        <v>52.7</v>
      </c>
      <c r="G15" s="110"/>
      <c r="H15" s="138">
        <f>VLOOKUP(Table91213[[#This Row],[Date]],'DB Details'!$A:$L,8)</f>
        <v>45.4</v>
      </c>
      <c r="I15" s="138">
        <f>VLOOKUP(Table91213[[#This Row],[Date]],'DB Details'!$A:$L,9)</f>
        <v>28.7</v>
      </c>
      <c r="J15" s="138">
        <f>VLOOKUP(Table91213[[#This Row],[Date]],'DB Details'!$A:$L,10)</f>
        <v>47.5</v>
      </c>
      <c r="K15" s="110"/>
      <c r="L15" s="138">
        <f>VLOOKUP(Table91213[[#This Row],[Date]],'DB Details'!$A:$L,12)</f>
        <v>47.2</v>
      </c>
    </row>
    <row r="16" spans="1:12" x14ac:dyDescent="0.2">
      <c r="A16" s="54">
        <v>17838</v>
      </c>
      <c r="B16" s="72">
        <f>VLOOKUP(Table91213[[#This Row],[Date]],'DB Details'!$A:$L,2)</f>
        <v>43.2</v>
      </c>
      <c r="C16" s="70"/>
      <c r="D16" s="70"/>
      <c r="E16" s="138">
        <f>VLOOKUP(Table91213[[#This Row],[Date]],'DB Details'!$A:$L,5)</f>
        <v>51</v>
      </c>
      <c r="F16" s="138">
        <f>VLOOKUP(Table91213[[#This Row],[Date]],'DB Details'!$A:$L,6)</f>
        <v>48.9</v>
      </c>
      <c r="G16" s="110"/>
      <c r="H16" s="138">
        <f>VLOOKUP(Table91213[[#This Row],[Date]],'DB Details'!$A:$L,8)</f>
        <v>42.6</v>
      </c>
      <c r="I16" s="138">
        <f>VLOOKUP(Table91213[[#This Row],[Date]],'DB Details'!$A:$L,9)</f>
        <v>28</v>
      </c>
      <c r="J16" s="138">
        <f>VLOOKUP(Table91213[[#This Row],[Date]],'DB Details'!$A:$L,10)</f>
        <v>44</v>
      </c>
      <c r="K16" s="110"/>
      <c r="L16" s="138">
        <f>VLOOKUP(Table91213[[#This Row],[Date]],'DB Details'!$A:$L,12)</f>
        <v>42.4</v>
      </c>
    </row>
    <row r="17" spans="1:12" x14ac:dyDescent="0.2">
      <c r="A17" s="54">
        <v>17868</v>
      </c>
      <c r="B17" s="72">
        <f>VLOOKUP(Table91213[[#This Row],[Date]],'DB Details'!$A:$L,2)</f>
        <v>34.5</v>
      </c>
      <c r="C17" s="70"/>
      <c r="D17" s="70"/>
      <c r="E17" s="138">
        <f>VLOOKUP(Table91213[[#This Row],[Date]],'DB Details'!$A:$L,5)</f>
        <v>47.5</v>
      </c>
      <c r="F17" s="138">
        <f>VLOOKUP(Table91213[[#This Row],[Date]],'DB Details'!$A:$L,6)</f>
        <v>42.1</v>
      </c>
      <c r="G17" s="110"/>
      <c r="H17" s="138">
        <f>VLOOKUP(Table91213[[#This Row],[Date]],'DB Details'!$A:$L,8)</f>
        <v>37</v>
      </c>
      <c r="I17" s="138">
        <f>VLOOKUP(Table91213[[#This Row],[Date]],'DB Details'!$A:$L,9)</f>
        <v>17.7</v>
      </c>
      <c r="J17" s="138">
        <f>VLOOKUP(Table91213[[#This Row],[Date]],'DB Details'!$A:$L,10)</f>
        <v>39</v>
      </c>
      <c r="K17" s="110"/>
      <c r="L17" s="138">
        <f>VLOOKUP(Table91213[[#This Row],[Date]],'DB Details'!$A:$L,12)</f>
        <v>35</v>
      </c>
    </row>
    <row r="18" spans="1:12" x14ac:dyDescent="0.2">
      <c r="A18" s="54">
        <v>17899</v>
      </c>
      <c r="B18" s="72">
        <f>VLOOKUP(Table91213[[#This Row],[Date]],'DB Details'!$A:$L,2)</f>
        <v>31.4</v>
      </c>
      <c r="C18" s="70"/>
      <c r="D18" s="70"/>
      <c r="E18" s="138">
        <f>VLOOKUP(Table91213[[#This Row],[Date]],'DB Details'!$A:$L,5)</f>
        <v>39.6</v>
      </c>
      <c r="F18" s="138">
        <f>VLOOKUP(Table91213[[#This Row],[Date]],'DB Details'!$A:$L,6)</f>
        <v>42</v>
      </c>
      <c r="G18" s="110"/>
      <c r="H18" s="138">
        <f>VLOOKUP(Table91213[[#This Row],[Date]],'DB Details'!$A:$L,8)</f>
        <v>36.6</v>
      </c>
      <c r="I18" s="138">
        <f>VLOOKUP(Table91213[[#This Row],[Date]],'DB Details'!$A:$L,9)</f>
        <v>16.600000000000001</v>
      </c>
      <c r="J18" s="138">
        <f>VLOOKUP(Table91213[[#This Row],[Date]],'DB Details'!$A:$L,10)</f>
        <v>34.1</v>
      </c>
      <c r="K18" s="110"/>
      <c r="L18" s="138">
        <f>VLOOKUP(Table91213[[#This Row],[Date]],'DB Details'!$A:$L,12)</f>
        <v>32.9</v>
      </c>
    </row>
    <row r="19" spans="1:12" x14ac:dyDescent="0.2">
      <c r="A19" s="54">
        <v>17930</v>
      </c>
      <c r="B19" s="72">
        <f>VLOOKUP(Table91213[[#This Row],[Date]],'DB Details'!$A:$L,2)</f>
        <v>34.200000000000003</v>
      </c>
      <c r="C19" s="70"/>
      <c r="D19" s="70"/>
      <c r="E19" s="138">
        <f>VLOOKUP(Table91213[[#This Row],[Date]],'DB Details'!$A:$L,5)</f>
        <v>31.3</v>
      </c>
      <c r="F19" s="138">
        <f>VLOOKUP(Table91213[[#This Row],[Date]],'DB Details'!$A:$L,6)</f>
        <v>39.6</v>
      </c>
      <c r="G19" s="110"/>
      <c r="H19" s="138">
        <f>VLOOKUP(Table91213[[#This Row],[Date]],'DB Details'!$A:$L,8)</f>
        <v>34.9</v>
      </c>
      <c r="I19" s="138">
        <f>VLOOKUP(Table91213[[#This Row],[Date]],'DB Details'!$A:$L,9)</f>
        <v>13.1</v>
      </c>
      <c r="J19" s="138">
        <f>VLOOKUP(Table91213[[#This Row],[Date]],'DB Details'!$A:$L,10)</f>
        <v>28.3</v>
      </c>
      <c r="K19" s="110"/>
      <c r="L19" s="138">
        <f>VLOOKUP(Table91213[[#This Row],[Date]],'DB Details'!$A:$L,12)</f>
        <v>31.3</v>
      </c>
    </row>
    <row r="20" spans="1:12" x14ac:dyDescent="0.2">
      <c r="A20" s="54">
        <v>17958</v>
      </c>
      <c r="B20" s="72">
        <f>VLOOKUP(Table91213[[#This Row],[Date]],'DB Details'!$A:$L,2)</f>
        <v>42.1</v>
      </c>
      <c r="C20" s="70"/>
      <c r="D20" s="70"/>
      <c r="E20" s="138">
        <f>VLOOKUP(Table91213[[#This Row],[Date]],'DB Details'!$A:$L,5)</f>
        <v>31.8</v>
      </c>
      <c r="F20" s="138">
        <f>VLOOKUP(Table91213[[#This Row],[Date]],'DB Details'!$A:$L,6)</f>
        <v>41.9</v>
      </c>
      <c r="G20" s="110"/>
      <c r="H20" s="138">
        <f>VLOOKUP(Table91213[[#This Row],[Date]],'DB Details'!$A:$L,8)</f>
        <v>33.299999999999997</v>
      </c>
      <c r="I20" s="138">
        <f>VLOOKUP(Table91213[[#This Row],[Date]],'DB Details'!$A:$L,9)</f>
        <v>12.4</v>
      </c>
      <c r="J20" s="138">
        <f>VLOOKUP(Table91213[[#This Row],[Date]],'DB Details'!$A:$L,10)</f>
        <v>31.1</v>
      </c>
      <c r="K20" s="110"/>
      <c r="L20" s="138">
        <f>VLOOKUP(Table91213[[#This Row],[Date]],'DB Details'!$A:$L,12)</f>
        <v>34.5</v>
      </c>
    </row>
    <row r="21" spans="1:12" x14ac:dyDescent="0.2">
      <c r="A21" s="54">
        <v>17989</v>
      </c>
      <c r="B21" s="72">
        <f>VLOOKUP(Table91213[[#This Row],[Date]],'DB Details'!$A:$L,2)</f>
        <v>42.3</v>
      </c>
      <c r="C21" s="70"/>
      <c r="D21" s="70"/>
      <c r="E21" s="138">
        <f>VLOOKUP(Table91213[[#This Row],[Date]],'DB Details'!$A:$L,5)</f>
        <v>13.8</v>
      </c>
      <c r="F21" s="138">
        <f>VLOOKUP(Table91213[[#This Row],[Date]],'DB Details'!$A:$L,6)</f>
        <v>44.1</v>
      </c>
      <c r="G21" s="110"/>
      <c r="H21" s="138">
        <f>VLOOKUP(Table91213[[#This Row],[Date]],'DB Details'!$A:$L,8)</f>
        <v>27.9</v>
      </c>
      <c r="I21" s="138">
        <f>VLOOKUP(Table91213[[#This Row],[Date]],'DB Details'!$A:$L,9)</f>
        <v>16.2</v>
      </c>
      <c r="J21" s="138">
        <f>VLOOKUP(Table91213[[#This Row],[Date]],'DB Details'!$A:$L,10)</f>
        <v>31.6</v>
      </c>
      <c r="K21" s="110"/>
      <c r="L21" s="138">
        <f>VLOOKUP(Table91213[[#This Row],[Date]],'DB Details'!$A:$L,12)</f>
        <v>35.5</v>
      </c>
    </row>
    <row r="22" spans="1:12" x14ac:dyDescent="0.2">
      <c r="A22" s="54">
        <v>18019</v>
      </c>
      <c r="B22" s="72">
        <f>VLOOKUP(Table91213[[#This Row],[Date]],'DB Details'!$A:$L,2)</f>
        <v>41.1</v>
      </c>
      <c r="C22" s="70"/>
      <c r="D22" s="70"/>
      <c r="E22" s="138">
        <f>VLOOKUP(Table91213[[#This Row],[Date]],'DB Details'!$A:$L,5)</f>
        <v>20.100000000000001</v>
      </c>
      <c r="F22" s="138">
        <f>VLOOKUP(Table91213[[#This Row],[Date]],'DB Details'!$A:$L,6)</f>
        <v>38.200000000000003</v>
      </c>
      <c r="G22" s="110"/>
      <c r="H22" s="138">
        <f>VLOOKUP(Table91213[[#This Row],[Date]],'DB Details'!$A:$L,8)</f>
        <v>25.5</v>
      </c>
      <c r="I22" s="138">
        <f>VLOOKUP(Table91213[[#This Row],[Date]],'DB Details'!$A:$L,9)</f>
        <v>15.5</v>
      </c>
      <c r="J22" s="138">
        <f>VLOOKUP(Table91213[[#This Row],[Date]],'DB Details'!$A:$L,10)</f>
        <v>29</v>
      </c>
      <c r="K22" s="110"/>
      <c r="L22" s="138">
        <f>VLOOKUP(Table91213[[#This Row],[Date]],'DB Details'!$A:$L,12)</f>
        <v>32.6</v>
      </c>
    </row>
    <row r="23" spans="1:12" x14ac:dyDescent="0.2">
      <c r="A23" s="54">
        <v>18050</v>
      </c>
      <c r="B23" s="72">
        <f>VLOOKUP(Table91213[[#This Row],[Date]],'DB Details'!$A:$L,2)</f>
        <v>39.799999999999997</v>
      </c>
      <c r="C23" s="70"/>
      <c r="D23" s="70"/>
      <c r="E23" s="138">
        <f>VLOOKUP(Table91213[[#This Row],[Date]],'DB Details'!$A:$L,5)</f>
        <v>10.6</v>
      </c>
      <c r="F23" s="138">
        <f>VLOOKUP(Table91213[[#This Row],[Date]],'DB Details'!$A:$L,6)</f>
        <v>38.4</v>
      </c>
      <c r="G23" s="110"/>
      <c r="H23" s="138">
        <f>VLOOKUP(Table91213[[#This Row],[Date]],'DB Details'!$A:$L,8)</f>
        <v>24.1</v>
      </c>
      <c r="I23" s="138">
        <f>VLOOKUP(Table91213[[#This Row],[Date]],'DB Details'!$A:$L,9)</f>
        <v>15</v>
      </c>
      <c r="J23" s="138">
        <f>VLOOKUP(Table91213[[#This Row],[Date]],'DB Details'!$A:$L,10)</f>
        <v>27.2</v>
      </c>
      <c r="K23" s="110"/>
      <c r="L23" s="138">
        <f>VLOOKUP(Table91213[[#This Row],[Date]],'DB Details'!$A:$L,12)</f>
        <v>31.6</v>
      </c>
    </row>
    <row r="24" spans="1:12" x14ac:dyDescent="0.2">
      <c r="A24" s="54">
        <v>18080</v>
      </c>
      <c r="B24" s="72">
        <f>VLOOKUP(Table91213[[#This Row],[Date]],'DB Details'!$A:$L,2)</f>
        <v>49.1</v>
      </c>
      <c r="C24" s="70"/>
      <c r="D24" s="70"/>
      <c r="E24" s="138">
        <f>VLOOKUP(Table91213[[#This Row],[Date]],'DB Details'!$A:$L,5)</f>
        <v>28.8</v>
      </c>
      <c r="F24" s="138">
        <f>VLOOKUP(Table91213[[#This Row],[Date]],'DB Details'!$A:$L,6)</f>
        <v>47</v>
      </c>
      <c r="G24" s="110"/>
      <c r="H24" s="138">
        <f>VLOOKUP(Table91213[[#This Row],[Date]],'DB Details'!$A:$L,8)</f>
        <v>21.5</v>
      </c>
      <c r="I24" s="138">
        <f>VLOOKUP(Table91213[[#This Row],[Date]],'DB Details'!$A:$L,9)</f>
        <v>22.4</v>
      </c>
      <c r="J24" s="138">
        <f>VLOOKUP(Table91213[[#This Row],[Date]],'DB Details'!$A:$L,10)</f>
        <v>34.799999999999997</v>
      </c>
      <c r="K24" s="110"/>
      <c r="L24" s="138">
        <f>VLOOKUP(Table91213[[#This Row],[Date]],'DB Details'!$A:$L,12)</f>
        <v>39</v>
      </c>
    </row>
    <row r="25" spans="1:12" x14ac:dyDescent="0.2">
      <c r="A25" s="54">
        <v>18111</v>
      </c>
      <c r="B25" s="72">
        <f>VLOOKUP(Table91213[[#This Row],[Date]],'DB Details'!$A:$L,2)</f>
        <v>55.7</v>
      </c>
      <c r="C25" s="70"/>
      <c r="D25" s="70"/>
      <c r="E25" s="138">
        <f>VLOOKUP(Table91213[[#This Row],[Date]],'DB Details'!$A:$L,5)</f>
        <v>42.7</v>
      </c>
      <c r="F25" s="138">
        <f>VLOOKUP(Table91213[[#This Row],[Date]],'DB Details'!$A:$L,6)</f>
        <v>58.5</v>
      </c>
      <c r="G25" s="110"/>
      <c r="H25" s="138">
        <f>VLOOKUP(Table91213[[#This Row],[Date]],'DB Details'!$A:$L,8)</f>
        <v>26.8</v>
      </c>
      <c r="I25" s="138">
        <f>VLOOKUP(Table91213[[#This Row],[Date]],'DB Details'!$A:$L,9)</f>
        <v>33</v>
      </c>
      <c r="J25" s="138">
        <f>VLOOKUP(Table91213[[#This Row],[Date]],'DB Details'!$A:$L,10)</f>
        <v>40</v>
      </c>
      <c r="K25" s="110"/>
      <c r="L25" s="138">
        <f>VLOOKUP(Table91213[[#This Row],[Date]],'DB Details'!$A:$L,12)</f>
        <v>47</v>
      </c>
    </row>
    <row r="26" spans="1:12" x14ac:dyDescent="0.2">
      <c r="A26" s="54">
        <v>18142</v>
      </c>
      <c r="B26" s="72">
        <f>VLOOKUP(Table91213[[#This Row],[Date]],'DB Details'!$A:$L,2)</f>
        <v>58</v>
      </c>
      <c r="C26" s="70"/>
      <c r="D26" s="70"/>
      <c r="E26" s="138">
        <f>VLOOKUP(Table91213[[#This Row],[Date]],'DB Details'!$A:$L,5)</f>
        <v>47.5</v>
      </c>
      <c r="F26" s="138">
        <f>VLOOKUP(Table91213[[#This Row],[Date]],'DB Details'!$A:$L,6)</f>
        <v>60.3</v>
      </c>
      <c r="G26" s="110"/>
      <c r="H26" s="138">
        <f>VLOOKUP(Table91213[[#This Row],[Date]],'DB Details'!$A:$L,8)</f>
        <v>35.799999999999997</v>
      </c>
      <c r="I26" s="138">
        <f>VLOOKUP(Table91213[[#This Row],[Date]],'DB Details'!$A:$L,9)</f>
        <v>39.9</v>
      </c>
      <c r="J26" s="138">
        <f>VLOOKUP(Table91213[[#This Row],[Date]],'DB Details'!$A:$L,10)</f>
        <v>51.4</v>
      </c>
      <c r="K26" s="110"/>
      <c r="L26" s="138">
        <f>VLOOKUP(Table91213[[#This Row],[Date]],'DB Details'!$A:$L,12)</f>
        <v>52.3</v>
      </c>
    </row>
    <row r="27" spans="1:12" x14ac:dyDescent="0.2">
      <c r="A27" s="54">
        <v>18172</v>
      </c>
      <c r="B27" s="72">
        <f>VLOOKUP(Table91213[[#This Row],[Date]],'DB Details'!$A:$L,2)</f>
        <v>58.9</v>
      </c>
      <c r="C27" s="70"/>
      <c r="D27" s="70"/>
      <c r="E27" s="138">
        <f>VLOOKUP(Table91213[[#This Row],[Date]],'DB Details'!$A:$L,5)</f>
        <v>42.1</v>
      </c>
      <c r="F27" s="138">
        <f>VLOOKUP(Table91213[[#This Row],[Date]],'DB Details'!$A:$L,6)</f>
        <v>54.5</v>
      </c>
      <c r="G27" s="110"/>
      <c r="H27" s="138">
        <f>VLOOKUP(Table91213[[#This Row],[Date]],'DB Details'!$A:$L,8)</f>
        <v>40.6</v>
      </c>
      <c r="I27" s="138">
        <f>VLOOKUP(Table91213[[#This Row],[Date]],'DB Details'!$A:$L,9)</f>
        <v>46.1</v>
      </c>
      <c r="J27" s="138">
        <f>VLOOKUP(Table91213[[#This Row],[Date]],'DB Details'!$A:$L,10)</f>
        <v>43.7</v>
      </c>
      <c r="K27" s="110"/>
      <c r="L27" s="138">
        <f>VLOOKUP(Table91213[[#This Row],[Date]],'DB Details'!$A:$L,12)</f>
        <v>51</v>
      </c>
    </row>
    <row r="28" spans="1:12" x14ac:dyDescent="0.2">
      <c r="A28" s="54">
        <v>18203</v>
      </c>
      <c r="B28" s="72">
        <f>VLOOKUP(Table91213[[#This Row],[Date]],'DB Details'!$A:$L,2)</f>
        <v>58.7</v>
      </c>
      <c r="C28" s="70"/>
      <c r="D28" s="70"/>
      <c r="E28" s="138">
        <f>VLOOKUP(Table91213[[#This Row],[Date]],'DB Details'!$A:$L,5)</f>
        <v>51.1</v>
      </c>
      <c r="F28" s="138">
        <f>VLOOKUP(Table91213[[#This Row],[Date]],'DB Details'!$A:$L,6)</f>
        <v>55.7</v>
      </c>
      <c r="G28" s="110"/>
      <c r="H28" s="138">
        <f>VLOOKUP(Table91213[[#This Row],[Date]],'DB Details'!$A:$L,8)</f>
        <v>31.3</v>
      </c>
      <c r="I28" s="138">
        <f>VLOOKUP(Table91213[[#This Row],[Date]],'DB Details'!$A:$L,9)</f>
        <v>51.5</v>
      </c>
      <c r="J28" s="138">
        <f>VLOOKUP(Table91213[[#This Row],[Date]],'DB Details'!$A:$L,10)</f>
        <v>42.9</v>
      </c>
      <c r="K28" s="110"/>
      <c r="L28" s="138">
        <f>VLOOKUP(Table91213[[#This Row],[Date]],'DB Details'!$A:$L,12)</f>
        <v>51</v>
      </c>
    </row>
    <row r="29" spans="1:12" x14ac:dyDescent="0.2">
      <c r="A29" s="54">
        <v>18233</v>
      </c>
      <c r="B29" s="72">
        <f>VLOOKUP(Table91213[[#This Row],[Date]],'DB Details'!$A:$L,2)</f>
        <v>53.1</v>
      </c>
      <c r="C29" s="70"/>
      <c r="D29" s="70"/>
      <c r="E29" s="138">
        <f>VLOOKUP(Table91213[[#This Row],[Date]],'DB Details'!$A:$L,5)</f>
        <v>49.9</v>
      </c>
      <c r="F29" s="138">
        <f>VLOOKUP(Table91213[[#This Row],[Date]],'DB Details'!$A:$L,6)</f>
        <v>63.3</v>
      </c>
      <c r="G29" s="110"/>
      <c r="H29" s="138">
        <f>VLOOKUP(Table91213[[#This Row],[Date]],'DB Details'!$A:$L,8)</f>
        <v>41.7</v>
      </c>
      <c r="I29" s="138">
        <f>VLOOKUP(Table91213[[#This Row],[Date]],'DB Details'!$A:$L,9)</f>
        <v>52.2</v>
      </c>
      <c r="J29" s="138">
        <f>VLOOKUP(Table91213[[#This Row],[Date]],'DB Details'!$A:$L,10)</f>
        <v>52.6</v>
      </c>
      <c r="K29" s="110"/>
      <c r="L29" s="138">
        <f>VLOOKUP(Table91213[[#This Row],[Date]],'DB Details'!$A:$L,12)</f>
        <v>57.3</v>
      </c>
    </row>
    <row r="30" spans="1:12" x14ac:dyDescent="0.2">
      <c r="A30" s="54">
        <v>18264</v>
      </c>
      <c r="B30" s="72">
        <f>VLOOKUP(Table91213[[#This Row],[Date]],'DB Details'!$A:$L,2)</f>
        <v>62.3</v>
      </c>
      <c r="C30" s="70"/>
      <c r="D30" s="70"/>
      <c r="E30" s="138">
        <f>VLOOKUP(Table91213[[#This Row],[Date]],'DB Details'!$A:$L,5)</f>
        <v>62.4</v>
      </c>
      <c r="F30" s="138">
        <f>VLOOKUP(Table91213[[#This Row],[Date]],'DB Details'!$A:$L,6)</f>
        <v>64.3</v>
      </c>
      <c r="G30" s="110"/>
      <c r="H30" s="138">
        <f>VLOOKUP(Table91213[[#This Row],[Date]],'DB Details'!$A:$L,8)</f>
        <v>43.6</v>
      </c>
      <c r="I30" s="138">
        <f>VLOOKUP(Table91213[[#This Row],[Date]],'DB Details'!$A:$L,9)</f>
        <v>56.3</v>
      </c>
      <c r="J30" s="138">
        <f>VLOOKUP(Table91213[[#This Row],[Date]],'DB Details'!$A:$L,10)</f>
        <v>57.7</v>
      </c>
      <c r="K30" s="110"/>
      <c r="L30" s="138">
        <f>VLOOKUP(Table91213[[#This Row],[Date]],'DB Details'!$A:$L,12)</f>
        <v>59.1</v>
      </c>
    </row>
    <row r="31" spans="1:12" x14ac:dyDescent="0.2">
      <c r="A31" s="54">
        <v>18295</v>
      </c>
      <c r="B31" s="72">
        <f>VLOOKUP(Table91213[[#This Row],[Date]],'DB Details'!$A:$L,2)</f>
        <v>62.5</v>
      </c>
      <c r="C31" s="70"/>
      <c r="D31" s="70"/>
      <c r="E31" s="138">
        <f>VLOOKUP(Table91213[[#This Row],[Date]],'DB Details'!$A:$L,5)</f>
        <v>70.900000000000006</v>
      </c>
      <c r="F31" s="138">
        <f>VLOOKUP(Table91213[[#This Row],[Date]],'DB Details'!$A:$L,6)</f>
        <v>66.7</v>
      </c>
      <c r="G31" s="110"/>
      <c r="H31" s="138">
        <f>VLOOKUP(Table91213[[#This Row],[Date]],'DB Details'!$A:$L,8)</f>
        <v>46.4</v>
      </c>
      <c r="I31" s="138">
        <f>VLOOKUP(Table91213[[#This Row],[Date]],'DB Details'!$A:$L,9)</f>
        <v>68</v>
      </c>
      <c r="J31" s="138">
        <f>VLOOKUP(Table91213[[#This Row],[Date]],'DB Details'!$A:$L,10)</f>
        <v>51.1</v>
      </c>
      <c r="K31" s="110"/>
      <c r="L31" s="138">
        <f>VLOOKUP(Table91213[[#This Row],[Date]],'DB Details'!$A:$L,12)</f>
        <v>60.5</v>
      </c>
    </row>
    <row r="32" spans="1:12" x14ac:dyDescent="0.2">
      <c r="A32" s="54">
        <v>18323</v>
      </c>
      <c r="B32" s="72">
        <f>VLOOKUP(Table91213[[#This Row],[Date]],'DB Details'!$A:$L,2)</f>
        <v>61.8</v>
      </c>
      <c r="C32" s="70"/>
      <c r="D32" s="70"/>
      <c r="E32" s="138">
        <f>VLOOKUP(Table91213[[#This Row],[Date]],'DB Details'!$A:$L,5)</f>
        <v>77</v>
      </c>
      <c r="F32" s="138">
        <f>VLOOKUP(Table91213[[#This Row],[Date]],'DB Details'!$A:$L,6)</f>
        <v>65.8</v>
      </c>
      <c r="G32" s="110"/>
      <c r="H32" s="138">
        <f>VLOOKUP(Table91213[[#This Row],[Date]],'DB Details'!$A:$L,8)</f>
        <v>48.8</v>
      </c>
      <c r="I32" s="138">
        <f>VLOOKUP(Table91213[[#This Row],[Date]],'DB Details'!$A:$L,9)</f>
        <v>72</v>
      </c>
      <c r="J32" s="138">
        <f>VLOOKUP(Table91213[[#This Row],[Date]],'DB Details'!$A:$L,10)</f>
        <v>56.9</v>
      </c>
      <c r="K32" s="110"/>
      <c r="L32" s="138">
        <f>VLOOKUP(Table91213[[#This Row],[Date]],'DB Details'!$A:$L,12)</f>
        <v>62.1</v>
      </c>
    </row>
    <row r="33" spans="1:12" x14ac:dyDescent="0.2">
      <c r="A33" s="54">
        <v>18354</v>
      </c>
      <c r="B33" s="72">
        <f>VLOOKUP(Table91213[[#This Row],[Date]],'DB Details'!$A:$L,2)</f>
        <v>71</v>
      </c>
      <c r="C33" s="70"/>
      <c r="D33" s="70"/>
      <c r="E33" s="138">
        <f>VLOOKUP(Table91213[[#This Row],[Date]],'DB Details'!$A:$L,5)</f>
        <v>80.2</v>
      </c>
      <c r="F33" s="138">
        <f>VLOOKUP(Table91213[[#This Row],[Date]],'DB Details'!$A:$L,6)</f>
        <v>74.8</v>
      </c>
      <c r="G33" s="110"/>
      <c r="H33" s="138">
        <f>VLOOKUP(Table91213[[#This Row],[Date]],'DB Details'!$A:$L,8)</f>
        <v>50.6</v>
      </c>
      <c r="I33" s="138">
        <f>VLOOKUP(Table91213[[#This Row],[Date]],'DB Details'!$A:$L,9)</f>
        <v>68.8</v>
      </c>
      <c r="J33" s="138">
        <f>VLOOKUP(Table91213[[#This Row],[Date]],'DB Details'!$A:$L,10)</f>
        <v>63.4</v>
      </c>
      <c r="K33" s="110"/>
      <c r="L33" s="138">
        <f>VLOOKUP(Table91213[[#This Row],[Date]],'DB Details'!$A:$L,12)</f>
        <v>68.099999999999994</v>
      </c>
    </row>
    <row r="34" spans="1:12" x14ac:dyDescent="0.2">
      <c r="A34" s="54">
        <v>18384</v>
      </c>
      <c r="B34" s="72">
        <f>VLOOKUP(Table91213[[#This Row],[Date]],'DB Details'!$A:$L,2)</f>
        <v>76.599999999999994</v>
      </c>
      <c r="C34" s="70"/>
      <c r="D34" s="70"/>
      <c r="E34" s="138">
        <f>VLOOKUP(Table91213[[#This Row],[Date]],'DB Details'!$A:$L,5)</f>
        <v>98.2</v>
      </c>
      <c r="F34" s="138">
        <f>VLOOKUP(Table91213[[#This Row],[Date]],'DB Details'!$A:$L,6)</f>
        <v>78.099999999999994</v>
      </c>
      <c r="G34" s="110"/>
      <c r="H34" s="138">
        <f>VLOOKUP(Table91213[[#This Row],[Date]],'DB Details'!$A:$L,8)</f>
        <v>58.2</v>
      </c>
      <c r="I34" s="138">
        <f>VLOOKUP(Table91213[[#This Row],[Date]],'DB Details'!$A:$L,9)</f>
        <v>82.9</v>
      </c>
      <c r="J34" s="138">
        <f>VLOOKUP(Table91213[[#This Row],[Date]],'DB Details'!$A:$L,10)</f>
        <v>69.8</v>
      </c>
      <c r="K34" s="110"/>
      <c r="L34" s="138">
        <f>VLOOKUP(Table91213[[#This Row],[Date]],'DB Details'!$A:$L,12)</f>
        <v>74.7</v>
      </c>
    </row>
    <row r="35" spans="1:12" x14ac:dyDescent="0.2">
      <c r="A35" s="54">
        <v>18415</v>
      </c>
      <c r="B35" s="72">
        <f>VLOOKUP(Table91213[[#This Row],[Date]],'DB Details'!$A:$L,2)</f>
        <v>82.6</v>
      </c>
      <c r="C35" s="70"/>
      <c r="D35" s="70"/>
      <c r="E35" s="138">
        <f>VLOOKUP(Table91213[[#This Row],[Date]],'DB Details'!$A:$L,5)</f>
        <v>100</v>
      </c>
      <c r="F35" s="138">
        <f>VLOOKUP(Table91213[[#This Row],[Date]],'DB Details'!$A:$L,6)</f>
        <v>79.099999999999994</v>
      </c>
      <c r="G35" s="110"/>
      <c r="H35" s="138">
        <f>VLOOKUP(Table91213[[#This Row],[Date]],'DB Details'!$A:$L,8)</f>
        <v>62.1</v>
      </c>
      <c r="I35" s="138">
        <f>VLOOKUP(Table91213[[#This Row],[Date]],'DB Details'!$A:$L,9)</f>
        <v>76.5</v>
      </c>
      <c r="J35" s="138">
        <f>VLOOKUP(Table91213[[#This Row],[Date]],'DB Details'!$A:$L,10)</f>
        <v>71.900000000000006</v>
      </c>
      <c r="K35" s="110"/>
      <c r="L35" s="138">
        <f>VLOOKUP(Table91213[[#This Row],[Date]],'DB Details'!$A:$L,12)</f>
        <v>76.599999999999994</v>
      </c>
    </row>
    <row r="36" spans="1:12" x14ac:dyDescent="0.2">
      <c r="A36" s="54">
        <v>18445</v>
      </c>
      <c r="B36" s="72">
        <f>VLOOKUP(Table91213[[#This Row],[Date]],'DB Details'!$A:$L,2)</f>
        <v>80.3</v>
      </c>
      <c r="C36" s="70"/>
      <c r="D36" s="70"/>
      <c r="E36" s="138">
        <f>VLOOKUP(Table91213[[#This Row],[Date]],'DB Details'!$A:$L,5)</f>
        <v>90.7</v>
      </c>
      <c r="F36" s="138">
        <f>VLOOKUP(Table91213[[#This Row],[Date]],'DB Details'!$A:$L,6)</f>
        <v>77.099999999999994</v>
      </c>
      <c r="G36" s="110"/>
      <c r="H36" s="138">
        <f>VLOOKUP(Table91213[[#This Row],[Date]],'DB Details'!$A:$L,8)</f>
        <v>62.7</v>
      </c>
      <c r="I36" s="138">
        <f>VLOOKUP(Table91213[[#This Row],[Date]],'DB Details'!$A:$L,9)</f>
        <v>89.4</v>
      </c>
      <c r="J36" s="138">
        <f>VLOOKUP(Table91213[[#This Row],[Date]],'DB Details'!$A:$L,10)</f>
        <v>72.5</v>
      </c>
      <c r="K36" s="110"/>
      <c r="L36" s="138">
        <f>VLOOKUP(Table91213[[#This Row],[Date]],'DB Details'!$A:$L,12)</f>
        <v>77.5</v>
      </c>
    </row>
    <row r="37" spans="1:12" x14ac:dyDescent="0.2">
      <c r="A37" s="54">
        <v>18476</v>
      </c>
      <c r="B37" s="72">
        <f>VLOOKUP(Table91213[[#This Row],[Date]],'DB Details'!$A:$L,2)</f>
        <v>77.099999999999994</v>
      </c>
      <c r="C37" s="70"/>
      <c r="D37" s="70"/>
      <c r="E37" s="138">
        <f>VLOOKUP(Table91213[[#This Row],[Date]],'DB Details'!$A:$L,5)</f>
        <v>84.8</v>
      </c>
      <c r="F37" s="138">
        <f>VLOOKUP(Table91213[[#This Row],[Date]],'DB Details'!$A:$L,6)</f>
        <v>78.7</v>
      </c>
      <c r="G37" s="110"/>
      <c r="H37" s="138">
        <f>VLOOKUP(Table91213[[#This Row],[Date]],'DB Details'!$A:$L,8)</f>
        <v>62.3</v>
      </c>
      <c r="I37" s="138">
        <f>VLOOKUP(Table91213[[#This Row],[Date]],'DB Details'!$A:$L,9)</f>
        <v>81.7</v>
      </c>
      <c r="J37" s="138">
        <f>VLOOKUP(Table91213[[#This Row],[Date]],'DB Details'!$A:$L,10)</f>
        <v>72.3</v>
      </c>
      <c r="K37" s="110"/>
      <c r="L37" s="138">
        <f>VLOOKUP(Table91213[[#This Row],[Date]],'DB Details'!$A:$L,12)</f>
        <v>75.8</v>
      </c>
    </row>
    <row r="38" spans="1:12" x14ac:dyDescent="0.2">
      <c r="A38" s="54">
        <v>18507</v>
      </c>
      <c r="B38" s="72">
        <f>VLOOKUP(Table91213[[#This Row],[Date]],'DB Details'!$A:$L,2)</f>
        <v>66.400000000000006</v>
      </c>
      <c r="C38" s="70"/>
      <c r="D38" s="70"/>
      <c r="E38" s="138">
        <f>VLOOKUP(Table91213[[#This Row],[Date]],'DB Details'!$A:$L,5)</f>
        <v>84.4</v>
      </c>
      <c r="F38" s="138">
        <f>VLOOKUP(Table91213[[#This Row],[Date]],'DB Details'!$A:$L,6)</f>
        <v>68.599999999999994</v>
      </c>
      <c r="G38" s="110"/>
      <c r="H38" s="138">
        <f>VLOOKUP(Table91213[[#This Row],[Date]],'DB Details'!$A:$L,8)</f>
        <v>55.2</v>
      </c>
      <c r="I38" s="138">
        <f>VLOOKUP(Table91213[[#This Row],[Date]],'DB Details'!$A:$L,9)</f>
        <v>73.7</v>
      </c>
      <c r="J38" s="138">
        <f>VLOOKUP(Table91213[[#This Row],[Date]],'DB Details'!$A:$L,10)</f>
        <v>72.2</v>
      </c>
      <c r="K38" s="110"/>
      <c r="L38" s="138">
        <f>VLOOKUP(Table91213[[#This Row],[Date]],'DB Details'!$A:$L,12)</f>
        <v>68.099999999999994</v>
      </c>
    </row>
    <row r="39" spans="1:12" x14ac:dyDescent="0.2">
      <c r="A39" s="54">
        <v>18537</v>
      </c>
      <c r="B39" s="72">
        <f>VLOOKUP(Table91213[[#This Row],[Date]],'DB Details'!$A:$L,2)</f>
        <v>49</v>
      </c>
      <c r="C39" s="70"/>
      <c r="D39" s="70"/>
      <c r="E39" s="138">
        <f>VLOOKUP(Table91213[[#This Row],[Date]],'DB Details'!$A:$L,5)</f>
        <v>84.8</v>
      </c>
      <c r="F39" s="138">
        <f>VLOOKUP(Table91213[[#This Row],[Date]],'DB Details'!$A:$L,6)</f>
        <v>62.9</v>
      </c>
      <c r="G39" s="110"/>
      <c r="H39" s="138">
        <f>VLOOKUP(Table91213[[#This Row],[Date]],'DB Details'!$A:$L,8)</f>
        <v>50.6</v>
      </c>
      <c r="I39" s="138">
        <f>VLOOKUP(Table91213[[#This Row],[Date]],'DB Details'!$A:$L,9)</f>
        <v>70.3</v>
      </c>
      <c r="J39" s="138">
        <f>VLOOKUP(Table91213[[#This Row],[Date]],'DB Details'!$A:$L,10)</f>
        <v>65.599999999999994</v>
      </c>
      <c r="K39" s="110"/>
      <c r="L39" s="138">
        <f>VLOOKUP(Table91213[[#This Row],[Date]],'DB Details'!$A:$L,12)</f>
        <v>59.2</v>
      </c>
    </row>
    <row r="40" spans="1:12" x14ac:dyDescent="0.2">
      <c r="A40" s="54">
        <v>18568</v>
      </c>
      <c r="B40" s="72">
        <f>VLOOKUP(Table91213[[#This Row],[Date]],'DB Details'!$A:$L,2)</f>
        <v>57.2</v>
      </c>
      <c r="C40" s="70"/>
      <c r="D40" s="70"/>
      <c r="E40" s="138">
        <f>VLOOKUP(Table91213[[#This Row],[Date]],'DB Details'!$A:$L,5)</f>
        <v>85.1</v>
      </c>
      <c r="F40" s="138">
        <f>VLOOKUP(Table91213[[#This Row],[Date]],'DB Details'!$A:$L,6)</f>
        <v>63.6</v>
      </c>
      <c r="G40" s="110"/>
      <c r="H40" s="138">
        <f>VLOOKUP(Table91213[[#This Row],[Date]],'DB Details'!$A:$L,8)</f>
        <v>48.3</v>
      </c>
      <c r="I40" s="138">
        <f>VLOOKUP(Table91213[[#This Row],[Date]],'DB Details'!$A:$L,9)</f>
        <v>79.099999999999994</v>
      </c>
      <c r="J40" s="138">
        <f>VLOOKUP(Table91213[[#This Row],[Date]],'DB Details'!$A:$L,10)</f>
        <v>66.7</v>
      </c>
      <c r="K40" s="110"/>
      <c r="L40" s="138">
        <f>VLOOKUP(Table91213[[#This Row],[Date]],'DB Details'!$A:$L,12)</f>
        <v>63.1</v>
      </c>
    </row>
    <row r="41" spans="1:12" x14ac:dyDescent="0.2">
      <c r="A41" s="54">
        <v>18598</v>
      </c>
      <c r="B41" s="72">
        <f>VLOOKUP(Table91213[[#This Row],[Date]],'DB Details'!$A:$L,2)</f>
        <v>67.7</v>
      </c>
      <c r="C41" s="70"/>
      <c r="D41" s="70"/>
      <c r="E41" s="138">
        <f>VLOOKUP(Table91213[[#This Row],[Date]],'DB Details'!$A:$L,5)</f>
        <v>91.1</v>
      </c>
      <c r="F41" s="138">
        <f>VLOOKUP(Table91213[[#This Row],[Date]],'DB Details'!$A:$L,6)</f>
        <v>62.5</v>
      </c>
      <c r="G41" s="110"/>
      <c r="H41" s="138">
        <f>VLOOKUP(Table91213[[#This Row],[Date]],'DB Details'!$A:$L,8)</f>
        <v>49.7</v>
      </c>
      <c r="I41" s="138">
        <f>VLOOKUP(Table91213[[#This Row],[Date]],'DB Details'!$A:$L,9)</f>
        <v>87.5</v>
      </c>
      <c r="J41" s="138">
        <f>VLOOKUP(Table91213[[#This Row],[Date]],'DB Details'!$A:$L,10)</f>
        <v>65.099999999999994</v>
      </c>
      <c r="K41" s="110"/>
      <c r="L41" s="138">
        <f>VLOOKUP(Table91213[[#This Row],[Date]],'DB Details'!$A:$L,12)</f>
        <v>67.099999999999994</v>
      </c>
    </row>
    <row r="42" spans="1:12" x14ac:dyDescent="0.2">
      <c r="A42" s="54">
        <v>18629</v>
      </c>
      <c r="B42" s="72">
        <f>VLOOKUP(Table91213[[#This Row],[Date]],'DB Details'!$A:$L,2)</f>
        <v>67.900000000000006</v>
      </c>
      <c r="C42" s="70"/>
      <c r="D42" s="70"/>
      <c r="E42" s="138">
        <f>VLOOKUP(Table91213[[#This Row],[Date]],'DB Details'!$A:$L,5)</f>
        <v>85.1</v>
      </c>
      <c r="F42" s="138">
        <f>VLOOKUP(Table91213[[#This Row],[Date]],'DB Details'!$A:$L,6)</f>
        <v>63</v>
      </c>
      <c r="G42" s="110"/>
      <c r="H42" s="138">
        <f>VLOOKUP(Table91213[[#This Row],[Date]],'DB Details'!$A:$L,8)</f>
        <v>48</v>
      </c>
      <c r="I42" s="138">
        <f>VLOOKUP(Table91213[[#This Row],[Date]],'DB Details'!$A:$L,9)</f>
        <v>88.7</v>
      </c>
      <c r="J42" s="138">
        <f>VLOOKUP(Table91213[[#This Row],[Date]],'DB Details'!$A:$L,10)</f>
        <v>67.8</v>
      </c>
      <c r="K42" s="110"/>
      <c r="L42" s="138">
        <f>VLOOKUP(Table91213[[#This Row],[Date]],'DB Details'!$A:$L,12)</f>
        <v>67.8</v>
      </c>
    </row>
    <row r="43" spans="1:12" x14ac:dyDescent="0.2">
      <c r="A43" s="54">
        <v>18660</v>
      </c>
      <c r="B43" s="72">
        <f>VLOOKUP(Table91213[[#This Row],[Date]],'DB Details'!$A:$L,2)</f>
        <v>70</v>
      </c>
      <c r="C43" s="70"/>
      <c r="D43" s="70"/>
      <c r="E43" s="138">
        <f>VLOOKUP(Table91213[[#This Row],[Date]],'DB Details'!$A:$L,5)</f>
        <v>86.5</v>
      </c>
      <c r="F43" s="138">
        <f>VLOOKUP(Table91213[[#This Row],[Date]],'DB Details'!$A:$L,6)</f>
        <v>61.4</v>
      </c>
      <c r="G43" s="110"/>
      <c r="H43" s="138">
        <f>VLOOKUP(Table91213[[#This Row],[Date]],'DB Details'!$A:$L,8)</f>
        <v>42.1</v>
      </c>
      <c r="I43" s="138">
        <f>VLOOKUP(Table91213[[#This Row],[Date]],'DB Details'!$A:$L,9)</f>
        <v>93.3</v>
      </c>
      <c r="J43" s="138">
        <f>VLOOKUP(Table91213[[#This Row],[Date]],'DB Details'!$A:$L,10)</f>
        <v>73.7</v>
      </c>
      <c r="K43" s="110"/>
      <c r="L43" s="138">
        <f>VLOOKUP(Table91213[[#This Row],[Date]],'DB Details'!$A:$L,12)</f>
        <v>69.3</v>
      </c>
    </row>
    <row r="44" spans="1:12" x14ac:dyDescent="0.2">
      <c r="A44" s="54">
        <v>18688</v>
      </c>
      <c r="B44" s="72">
        <f>VLOOKUP(Table91213[[#This Row],[Date]],'DB Details'!$A:$L,2)</f>
        <v>61</v>
      </c>
      <c r="C44" s="70"/>
      <c r="D44" s="70"/>
      <c r="E44" s="138">
        <f>VLOOKUP(Table91213[[#This Row],[Date]],'DB Details'!$A:$L,5)</f>
        <v>76.599999999999994</v>
      </c>
      <c r="F44" s="138">
        <f>VLOOKUP(Table91213[[#This Row],[Date]],'DB Details'!$A:$L,6)</f>
        <v>61.2</v>
      </c>
      <c r="G44" s="110"/>
      <c r="H44" s="138">
        <f>VLOOKUP(Table91213[[#This Row],[Date]],'DB Details'!$A:$L,8)</f>
        <v>47.4</v>
      </c>
      <c r="I44" s="138">
        <f>VLOOKUP(Table91213[[#This Row],[Date]],'DB Details'!$A:$L,9)</f>
        <v>85.1</v>
      </c>
      <c r="J44" s="138">
        <f>VLOOKUP(Table91213[[#This Row],[Date]],'DB Details'!$A:$L,10)</f>
        <v>72</v>
      </c>
      <c r="K44" s="110"/>
      <c r="L44" s="138">
        <f>VLOOKUP(Table91213[[#This Row],[Date]],'DB Details'!$A:$L,12)</f>
        <v>65.5</v>
      </c>
    </row>
    <row r="45" spans="1:12" x14ac:dyDescent="0.2">
      <c r="A45" s="54">
        <v>18719</v>
      </c>
      <c r="B45" s="72">
        <f>VLOOKUP(Table91213[[#This Row],[Date]],'DB Details'!$A:$L,2)</f>
        <v>42.3</v>
      </c>
      <c r="C45" s="70"/>
      <c r="D45" s="70"/>
      <c r="E45" s="138">
        <f>VLOOKUP(Table91213[[#This Row],[Date]],'DB Details'!$A:$L,5)</f>
        <v>68.5</v>
      </c>
      <c r="F45" s="138">
        <f>VLOOKUP(Table91213[[#This Row],[Date]],'DB Details'!$A:$L,6)</f>
        <v>53.5</v>
      </c>
      <c r="G45" s="110"/>
      <c r="H45" s="138">
        <f>VLOOKUP(Table91213[[#This Row],[Date]],'DB Details'!$A:$L,8)</f>
        <v>51.8</v>
      </c>
      <c r="I45" s="138">
        <f>VLOOKUP(Table91213[[#This Row],[Date]],'DB Details'!$A:$L,9)</f>
        <v>65.7</v>
      </c>
      <c r="J45" s="138">
        <f>VLOOKUP(Table91213[[#This Row],[Date]],'DB Details'!$A:$L,10)</f>
        <v>61.9</v>
      </c>
      <c r="K45" s="110"/>
      <c r="L45" s="138">
        <f>VLOOKUP(Table91213[[#This Row],[Date]],'DB Details'!$A:$L,12)</f>
        <v>53.5</v>
      </c>
    </row>
    <row r="46" spans="1:12" x14ac:dyDescent="0.2">
      <c r="A46" s="54">
        <v>18749</v>
      </c>
      <c r="B46" s="72">
        <f>VLOOKUP(Table91213[[#This Row],[Date]],'DB Details'!$A:$L,2)</f>
        <v>45.2</v>
      </c>
      <c r="C46" s="70"/>
      <c r="D46" s="70"/>
      <c r="E46" s="138">
        <f>VLOOKUP(Table91213[[#This Row],[Date]],'DB Details'!$A:$L,5)</f>
        <v>63.6</v>
      </c>
      <c r="F46" s="138">
        <f>VLOOKUP(Table91213[[#This Row],[Date]],'DB Details'!$A:$L,6)</f>
        <v>54.2</v>
      </c>
      <c r="G46" s="110"/>
      <c r="H46" s="138">
        <f>VLOOKUP(Table91213[[#This Row],[Date]],'DB Details'!$A:$L,8)</f>
        <v>51.2</v>
      </c>
      <c r="I46" s="138">
        <f>VLOOKUP(Table91213[[#This Row],[Date]],'DB Details'!$A:$L,9)</f>
        <v>45</v>
      </c>
      <c r="J46" s="138">
        <f>VLOOKUP(Table91213[[#This Row],[Date]],'DB Details'!$A:$L,10)</f>
        <v>58.8</v>
      </c>
      <c r="K46" s="110"/>
      <c r="L46" s="138">
        <f>VLOOKUP(Table91213[[#This Row],[Date]],'DB Details'!$A:$L,12)</f>
        <v>50.7</v>
      </c>
    </row>
    <row r="47" spans="1:12" x14ac:dyDescent="0.2">
      <c r="A47" s="54">
        <v>18780</v>
      </c>
      <c r="B47" s="72">
        <f>VLOOKUP(Table91213[[#This Row],[Date]],'DB Details'!$A:$L,2)</f>
        <v>39.1</v>
      </c>
      <c r="C47" s="70"/>
      <c r="D47" s="70"/>
      <c r="E47" s="138">
        <f>VLOOKUP(Table91213[[#This Row],[Date]],'DB Details'!$A:$L,5)</f>
        <v>52.1</v>
      </c>
      <c r="F47" s="138">
        <f>VLOOKUP(Table91213[[#This Row],[Date]],'DB Details'!$A:$L,6)</f>
        <v>48.6</v>
      </c>
      <c r="G47" s="110"/>
      <c r="H47" s="138">
        <f>VLOOKUP(Table91213[[#This Row],[Date]],'DB Details'!$A:$L,8)</f>
        <v>48.4</v>
      </c>
      <c r="I47" s="138">
        <f>VLOOKUP(Table91213[[#This Row],[Date]],'DB Details'!$A:$L,9)</f>
        <v>36.700000000000003</v>
      </c>
      <c r="J47" s="138">
        <f>VLOOKUP(Table91213[[#This Row],[Date]],'DB Details'!$A:$L,10)</f>
        <v>56.4</v>
      </c>
      <c r="K47" s="110"/>
      <c r="L47" s="138">
        <f>VLOOKUP(Table91213[[#This Row],[Date]],'DB Details'!$A:$L,12)</f>
        <v>45.5</v>
      </c>
    </row>
    <row r="48" spans="1:12" x14ac:dyDescent="0.2">
      <c r="A48" s="54">
        <v>18810</v>
      </c>
      <c r="B48" s="72">
        <f>VLOOKUP(Table91213[[#This Row],[Date]],'DB Details'!$A:$L,2)</f>
        <v>38.200000000000003</v>
      </c>
      <c r="C48" s="70"/>
      <c r="D48" s="70"/>
      <c r="E48" s="138">
        <f>VLOOKUP(Table91213[[#This Row],[Date]],'DB Details'!$A:$L,5)</f>
        <v>46.4</v>
      </c>
      <c r="F48" s="138">
        <f>VLOOKUP(Table91213[[#This Row],[Date]],'DB Details'!$A:$L,6)</f>
        <v>41.6</v>
      </c>
      <c r="G48" s="110"/>
      <c r="H48" s="138">
        <f>VLOOKUP(Table91213[[#This Row],[Date]],'DB Details'!$A:$L,8)</f>
        <v>47.8</v>
      </c>
      <c r="I48" s="138">
        <f>VLOOKUP(Table91213[[#This Row],[Date]],'DB Details'!$A:$L,9)</f>
        <v>32.200000000000003</v>
      </c>
      <c r="J48" s="138">
        <f>VLOOKUP(Table91213[[#This Row],[Date]],'DB Details'!$A:$L,10)</f>
        <v>53.2</v>
      </c>
      <c r="K48" s="110"/>
      <c r="L48" s="138">
        <f>VLOOKUP(Table91213[[#This Row],[Date]],'DB Details'!$A:$L,12)</f>
        <v>42.1</v>
      </c>
    </row>
    <row r="49" spans="1:12" x14ac:dyDescent="0.2">
      <c r="A49" s="54">
        <v>18841</v>
      </c>
      <c r="B49" s="72">
        <f>VLOOKUP(Table91213[[#This Row],[Date]],'DB Details'!$A:$L,2)</f>
        <v>38.5</v>
      </c>
      <c r="C49" s="70"/>
      <c r="D49" s="70"/>
      <c r="E49" s="138">
        <f>VLOOKUP(Table91213[[#This Row],[Date]],'DB Details'!$A:$L,5)</f>
        <v>43.2</v>
      </c>
      <c r="F49" s="138">
        <f>VLOOKUP(Table91213[[#This Row],[Date]],'DB Details'!$A:$L,6)</f>
        <v>48.4</v>
      </c>
      <c r="G49" s="110"/>
      <c r="H49" s="138">
        <f>VLOOKUP(Table91213[[#This Row],[Date]],'DB Details'!$A:$L,8)</f>
        <v>46.7</v>
      </c>
      <c r="I49" s="138">
        <f>VLOOKUP(Table91213[[#This Row],[Date]],'DB Details'!$A:$L,9)</f>
        <v>32</v>
      </c>
      <c r="J49" s="138">
        <f>VLOOKUP(Table91213[[#This Row],[Date]],'DB Details'!$A:$L,10)</f>
        <v>51.7</v>
      </c>
      <c r="K49" s="110"/>
      <c r="L49" s="138">
        <f>VLOOKUP(Table91213[[#This Row],[Date]],'DB Details'!$A:$L,12)</f>
        <v>43.6</v>
      </c>
    </row>
    <row r="50" spans="1:12" x14ac:dyDescent="0.2">
      <c r="A50" s="54">
        <v>18872</v>
      </c>
      <c r="B50" s="72">
        <f>VLOOKUP(Table91213[[#This Row],[Date]],'DB Details'!$A:$L,2)</f>
        <v>48.2</v>
      </c>
      <c r="C50" s="70"/>
      <c r="D50" s="70"/>
      <c r="E50" s="138">
        <f>VLOOKUP(Table91213[[#This Row],[Date]],'DB Details'!$A:$L,5)</f>
        <v>45.7</v>
      </c>
      <c r="F50" s="138">
        <f>VLOOKUP(Table91213[[#This Row],[Date]],'DB Details'!$A:$L,6)</f>
        <v>50.2</v>
      </c>
      <c r="G50" s="110"/>
      <c r="H50" s="138">
        <f>VLOOKUP(Table91213[[#This Row],[Date]],'DB Details'!$A:$L,8)</f>
        <v>43.8</v>
      </c>
      <c r="I50" s="138">
        <f>VLOOKUP(Table91213[[#This Row],[Date]],'DB Details'!$A:$L,9)</f>
        <v>46.4</v>
      </c>
      <c r="J50" s="138">
        <f>VLOOKUP(Table91213[[#This Row],[Date]],'DB Details'!$A:$L,10)</f>
        <v>48.6</v>
      </c>
      <c r="K50" s="110"/>
      <c r="L50" s="138">
        <f>VLOOKUP(Table91213[[#This Row],[Date]],'DB Details'!$A:$L,12)</f>
        <v>48.1</v>
      </c>
    </row>
    <row r="51" spans="1:12" x14ac:dyDescent="0.2">
      <c r="A51" s="54">
        <v>18902</v>
      </c>
      <c r="B51" s="72">
        <f>VLOOKUP(Table91213[[#This Row],[Date]],'DB Details'!$A:$L,2)</f>
        <v>51.7</v>
      </c>
      <c r="C51" s="70"/>
      <c r="D51" s="70"/>
      <c r="E51" s="138">
        <f>VLOOKUP(Table91213[[#This Row],[Date]],'DB Details'!$A:$L,5)</f>
        <v>54.4</v>
      </c>
      <c r="F51" s="138">
        <f>VLOOKUP(Table91213[[#This Row],[Date]],'DB Details'!$A:$L,6)</f>
        <v>50.3</v>
      </c>
      <c r="G51" s="110"/>
      <c r="H51" s="138">
        <f>VLOOKUP(Table91213[[#This Row],[Date]],'DB Details'!$A:$L,8)</f>
        <v>42</v>
      </c>
      <c r="I51" s="138">
        <f>VLOOKUP(Table91213[[#This Row],[Date]],'DB Details'!$A:$L,9)</f>
        <v>47.2</v>
      </c>
      <c r="J51" s="138">
        <f>VLOOKUP(Table91213[[#This Row],[Date]],'DB Details'!$A:$L,10)</f>
        <v>51.1</v>
      </c>
      <c r="K51" s="110"/>
      <c r="L51" s="138">
        <f>VLOOKUP(Table91213[[#This Row],[Date]],'DB Details'!$A:$L,12)</f>
        <v>49.6</v>
      </c>
    </row>
    <row r="52" spans="1:12" x14ac:dyDescent="0.2">
      <c r="A52" s="54">
        <v>18933</v>
      </c>
      <c r="B52" s="72">
        <f>VLOOKUP(Table91213[[#This Row],[Date]],'DB Details'!$A:$L,2)</f>
        <v>49.3</v>
      </c>
      <c r="C52" s="70"/>
      <c r="D52" s="70"/>
      <c r="E52" s="138">
        <f>VLOOKUP(Table91213[[#This Row],[Date]],'DB Details'!$A:$L,5)</f>
        <v>55.6</v>
      </c>
      <c r="F52" s="138">
        <f>VLOOKUP(Table91213[[#This Row],[Date]],'DB Details'!$A:$L,6)</f>
        <v>50.9</v>
      </c>
      <c r="G52" s="110"/>
      <c r="H52" s="138">
        <f>VLOOKUP(Table91213[[#This Row],[Date]],'DB Details'!$A:$L,8)</f>
        <v>44.5</v>
      </c>
      <c r="I52" s="138">
        <f>VLOOKUP(Table91213[[#This Row],[Date]],'DB Details'!$A:$L,9)</f>
        <v>34.9</v>
      </c>
      <c r="J52" s="138">
        <f>VLOOKUP(Table91213[[#This Row],[Date]],'DB Details'!$A:$L,10)</f>
        <v>50.2</v>
      </c>
      <c r="K52" s="110"/>
      <c r="L52" s="138">
        <f>VLOOKUP(Table91213[[#This Row],[Date]],'DB Details'!$A:$L,12)</f>
        <v>47.2</v>
      </c>
    </row>
    <row r="53" spans="1:12" x14ac:dyDescent="0.2">
      <c r="A53" s="54">
        <v>18963</v>
      </c>
      <c r="B53" s="72">
        <f>VLOOKUP(Table91213[[#This Row],[Date]],'DB Details'!$A:$L,2)</f>
        <v>45.3</v>
      </c>
      <c r="C53" s="70"/>
      <c r="D53" s="70"/>
      <c r="E53" s="138">
        <f>VLOOKUP(Table91213[[#This Row],[Date]],'DB Details'!$A:$L,5)</f>
        <v>56.6</v>
      </c>
      <c r="F53" s="138">
        <f>VLOOKUP(Table91213[[#This Row],[Date]],'DB Details'!$A:$L,6)</f>
        <v>52.8</v>
      </c>
      <c r="G53" s="110"/>
      <c r="H53" s="138">
        <f>VLOOKUP(Table91213[[#This Row],[Date]],'DB Details'!$A:$L,8)</f>
        <v>42.6</v>
      </c>
      <c r="I53" s="138">
        <f>VLOOKUP(Table91213[[#This Row],[Date]],'DB Details'!$A:$L,9)</f>
        <v>33.6</v>
      </c>
      <c r="J53" s="138">
        <f>VLOOKUP(Table91213[[#This Row],[Date]],'DB Details'!$A:$L,10)</f>
        <v>51.8</v>
      </c>
      <c r="K53" s="110"/>
      <c r="L53" s="138">
        <f>VLOOKUP(Table91213[[#This Row],[Date]],'DB Details'!$A:$L,12)</f>
        <v>46.5</v>
      </c>
    </row>
    <row r="54" spans="1:12" x14ac:dyDescent="0.2">
      <c r="A54" s="54">
        <v>18994</v>
      </c>
      <c r="B54" s="72">
        <f>VLOOKUP(Table91213[[#This Row],[Date]],'DB Details'!$A:$L,2)</f>
        <v>46.8</v>
      </c>
      <c r="C54" s="70"/>
      <c r="D54" s="70"/>
      <c r="E54" s="138">
        <f>VLOOKUP(Table91213[[#This Row],[Date]],'DB Details'!$A:$L,5)</f>
        <v>51.8</v>
      </c>
      <c r="F54" s="138">
        <f>VLOOKUP(Table91213[[#This Row],[Date]],'DB Details'!$A:$L,6)</f>
        <v>49.5</v>
      </c>
      <c r="G54" s="110"/>
      <c r="H54" s="138">
        <f>VLOOKUP(Table91213[[#This Row],[Date]],'DB Details'!$A:$L,8)</f>
        <v>42.5</v>
      </c>
      <c r="I54" s="138">
        <f>VLOOKUP(Table91213[[#This Row],[Date]],'DB Details'!$A:$L,9)</f>
        <v>31.3</v>
      </c>
      <c r="J54" s="138">
        <f>VLOOKUP(Table91213[[#This Row],[Date]],'DB Details'!$A:$L,10)</f>
        <v>46.9</v>
      </c>
      <c r="K54" s="110"/>
      <c r="L54" s="138">
        <f>VLOOKUP(Table91213[[#This Row],[Date]],'DB Details'!$A:$L,12)</f>
        <v>44.7</v>
      </c>
    </row>
    <row r="55" spans="1:12" x14ac:dyDescent="0.2">
      <c r="A55" s="54">
        <v>19025</v>
      </c>
      <c r="B55" s="72">
        <f>VLOOKUP(Table91213[[#This Row],[Date]],'DB Details'!$A:$L,2)</f>
        <v>42.3</v>
      </c>
      <c r="C55" s="70"/>
      <c r="D55" s="70"/>
      <c r="E55" s="138">
        <f>VLOOKUP(Table91213[[#This Row],[Date]],'DB Details'!$A:$L,5)</f>
        <v>52.7</v>
      </c>
      <c r="F55" s="138">
        <f>VLOOKUP(Table91213[[#This Row],[Date]],'DB Details'!$A:$L,6)</f>
        <v>49.9</v>
      </c>
      <c r="G55" s="110"/>
      <c r="H55" s="138">
        <f>VLOOKUP(Table91213[[#This Row],[Date]],'DB Details'!$A:$L,8)</f>
        <v>39.299999999999997</v>
      </c>
      <c r="I55" s="138">
        <f>VLOOKUP(Table91213[[#This Row],[Date]],'DB Details'!$A:$L,9)</f>
        <v>24.9</v>
      </c>
      <c r="J55" s="138">
        <f>VLOOKUP(Table91213[[#This Row],[Date]],'DB Details'!$A:$L,10)</f>
        <v>44.8</v>
      </c>
      <c r="K55" s="110"/>
      <c r="L55" s="138">
        <f>VLOOKUP(Table91213[[#This Row],[Date]],'DB Details'!$A:$L,12)</f>
        <v>41.8</v>
      </c>
    </row>
    <row r="56" spans="1:12" x14ac:dyDescent="0.2">
      <c r="A56" s="54">
        <v>19054</v>
      </c>
      <c r="B56" s="72">
        <f>VLOOKUP(Table91213[[#This Row],[Date]],'DB Details'!$A:$L,2)</f>
        <v>43.7</v>
      </c>
      <c r="C56" s="70"/>
      <c r="D56" s="70"/>
      <c r="E56" s="138">
        <f>VLOOKUP(Table91213[[#This Row],[Date]],'DB Details'!$A:$L,5)</f>
        <v>44.7</v>
      </c>
      <c r="F56" s="138">
        <f>VLOOKUP(Table91213[[#This Row],[Date]],'DB Details'!$A:$L,6)</f>
        <v>48.7</v>
      </c>
      <c r="G56" s="110"/>
      <c r="H56" s="138">
        <f>VLOOKUP(Table91213[[#This Row],[Date]],'DB Details'!$A:$L,8)</f>
        <v>35.6</v>
      </c>
      <c r="I56" s="138">
        <f>VLOOKUP(Table91213[[#This Row],[Date]],'DB Details'!$A:$L,9)</f>
        <v>18.8</v>
      </c>
      <c r="J56" s="138">
        <f>VLOOKUP(Table91213[[#This Row],[Date]],'DB Details'!$A:$L,10)</f>
        <v>41.8</v>
      </c>
      <c r="K56" s="110"/>
      <c r="L56" s="138">
        <f>VLOOKUP(Table91213[[#This Row],[Date]],'DB Details'!$A:$L,12)</f>
        <v>40</v>
      </c>
    </row>
    <row r="57" spans="1:12" x14ac:dyDescent="0.2">
      <c r="A57" s="54">
        <v>19085</v>
      </c>
      <c r="B57" s="72">
        <f>VLOOKUP(Table91213[[#This Row],[Date]],'DB Details'!$A:$L,2)</f>
        <v>35.799999999999997</v>
      </c>
      <c r="C57" s="70"/>
      <c r="D57" s="70"/>
      <c r="E57" s="138">
        <f>VLOOKUP(Table91213[[#This Row],[Date]],'DB Details'!$A:$L,5)</f>
        <v>42.6</v>
      </c>
      <c r="F57" s="138">
        <f>VLOOKUP(Table91213[[#This Row],[Date]],'DB Details'!$A:$L,6)</f>
        <v>43.5</v>
      </c>
      <c r="G57" s="110"/>
      <c r="H57" s="138">
        <f>VLOOKUP(Table91213[[#This Row],[Date]],'DB Details'!$A:$L,8)</f>
        <v>35.4</v>
      </c>
      <c r="I57" s="138">
        <f>VLOOKUP(Table91213[[#This Row],[Date]],'DB Details'!$A:$L,9)</f>
        <v>19.399999999999999</v>
      </c>
      <c r="J57" s="138">
        <f>VLOOKUP(Table91213[[#This Row],[Date]],'DB Details'!$A:$L,10)</f>
        <v>43.3</v>
      </c>
      <c r="K57" s="110"/>
      <c r="L57" s="138">
        <f>VLOOKUP(Table91213[[#This Row],[Date]],'DB Details'!$A:$L,12)</f>
        <v>36.700000000000003</v>
      </c>
    </row>
    <row r="58" spans="1:12" x14ac:dyDescent="0.2">
      <c r="A58" s="54">
        <v>19115</v>
      </c>
      <c r="B58" s="72">
        <f>VLOOKUP(Table91213[[#This Row],[Date]],'DB Details'!$A:$L,2)</f>
        <v>43.9</v>
      </c>
      <c r="C58" s="70"/>
      <c r="D58" s="70"/>
      <c r="E58" s="138">
        <f>VLOOKUP(Table91213[[#This Row],[Date]],'DB Details'!$A:$L,5)</f>
        <v>38.799999999999997</v>
      </c>
      <c r="F58" s="138">
        <f>VLOOKUP(Table91213[[#This Row],[Date]],'DB Details'!$A:$L,6)</f>
        <v>45.7</v>
      </c>
      <c r="G58" s="110"/>
      <c r="H58" s="138">
        <f>VLOOKUP(Table91213[[#This Row],[Date]],'DB Details'!$A:$L,8)</f>
        <v>30.3</v>
      </c>
      <c r="I58" s="138">
        <f>VLOOKUP(Table91213[[#This Row],[Date]],'DB Details'!$A:$L,9)</f>
        <v>22.4</v>
      </c>
      <c r="J58" s="138">
        <f>VLOOKUP(Table91213[[#This Row],[Date]],'DB Details'!$A:$L,10)</f>
        <v>42.7</v>
      </c>
      <c r="K58" s="110"/>
      <c r="L58" s="138">
        <f>VLOOKUP(Table91213[[#This Row],[Date]],'DB Details'!$A:$L,12)</f>
        <v>39.5</v>
      </c>
    </row>
    <row r="59" spans="1:12" x14ac:dyDescent="0.2">
      <c r="A59" s="54">
        <v>19146</v>
      </c>
      <c r="B59" s="72">
        <f>VLOOKUP(Table91213[[#This Row],[Date]],'DB Details'!$A:$L,2)</f>
        <v>46.3</v>
      </c>
      <c r="C59" s="70"/>
      <c r="D59" s="70"/>
      <c r="E59" s="138">
        <f>VLOOKUP(Table91213[[#This Row],[Date]],'DB Details'!$A:$L,5)</f>
        <v>40.4</v>
      </c>
      <c r="F59" s="138">
        <f>VLOOKUP(Table91213[[#This Row],[Date]],'DB Details'!$A:$L,6)</f>
        <v>49.5</v>
      </c>
      <c r="G59" s="110"/>
      <c r="H59" s="138">
        <f>VLOOKUP(Table91213[[#This Row],[Date]],'DB Details'!$A:$L,8)</f>
        <v>33.799999999999997</v>
      </c>
      <c r="I59" s="138">
        <f>VLOOKUP(Table91213[[#This Row],[Date]],'DB Details'!$A:$L,9)</f>
        <v>33</v>
      </c>
      <c r="J59" s="138">
        <f>VLOOKUP(Table91213[[#This Row],[Date]],'DB Details'!$A:$L,10)</f>
        <v>43.5</v>
      </c>
      <c r="K59" s="110"/>
      <c r="L59" s="138">
        <f>VLOOKUP(Table91213[[#This Row],[Date]],'DB Details'!$A:$L,12)</f>
        <v>43.3</v>
      </c>
    </row>
    <row r="60" spans="1:12" x14ac:dyDescent="0.2">
      <c r="A60" s="54">
        <v>19176</v>
      </c>
      <c r="B60" s="72">
        <f>VLOOKUP(Table91213[[#This Row],[Date]],'DB Details'!$A:$L,2)</f>
        <v>69.400000000000006</v>
      </c>
      <c r="C60" s="70"/>
      <c r="D60" s="70"/>
      <c r="E60" s="138">
        <f>VLOOKUP(Table91213[[#This Row],[Date]],'DB Details'!$A:$L,5)</f>
        <v>60.1</v>
      </c>
      <c r="F60" s="138">
        <f>VLOOKUP(Table91213[[#This Row],[Date]],'DB Details'!$A:$L,6)</f>
        <v>37.200000000000003</v>
      </c>
      <c r="G60" s="110"/>
      <c r="H60" s="138">
        <f>VLOOKUP(Table91213[[#This Row],[Date]],'DB Details'!$A:$L,8)</f>
        <v>31.6</v>
      </c>
      <c r="I60" s="138">
        <f>VLOOKUP(Table91213[[#This Row],[Date]],'DB Details'!$A:$L,9)</f>
        <v>47.4</v>
      </c>
      <c r="J60" s="138">
        <f>VLOOKUP(Table91213[[#This Row],[Date]],'DB Details'!$A:$L,10)</f>
        <v>39.5</v>
      </c>
      <c r="K60" s="110"/>
      <c r="L60" s="138">
        <f>VLOOKUP(Table91213[[#This Row],[Date]],'DB Details'!$A:$L,12)</f>
        <v>48.3</v>
      </c>
    </row>
    <row r="61" spans="1:12" x14ac:dyDescent="0.2">
      <c r="A61" s="54">
        <v>19207</v>
      </c>
      <c r="B61" s="72">
        <f>VLOOKUP(Table91213[[#This Row],[Date]],'DB Details'!$A:$L,2)</f>
        <v>58.5</v>
      </c>
      <c r="C61" s="70"/>
      <c r="D61" s="70"/>
      <c r="E61" s="138">
        <f>VLOOKUP(Table91213[[#This Row],[Date]],'DB Details'!$A:$L,5)</f>
        <v>54.7</v>
      </c>
      <c r="F61" s="138">
        <f>VLOOKUP(Table91213[[#This Row],[Date]],'DB Details'!$A:$L,6)</f>
        <v>84</v>
      </c>
      <c r="G61" s="110"/>
      <c r="H61" s="138">
        <f>VLOOKUP(Table91213[[#This Row],[Date]],'DB Details'!$A:$L,8)</f>
        <v>30.5</v>
      </c>
      <c r="I61" s="138">
        <f>VLOOKUP(Table91213[[#This Row],[Date]],'DB Details'!$A:$L,9)</f>
        <v>41.2</v>
      </c>
      <c r="J61" s="138">
        <f>VLOOKUP(Table91213[[#This Row],[Date]],'DB Details'!$A:$L,10)</f>
        <v>63.1</v>
      </c>
      <c r="K61" s="110"/>
      <c r="L61" s="138">
        <f>VLOOKUP(Table91213[[#This Row],[Date]],'DB Details'!$A:$L,12)</f>
        <v>60.4</v>
      </c>
    </row>
    <row r="62" spans="1:12" x14ac:dyDescent="0.2">
      <c r="A62" s="54">
        <v>19238</v>
      </c>
      <c r="B62" s="72">
        <f>VLOOKUP(Table91213[[#This Row],[Date]],'DB Details'!$A:$L,2)</f>
        <v>60.3</v>
      </c>
      <c r="C62" s="70"/>
      <c r="D62" s="70"/>
      <c r="E62" s="138">
        <f>VLOOKUP(Table91213[[#This Row],[Date]],'DB Details'!$A:$L,5)</f>
        <v>57.9</v>
      </c>
      <c r="F62" s="138">
        <f>VLOOKUP(Table91213[[#This Row],[Date]],'DB Details'!$A:$L,6)</f>
        <v>66</v>
      </c>
      <c r="G62" s="110"/>
      <c r="H62" s="138">
        <f>VLOOKUP(Table91213[[#This Row],[Date]],'DB Details'!$A:$L,8)</f>
        <v>38.6</v>
      </c>
      <c r="I62" s="138">
        <f>VLOOKUP(Table91213[[#This Row],[Date]],'DB Details'!$A:$L,9)</f>
        <v>42.7</v>
      </c>
      <c r="J62" s="138">
        <f>VLOOKUP(Table91213[[#This Row],[Date]],'DB Details'!$A:$L,10)</f>
        <v>56.2</v>
      </c>
      <c r="K62" s="110"/>
      <c r="L62" s="138">
        <f>VLOOKUP(Table91213[[#This Row],[Date]],'DB Details'!$A:$L,12)</f>
        <v>56.1</v>
      </c>
    </row>
    <row r="63" spans="1:12" x14ac:dyDescent="0.2">
      <c r="A63" s="54">
        <v>19268</v>
      </c>
      <c r="B63" s="72">
        <f>VLOOKUP(Table91213[[#This Row],[Date]],'DB Details'!$A:$L,2)</f>
        <v>59.9</v>
      </c>
      <c r="C63" s="70"/>
      <c r="D63" s="70"/>
      <c r="E63" s="138">
        <f>VLOOKUP(Table91213[[#This Row],[Date]],'DB Details'!$A:$L,5)</f>
        <v>54.1</v>
      </c>
      <c r="F63" s="138">
        <f>VLOOKUP(Table91213[[#This Row],[Date]],'DB Details'!$A:$L,6)</f>
        <v>65.3</v>
      </c>
      <c r="G63" s="110"/>
      <c r="H63" s="138">
        <f>VLOOKUP(Table91213[[#This Row],[Date]],'DB Details'!$A:$L,8)</f>
        <v>38.200000000000003</v>
      </c>
      <c r="I63" s="138">
        <f>VLOOKUP(Table91213[[#This Row],[Date]],'DB Details'!$A:$L,9)</f>
        <v>43.3</v>
      </c>
      <c r="J63" s="138">
        <f>VLOOKUP(Table91213[[#This Row],[Date]],'DB Details'!$A:$L,10)</f>
        <v>57.8</v>
      </c>
      <c r="K63" s="110"/>
      <c r="L63" s="138">
        <f>VLOOKUP(Table91213[[#This Row],[Date]],'DB Details'!$A:$L,12)</f>
        <v>56.2</v>
      </c>
    </row>
    <row r="64" spans="1:12" x14ac:dyDescent="0.2">
      <c r="A64" s="54">
        <v>19299</v>
      </c>
      <c r="B64" s="72">
        <f>VLOOKUP(Table91213[[#This Row],[Date]],'DB Details'!$A:$L,2)</f>
        <v>58.8</v>
      </c>
      <c r="C64" s="70"/>
      <c r="D64" s="70"/>
      <c r="E64" s="138">
        <f>VLOOKUP(Table91213[[#This Row],[Date]],'DB Details'!$A:$L,5)</f>
        <v>49.7</v>
      </c>
      <c r="F64" s="138">
        <f>VLOOKUP(Table91213[[#This Row],[Date]],'DB Details'!$A:$L,6)</f>
        <v>65</v>
      </c>
      <c r="G64" s="110"/>
      <c r="H64" s="138">
        <f>VLOOKUP(Table91213[[#This Row],[Date]],'DB Details'!$A:$L,8)</f>
        <v>39.9</v>
      </c>
      <c r="I64" s="138">
        <f>VLOOKUP(Table91213[[#This Row],[Date]],'DB Details'!$A:$L,9)</f>
        <v>45</v>
      </c>
      <c r="J64" s="138">
        <f>VLOOKUP(Table91213[[#This Row],[Date]],'DB Details'!$A:$L,10)</f>
        <v>60.9</v>
      </c>
      <c r="K64" s="110"/>
      <c r="L64" s="138">
        <f>VLOOKUP(Table91213[[#This Row],[Date]],'DB Details'!$A:$L,12)</f>
        <v>56.8</v>
      </c>
    </row>
    <row r="65" spans="1:12" x14ac:dyDescent="0.2">
      <c r="A65" s="54">
        <v>19329</v>
      </c>
      <c r="B65" s="72">
        <f>VLOOKUP(Table91213[[#This Row],[Date]],'DB Details'!$A:$L,2)</f>
        <v>60.4</v>
      </c>
      <c r="C65" s="70"/>
      <c r="D65" s="70"/>
      <c r="E65" s="138">
        <f>VLOOKUP(Table91213[[#This Row],[Date]],'DB Details'!$A:$L,5)</f>
        <v>48.2</v>
      </c>
      <c r="F65" s="138">
        <f>VLOOKUP(Table91213[[#This Row],[Date]],'DB Details'!$A:$L,6)</f>
        <v>64.3</v>
      </c>
      <c r="G65" s="110"/>
      <c r="H65" s="138">
        <f>VLOOKUP(Table91213[[#This Row],[Date]],'DB Details'!$A:$L,8)</f>
        <v>40</v>
      </c>
      <c r="I65" s="138">
        <f>VLOOKUP(Table91213[[#This Row],[Date]],'DB Details'!$A:$L,9)</f>
        <v>43.5</v>
      </c>
      <c r="J65" s="138">
        <f>VLOOKUP(Table91213[[#This Row],[Date]],'DB Details'!$A:$L,10)</f>
        <v>55.6</v>
      </c>
      <c r="K65" s="110"/>
      <c r="L65" s="138">
        <f>VLOOKUP(Table91213[[#This Row],[Date]],'DB Details'!$A:$L,12)</f>
        <v>55.8</v>
      </c>
    </row>
    <row r="66" spans="1:12" x14ac:dyDescent="0.2">
      <c r="A66" s="54">
        <v>19360</v>
      </c>
      <c r="B66" s="72">
        <f>VLOOKUP(Table91213[[#This Row],[Date]],'DB Details'!$A:$L,2)</f>
        <v>64.599999999999994</v>
      </c>
      <c r="C66" s="70"/>
      <c r="D66" s="70"/>
      <c r="E66" s="138">
        <f>VLOOKUP(Table91213[[#This Row],[Date]],'DB Details'!$A:$L,5)</f>
        <v>45.1</v>
      </c>
      <c r="F66" s="138">
        <f>VLOOKUP(Table91213[[#This Row],[Date]],'DB Details'!$A:$L,6)</f>
        <v>69.8</v>
      </c>
      <c r="G66" s="110"/>
      <c r="H66" s="138">
        <f>VLOOKUP(Table91213[[#This Row],[Date]],'DB Details'!$A:$L,8)</f>
        <v>40.9</v>
      </c>
      <c r="I66" s="138">
        <f>VLOOKUP(Table91213[[#This Row],[Date]],'DB Details'!$A:$L,9)</f>
        <v>41.5</v>
      </c>
      <c r="J66" s="138">
        <f>VLOOKUP(Table91213[[#This Row],[Date]],'DB Details'!$A:$L,10)</f>
        <v>61.5</v>
      </c>
      <c r="K66" s="110"/>
      <c r="L66" s="138">
        <f>VLOOKUP(Table91213[[#This Row],[Date]],'DB Details'!$A:$L,12)</f>
        <v>59.4</v>
      </c>
    </row>
    <row r="67" spans="1:12" x14ac:dyDescent="0.2">
      <c r="A67" s="54">
        <v>19391</v>
      </c>
      <c r="B67" s="72">
        <f>VLOOKUP(Table91213[[#This Row],[Date]],'DB Details'!$A:$L,2)</f>
        <v>56</v>
      </c>
      <c r="C67" s="70"/>
      <c r="D67" s="70"/>
      <c r="E67" s="138">
        <f>VLOOKUP(Table91213[[#This Row],[Date]],'DB Details'!$A:$L,5)</f>
        <v>54.5</v>
      </c>
      <c r="F67" s="138">
        <f>VLOOKUP(Table91213[[#This Row],[Date]],'DB Details'!$A:$L,6)</f>
        <v>62.4</v>
      </c>
      <c r="G67" s="110"/>
      <c r="H67" s="138">
        <f>VLOOKUP(Table91213[[#This Row],[Date]],'DB Details'!$A:$L,8)</f>
        <v>44.3</v>
      </c>
      <c r="I67" s="138">
        <f>VLOOKUP(Table91213[[#This Row],[Date]],'DB Details'!$A:$L,9)</f>
        <v>41.8</v>
      </c>
      <c r="J67" s="138">
        <f>VLOOKUP(Table91213[[#This Row],[Date]],'DB Details'!$A:$L,10)</f>
        <v>61.7</v>
      </c>
      <c r="K67" s="110"/>
      <c r="L67" s="138">
        <f>VLOOKUP(Table91213[[#This Row],[Date]],'DB Details'!$A:$L,12)</f>
        <v>55.4</v>
      </c>
    </row>
    <row r="68" spans="1:12" x14ac:dyDescent="0.2">
      <c r="A68" s="54">
        <v>19419</v>
      </c>
      <c r="B68" s="72">
        <f>VLOOKUP(Table91213[[#This Row],[Date]],'DB Details'!$A:$L,2)</f>
        <v>47.2</v>
      </c>
      <c r="C68" s="70"/>
      <c r="D68" s="70"/>
      <c r="E68" s="138">
        <f>VLOOKUP(Table91213[[#This Row],[Date]],'DB Details'!$A:$L,5)</f>
        <v>73.3</v>
      </c>
      <c r="F68" s="138">
        <f>VLOOKUP(Table91213[[#This Row],[Date]],'DB Details'!$A:$L,6)</f>
        <v>54</v>
      </c>
      <c r="G68" s="110"/>
      <c r="H68" s="138">
        <f>VLOOKUP(Table91213[[#This Row],[Date]],'DB Details'!$A:$L,8)</f>
        <v>46.4</v>
      </c>
      <c r="I68" s="138">
        <f>VLOOKUP(Table91213[[#This Row],[Date]],'DB Details'!$A:$L,9)</f>
        <v>41.8</v>
      </c>
      <c r="J68" s="138">
        <f>VLOOKUP(Table91213[[#This Row],[Date]],'DB Details'!$A:$L,10)</f>
        <v>59.4</v>
      </c>
      <c r="K68" s="110"/>
      <c r="L68" s="138">
        <f>VLOOKUP(Table91213[[#This Row],[Date]],'DB Details'!$A:$L,12)</f>
        <v>50.5</v>
      </c>
    </row>
    <row r="69" spans="1:12" x14ac:dyDescent="0.2">
      <c r="A69" s="54">
        <v>19450</v>
      </c>
      <c r="B69" s="72">
        <f>VLOOKUP(Table91213[[#This Row],[Date]],'DB Details'!$A:$L,2)</f>
        <v>52</v>
      </c>
      <c r="C69" s="70"/>
      <c r="D69" s="70"/>
      <c r="E69" s="138">
        <f>VLOOKUP(Table91213[[#This Row],[Date]],'DB Details'!$A:$L,5)</f>
        <v>69.3</v>
      </c>
      <c r="F69" s="138">
        <f>VLOOKUP(Table91213[[#This Row],[Date]],'DB Details'!$A:$L,6)</f>
        <v>57.3</v>
      </c>
      <c r="G69" s="110"/>
      <c r="H69" s="138">
        <f>VLOOKUP(Table91213[[#This Row],[Date]],'DB Details'!$A:$L,8)</f>
        <v>43.8</v>
      </c>
      <c r="I69" s="138">
        <f>VLOOKUP(Table91213[[#This Row],[Date]],'DB Details'!$A:$L,9)</f>
        <v>38.6</v>
      </c>
      <c r="J69" s="138">
        <f>VLOOKUP(Table91213[[#This Row],[Date]],'DB Details'!$A:$L,10)</f>
        <v>55</v>
      </c>
      <c r="K69" s="110"/>
      <c r="L69" s="138">
        <f>VLOOKUP(Table91213[[#This Row],[Date]],'DB Details'!$A:$L,12)</f>
        <v>51.1</v>
      </c>
    </row>
    <row r="70" spans="1:12" x14ac:dyDescent="0.2">
      <c r="A70" s="54">
        <v>19480</v>
      </c>
      <c r="B70" s="72">
        <f>VLOOKUP(Table91213[[#This Row],[Date]],'DB Details'!$A:$L,2)</f>
        <v>49.3</v>
      </c>
      <c r="C70" s="70"/>
      <c r="D70" s="70"/>
      <c r="E70" s="138">
        <f>VLOOKUP(Table91213[[#This Row],[Date]],'DB Details'!$A:$L,5)</f>
        <v>72.3</v>
      </c>
      <c r="F70" s="138">
        <f>VLOOKUP(Table91213[[#This Row],[Date]],'DB Details'!$A:$L,6)</f>
        <v>57.1</v>
      </c>
      <c r="G70" s="110"/>
      <c r="H70" s="138">
        <f>VLOOKUP(Table91213[[#This Row],[Date]],'DB Details'!$A:$L,8)</f>
        <v>41.2</v>
      </c>
      <c r="I70" s="138">
        <f>VLOOKUP(Table91213[[#This Row],[Date]],'DB Details'!$A:$L,9)</f>
        <v>35.1</v>
      </c>
      <c r="J70" s="138">
        <f>VLOOKUP(Table91213[[#This Row],[Date]],'DB Details'!$A:$L,10)</f>
        <v>52.3</v>
      </c>
      <c r="K70" s="110"/>
      <c r="L70" s="138">
        <f>VLOOKUP(Table91213[[#This Row],[Date]],'DB Details'!$A:$L,12)</f>
        <v>48.9</v>
      </c>
    </row>
    <row r="71" spans="1:12" x14ac:dyDescent="0.2">
      <c r="A71" s="54">
        <v>19511</v>
      </c>
      <c r="B71" s="72">
        <f>VLOOKUP(Table91213[[#This Row],[Date]],'DB Details'!$A:$L,2)</f>
        <v>48.3</v>
      </c>
      <c r="C71" s="70"/>
      <c r="D71" s="70"/>
      <c r="E71" s="138">
        <f>VLOOKUP(Table91213[[#This Row],[Date]],'DB Details'!$A:$L,5)</f>
        <v>69.7</v>
      </c>
      <c r="F71" s="138">
        <f>VLOOKUP(Table91213[[#This Row],[Date]],'DB Details'!$A:$L,6)</f>
        <v>55.2</v>
      </c>
      <c r="G71" s="110"/>
      <c r="H71" s="138">
        <f>VLOOKUP(Table91213[[#This Row],[Date]],'DB Details'!$A:$L,8)</f>
        <v>44.6</v>
      </c>
      <c r="I71" s="138">
        <f>VLOOKUP(Table91213[[#This Row],[Date]],'DB Details'!$A:$L,9)</f>
        <v>33.299999999999997</v>
      </c>
      <c r="J71" s="138">
        <f>VLOOKUP(Table91213[[#This Row],[Date]],'DB Details'!$A:$L,10)</f>
        <v>53.8</v>
      </c>
      <c r="K71" s="110"/>
      <c r="L71" s="138">
        <f>VLOOKUP(Table91213[[#This Row],[Date]],'DB Details'!$A:$L,12)</f>
        <v>48.5</v>
      </c>
    </row>
    <row r="72" spans="1:12" x14ac:dyDescent="0.2">
      <c r="A72" s="54">
        <v>19541</v>
      </c>
      <c r="B72" s="72">
        <f>VLOOKUP(Table91213[[#This Row],[Date]],'DB Details'!$A:$L,2)</f>
        <v>44.2</v>
      </c>
      <c r="C72" s="70"/>
      <c r="D72" s="70"/>
      <c r="E72" s="138">
        <f>VLOOKUP(Table91213[[#This Row],[Date]],'DB Details'!$A:$L,5)</f>
        <v>62</v>
      </c>
      <c r="F72" s="138">
        <f>VLOOKUP(Table91213[[#This Row],[Date]],'DB Details'!$A:$L,6)</f>
        <v>53.1</v>
      </c>
      <c r="G72" s="110"/>
      <c r="H72" s="138">
        <f>VLOOKUP(Table91213[[#This Row],[Date]],'DB Details'!$A:$L,8)</f>
        <v>45.6</v>
      </c>
      <c r="I72" s="138">
        <f>VLOOKUP(Table91213[[#This Row],[Date]],'DB Details'!$A:$L,9)</f>
        <v>28.5</v>
      </c>
      <c r="J72" s="138">
        <f>VLOOKUP(Table91213[[#This Row],[Date]],'DB Details'!$A:$L,10)</f>
        <v>54.4</v>
      </c>
      <c r="K72" s="110"/>
      <c r="L72" s="138">
        <f>VLOOKUP(Table91213[[#This Row],[Date]],'DB Details'!$A:$L,12)</f>
        <v>46.3</v>
      </c>
    </row>
    <row r="73" spans="1:12" x14ac:dyDescent="0.2">
      <c r="A73" s="54">
        <v>19572</v>
      </c>
      <c r="B73" s="72">
        <f>VLOOKUP(Table91213[[#This Row],[Date]],'DB Details'!$A:$L,2)</f>
        <v>42.1</v>
      </c>
      <c r="C73" s="70"/>
      <c r="D73" s="70"/>
      <c r="E73" s="138">
        <f>VLOOKUP(Table91213[[#This Row],[Date]],'DB Details'!$A:$L,5)</f>
        <v>55.8</v>
      </c>
      <c r="F73" s="138">
        <f>VLOOKUP(Table91213[[#This Row],[Date]],'DB Details'!$A:$L,6)</f>
        <v>50.7</v>
      </c>
      <c r="G73" s="110"/>
      <c r="H73" s="138">
        <f>VLOOKUP(Table91213[[#This Row],[Date]],'DB Details'!$A:$L,8)</f>
        <v>46.2</v>
      </c>
      <c r="I73" s="138">
        <f>VLOOKUP(Table91213[[#This Row],[Date]],'DB Details'!$A:$L,9)</f>
        <v>26.5</v>
      </c>
      <c r="J73" s="138">
        <f>VLOOKUP(Table91213[[#This Row],[Date]],'DB Details'!$A:$L,10)</f>
        <v>48.1</v>
      </c>
      <c r="K73" s="110"/>
      <c r="L73" s="138">
        <f>VLOOKUP(Table91213[[#This Row],[Date]],'DB Details'!$A:$L,12)</f>
        <v>43.5</v>
      </c>
    </row>
    <row r="74" spans="1:12" x14ac:dyDescent="0.2">
      <c r="A74" s="54">
        <v>19603</v>
      </c>
      <c r="B74" s="72">
        <f>VLOOKUP(Table91213[[#This Row],[Date]],'DB Details'!$A:$L,2)</f>
        <v>39.9</v>
      </c>
      <c r="C74" s="70"/>
      <c r="D74" s="70"/>
      <c r="E74" s="138">
        <f>VLOOKUP(Table91213[[#This Row],[Date]],'DB Details'!$A:$L,5)</f>
        <v>43.8</v>
      </c>
      <c r="F74" s="138">
        <f>VLOOKUP(Table91213[[#This Row],[Date]],'DB Details'!$A:$L,6)</f>
        <v>46.8</v>
      </c>
      <c r="G74" s="110"/>
      <c r="H74" s="138">
        <f>VLOOKUP(Table91213[[#This Row],[Date]],'DB Details'!$A:$L,8)</f>
        <v>43.3</v>
      </c>
      <c r="I74" s="138">
        <f>VLOOKUP(Table91213[[#This Row],[Date]],'DB Details'!$A:$L,9)</f>
        <v>23.2</v>
      </c>
      <c r="J74" s="138">
        <f>VLOOKUP(Table91213[[#This Row],[Date]],'DB Details'!$A:$L,10)</f>
        <v>43.8</v>
      </c>
      <c r="K74" s="110"/>
      <c r="L74" s="138">
        <f>VLOOKUP(Table91213[[#This Row],[Date]],'DB Details'!$A:$L,12)</f>
        <v>40.200000000000003</v>
      </c>
    </row>
    <row r="75" spans="1:12" x14ac:dyDescent="0.2">
      <c r="A75" s="54">
        <v>19633</v>
      </c>
      <c r="B75" s="72">
        <f>VLOOKUP(Table91213[[#This Row],[Date]],'DB Details'!$A:$L,2)</f>
        <v>38</v>
      </c>
      <c r="C75" s="70"/>
      <c r="D75" s="70"/>
      <c r="E75" s="138">
        <f>VLOOKUP(Table91213[[#This Row],[Date]],'DB Details'!$A:$L,5)</f>
        <v>45.1</v>
      </c>
      <c r="F75" s="138">
        <f>VLOOKUP(Table91213[[#This Row],[Date]],'DB Details'!$A:$L,6)</f>
        <v>44.6</v>
      </c>
      <c r="G75" s="110"/>
      <c r="H75" s="138">
        <f>VLOOKUP(Table91213[[#This Row],[Date]],'DB Details'!$A:$L,8)</f>
        <v>41.3</v>
      </c>
      <c r="I75" s="138">
        <f>VLOOKUP(Table91213[[#This Row],[Date]],'DB Details'!$A:$L,9)</f>
        <v>20.7</v>
      </c>
      <c r="J75" s="138">
        <f>VLOOKUP(Table91213[[#This Row],[Date]],'DB Details'!$A:$L,10)</f>
        <v>37.9</v>
      </c>
      <c r="K75" s="110"/>
      <c r="L75" s="138">
        <f>VLOOKUP(Table91213[[#This Row],[Date]],'DB Details'!$A:$L,12)</f>
        <v>37.4</v>
      </c>
    </row>
    <row r="76" spans="1:12" x14ac:dyDescent="0.2">
      <c r="A76" s="54">
        <v>19664</v>
      </c>
      <c r="B76" s="72">
        <f>VLOOKUP(Table91213[[#This Row],[Date]],'DB Details'!$A:$L,2)</f>
        <v>40.9</v>
      </c>
      <c r="C76" s="70"/>
      <c r="D76" s="70"/>
      <c r="E76" s="138">
        <f>VLOOKUP(Table91213[[#This Row],[Date]],'DB Details'!$A:$L,5)</f>
        <v>47</v>
      </c>
      <c r="F76" s="138">
        <f>VLOOKUP(Table91213[[#This Row],[Date]],'DB Details'!$A:$L,6)</f>
        <v>43.4</v>
      </c>
      <c r="G76" s="110"/>
      <c r="H76" s="138">
        <f>VLOOKUP(Table91213[[#This Row],[Date]],'DB Details'!$A:$L,8)</f>
        <v>35.5</v>
      </c>
      <c r="I76" s="138">
        <f>VLOOKUP(Table91213[[#This Row],[Date]],'DB Details'!$A:$L,9)</f>
        <v>20.2</v>
      </c>
      <c r="J76" s="138">
        <f>VLOOKUP(Table91213[[#This Row],[Date]],'DB Details'!$A:$L,10)</f>
        <v>35.799999999999997</v>
      </c>
      <c r="K76" s="110"/>
      <c r="L76" s="138">
        <f>VLOOKUP(Table91213[[#This Row],[Date]],'DB Details'!$A:$L,12)</f>
        <v>36.9</v>
      </c>
    </row>
    <row r="77" spans="1:12" x14ac:dyDescent="0.2">
      <c r="A77" s="54">
        <v>19694</v>
      </c>
      <c r="B77" s="72">
        <f>VLOOKUP(Table91213[[#This Row],[Date]],'DB Details'!$A:$L,2)</f>
        <v>37.5</v>
      </c>
      <c r="C77" s="70"/>
      <c r="D77" s="70"/>
      <c r="E77" s="138">
        <f>VLOOKUP(Table91213[[#This Row],[Date]],'DB Details'!$A:$L,5)</f>
        <v>47.7</v>
      </c>
      <c r="F77" s="138">
        <f>VLOOKUP(Table91213[[#This Row],[Date]],'DB Details'!$A:$L,6)</f>
        <v>41.3</v>
      </c>
      <c r="G77" s="110"/>
      <c r="H77" s="138">
        <f>VLOOKUP(Table91213[[#This Row],[Date]],'DB Details'!$A:$L,8)</f>
        <v>34.200000000000003</v>
      </c>
      <c r="I77" s="138">
        <f>VLOOKUP(Table91213[[#This Row],[Date]],'DB Details'!$A:$L,9)</f>
        <v>21.8</v>
      </c>
      <c r="J77" s="138">
        <f>VLOOKUP(Table91213[[#This Row],[Date]],'DB Details'!$A:$L,10)</f>
        <v>36.6</v>
      </c>
      <c r="K77" s="110"/>
      <c r="L77" s="138">
        <f>VLOOKUP(Table91213[[#This Row],[Date]],'DB Details'!$A:$L,12)</f>
        <v>35.6</v>
      </c>
    </row>
    <row r="78" spans="1:12" x14ac:dyDescent="0.2">
      <c r="A78" s="54">
        <v>19725</v>
      </c>
      <c r="B78" s="72">
        <f>VLOOKUP(Table91213[[#This Row],[Date]],'DB Details'!$A:$L,2)</f>
        <v>42.9</v>
      </c>
      <c r="C78" s="70"/>
      <c r="D78" s="70"/>
      <c r="E78" s="138">
        <f>VLOOKUP(Table91213[[#This Row],[Date]],'DB Details'!$A:$L,5)</f>
        <v>40.5</v>
      </c>
      <c r="F78" s="138">
        <f>VLOOKUP(Table91213[[#This Row],[Date]],'DB Details'!$A:$L,6)</f>
        <v>45</v>
      </c>
      <c r="G78" s="110"/>
      <c r="H78" s="138">
        <f>VLOOKUP(Table91213[[#This Row],[Date]],'DB Details'!$A:$L,8)</f>
        <v>34.200000000000003</v>
      </c>
      <c r="I78" s="138">
        <f>VLOOKUP(Table91213[[#This Row],[Date]],'DB Details'!$A:$L,9)</f>
        <v>23.6</v>
      </c>
      <c r="J78" s="138">
        <f>VLOOKUP(Table91213[[#This Row],[Date]],'DB Details'!$A:$L,10)</f>
        <v>31.5</v>
      </c>
      <c r="K78" s="110"/>
      <c r="L78" s="138">
        <f>VLOOKUP(Table91213[[#This Row],[Date]],'DB Details'!$A:$L,12)</f>
        <v>37.4</v>
      </c>
    </row>
    <row r="79" spans="1:12" x14ac:dyDescent="0.2">
      <c r="A79" s="54">
        <v>19756</v>
      </c>
      <c r="B79" s="72">
        <f>VLOOKUP(Table91213[[#This Row],[Date]],'DB Details'!$A:$L,2)</f>
        <v>50.3</v>
      </c>
      <c r="C79" s="70"/>
      <c r="D79" s="70"/>
      <c r="E79" s="138">
        <f>VLOOKUP(Table91213[[#This Row],[Date]],'DB Details'!$A:$L,5)</f>
        <v>41.6</v>
      </c>
      <c r="F79" s="138">
        <f>VLOOKUP(Table91213[[#This Row],[Date]],'DB Details'!$A:$L,6)</f>
        <v>46</v>
      </c>
      <c r="G79" s="110"/>
      <c r="H79" s="138">
        <f>VLOOKUP(Table91213[[#This Row],[Date]],'DB Details'!$A:$L,8)</f>
        <v>30.9</v>
      </c>
      <c r="I79" s="138">
        <f>VLOOKUP(Table91213[[#This Row],[Date]],'DB Details'!$A:$L,9)</f>
        <v>26.9</v>
      </c>
      <c r="J79" s="138">
        <f>VLOOKUP(Table91213[[#This Row],[Date]],'DB Details'!$A:$L,10)</f>
        <v>34.799999999999997</v>
      </c>
      <c r="K79" s="110"/>
      <c r="L79" s="138">
        <f>VLOOKUP(Table91213[[#This Row],[Date]],'DB Details'!$A:$L,12)</f>
        <v>40.700000000000003</v>
      </c>
    </row>
    <row r="80" spans="1:12" x14ac:dyDescent="0.2">
      <c r="A80" s="54">
        <v>19784</v>
      </c>
      <c r="B80" s="72">
        <f>VLOOKUP(Table91213[[#This Row],[Date]],'DB Details'!$A:$L,2)</f>
        <v>54.7</v>
      </c>
      <c r="C80" s="70"/>
      <c r="D80" s="70"/>
      <c r="E80" s="138">
        <f>VLOOKUP(Table91213[[#This Row],[Date]],'DB Details'!$A:$L,5)</f>
        <v>46.6</v>
      </c>
      <c r="F80" s="138">
        <f>VLOOKUP(Table91213[[#This Row],[Date]],'DB Details'!$A:$L,6)</f>
        <v>51.5</v>
      </c>
      <c r="G80" s="110"/>
      <c r="H80" s="138">
        <f>VLOOKUP(Table91213[[#This Row],[Date]],'DB Details'!$A:$L,8)</f>
        <v>31.6</v>
      </c>
      <c r="I80" s="138">
        <f>VLOOKUP(Table91213[[#This Row],[Date]],'DB Details'!$A:$L,9)</f>
        <v>28</v>
      </c>
      <c r="J80" s="138">
        <f>VLOOKUP(Table91213[[#This Row],[Date]],'DB Details'!$A:$L,10)</f>
        <v>40.200000000000003</v>
      </c>
      <c r="K80" s="110"/>
      <c r="L80" s="138">
        <f>VLOOKUP(Table91213[[#This Row],[Date]],'DB Details'!$A:$L,12)</f>
        <v>44.7</v>
      </c>
    </row>
    <row r="81" spans="1:12" x14ac:dyDescent="0.2">
      <c r="A81" s="54">
        <v>19815</v>
      </c>
      <c r="B81" s="72">
        <f>VLOOKUP(Table91213[[#This Row],[Date]],'DB Details'!$A:$L,2)</f>
        <v>58.4</v>
      </c>
      <c r="C81" s="70"/>
      <c r="D81" s="70"/>
      <c r="E81" s="138">
        <f>VLOOKUP(Table91213[[#This Row],[Date]],'DB Details'!$A:$L,5)</f>
        <v>49.7</v>
      </c>
      <c r="F81" s="138">
        <f>VLOOKUP(Table91213[[#This Row],[Date]],'DB Details'!$A:$L,6)</f>
        <v>55.4</v>
      </c>
      <c r="G81" s="110"/>
      <c r="H81" s="138">
        <f>VLOOKUP(Table91213[[#This Row],[Date]],'DB Details'!$A:$L,8)</f>
        <v>33.200000000000003</v>
      </c>
      <c r="I81" s="138">
        <f>VLOOKUP(Table91213[[#This Row],[Date]],'DB Details'!$A:$L,9)</f>
        <v>30.3</v>
      </c>
      <c r="J81" s="138">
        <f>VLOOKUP(Table91213[[#This Row],[Date]],'DB Details'!$A:$L,10)</f>
        <v>42.4</v>
      </c>
      <c r="K81" s="110"/>
      <c r="L81" s="138">
        <f>VLOOKUP(Table91213[[#This Row],[Date]],'DB Details'!$A:$L,12)</f>
        <v>47.7</v>
      </c>
    </row>
    <row r="82" spans="1:12" x14ac:dyDescent="0.2">
      <c r="A82" s="54">
        <v>19845</v>
      </c>
      <c r="B82" s="72">
        <f>VLOOKUP(Table91213[[#This Row],[Date]],'DB Details'!$A:$L,2)</f>
        <v>60.2</v>
      </c>
      <c r="C82" s="70"/>
      <c r="D82" s="70"/>
      <c r="E82" s="138">
        <f>VLOOKUP(Table91213[[#This Row],[Date]],'DB Details'!$A:$L,5)</f>
        <v>45.6</v>
      </c>
      <c r="F82" s="138">
        <f>VLOOKUP(Table91213[[#This Row],[Date]],'DB Details'!$A:$L,6)</f>
        <v>56.3</v>
      </c>
      <c r="G82" s="110"/>
      <c r="H82" s="138">
        <f>VLOOKUP(Table91213[[#This Row],[Date]],'DB Details'!$A:$L,8)</f>
        <v>39.1</v>
      </c>
      <c r="I82" s="138">
        <f>VLOOKUP(Table91213[[#This Row],[Date]],'DB Details'!$A:$L,9)</f>
        <v>34.299999999999997</v>
      </c>
      <c r="J82" s="138">
        <f>VLOOKUP(Table91213[[#This Row],[Date]],'DB Details'!$A:$L,10)</f>
        <v>44.5</v>
      </c>
      <c r="K82" s="110"/>
      <c r="L82" s="138">
        <f>VLOOKUP(Table91213[[#This Row],[Date]],'DB Details'!$A:$L,12)</f>
        <v>50.1</v>
      </c>
    </row>
    <row r="83" spans="1:12" x14ac:dyDescent="0.2">
      <c r="A83" s="54">
        <v>19876</v>
      </c>
      <c r="B83" s="72">
        <f>VLOOKUP(Table91213[[#This Row],[Date]],'DB Details'!$A:$L,2)</f>
        <v>64.599999999999994</v>
      </c>
      <c r="C83" s="70"/>
      <c r="D83" s="70"/>
      <c r="E83" s="138">
        <f>VLOOKUP(Table91213[[#This Row],[Date]],'DB Details'!$A:$L,5)</f>
        <v>52.5</v>
      </c>
      <c r="F83" s="138">
        <f>VLOOKUP(Table91213[[#This Row],[Date]],'DB Details'!$A:$L,6)</f>
        <v>59.4</v>
      </c>
      <c r="G83" s="110"/>
      <c r="H83" s="138">
        <f>VLOOKUP(Table91213[[#This Row],[Date]],'DB Details'!$A:$L,8)</f>
        <v>34.4</v>
      </c>
      <c r="I83" s="138">
        <f>VLOOKUP(Table91213[[#This Row],[Date]],'DB Details'!$A:$L,9)</f>
        <v>35.799999999999997</v>
      </c>
      <c r="J83" s="138">
        <f>VLOOKUP(Table91213[[#This Row],[Date]],'DB Details'!$A:$L,10)</f>
        <v>45.2</v>
      </c>
      <c r="K83" s="110"/>
      <c r="L83" s="138">
        <f>VLOOKUP(Table91213[[#This Row],[Date]],'DB Details'!$A:$L,12)</f>
        <v>52.1</v>
      </c>
    </row>
    <row r="84" spans="1:12" x14ac:dyDescent="0.2">
      <c r="A84" s="54">
        <v>19906</v>
      </c>
      <c r="B84" s="72">
        <f>VLOOKUP(Table91213[[#This Row],[Date]],'DB Details'!$A:$L,2)</f>
        <v>63.8</v>
      </c>
      <c r="C84" s="70"/>
      <c r="D84" s="70"/>
      <c r="E84" s="138">
        <f>VLOOKUP(Table91213[[#This Row],[Date]],'DB Details'!$A:$L,5)</f>
        <v>53.8</v>
      </c>
      <c r="F84" s="138">
        <f>VLOOKUP(Table91213[[#This Row],[Date]],'DB Details'!$A:$L,6)</f>
        <v>57.4</v>
      </c>
      <c r="G84" s="110"/>
      <c r="H84" s="138">
        <f>VLOOKUP(Table91213[[#This Row],[Date]],'DB Details'!$A:$L,8)</f>
        <v>35.700000000000003</v>
      </c>
      <c r="I84" s="138">
        <f>VLOOKUP(Table91213[[#This Row],[Date]],'DB Details'!$A:$L,9)</f>
        <v>38.1</v>
      </c>
      <c r="J84" s="138">
        <f>VLOOKUP(Table91213[[#This Row],[Date]],'DB Details'!$A:$L,10)</f>
        <v>44.4</v>
      </c>
      <c r="K84" s="110"/>
      <c r="L84" s="138">
        <f>VLOOKUP(Table91213[[#This Row],[Date]],'DB Details'!$A:$L,12)</f>
        <v>51.7</v>
      </c>
    </row>
    <row r="85" spans="1:12" x14ac:dyDescent="0.2">
      <c r="A85" s="54">
        <v>19937</v>
      </c>
      <c r="B85" s="72">
        <f>VLOOKUP(Table91213[[#This Row],[Date]],'DB Details'!$A:$L,2)</f>
        <v>56.6</v>
      </c>
      <c r="C85" s="70"/>
      <c r="D85" s="70"/>
      <c r="E85" s="138">
        <f>VLOOKUP(Table91213[[#This Row],[Date]],'DB Details'!$A:$L,5)</f>
        <v>41.7</v>
      </c>
      <c r="F85" s="138">
        <f>VLOOKUP(Table91213[[#This Row],[Date]],'DB Details'!$A:$L,6)</f>
        <v>56.2</v>
      </c>
      <c r="G85" s="110"/>
      <c r="H85" s="138">
        <f>VLOOKUP(Table91213[[#This Row],[Date]],'DB Details'!$A:$L,8)</f>
        <v>37.700000000000003</v>
      </c>
      <c r="I85" s="138">
        <f>VLOOKUP(Table91213[[#This Row],[Date]],'DB Details'!$A:$L,9)</f>
        <v>36.4</v>
      </c>
      <c r="J85" s="138">
        <f>VLOOKUP(Table91213[[#This Row],[Date]],'DB Details'!$A:$L,10)</f>
        <v>37.700000000000003</v>
      </c>
      <c r="K85" s="110"/>
      <c r="L85" s="138">
        <f>VLOOKUP(Table91213[[#This Row],[Date]],'DB Details'!$A:$L,12)</f>
        <v>54.4</v>
      </c>
    </row>
    <row r="86" spans="1:12" x14ac:dyDescent="0.2">
      <c r="A86" s="54">
        <v>19968</v>
      </c>
      <c r="B86" s="72">
        <f>VLOOKUP(Table91213[[#This Row],[Date]],'DB Details'!$A:$L,2)</f>
        <v>62.2</v>
      </c>
      <c r="C86" s="70"/>
      <c r="D86" s="70"/>
      <c r="E86" s="138">
        <f>VLOOKUP(Table91213[[#This Row],[Date]],'DB Details'!$A:$L,5)</f>
        <v>53</v>
      </c>
      <c r="F86" s="138">
        <f>VLOOKUP(Table91213[[#This Row],[Date]],'DB Details'!$A:$L,6)</f>
        <v>57</v>
      </c>
      <c r="G86" s="110"/>
      <c r="H86" s="138">
        <f>VLOOKUP(Table91213[[#This Row],[Date]],'DB Details'!$A:$L,8)</f>
        <v>40.799999999999997</v>
      </c>
      <c r="I86" s="138">
        <f>VLOOKUP(Table91213[[#This Row],[Date]],'DB Details'!$A:$L,9)</f>
        <v>43.6</v>
      </c>
      <c r="J86" s="138">
        <f>VLOOKUP(Table91213[[#This Row],[Date]],'DB Details'!$A:$L,10)</f>
        <v>49.7</v>
      </c>
      <c r="K86" s="110"/>
      <c r="L86" s="138">
        <f>VLOOKUP(Table91213[[#This Row],[Date]],'DB Details'!$A:$L,12)</f>
        <v>53.5</v>
      </c>
    </row>
    <row r="87" spans="1:12" x14ac:dyDescent="0.2">
      <c r="A87" s="54">
        <v>19998</v>
      </c>
      <c r="B87" s="72">
        <f>VLOOKUP(Table91213[[#This Row],[Date]],'DB Details'!$A:$L,2)</f>
        <v>66.7</v>
      </c>
      <c r="C87" s="70"/>
      <c r="D87" s="70"/>
      <c r="E87" s="138">
        <f>VLOOKUP(Table91213[[#This Row],[Date]],'DB Details'!$A:$L,5)</f>
        <v>57.6</v>
      </c>
      <c r="F87" s="138">
        <f>VLOOKUP(Table91213[[#This Row],[Date]],'DB Details'!$A:$L,6)</f>
        <v>62.4</v>
      </c>
      <c r="G87" s="110"/>
      <c r="H87" s="138">
        <f>VLOOKUP(Table91213[[#This Row],[Date]],'DB Details'!$A:$L,8)</f>
        <v>40.5</v>
      </c>
      <c r="I87" s="138">
        <f>VLOOKUP(Table91213[[#This Row],[Date]],'DB Details'!$A:$L,9)</f>
        <v>49.5</v>
      </c>
      <c r="J87" s="138">
        <f>VLOOKUP(Table91213[[#This Row],[Date]],'DB Details'!$A:$L,10)</f>
        <v>55.8</v>
      </c>
      <c r="K87" s="110"/>
      <c r="L87" s="138">
        <f>VLOOKUP(Table91213[[#This Row],[Date]],'DB Details'!$A:$L,12)</f>
        <v>58.2</v>
      </c>
    </row>
    <row r="88" spans="1:12" x14ac:dyDescent="0.2">
      <c r="A88" s="54">
        <v>20029</v>
      </c>
      <c r="B88" s="72">
        <f>VLOOKUP(Table91213[[#This Row],[Date]],'DB Details'!$A:$L,2)</f>
        <v>66</v>
      </c>
      <c r="C88" s="70"/>
      <c r="D88" s="70"/>
      <c r="E88" s="138">
        <f>VLOOKUP(Table91213[[#This Row],[Date]],'DB Details'!$A:$L,5)</f>
        <v>57.8</v>
      </c>
      <c r="F88" s="138">
        <f>VLOOKUP(Table91213[[#This Row],[Date]],'DB Details'!$A:$L,6)</f>
        <v>63</v>
      </c>
      <c r="G88" s="110"/>
      <c r="H88" s="138">
        <f>VLOOKUP(Table91213[[#This Row],[Date]],'DB Details'!$A:$L,8)</f>
        <v>44.7</v>
      </c>
      <c r="I88" s="138">
        <f>VLOOKUP(Table91213[[#This Row],[Date]],'DB Details'!$A:$L,9)</f>
        <v>51.9</v>
      </c>
      <c r="J88" s="138">
        <f>VLOOKUP(Table91213[[#This Row],[Date]],'DB Details'!$A:$L,10)</f>
        <v>55.1</v>
      </c>
      <c r="K88" s="110"/>
      <c r="L88" s="138">
        <f>VLOOKUP(Table91213[[#This Row],[Date]],'DB Details'!$A:$L,12)</f>
        <v>58.8</v>
      </c>
    </row>
    <row r="89" spans="1:12" x14ac:dyDescent="0.2">
      <c r="A89" s="54">
        <v>20059</v>
      </c>
      <c r="B89" s="72">
        <f>VLOOKUP(Table91213[[#This Row],[Date]],'DB Details'!$A:$L,2)</f>
        <v>73.599999999999994</v>
      </c>
      <c r="C89" s="70"/>
      <c r="D89" s="70"/>
      <c r="E89" s="138">
        <f>VLOOKUP(Table91213[[#This Row],[Date]],'DB Details'!$A:$L,5)</f>
        <v>59.1</v>
      </c>
      <c r="F89" s="138">
        <f>VLOOKUP(Table91213[[#This Row],[Date]],'DB Details'!$A:$L,6)</f>
        <v>70.5</v>
      </c>
      <c r="G89" s="110"/>
      <c r="H89" s="138">
        <f>VLOOKUP(Table91213[[#This Row],[Date]],'DB Details'!$A:$L,8)</f>
        <v>47.1</v>
      </c>
      <c r="I89" s="138">
        <f>VLOOKUP(Table91213[[#This Row],[Date]],'DB Details'!$A:$L,9)</f>
        <v>54.5</v>
      </c>
      <c r="J89" s="138">
        <f>VLOOKUP(Table91213[[#This Row],[Date]],'DB Details'!$A:$L,10)</f>
        <v>55.8</v>
      </c>
      <c r="K89" s="110"/>
      <c r="L89" s="138">
        <f>VLOOKUP(Table91213[[#This Row],[Date]],'DB Details'!$A:$L,12)</f>
        <v>63.8</v>
      </c>
    </row>
    <row r="90" spans="1:12" x14ac:dyDescent="0.2">
      <c r="A90" s="54">
        <v>20090</v>
      </c>
      <c r="B90" s="72">
        <f>VLOOKUP(Table91213[[#This Row],[Date]],'DB Details'!$A:$L,2)</f>
        <v>66.8</v>
      </c>
      <c r="C90" s="70"/>
      <c r="D90" s="70"/>
      <c r="E90" s="138">
        <f>VLOOKUP(Table91213[[#This Row],[Date]],'DB Details'!$A:$L,5)</f>
        <v>66.7</v>
      </c>
      <c r="F90" s="138">
        <f>VLOOKUP(Table91213[[#This Row],[Date]],'DB Details'!$A:$L,6)</f>
        <v>69.099999999999994</v>
      </c>
      <c r="G90" s="110"/>
      <c r="H90" s="138">
        <f>VLOOKUP(Table91213[[#This Row],[Date]],'DB Details'!$A:$L,8)</f>
        <v>48</v>
      </c>
      <c r="I90" s="138">
        <f>VLOOKUP(Table91213[[#This Row],[Date]],'DB Details'!$A:$L,9)</f>
        <v>60.6</v>
      </c>
      <c r="J90" s="138">
        <f>VLOOKUP(Table91213[[#This Row],[Date]],'DB Details'!$A:$L,10)</f>
        <v>59</v>
      </c>
      <c r="K90" s="110"/>
      <c r="L90" s="138">
        <f>VLOOKUP(Table91213[[#This Row],[Date]],'DB Details'!$A:$L,12)</f>
        <v>63</v>
      </c>
    </row>
    <row r="91" spans="1:12" x14ac:dyDescent="0.2">
      <c r="A91" s="54">
        <v>20121</v>
      </c>
      <c r="B91" s="72">
        <f>VLOOKUP(Table91213[[#This Row],[Date]],'DB Details'!$A:$L,2)</f>
        <v>73.900000000000006</v>
      </c>
      <c r="C91" s="70"/>
      <c r="D91" s="70"/>
      <c r="E91" s="138">
        <f>VLOOKUP(Table91213[[#This Row],[Date]],'DB Details'!$A:$L,5)</f>
        <v>82</v>
      </c>
      <c r="F91" s="138">
        <f>VLOOKUP(Table91213[[#This Row],[Date]],'DB Details'!$A:$L,6)</f>
        <v>70.900000000000006</v>
      </c>
      <c r="G91" s="110"/>
      <c r="H91" s="138">
        <f>VLOOKUP(Table91213[[#This Row],[Date]],'DB Details'!$A:$L,8)</f>
        <v>51.3</v>
      </c>
      <c r="I91" s="138">
        <f>VLOOKUP(Table91213[[#This Row],[Date]],'DB Details'!$A:$L,9)</f>
        <v>67.2</v>
      </c>
      <c r="J91" s="138">
        <f>VLOOKUP(Table91213[[#This Row],[Date]],'DB Details'!$A:$L,10)</f>
        <v>63.4</v>
      </c>
      <c r="K91" s="110"/>
      <c r="L91" s="138">
        <f>VLOOKUP(Table91213[[#This Row],[Date]],'DB Details'!$A:$L,12)</f>
        <v>67.8</v>
      </c>
    </row>
    <row r="92" spans="1:12" x14ac:dyDescent="0.2">
      <c r="A92" s="54">
        <v>20149</v>
      </c>
      <c r="B92" s="72">
        <f>VLOOKUP(Table91213[[#This Row],[Date]],'DB Details'!$A:$L,2)</f>
        <v>71.5</v>
      </c>
      <c r="C92" s="70"/>
      <c r="D92" s="70"/>
      <c r="E92" s="138">
        <f>VLOOKUP(Table91213[[#This Row],[Date]],'DB Details'!$A:$L,5)</f>
        <v>69.8</v>
      </c>
      <c r="F92" s="138">
        <f>VLOOKUP(Table91213[[#This Row],[Date]],'DB Details'!$A:$L,6)</f>
        <v>71</v>
      </c>
      <c r="G92" s="110"/>
      <c r="H92" s="138">
        <f>VLOOKUP(Table91213[[#This Row],[Date]],'DB Details'!$A:$L,8)</f>
        <v>54.4</v>
      </c>
      <c r="I92" s="138">
        <f>VLOOKUP(Table91213[[#This Row],[Date]],'DB Details'!$A:$L,9)</f>
        <v>68.5</v>
      </c>
      <c r="J92" s="138">
        <f>VLOOKUP(Table91213[[#This Row],[Date]],'DB Details'!$A:$L,10)</f>
        <v>63</v>
      </c>
      <c r="K92" s="110"/>
      <c r="L92" s="138">
        <f>VLOOKUP(Table91213[[#This Row],[Date]],'DB Details'!$A:$L,12)</f>
        <v>67.5</v>
      </c>
    </row>
    <row r="93" spans="1:12" x14ac:dyDescent="0.2">
      <c r="A93" s="54">
        <v>20180</v>
      </c>
      <c r="B93" s="72">
        <f>VLOOKUP(Table91213[[#This Row],[Date]],'DB Details'!$A:$L,2)</f>
        <v>70.900000000000006</v>
      </c>
      <c r="C93" s="70"/>
      <c r="D93" s="70"/>
      <c r="E93" s="138">
        <f>VLOOKUP(Table91213[[#This Row],[Date]],'DB Details'!$A:$L,5)</f>
        <v>75.2</v>
      </c>
      <c r="F93" s="138">
        <f>VLOOKUP(Table91213[[#This Row],[Date]],'DB Details'!$A:$L,6)</f>
        <v>73.8</v>
      </c>
      <c r="G93" s="110"/>
      <c r="H93" s="138">
        <f>VLOOKUP(Table91213[[#This Row],[Date]],'DB Details'!$A:$L,8)</f>
        <v>54.2</v>
      </c>
      <c r="I93" s="138">
        <f>VLOOKUP(Table91213[[#This Row],[Date]],'DB Details'!$A:$L,9)</f>
        <v>71.900000000000006</v>
      </c>
      <c r="J93" s="138">
        <f>VLOOKUP(Table91213[[#This Row],[Date]],'DB Details'!$A:$L,10)</f>
        <v>63.9</v>
      </c>
      <c r="K93" s="110"/>
      <c r="L93" s="138">
        <f>VLOOKUP(Table91213[[#This Row],[Date]],'DB Details'!$A:$L,12)</f>
        <v>68.7</v>
      </c>
    </row>
    <row r="94" spans="1:12" x14ac:dyDescent="0.2">
      <c r="A94" s="54">
        <v>20210</v>
      </c>
      <c r="B94" s="72">
        <f>VLOOKUP(Table91213[[#This Row],[Date]],'DB Details'!$A:$L,2)</f>
        <v>72.900000000000006</v>
      </c>
      <c r="C94" s="70"/>
      <c r="D94" s="70"/>
      <c r="E94" s="138">
        <f>VLOOKUP(Table91213[[#This Row],[Date]],'DB Details'!$A:$L,5)</f>
        <v>81</v>
      </c>
      <c r="F94" s="138">
        <f>VLOOKUP(Table91213[[#This Row],[Date]],'DB Details'!$A:$L,6)</f>
        <v>73.5</v>
      </c>
      <c r="G94" s="110"/>
      <c r="H94" s="138">
        <f>VLOOKUP(Table91213[[#This Row],[Date]],'DB Details'!$A:$L,8)</f>
        <v>56.6</v>
      </c>
      <c r="I94" s="138">
        <f>VLOOKUP(Table91213[[#This Row],[Date]],'DB Details'!$A:$L,9)</f>
        <v>68.7</v>
      </c>
      <c r="J94" s="138">
        <f>VLOOKUP(Table91213[[#This Row],[Date]],'DB Details'!$A:$L,10)</f>
        <v>66.2</v>
      </c>
      <c r="K94" s="110"/>
      <c r="L94" s="138">
        <f>VLOOKUP(Table91213[[#This Row],[Date]],'DB Details'!$A:$L,12)</f>
        <v>69.5</v>
      </c>
    </row>
    <row r="95" spans="1:12" x14ac:dyDescent="0.2">
      <c r="A95" s="54">
        <v>20241</v>
      </c>
      <c r="B95" s="72">
        <f>VLOOKUP(Table91213[[#This Row],[Date]],'DB Details'!$A:$L,2)</f>
        <v>60.9</v>
      </c>
      <c r="C95" s="70"/>
      <c r="D95" s="70"/>
      <c r="E95" s="138">
        <f>VLOOKUP(Table91213[[#This Row],[Date]],'DB Details'!$A:$L,5)</f>
        <v>75.900000000000006</v>
      </c>
      <c r="F95" s="138">
        <f>VLOOKUP(Table91213[[#This Row],[Date]],'DB Details'!$A:$L,6)</f>
        <v>65.5</v>
      </c>
      <c r="G95" s="110"/>
      <c r="H95" s="138">
        <f>VLOOKUP(Table91213[[#This Row],[Date]],'DB Details'!$A:$L,8)</f>
        <v>65.2</v>
      </c>
      <c r="I95" s="138">
        <f>VLOOKUP(Table91213[[#This Row],[Date]],'DB Details'!$A:$L,9)</f>
        <v>65.7</v>
      </c>
      <c r="J95" s="138">
        <f>VLOOKUP(Table91213[[#This Row],[Date]],'DB Details'!$A:$L,10)</f>
        <v>61.2</v>
      </c>
      <c r="K95" s="110"/>
      <c r="L95" s="138">
        <f>VLOOKUP(Table91213[[#This Row],[Date]],'DB Details'!$A:$L,12)</f>
        <v>63.3</v>
      </c>
    </row>
    <row r="96" spans="1:12" x14ac:dyDescent="0.2">
      <c r="A96" s="54">
        <v>20271</v>
      </c>
      <c r="B96" s="72">
        <f>VLOOKUP(Table91213[[#This Row],[Date]],'DB Details'!$A:$L,2)</f>
        <v>67.099999999999994</v>
      </c>
      <c r="C96" s="70"/>
      <c r="D96" s="70"/>
      <c r="E96" s="138">
        <f>VLOOKUP(Table91213[[#This Row],[Date]],'DB Details'!$A:$L,5)</f>
        <v>80.400000000000006</v>
      </c>
      <c r="F96" s="138">
        <f>VLOOKUP(Table91213[[#This Row],[Date]],'DB Details'!$A:$L,6)</f>
        <v>72.099999999999994</v>
      </c>
      <c r="G96" s="110"/>
      <c r="H96" s="138">
        <f>VLOOKUP(Table91213[[#This Row],[Date]],'DB Details'!$A:$L,8)</f>
        <v>58.4</v>
      </c>
      <c r="I96" s="138">
        <f>VLOOKUP(Table91213[[#This Row],[Date]],'DB Details'!$A:$L,9)</f>
        <v>67</v>
      </c>
      <c r="J96" s="138">
        <f>VLOOKUP(Table91213[[#This Row],[Date]],'DB Details'!$A:$L,10)</f>
        <v>60.9</v>
      </c>
      <c r="K96" s="110"/>
      <c r="L96" s="138">
        <f>VLOOKUP(Table91213[[#This Row],[Date]],'DB Details'!$A:$L,12)</f>
        <v>66.2</v>
      </c>
    </row>
    <row r="97" spans="1:12" x14ac:dyDescent="0.2">
      <c r="A97" s="54">
        <v>20302</v>
      </c>
      <c r="B97" s="72">
        <f>VLOOKUP(Table91213[[#This Row],[Date]],'DB Details'!$A:$L,2)</f>
        <v>70.400000000000006</v>
      </c>
      <c r="C97" s="70"/>
      <c r="D97" s="70"/>
      <c r="E97" s="138">
        <f>VLOOKUP(Table91213[[#This Row],[Date]],'DB Details'!$A:$L,5)</f>
        <v>79.5</v>
      </c>
      <c r="F97" s="138">
        <f>VLOOKUP(Table91213[[#This Row],[Date]],'DB Details'!$A:$L,6)</f>
        <v>67.099999999999994</v>
      </c>
      <c r="G97" s="110"/>
      <c r="H97" s="138">
        <f>VLOOKUP(Table91213[[#This Row],[Date]],'DB Details'!$A:$L,8)</f>
        <v>54.2</v>
      </c>
      <c r="I97" s="138">
        <f>VLOOKUP(Table91213[[#This Row],[Date]],'DB Details'!$A:$L,9)</f>
        <v>64.3</v>
      </c>
      <c r="J97" s="138">
        <f>VLOOKUP(Table91213[[#This Row],[Date]],'DB Details'!$A:$L,10)</f>
        <v>59.2</v>
      </c>
      <c r="K97" s="110"/>
      <c r="L97" s="138">
        <f>VLOOKUP(Table91213[[#This Row],[Date]],'DB Details'!$A:$L,12)</f>
        <v>64.8</v>
      </c>
    </row>
    <row r="98" spans="1:12" x14ac:dyDescent="0.2">
      <c r="A98" s="54">
        <v>20333</v>
      </c>
      <c r="B98" s="72">
        <f>VLOOKUP(Table91213[[#This Row],[Date]],'DB Details'!$A:$L,2)</f>
        <v>63.7</v>
      </c>
      <c r="C98" s="70"/>
      <c r="D98" s="70"/>
      <c r="E98" s="138">
        <f>VLOOKUP(Table91213[[#This Row],[Date]],'DB Details'!$A:$L,5)</f>
        <v>82.2</v>
      </c>
      <c r="F98" s="138">
        <f>VLOOKUP(Table91213[[#This Row],[Date]],'DB Details'!$A:$L,6)</f>
        <v>64.3</v>
      </c>
      <c r="G98" s="110"/>
      <c r="H98" s="138">
        <f>VLOOKUP(Table91213[[#This Row],[Date]],'DB Details'!$A:$L,8)</f>
        <v>53.5</v>
      </c>
      <c r="I98" s="138">
        <f>VLOOKUP(Table91213[[#This Row],[Date]],'DB Details'!$A:$L,9)</f>
        <v>66.3</v>
      </c>
      <c r="J98" s="138">
        <f>VLOOKUP(Table91213[[#This Row],[Date]],'DB Details'!$A:$L,10)</f>
        <v>59.7</v>
      </c>
      <c r="K98" s="110"/>
      <c r="L98" s="138">
        <f>VLOOKUP(Table91213[[#This Row],[Date]],'DB Details'!$A:$L,12)</f>
        <v>62.4</v>
      </c>
    </row>
    <row r="99" spans="1:12" x14ac:dyDescent="0.2">
      <c r="A99" s="54">
        <v>20363</v>
      </c>
      <c r="B99" s="72">
        <f>VLOOKUP(Table91213[[#This Row],[Date]],'DB Details'!$A:$L,2)</f>
        <v>66.3</v>
      </c>
      <c r="C99" s="70"/>
      <c r="D99" s="70"/>
      <c r="E99" s="138">
        <f>VLOOKUP(Table91213[[#This Row],[Date]],'DB Details'!$A:$L,5)</f>
        <v>80.5</v>
      </c>
      <c r="F99" s="138">
        <f>VLOOKUP(Table91213[[#This Row],[Date]],'DB Details'!$A:$L,6)</f>
        <v>65.099999999999994</v>
      </c>
      <c r="G99" s="110"/>
      <c r="H99" s="138">
        <f>VLOOKUP(Table91213[[#This Row],[Date]],'DB Details'!$A:$L,8)</f>
        <v>53.5</v>
      </c>
      <c r="I99" s="138">
        <f>VLOOKUP(Table91213[[#This Row],[Date]],'DB Details'!$A:$L,9)</f>
        <v>66.5</v>
      </c>
      <c r="J99" s="138">
        <f>VLOOKUP(Table91213[[#This Row],[Date]],'DB Details'!$A:$L,10)</f>
        <v>60.9</v>
      </c>
      <c r="K99" s="110"/>
      <c r="L99" s="138">
        <f>VLOOKUP(Table91213[[#This Row],[Date]],'DB Details'!$A:$L,12)</f>
        <v>63.7</v>
      </c>
    </row>
    <row r="100" spans="1:12" x14ac:dyDescent="0.2">
      <c r="A100" s="54">
        <v>20394</v>
      </c>
      <c r="B100" s="72">
        <f>VLOOKUP(Table91213[[#This Row],[Date]],'DB Details'!$A:$L,2)</f>
        <v>61.5</v>
      </c>
      <c r="C100" s="70"/>
      <c r="D100" s="70"/>
      <c r="E100" s="138">
        <f>VLOOKUP(Table91213[[#This Row],[Date]],'DB Details'!$A:$L,5)</f>
        <v>77.3</v>
      </c>
      <c r="F100" s="138">
        <f>VLOOKUP(Table91213[[#This Row],[Date]],'DB Details'!$A:$L,6)</f>
        <v>63.9</v>
      </c>
      <c r="G100" s="110"/>
      <c r="H100" s="138">
        <f>VLOOKUP(Table91213[[#This Row],[Date]],'DB Details'!$A:$L,8)</f>
        <v>55.5</v>
      </c>
      <c r="I100" s="138">
        <f>VLOOKUP(Table91213[[#This Row],[Date]],'DB Details'!$A:$L,9)</f>
        <v>64.900000000000006</v>
      </c>
      <c r="J100" s="138">
        <f>VLOOKUP(Table91213[[#This Row],[Date]],'DB Details'!$A:$L,10)</f>
        <v>61.3</v>
      </c>
      <c r="K100" s="110"/>
      <c r="L100" s="138">
        <f>VLOOKUP(Table91213[[#This Row],[Date]],'DB Details'!$A:$L,12)</f>
        <v>62</v>
      </c>
    </row>
    <row r="101" spans="1:12" x14ac:dyDescent="0.2">
      <c r="A101" s="54">
        <v>20424</v>
      </c>
      <c r="B101" s="72">
        <f>VLOOKUP(Table91213[[#This Row],[Date]],'DB Details'!$A:$L,2)</f>
        <v>66.599999999999994</v>
      </c>
      <c r="C101" s="70"/>
      <c r="D101" s="70"/>
      <c r="E101" s="138">
        <f>VLOOKUP(Table91213[[#This Row],[Date]],'DB Details'!$A:$L,5)</f>
        <v>80</v>
      </c>
      <c r="F101" s="138">
        <f>VLOOKUP(Table91213[[#This Row],[Date]],'DB Details'!$A:$L,6)</f>
        <v>72.400000000000006</v>
      </c>
      <c r="G101" s="110"/>
      <c r="H101" s="138">
        <f>VLOOKUP(Table91213[[#This Row],[Date]],'DB Details'!$A:$L,8)</f>
        <v>55.4</v>
      </c>
      <c r="I101" s="138">
        <f>VLOOKUP(Table91213[[#This Row],[Date]],'DB Details'!$A:$L,9)</f>
        <v>61.4</v>
      </c>
      <c r="J101" s="138">
        <f>VLOOKUP(Table91213[[#This Row],[Date]],'DB Details'!$A:$L,10)</f>
        <v>63.9</v>
      </c>
      <c r="K101" s="110"/>
      <c r="L101" s="138">
        <f>VLOOKUP(Table91213[[#This Row],[Date]],'DB Details'!$A:$L,12)</f>
        <v>65.599999999999994</v>
      </c>
    </row>
    <row r="102" spans="1:12" x14ac:dyDescent="0.2">
      <c r="A102" s="54">
        <v>20455</v>
      </c>
      <c r="B102" s="72">
        <f>VLOOKUP(Table91213[[#This Row],[Date]],'DB Details'!$A:$L,2)</f>
        <v>61.8</v>
      </c>
      <c r="C102" s="70"/>
      <c r="D102" s="70"/>
      <c r="E102" s="138">
        <f>VLOOKUP(Table91213[[#This Row],[Date]],'DB Details'!$A:$L,5)</f>
        <v>82.7</v>
      </c>
      <c r="F102" s="138">
        <f>VLOOKUP(Table91213[[#This Row],[Date]],'DB Details'!$A:$L,6)</f>
        <v>64</v>
      </c>
      <c r="G102" s="110"/>
      <c r="H102" s="138">
        <f>VLOOKUP(Table91213[[#This Row],[Date]],'DB Details'!$A:$L,8)</f>
        <v>52.2</v>
      </c>
      <c r="I102" s="138">
        <f>VLOOKUP(Table91213[[#This Row],[Date]],'DB Details'!$A:$L,9)</f>
        <v>53.5</v>
      </c>
      <c r="J102" s="138">
        <f>VLOOKUP(Table91213[[#This Row],[Date]],'DB Details'!$A:$L,10)</f>
        <v>62.3</v>
      </c>
      <c r="K102" s="110"/>
      <c r="L102" s="138">
        <f>VLOOKUP(Table91213[[#This Row],[Date]],'DB Details'!$A:$L,12)</f>
        <v>60.2</v>
      </c>
    </row>
    <row r="103" spans="1:12" x14ac:dyDescent="0.2">
      <c r="A103" s="54">
        <v>20486</v>
      </c>
      <c r="B103" s="72">
        <f>VLOOKUP(Table91213[[#This Row],[Date]],'DB Details'!$A:$L,2)</f>
        <v>56.2</v>
      </c>
      <c r="C103" s="70"/>
      <c r="D103" s="70"/>
      <c r="E103" s="138">
        <f>VLOOKUP(Table91213[[#This Row],[Date]],'DB Details'!$A:$L,5)</f>
        <v>83.5</v>
      </c>
      <c r="F103" s="138">
        <f>VLOOKUP(Table91213[[#This Row],[Date]],'DB Details'!$A:$L,6)</f>
        <v>63.5</v>
      </c>
      <c r="G103" s="110"/>
      <c r="H103" s="138">
        <f>VLOOKUP(Table91213[[#This Row],[Date]],'DB Details'!$A:$L,8)</f>
        <v>56.1</v>
      </c>
      <c r="I103" s="138">
        <f>VLOOKUP(Table91213[[#This Row],[Date]],'DB Details'!$A:$L,9)</f>
        <v>51.3</v>
      </c>
      <c r="J103" s="138">
        <f>VLOOKUP(Table91213[[#This Row],[Date]],'DB Details'!$A:$L,10)</f>
        <v>61</v>
      </c>
      <c r="K103" s="110"/>
      <c r="L103" s="138">
        <f>VLOOKUP(Table91213[[#This Row],[Date]],'DB Details'!$A:$L,12)</f>
        <v>58.2</v>
      </c>
    </row>
    <row r="104" spans="1:12" x14ac:dyDescent="0.2">
      <c r="A104" s="54">
        <v>20515</v>
      </c>
      <c r="B104" s="72">
        <f>VLOOKUP(Table91213[[#This Row],[Date]],'DB Details'!$A:$L,2)</f>
        <v>57.3</v>
      </c>
      <c r="C104" s="70"/>
      <c r="D104" s="70"/>
      <c r="E104" s="138">
        <f>VLOOKUP(Table91213[[#This Row],[Date]],'DB Details'!$A:$L,5)</f>
        <v>87.7</v>
      </c>
      <c r="F104" s="138">
        <f>VLOOKUP(Table91213[[#This Row],[Date]],'DB Details'!$A:$L,6)</f>
        <v>61</v>
      </c>
      <c r="G104" s="110"/>
      <c r="H104" s="138">
        <f>VLOOKUP(Table91213[[#This Row],[Date]],'DB Details'!$A:$L,8)</f>
        <v>57.2</v>
      </c>
      <c r="I104" s="138">
        <f>VLOOKUP(Table91213[[#This Row],[Date]],'DB Details'!$A:$L,9)</f>
        <v>51</v>
      </c>
      <c r="J104" s="138">
        <f>VLOOKUP(Table91213[[#This Row],[Date]],'DB Details'!$A:$L,10)</f>
        <v>56.9</v>
      </c>
      <c r="K104" s="110"/>
      <c r="L104" s="138">
        <f>VLOOKUP(Table91213[[#This Row],[Date]],'DB Details'!$A:$L,12)</f>
        <v>57.2</v>
      </c>
    </row>
    <row r="105" spans="1:12" x14ac:dyDescent="0.2">
      <c r="A105" s="54">
        <v>20546</v>
      </c>
      <c r="B105" s="72">
        <f>VLOOKUP(Table91213[[#This Row],[Date]],'DB Details'!$A:$L,2)</f>
        <v>55.9</v>
      </c>
      <c r="C105" s="70"/>
      <c r="D105" s="70"/>
      <c r="E105" s="138">
        <f>VLOOKUP(Table91213[[#This Row],[Date]],'DB Details'!$A:$L,5)</f>
        <v>87.5</v>
      </c>
      <c r="F105" s="138">
        <f>VLOOKUP(Table91213[[#This Row],[Date]],'DB Details'!$A:$L,6)</f>
        <v>58.9</v>
      </c>
      <c r="G105" s="110"/>
      <c r="H105" s="138">
        <f>VLOOKUP(Table91213[[#This Row],[Date]],'DB Details'!$A:$L,8)</f>
        <v>57.5</v>
      </c>
      <c r="I105" s="138">
        <f>VLOOKUP(Table91213[[#This Row],[Date]],'DB Details'!$A:$L,9)</f>
        <v>51</v>
      </c>
      <c r="J105" s="138">
        <f>VLOOKUP(Table91213[[#This Row],[Date]],'DB Details'!$A:$L,10)</f>
        <v>54.8</v>
      </c>
      <c r="K105" s="110"/>
      <c r="L105" s="138">
        <f>VLOOKUP(Table91213[[#This Row],[Date]],'DB Details'!$A:$L,12)</f>
        <v>55.9</v>
      </c>
    </row>
    <row r="106" spans="1:12" x14ac:dyDescent="0.2">
      <c r="A106" s="54">
        <v>20576</v>
      </c>
      <c r="B106" s="72">
        <f>VLOOKUP(Table91213[[#This Row],[Date]],'DB Details'!$A:$L,2)</f>
        <v>53</v>
      </c>
      <c r="C106" s="70"/>
      <c r="D106" s="70"/>
      <c r="E106" s="138">
        <f>VLOOKUP(Table91213[[#This Row],[Date]],'DB Details'!$A:$L,5)</f>
        <v>81.7</v>
      </c>
      <c r="F106" s="138">
        <f>VLOOKUP(Table91213[[#This Row],[Date]],'DB Details'!$A:$L,6)</f>
        <v>52.8</v>
      </c>
      <c r="G106" s="110"/>
      <c r="H106" s="138">
        <f>VLOOKUP(Table91213[[#This Row],[Date]],'DB Details'!$A:$L,8)</f>
        <v>60.3</v>
      </c>
      <c r="I106" s="138">
        <f>VLOOKUP(Table91213[[#This Row],[Date]],'DB Details'!$A:$L,9)</f>
        <v>38.6</v>
      </c>
      <c r="J106" s="138">
        <f>VLOOKUP(Table91213[[#This Row],[Date]],'DB Details'!$A:$L,10)</f>
        <v>51.4</v>
      </c>
      <c r="K106" s="110"/>
      <c r="L106" s="138">
        <f>VLOOKUP(Table91213[[#This Row],[Date]],'DB Details'!$A:$L,12)</f>
        <v>51.2</v>
      </c>
    </row>
    <row r="107" spans="1:12" x14ac:dyDescent="0.2">
      <c r="A107" s="54">
        <v>20607</v>
      </c>
      <c r="B107" s="72">
        <f>VLOOKUP(Table91213[[#This Row],[Date]],'DB Details'!$A:$L,2)</f>
        <v>48.9</v>
      </c>
      <c r="C107" s="70"/>
      <c r="D107" s="70"/>
      <c r="E107" s="138">
        <f>VLOOKUP(Table91213[[#This Row],[Date]],'DB Details'!$A:$L,5)</f>
        <v>65.7</v>
      </c>
      <c r="F107" s="138">
        <f>VLOOKUP(Table91213[[#This Row],[Date]],'DB Details'!$A:$L,6)</f>
        <v>49.2</v>
      </c>
      <c r="G107" s="110"/>
      <c r="H107" s="138">
        <f>VLOOKUP(Table91213[[#This Row],[Date]],'DB Details'!$A:$L,8)</f>
        <v>58.4</v>
      </c>
      <c r="I107" s="138">
        <f>VLOOKUP(Table91213[[#This Row],[Date]],'DB Details'!$A:$L,9)</f>
        <v>41</v>
      </c>
      <c r="J107" s="138">
        <f>VLOOKUP(Table91213[[#This Row],[Date]],'DB Details'!$A:$L,10)</f>
        <v>43.9</v>
      </c>
      <c r="K107" s="110"/>
      <c r="L107" s="138">
        <f>VLOOKUP(Table91213[[#This Row],[Date]],'DB Details'!$A:$L,12)</f>
        <v>47.7</v>
      </c>
    </row>
    <row r="108" spans="1:12" x14ac:dyDescent="0.2">
      <c r="A108" s="54">
        <v>20637</v>
      </c>
      <c r="B108" s="72">
        <f>VLOOKUP(Table91213[[#This Row],[Date]],'DB Details'!$A:$L,2)</f>
        <v>44.4</v>
      </c>
      <c r="C108" s="70"/>
      <c r="D108" s="70"/>
      <c r="E108" s="138">
        <f>VLOOKUP(Table91213[[#This Row],[Date]],'DB Details'!$A:$L,5)</f>
        <v>74.7</v>
      </c>
      <c r="F108" s="138">
        <f>VLOOKUP(Table91213[[#This Row],[Date]],'DB Details'!$A:$L,6)</f>
        <v>38</v>
      </c>
      <c r="G108" s="110"/>
      <c r="H108" s="138">
        <f>VLOOKUP(Table91213[[#This Row],[Date]],'DB Details'!$A:$L,8)</f>
        <v>51.5</v>
      </c>
      <c r="I108" s="138">
        <f>VLOOKUP(Table91213[[#This Row],[Date]],'DB Details'!$A:$L,9)</f>
        <v>53.9</v>
      </c>
      <c r="J108" s="138">
        <f>VLOOKUP(Table91213[[#This Row],[Date]],'DB Details'!$A:$L,10)</f>
        <v>40.799999999999997</v>
      </c>
      <c r="K108" s="110"/>
      <c r="L108" s="138">
        <f>VLOOKUP(Table91213[[#This Row],[Date]],'DB Details'!$A:$L,12)</f>
        <v>44.2</v>
      </c>
    </row>
    <row r="109" spans="1:12" x14ac:dyDescent="0.2">
      <c r="A109" s="54">
        <v>20668</v>
      </c>
      <c r="B109" s="72">
        <f>VLOOKUP(Table91213[[#This Row],[Date]],'DB Details'!$A:$L,2)</f>
        <v>54.3</v>
      </c>
      <c r="C109" s="70"/>
      <c r="D109" s="70"/>
      <c r="E109" s="138">
        <f>VLOOKUP(Table91213[[#This Row],[Date]],'DB Details'!$A:$L,5)</f>
        <v>76.3</v>
      </c>
      <c r="F109" s="138">
        <f>VLOOKUP(Table91213[[#This Row],[Date]],'DB Details'!$A:$L,6)</f>
        <v>51.5</v>
      </c>
      <c r="G109" s="110"/>
      <c r="H109" s="138">
        <f>VLOOKUP(Table91213[[#This Row],[Date]],'DB Details'!$A:$L,8)</f>
        <v>52.1</v>
      </c>
      <c r="I109" s="138">
        <f>VLOOKUP(Table91213[[#This Row],[Date]],'DB Details'!$A:$L,9)</f>
        <v>46.8</v>
      </c>
      <c r="J109" s="138">
        <f>VLOOKUP(Table91213[[#This Row],[Date]],'DB Details'!$A:$L,10)</f>
        <v>50.3</v>
      </c>
      <c r="K109" s="110"/>
      <c r="L109" s="138">
        <f>VLOOKUP(Table91213[[#This Row],[Date]],'DB Details'!$A:$L,12)</f>
        <v>51.5</v>
      </c>
    </row>
    <row r="110" spans="1:12" x14ac:dyDescent="0.2">
      <c r="A110" s="54">
        <v>20699</v>
      </c>
      <c r="B110" s="72">
        <f>VLOOKUP(Table91213[[#This Row],[Date]],'DB Details'!$A:$L,2)</f>
        <v>60.5</v>
      </c>
      <c r="C110" s="70"/>
      <c r="D110" s="70"/>
      <c r="E110" s="138">
        <f>VLOOKUP(Table91213[[#This Row],[Date]],'DB Details'!$A:$L,5)</f>
        <v>79.5</v>
      </c>
      <c r="F110" s="138">
        <f>VLOOKUP(Table91213[[#This Row],[Date]],'DB Details'!$A:$L,6)</f>
        <v>60.2</v>
      </c>
      <c r="G110" s="110"/>
      <c r="H110" s="138">
        <f>VLOOKUP(Table91213[[#This Row],[Date]],'DB Details'!$A:$L,8)</f>
        <v>53.1</v>
      </c>
      <c r="I110" s="138">
        <f>VLOOKUP(Table91213[[#This Row],[Date]],'DB Details'!$A:$L,9)</f>
        <v>42.8</v>
      </c>
      <c r="J110" s="138">
        <f>VLOOKUP(Table91213[[#This Row],[Date]],'DB Details'!$A:$L,10)</f>
        <v>52.9</v>
      </c>
      <c r="K110" s="110"/>
      <c r="L110" s="138">
        <f>VLOOKUP(Table91213[[#This Row],[Date]],'DB Details'!$A:$L,12)</f>
        <v>55.5</v>
      </c>
    </row>
    <row r="111" spans="1:12" x14ac:dyDescent="0.2">
      <c r="A111" s="54">
        <v>20729</v>
      </c>
      <c r="B111" s="72">
        <f>VLOOKUP(Table91213[[#This Row],[Date]],'DB Details'!$A:$L,2)</f>
        <v>55.6</v>
      </c>
      <c r="C111" s="70"/>
      <c r="D111" s="70"/>
      <c r="E111" s="138">
        <f>VLOOKUP(Table91213[[#This Row],[Date]],'DB Details'!$A:$L,5)</f>
        <v>78.099999999999994</v>
      </c>
      <c r="F111" s="138">
        <f>VLOOKUP(Table91213[[#This Row],[Date]],'DB Details'!$A:$L,6)</f>
        <v>56.7</v>
      </c>
      <c r="G111" s="110"/>
      <c r="H111" s="138">
        <f>VLOOKUP(Table91213[[#This Row],[Date]],'DB Details'!$A:$L,8)</f>
        <v>53.6</v>
      </c>
      <c r="I111" s="138">
        <f>VLOOKUP(Table91213[[#This Row],[Date]],'DB Details'!$A:$L,9)</f>
        <v>40.1</v>
      </c>
      <c r="J111" s="138">
        <f>VLOOKUP(Table91213[[#This Row],[Date]],'DB Details'!$A:$L,10)</f>
        <v>52.2</v>
      </c>
      <c r="K111" s="110"/>
      <c r="L111" s="138">
        <f>VLOOKUP(Table91213[[#This Row],[Date]],'DB Details'!$A:$L,12)</f>
        <v>52.7</v>
      </c>
    </row>
    <row r="112" spans="1:12" x14ac:dyDescent="0.2">
      <c r="A112" s="54">
        <v>20760</v>
      </c>
      <c r="B112" s="72">
        <f>VLOOKUP(Table91213[[#This Row],[Date]],'DB Details'!$A:$L,2)</f>
        <v>57</v>
      </c>
      <c r="C112" s="70"/>
      <c r="D112" s="70"/>
      <c r="E112" s="138">
        <f>VLOOKUP(Table91213[[#This Row],[Date]],'DB Details'!$A:$L,5)</f>
        <v>80.099999999999994</v>
      </c>
      <c r="F112" s="138">
        <f>VLOOKUP(Table91213[[#This Row],[Date]],'DB Details'!$A:$L,6)</f>
        <v>62.3</v>
      </c>
      <c r="G112" s="110"/>
      <c r="H112" s="138">
        <f>VLOOKUP(Table91213[[#This Row],[Date]],'DB Details'!$A:$L,8)</f>
        <v>44.6</v>
      </c>
      <c r="I112" s="138">
        <f>VLOOKUP(Table91213[[#This Row],[Date]],'DB Details'!$A:$L,9)</f>
        <v>44.6</v>
      </c>
      <c r="J112" s="138">
        <f>VLOOKUP(Table91213[[#This Row],[Date]],'DB Details'!$A:$L,10)</f>
        <v>56</v>
      </c>
      <c r="K112" s="110"/>
      <c r="L112" s="138">
        <f>VLOOKUP(Table91213[[#This Row],[Date]],'DB Details'!$A:$L,12)</f>
        <v>55</v>
      </c>
    </row>
    <row r="113" spans="1:12" x14ac:dyDescent="0.2">
      <c r="A113" s="54">
        <v>20790</v>
      </c>
      <c r="B113" s="72">
        <f>VLOOKUP(Table91213[[#This Row],[Date]],'DB Details'!$A:$L,2)</f>
        <v>52.8</v>
      </c>
      <c r="C113" s="70"/>
      <c r="D113" s="70"/>
      <c r="E113" s="138">
        <f>VLOOKUP(Table91213[[#This Row],[Date]],'DB Details'!$A:$L,5)</f>
        <v>78.900000000000006</v>
      </c>
      <c r="F113" s="138">
        <f>VLOOKUP(Table91213[[#This Row],[Date]],'DB Details'!$A:$L,6)</f>
        <v>57.7</v>
      </c>
      <c r="G113" s="110"/>
      <c r="H113" s="138">
        <f>VLOOKUP(Table91213[[#This Row],[Date]],'DB Details'!$A:$L,8)</f>
        <v>54.3</v>
      </c>
      <c r="I113" s="138">
        <f>VLOOKUP(Table91213[[#This Row],[Date]],'DB Details'!$A:$L,9)</f>
        <v>39.5</v>
      </c>
      <c r="J113" s="138">
        <f>VLOOKUP(Table91213[[#This Row],[Date]],'DB Details'!$A:$L,10)</f>
        <v>55.4</v>
      </c>
      <c r="K113" s="110"/>
      <c r="L113" s="138">
        <f>VLOOKUP(Table91213[[#This Row],[Date]],'DB Details'!$A:$L,12)</f>
        <v>52.7</v>
      </c>
    </row>
    <row r="114" spans="1:12" x14ac:dyDescent="0.2">
      <c r="A114" s="54">
        <v>20821</v>
      </c>
      <c r="B114" s="72">
        <f>VLOOKUP(Table91213[[#This Row],[Date]],'DB Details'!$A:$L,2)</f>
        <v>57.6</v>
      </c>
      <c r="C114" s="70"/>
      <c r="D114" s="70"/>
      <c r="E114" s="138">
        <f>VLOOKUP(Table91213[[#This Row],[Date]],'DB Details'!$A:$L,5)</f>
        <v>87.1</v>
      </c>
      <c r="F114" s="138">
        <f>VLOOKUP(Table91213[[#This Row],[Date]],'DB Details'!$A:$L,6)</f>
        <v>56.6</v>
      </c>
      <c r="G114" s="110"/>
      <c r="H114" s="138">
        <f>VLOOKUP(Table91213[[#This Row],[Date]],'DB Details'!$A:$L,8)</f>
        <v>53.9</v>
      </c>
      <c r="I114" s="138">
        <f>VLOOKUP(Table91213[[#This Row],[Date]],'DB Details'!$A:$L,9)</f>
        <v>36.299999999999997</v>
      </c>
      <c r="J114" s="138">
        <f>VLOOKUP(Table91213[[#This Row],[Date]],'DB Details'!$A:$L,10)</f>
        <v>56.6</v>
      </c>
      <c r="K114" s="110"/>
      <c r="L114" s="138">
        <f>VLOOKUP(Table91213[[#This Row],[Date]],'DB Details'!$A:$L,12)</f>
        <v>53.6</v>
      </c>
    </row>
    <row r="115" spans="1:12" x14ac:dyDescent="0.2">
      <c r="A115" s="54">
        <v>20852</v>
      </c>
      <c r="B115" s="72">
        <f>VLOOKUP(Table91213[[#This Row],[Date]],'DB Details'!$A:$L,2)</f>
        <v>52.5</v>
      </c>
      <c r="C115" s="70"/>
      <c r="D115" s="70"/>
      <c r="E115" s="138">
        <f>VLOOKUP(Table91213[[#This Row],[Date]],'DB Details'!$A:$L,5)</f>
        <v>76.900000000000006</v>
      </c>
      <c r="F115" s="138">
        <f>VLOOKUP(Table91213[[#This Row],[Date]],'DB Details'!$A:$L,6)</f>
        <v>57.9</v>
      </c>
      <c r="G115" s="110"/>
      <c r="H115" s="138">
        <f>VLOOKUP(Table91213[[#This Row],[Date]],'DB Details'!$A:$L,8)</f>
        <v>53.1</v>
      </c>
      <c r="I115" s="138">
        <f>VLOOKUP(Table91213[[#This Row],[Date]],'DB Details'!$A:$L,9)</f>
        <v>31.2</v>
      </c>
      <c r="J115" s="138">
        <f>VLOOKUP(Table91213[[#This Row],[Date]],'DB Details'!$A:$L,10)</f>
        <v>53.8</v>
      </c>
      <c r="K115" s="110"/>
      <c r="L115" s="138">
        <f>VLOOKUP(Table91213[[#This Row],[Date]],'DB Details'!$A:$L,12)</f>
        <v>51</v>
      </c>
    </row>
    <row r="116" spans="1:12" x14ac:dyDescent="0.2">
      <c r="A116" s="54">
        <v>20880</v>
      </c>
      <c r="B116" s="72">
        <f>VLOOKUP(Table91213[[#This Row],[Date]],'DB Details'!$A:$L,2)</f>
        <v>51.1</v>
      </c>
      <c r="C116" s="70"/>
      <c r="D116" s="70"/>
      <c r="E116" s="138">
        <f>VLOOKUP(Table91213[[#This Row],[Date]],'DB Details'!$A:$L,5)</f>
        <v>65.3</v>
      </c>
      <c r="F116" s="138">
        <f>VLOOKUP(Table91213[[#This Row],[Date]],'DB Details'!$A:$L,6)</f>
        <v>52.1</v>
      </c>
      <c r="G116" s="110"/>
      <c r="H116" s="138">
        <f>VLOOKUP(Table91213[[#This Row],[Date]],'DB Details'!$A:$L,8)</f>
        <v>46.6</v>
      </c>
      <c r="I116" s="138">
        <f>VLOOKUP(Table91213[[#This Row],[Date]],'DB Details'!$A:$L,9)</f>
        <v>26.3</v>
      </c>
      <c r="J116" s="138">
        <f>VLOOKUP(Table91213[[#This Row],[Date]],'DB Details'!$A:$L,10)</f>
        <v>52.5</v>
      </c>
      <c r="K116" s="110"/>
      <c r="L116" s="138">
        <f>VLOOKUP(Table91213[[#This Row],[Date]],'DB Details'!$A:$L,12)</f>
        <v>47.5</v>
      </c>
    </row>
    <row r="117" spans="1:12" x14ac:dyDescent="0.2">
      <c r="A117" s="54">
        <v>20911</v>
      </c>
      <c r="B117" s="72">
        <f>VLOOKUP(Table91213[[#This Row],[Date]],'DB Details'!$A:$L,2)</f>
        <v>49.2</v>
      </c>
      <c r="C117" s="70"/>
      <c r="D117" s="70"/>
      <c r="E117" s="138">
        <f>VLOOKUP(Table91213[[#This Row],[Date]],'DB Details'!$A:$L,5)</f>
        <v>59.2</v>
      </c>
      <c r="F117" s="138">
        <f>VLOOKUP(Table91213[[#This Row],[Date]],'DB Details'!$A:$L,6)</f>
        <v>47.9</v>
      </c>
      <c r="G117" s="110"/>
      <c r="H117" s="138">
        <f>VLOOKUP(Table91213[[#This Row],[Date]],'DB Details'!$A:$L,8)</f>
        <v>39.9</v>
      </c>
      <c r="I117" s="138">
        <f>VLOOKUP(Table91213[[#This Row],[Date]],'DB Details'!$A:$L,9)</f>
        <v>28.9</v>
      </c>
      <c r="J117" s="138">
        <f>VLOOKUP(Table91213[[#This Row],[Date]],'DB Details'!$A:$L,10)</f>
        <v>40.299999999999997</v>
      </c>
      <c r="K117" s="110"/>
      <c r="L117" s="138">
        <f>VLOOKUP(Table91213[[#This Row],[Date]],'DB Details'!$A:$L,12)</f>
        <v>43.1</v>
      </c>
    </row>
    <row r="118" spans="1:12" x14ac:dyDescent="0.2">
      <c r="A118" s="54">
        <v>20941</v>
      </c>
      <c r="B118" s="72">
        <f>VLOOKUP(Table91213[[#This Row],[Date]],'DB Details'!$A:$L,2)</f>
        <v>46.1</v>
      </c>
      <c r="C118" s="70"/>
      <c r="D118" s="70"/>
      <c r="E118" s="138">
        <f>VLOOKUP(Table91213[[#This Row],[Date]],'DB Details'!$A:$L,5)</f>
        <v>57.4</v>
      </c>
      <c r="F118" s="138">
        <f>VLOOKUP(Table91213[[#This Row],[Date]],'DB Details'!$A:$L,6)</f>
        <v>49.9</v>
      </c>
      <c r="G118" s="110"/>
      <c r="H118" s="138">
        <f>VLOOKUP(Table91213[[#This Row],[Date]],'DB Details'!$A:$L,8)</f>
        <v>41.8</v>
      </c>
      <c r="I118" s="138">
        <f>VLOOKUP(Table91213[[#This Row],[Date]],'DB Details'!$A:$L,9)</f>
        <v>30</v>
      </c>
      <c r="J118" s="138">
        <f>VLOOKUP(Table91213[[#This Row],[Date]],'DB Details'!$A:$L,10)</f>
        <v>41.9</v>
      </c>
      <c r="K118" s="110"/>
      <c r="L118" s="138">
        <f>VLOOKUP(Table91213[[#This Row],[Date]],'DB Details'!$A:$L,12)</f>
        <v>43.4</v>
      </c>
    </row>
    <row r="119" spans="1:12" x14ac:dyDescent="0.2">
      <c r="A119" s="54">
        <v>20972</v>
      </c>
      <c r="B119" s="72">
        <f>VLOOKUP(Table91213[[#This Row],[Date]],'DB Details'!$A:$L,2)</f>
        <v>49.8</v>
      </c>
      <c r="C119" s="70"/>
      <c r="D119" s="70"/>
      <c r="E119" s="138">
        <f>VLOOKUP(Table91213[[#This Row],[Date]],'DB Details'!$A:$L,5)</f>
        <v>62.9</v>
      </c>
      <c r="F119" s="138">
        <f>VLOOKUP(Table91213[[#This Row],[Date]],'DB Details'!$A:$L,6)</f>
        <v>53.6</v>
      </c>
      <c r="G119" s="110"/>
      <c r="H119" s="138">
        <f>VLOOKUP(Table91213[[#This Row],[Date]],'DB Details'!$A:$L,8)</f>
        <v>40.700000000000003</v>
      </c>
      <c r="I119" s="138">
        <f>VLOOKUP(Table91213[[#This Row],[Date]],'DB Details'!$A:$L,9)</f>
        <v>30</v>
      </c>
      <c r="J119" s="138">
        <f>VLOOKUP(Table91213[[#This Row],[Date]],'DB Details'!$A:$L,10)</f>
        <v>45.1</v>
      </c>
      <c r="K119" s="110"/>
      <c r="L119" s="138">
        <f>VLOOKUP(Table91213[[#This Row],[Date]],'DB Details'!$A:$L,12)</f>
        <v>45.9</v>
      </c>
    </row>
    <row r="120" spans="1:12" x14ac:dyDescent="0.2">
      <c r="A120" s="54">
        <v>21002</v>
      </c>
      <c r="B120" s="72">
        <f>VLOOKUP(Table91213[[#This Row],[Date]],'DB Details'!$A:$L,2)</f>
        <v>47.6</v>
      </c>
      <c r="C120" s="70"/>
      <c r="D120" s="70"/>
      <c r="E120" s="138">
        <f>VLOOKUP(Table91213[[#This Row],[Date]],'DB Details'!$A:$L,5)</f>
        <v>78.7</v>
      </c>
      <c r="F120" s="138">
        <f>VLOOKUP(Table91213[[#This Row],[Date]],'DB Details'!$A:$L,6)</f>
        <v>49.2</v>
      </c>
      <c r="G120" s="110"/>
      <c r="H120" s="138">
        <f>VLOOKUP(Table91213[[#This Row],[Date]],'DB Details'!$A:$L,8)</f>
        <v>45.3</v>
      </c>
      <c r="I120" s="138">
        <f>VLOOKUP(Table91213[[#This Row],[Date]],'DB Details'!$A:$L,9)</f>
        <v>36.799999999999997</v>
      </c>
      <c r="J120" s="138">
        <f>VLOOKUP(Table91213[[#This Row],[Date]],'DB Details'!$A:$L,10)</f>
        <v>45.5</v>
      </c>
      <c r="K120" s="110"/>
      <c r="L120" s="138">
        <f>VLOOKUP(Table91213[[#This Row],[Date]],'DB Details'!$A:$L,12)</f>
        <v>45.7</v>
      </c>
    </row>
    <row r="121" spans="1:12" x14ac:dyDescent="0.2">
      <c r="A121" s="54">
        <v>21033</v>
      </c>
      <c r="B121" s="72">
        <f>VLOOKUP(Table91213[[#This Row],[Date]],'DB Details'!$A:$L,2)</f>
        <v>48.8</v>
      </c>
      <c r="C121" s="70"/>
      <c r="D121" s="70"/>
      <c r="E121" s="138">
        <f>VLOOKUP(Table91213[[#This Row],[Date]],'DB Details'!$A:$L,5)</f>
        <v>65.7</v>
      </c>
      <c r="F121" s="138">
        <f>VLOOKUP(Table91213[[#This Row],[Date]],'DB Details'!$A:$L,6)</f>
        <v>51.3</v>
      </c>
      <c r="G121" s="110"/>
      <c r="H121" s="138">
        <f>VLOOKUP(Table91213[[#This Row],[Date]],'DB Details'!$A:$L,8)</f>
        <v>46</v>
      </c>
      <c r="I121" s="138">
        <f>VLOOKUP(Table91213[[#This Row],[Date]],'DB Details'!$A:$L,9)</f>
        <v>30.8</v>
      </c>
      <c r="J121" s="138">
        <f>VLOOKUP(Table91213[[#This Row],[Date]],'DB Details'!$A:$L,10)</f>
        <v>43.1</v>
      </c>
      <c r="K121" s="110"/>
      <c r="L121" s="138">
        <f>VLOOKUP(Table91213[[#This Row],[Date]],'DB Details'!$A:$L,12)</f>
        <v>45.3</v>
      </c>
    </row>
    <row r="122" spans="1:12" x14ac:dyDescent="0.2">
      <c r="A122" s="54">
        <v>21064</v>
      </c>
      <c r="B122" s="72">
        <f>VLOOKUP(Table91213[[#This Row],[Date]],'DB Details'!$A:$L,2)</f>
        <v>53.8</v>
      </c>
      <c r="C122" s="70"/>
      <c r="D122" s="70"/>
      <c r="E122" s="138">
        <f>VLOOKUP(Table91213[[#This Row],[Date]],'DB Details'!$A:$L,5)</f>
        <v>63</v>
      </c>
      <c r="F122" s="138">
        <f>VLOOKUP(Table91213[[#This Row],[Date]],'DB Details'!$A:$L,6)</f>
        <v>50.6</v>
      </c>
      <c r="G122" s="110"/>
      <c r="H122" s="138">
        <f>VLOOKUP(Table91213[[#This Row],[Date]],'DB Details'!$A:$L,8)</f>
        <v>42.6</v>
      </c>
      <c r="I122" s="138">
        <f>VLOOKUP(Table91213[[#This Row],[Date]],'DB Details'!$A:$L,9)</f>
        <v>28.8</v>
      </c>
      <c r="J122" s="138">
        <f>VLOOKUP(Table91213[[#This Row],[Date]],'DB Details'!$A:$L,10)</f>
        <v>42.1</v>
      </c>
      <c r="K122" s="110"/>
      <c r="L122" s="138">
        <f>VLOOKUP(Table91213[[#This Row],[Date]],'DB Details'!$A:$L,12)</f>
        <v>45.8</v>
      </c>
    </row>
    <row r="123" spans="1:12" x14ac:dyDescent="0.2">
      <c r="A123" s="54">
        <v>21094</v>
      </c>
      <c r="B123" s="72">
        <f>VLOOKUP(Table91213[[#This Row],[Date]],'DB Details'!$A:$L,2)</f>
        <v>46.4</v>
      </c>
      <c r="C123" s="70"/>
      <c r="D123" s="70"/>
      <c r="E123" s="138">
        <f>VLOOKUP(Table91213[[#This Row],[Date]],'DB Details'!$A:$L,5)</f>
        <v>60.5</v>
      </c>
      <c r="F123" s="138">
        <f>VLOOKUP(Table91213[[#This Row],[Date]],'DB Details'!$A:$L,6)</f>
        <v>42.9</v>
      </c>
      <c r="G123" s="110"/>
      <c r="H123" s="138">
        <f>VLOOKUP(Table91213[[#This Row],[Date]],'DB Details'!$A:$L,8)</f>
        <v>42.7</v>
      </c>
      <c r="I123" s="138">
        <f>VLOOKUP(Table91213[[#This Row],[Date]],'DB Details'!$A:$L,9)</f>
        <v>32.6</v>
      </c>
      <c r="J123" s="138">
        <f>VLOOKUP(Table91213[[#This Row],[Date]],'DB Details'!$A:$L,10)</f>
        <v>36.6</v>
      </c>
      <c r="K123" s="110"/>
      <c r="L123" s="138">
        <f>VLOOKUP(Table91213[[#This Row],[Date]],'DB Details'!$A:$L,12)</f>
        <v>41.1</v>
      </c>
    </row>
    <row r="124" spans="1:12" x14ac:dyDescent="0.2">
      <c r="A124" s="54">
        <v>21125</v>
      </c>
      <c r="B124" s="72">
        <f>VLOOKUP(Table91213[[#This Row],[Date]],'DB Details'!$A:$L,2)</f>
        <v>47.2</v>
      </c>
      <c r="C124" s="70"/>
      <c r="D124" s="70"/>
      <c r="E124" s="138">
        <f>VLOOKUP(Table91213[[#This Row],[Date]],'DB Details'!$A:$L,5)</f>
        <v>54.8</v>
      </c>
      <c r="F124" s="138">
        <f>VLOOKUP(Table91213[[#This Row],[Date]],'DB Details'!$A:$L,6)</f>
        <v>44.4</v>
      </c>
      <c r="G124" s="110"/>
      <c r="H124" s="138">
        <f>VLOOKUP(Table91213[[#This Row],[Date]],'DB Details'!$A:$L,8)</f>
        <v>39.700000000000003</v>
      </c>
      <c r="I124" s="138">
        <f>VLOOKUP(Table91213[[#This Row],[Date]],'DB Details'!$A:$L,9)</f>
        <v>27.8</v>
      </c>
      <c r="J124" s="138">
        <f>VLOOKUP(Table91213[[#This Row],[Date]],'DB Details'!$A:$L,10)</f>
        <v>34.799999999999997</v>
      </c>
      <c r="K124" s="110"/>
      <c r="L124" s="138">
        <f>VLOOKUP(Table91213[[#This Row],[Date]],'DB Details'!$A:$L,12)</f>
        <v>40.4</v>
      </c>
    </row>
    <row r="125" spans="1:12" x14ac:dyDescent="0.2">
      <c r="A125" s="54">
        <v>21155</v>
      </c>
      <c r="B125" s="72">
        <f>VLOOKUP(Table91213[[#This Row],[Date]],'DB Details'!$A:$L,2)</f>
        <v>42.8</v>
      </c>
      <c r="C125" s="70"/>
      <c r="D125" s="70"/>
      <c r="E125" s="138">
        <f>VLOOKUP(Table91213[[#This Row],[Date]],'DB Details'!$A:$L,5)</f>
        <v>55.5</v>
      </c>
      <c r="F125" s="138">
        <f>VLOOKUP(Table91213[[#This Row],[Date]],'DB Details'!$A:$L,6)</f>
        <v>40</v>
      </c>
      <c r="G125" s="110"/>
      <c r="H125" s="138">
        <f>VLOOKUP(Table91213[[#This Row],[Date]],'DB Details'!$A:$L,8)</f>
        <v>38</v>
      </c>
      <c r="I125" s="138">
        <f>VLOOKUP(Table91213[[#This Row],[Date]],'DB Details'!$A:$L,9)</f>
        <v>27.3</v>
      </c>
      <c r="J125" s="138">
        <f>VLOOKUP(Table91213[[#This Row],[Date]],'DB Details'!$A:$L,10)</f>
        <v>30.4</v>
      </c>
      <c r="K125" s="110"/>
      <c r="L125" s="138">
        <f>VLOOKUP(Table91213[[#This Row],[Date]],'DB Details'!$A:$L,12)</f>
        <v>36.799999999999997</v>
      </c>
    </row>
    <row r="126" spans="1:12" x14ac:dyDescent="0.2">
      <c r="A126" s="54">
        <v>21186</v>
      </c>
      <c r="B126" s="72">
        <f>VLOOKUP(Table91213[[#This Row],[Date]],'DB Details'!$A:$L,2)</f>
        <v>35.200000000000003</v>
      </c>
      <c r="C126" s="70"/>
      <c r="D126" s="70"/>
      <c r="E126" s="138">
        <f>VLOOKUP(Table91213[[#This Row],[Date]],'DB Details'!$A:$L,5)</f>
        <v>50.8</v>
      </c>
      <c r="F126" s="138">
        <f>VLOOKUP(Table91213[[#This Row],[Date]],'DB Details'!$A:$L,6)</f>
        <v>34.9</v>
      </c>
      <c r="G126" s="110"/>
      <c r="H126" s="138">
        <f>VLOOKUP(Table91213[[#This Row],[Date]],'DB Details'!$A:$L,8)</f>
        <v>35.799999999999997</v>
      </c>
      <c r="I126" s="138">
        <f>VLOOKUP(Table91213[[#This Row],[Date]],'DB Details'!$A:$L,9)</f>
        <v>30.3</v>
      </c>
      <c r="J126" s="138">
        <f>VLOOKUP(Table91213[[#This Row],[Date]],'DB Details'!$A:$L,10)</f>
        <v>29.7</v>
      </c>
      <c r="K126" s="110"/>
      <c r="L126" s="138">
        <f>VLOOKUP(Table91213[[#This Row],[Date]],'DB Details'!$A:$L,12)</f>
        <v>33.4</v>
      </c>
    </row>
    <row r="127" spans="1:12" x14ac:dyDescent="0.2">
      <c r="A127" s="54">
        <v>21217</v>
      </c>
      <c r="B127" s="72">
        <f>VLOOKUP(Table91213[[#This Row],[Date]],'DB Details'!$A:$L,2)</f>
        <v>47.3</v>
      </c>
      <c r="C127" s="70"/>
      <c r="D127" s="70"/>
      <c r="E127" s="138">
        <f>VLOOKUP(Table91213[[#This Row],[Date]],'DB Details'!$A:$L,5)</f>
        <v>46.5</v>
      </c>
      <c r="F127" s="138">
        <f>VLOOKUP(Table91213[[#This Row],[Date]],'DB Details'!$A:$L,6)</f>
        <v>37.799999999999997</v>
      </c>
      <c r="G127" s="110"/>
      <c r="H127" s="138">
        <f>VLOOKUP(Table91213[[#This Row],[Date]],'DB Details'!$A:$L,8)</f>
        <v>33.1</v>
      </c>
      <c r="I127" s="138">
        <f>VLOOKUP(Table91213[[#This Row],[Date]],'DB Details'!$A:$L,9)</f>
        <v>31</v>
      </c>
      <c r="J127" s="138">
        <f>VLOOKUP(Table91213[[#This Row],[Date]],'DB Details'!$A:$L,10)</f>
        <v>27.9</v>
      </c>
      <c r="K127" s="110"/>
      <c r="L127" s="138">
        <f>VLOOKUP(Table91213[[#This Row],[Date]],'DB Details'!$A:$L,12)</f>
        <v>37.200000000000003</v>
      </c>
    </row>
    <row r="128" spans="1:12" x14ac:dyDescent="0.2">
      <c r="A128" s="54">
        <v>21245</v>
      </c>
      <c r="B128" s="72">
        <f>VLOOKUP(Table91213[[#This Row],[Date]],'DB Details'!$A:$L,2)</f>
        <v>45.3</v>
      </c>
      <c r="C128" s="70"/>
      <c r="D128" s="70"/>
      <c r="E128" s="138">
        <f>VLOOKUP(Table91213[[#This Row],[Date]],'DB Details'!$A:$L,5)</f>
        <v>47.6</v>
      </c>
      <c r="F128" s="138">
        <f>VLOOKUP(Table91213[[#This Row],[Date]],'DB Details'!$A:$L,6)</f>
        <v>45.1</v>
      </c>
      <c r="G128" s="110"/>
      <c r="H128" s="138">
        <f>VLOOKUP(Table91213[[#This Row],[Date]],'DB Details'!$A:$L,8)</f>
        <v>31.3</v>
      </c>
      <c r="I128" s="138">
        <f>VLOOKUP(Table91213[[#This Row],[Date]],'DB Details'!$A:$L,9)</f>
        <v>34</v>
      </c>
      <c r="J128" s="138">
        <f>VLOOKUP(Table91213[[#This Row],[Date]],'DB Details'!$A:$L,10)</f>
        <v>33.4</v>
      </c>
      <c r="K128" s="110"/>
      <c r="L128" s="138">
        <f>VLOOKUP(Table91213[[#This Row],[Date]],'DB Details'!$A:$L,12)</f>
        <v>39.799999999999997</v>
      </c>
    </row>
    <row r="129" spans="1:12" x14ac:dyDescent="0.2">
      <c r="A129" s="54">
        <v>21276</v>
      </c>
      <c r="B129" s="72">
        <f>VLOOKUP(Table91213[[#This Row],[Date]],'DB Details'!$A:$L,2)</f>
        <v>47.2</v>
      </c>
      <c r="C129" s="70"/>
      <c r="D129" s="70"/>
      <c r="E129" s="138">
        <f>VLOOKUP(Table91213[[#This Row],[Date]],'DB Details'!$A:$L,5)</f>
        <v>42.5</v>
      </c>
      <c r="F129" s="138">
        <f>VLOOKUP(Table91213[[#This Row],[Date]],'DB Details'!$A:$L,6)</f>
        <v>41</v>
      </c>
      <c r="G129" s="110"/>
      <c r="H129" s="138">
        <f>VLOOKUP(Table91213[[#This Row],[Date]],'DB Details'!$A:$L,8)</f>
        <v>30.8</v>
      </c>
      <c r="I129" s="138">
        <f>VLOOKUP(Table91213[[#This Row],[Date]],'DB Details'!$A:$L,9)</f>
        <v>35.5</v>
      </c>
      <c r="J129" s="138">
        <f>VLOOKUP(Table91213[[#This Row],[Date]],'DB Details'!$A:$L,10)</f>
        <v>31.5</v>
      </c>
      <c r="K129" s="110"/>
      <c r="L129" s="138">
        <f>VLOOKUP(Table91213[[#This Row],[Date]],'DB Details'!$A:$L,12)</f>
        <v>39.1</v>
      </c>
    </row>
    <row r="130" spans="1:12" x14ac:dyDescent="0.2">
      <c r="A130" s="54">
        <v>21306</v>
      </c>
      <c r="B130" s="72">
        <f>VLOOKUP(Table91213[[#This Row],[Date]],'DB Details'!$A:$L,2)</f>
        <v>56.7</v>
      </c>
      <c r="C130" s="70"/>
      <c r="D130" s="70"/>
      <c r="E130" s="138">
        <f>VLOOKUP(Table91213[[#This Row],[Date]],'DB Details'!$A:$L,5)</f>
        <v>45.8</v>
      </c>
      <c r="F130" s="138">
        <f>VLOOKUP(Table91213[[#This Row],[Date]],'DB Details'!$A:$L,6)</f>
        <v>52.6</v>
      </c>
      <c r="G130" s="110"/>
      <c r="H130" s="138">
        <f>VLOOKUP(Table91213[[#This Row],[Date]],'DB Details'!$A:$L,8)</f>
        <v>27.7</v>
      </c>
      <c r="I130" s="138">
        <f>VLOOKUP(Table91213[[#This Row],[Date]],'DB Details'!$A:$L,9)</f>
        <v>38.5</v>
      </c>
      <c r="J130" s="138">
        <f>VLOOKUP(Table91213[[#This Row],[Date]],'DB Details'!$A:$L,10)</f>
        <v>39.700000000000003</v>
      </c>
      <c r="K130" s="110"/>
      <c r="L130" s="138">
        <f>VLOOKUP(Table91213[[#This Row],[Date]],'DB Details'!$A:$L,12)</f>
        <v>46.6</v>
      </c>
    </row>
    <row r="131" spans="1:12" x14ac:dyDescent="0.2">
      <c r="A131" s="54">
        <v>21337</v>
      </c>
      <c r="B131" s="72">
        <f>VLOOKUP(Table91213[[#This Row],[Date]],'DB Details'!$A:$L,2)</f>
        <v>60.8</v>
      </c>
      <c r="C131" s="70"/>
      <c r="D131" s="70"/>
      <c r="E131" s="138">
        <f>VLOOKUP(Table91213[[#This Row],[Date]],'DB Details'!$A:$L,5)</f>
        <v>49.6</v>
      </c>
      <c r="F131" s="138">
        <f>VLOOKUP(Table91213[[#This Row],[Date]],'DB Details'!$A:$L,6)</f>
        <v>58.9</v>
      </c>
      <c r="G131" s="110"/>
      <c r="H131" s="138">
        <f>VLOOKUP(Table91213[[#This Row],[Date]],'DB Details'!$A:$L,8)</f>
        <v>32.200000000000003</v>
      </c>
      <c r="I131" s="138">
        <f>VLOOKUP(Table91213[[#This Row],[Date]],'DB Details'!$A:$L,9)</f>
        <v>39.200000000000003</v>
      </c>
      <c r="J131" s="138">
        <f>VLOOKUP(Table91213[[#This Row],[Date]],'DB Details'!$A:$L,10)</f>
        <v>46.7</v>
      </c>
      <c r="K131" s="110"/>
      <c r="L131" s="138">
        <f>VLOOKUP(Table91213[[#This Row],[Date]],'DB Details'!$A:$L,12)</f>
        <v>51.4</v>
      </c>
    </row>
    <row r="132" spans="1:12" x14ac:dyDescent="0.2">
      <c r="A132" s="54">
        <v>21367</v>
      </c>
      <c r="B132" s="72">
        <f>VLOOKUP(Table91213[[#This Row],[Date]],'DB Details'!$A:$L,2)</f>
        <v>66.5</v>
      </c>
      <c r="C132" s="70"/>
      <c r="D132" s="70"/>
      <c r="E132" s="138">
        <f>VLOOKUP(Table91213[[#This Row],[Date]],'DB Details'!$A:$L,5)</f>
        <v>52.3</v>
      </c>
      <c r="F132" s="138">
        <f>VLOOKUP(Table91213[[#This Row],[Date]],'DB Details'!$A:$L,6)</f>
        <v>61.2</v>
      </c>
      <c r="G132" s="110"/>
      <c r="H132" s="138">
        <f>VLOOKUP(Table91213[[#This Row],[Date]],'DB Details'!$A:$L,8)</f>
        <v>34.6</v>
      </c>
      <c r="I132" s="138">
        <f>VLOOKUP(Table91213[[#This Row],[Date]],'DB Details'!$A:$L,9)</f>
        <v>43</v>
      </c>
      <c r="J132" s="138">
        <f>VLOOKUP(Table91213[[#This Row],[Date]],'DB Details'!$A:$L,10)</f>
        <v>47.6</v>
      </c>
      <c r="K132" s="110"/>
      <c r="L132" s="138">
        <f>VLOOKUP(Table91213[[#This Row],[Date]],'DB Details'!$A:$L,12)</f>
        <v>54.7</v>
      </c>
    </row>
    <row r="133" spans="1:12" x14ac:dyDescent="0.2">
      <c r="A133" s="54">
        <v>21398</v>
      </c>
      <c r="B133" s="72">
        <f>VLOOKUP(Table91213[[#This Row],[Date]],'DB Details'!$A:$L,2)</f>
        <v>65.2</v>
      </c>
      <c r="C133" s="70"/>
      <c r="D133" s="70"/>
      <c r="E133" s="138">
        <f>VLOOKUP(Table91213[[#This Row],[Date]],'DB Details'!$A:$L,5)</f>
        <v>65.2</v>
      </c>
      <c r="F133" s="138">
        <f>VLOOKUP(Table91213[[#This Row],[Date]],'DB Details'!$A:$L,6)</f>
        <v>64.5</v>
      </c>
      <c r="G133" s="110"/>
      <c r="H133" s="138">
        <f>VLOOKUP(Table91213[[#This Row],[Date]],'DB Details'!$A:$L,8)</f>
        <v>44.8</v>
      </c>
      <c r="I133" s="138">
        <f>VLOOKUP(Table91213[[#This Row],[Date]],'DB Details'!$A:$L,9)</f>
        <v>44.7</v>
      </c>
      <c r="J133" s="138">
        <f>VLOOKUP(Table91213[[#This Row],[Date]],'DB Details'!$A:$L,10)</f>
        <v>52.1</v>
      </c>
      <c r="K133" s="110"/>
      <c r="L133" s="138">
        <f>VLOOKUP(Table91213[[#This Row],[Date]],'DB Details'!$A:$L,12)</f>
        <v>57.3</v>
      </c>
    </row>
    <row r="134" spans="1:12" x14ac:dyDescent="0.2">
      <c r="A134" s="54">
        <v>21429</v>
      </c>
      <c r="B134" s="72">
        <f>VLOOKUP(Table91213[[#This Row],[Date]],'DB Details'!$A:$L,2)</f>
        <v>67</v>
      </c>
      <c r="C134" s="70"/>
      <c r="D134" s="70"/>
      <c r="E134" s="138">
        <f>VLOOKUP(Table91213[[#This Row],[Date]],'DB Details'!$A:$L,5)</f>
        <v>62.6</v>
      </c>
      <c r="F134" s="138">
        <f>VLOOKUP(Table91213[[#This Row],[Date]],'DB Details'!$A:$L,6)</f>
        <v>66.8</v>
      </c>
      <c r="G134" s="110"/>
      <c r="H134" s="138">
        <f>VLOOKUP(Table91213[[#This Row],[Date]],'DB Details'!$A:$L,8)</f>
        <v>42.5</v>
      </c>
      <c r="I134" s="138">
        <f>VLOOKUP(Table91213[[#This Row],[Date]],'DB Details'!$A:$L,9)</f>
        <v>51.1</v>
      </c>
      <c r="J134" s="138">
        <f>VLOOKUP(Table91213[[#This Row],[Date]],'DB Details'!$A:$L,10)</f>
        <v>55.5</v>
      </c>
      <c r="K134" s="110"/>
      <c r="L134" s="138">
        <f>VLOOKUP(Table91213[[#This Row],[Date]],'DB Details'!$A:$L,12)</f>
        <v>59.8</v>
      </c>
    </row>
    <row r="135" spans="1:12" x14ac:dyDescent="0.2">
      <c r="A135" s="54">
        <v>21459</v>
      </c>
      <c r="B135" s="72">
        <f>VLOOKUP(Table91213[[#This Row],[Date]],'DB Details'!$A:$L,2)</f>
        <v>67.900000000000006</v>
      </c>
      <c r="C135" s="70"/>
      <c r="D135" s="70"/>
      <c r="E135" s="138">
        <f>VLOOKUP(Table91213[[#This Row],[Date]],'DB Details'!$A:$L,5)</f>
        <v>73.3</v>
      </c>
      <c r="F135" s="138">
        <f>VLOOKUP(Table91213[[#This Row],[Date]],'DB Details'!$A:$L,6)</f>
        <v>70</v>
      </c>
      <c r="G135" s="110"/>
      <c r="H135" s="138">
        <f>VLOOKUP(Table91213[[#This Row],[Date]],'DB Details'!$A:$L,8)</f>
        <v>46.4</v>
      </c>
      <c r="I135" s="138">
        <f>VLOOKUP(Table91213[[#This Row],[Date]],'DB Details'!$A:$L,9)</f>
        <v>52.4</v>
      </c>
      <c r="J135" s="138">
        <f>VLOOKUP(Table91213[[#This Row],[Date]],'DB Details'!$A:$L,10)</f>
        <v>59.6</v>
      </c>
      <c r="K135" s="110"/>
      <c r="L135" s="138">
        <f>VLOOKUP(Table91213[[#This Row],[Date]],'DB Details'!$A:$L,12)</f>
        <v>62.3</v>
      </c>
    </row>
    <row r="136" spans="1:12" x14ac:dyDescent="0.2">
      <c r="A136" s="54">
        <v>21490</v>
      </c>
      <c r="B136" s="72">
        <f>VLOOKUP(Table91213[[#This Row],[Date]],'DB Details'!$A:$L,2)</f>
        <v>68.5</v>
      </c>
      <c r="C136" s="70"/>
      <c r="D136" s="70"/>
      <c r="E136" s="138">
        <f>VLOOKUP(Table91213[[#This Row],[Date]],'DB Details'!$A:$L,5)</f>
        <v>66.3</v>
      </c>
      <c r="F136" s="138">
        <f>VLOOKUP(Table91213[[#This Row],[Date]],'DB Details'!$A:$L,6)</f>
        <v>68.3</v>
      </c>
      <c r="G136" s="110"/>
      <c r="H136" s="138">
        <f>VLOOKUP(Table91213[[#This Row],[Date]],'DB Details'!$A:$L,8)</f>
        <v>51</v>
      </c>
      <c r="I136" s="138">
        <f>VLOOKUP(Table91213[[#This Row],[Date]],'DB Details'!$A:$L,9)</f>
        <v>55.8</v>
      </c>
      <c r="J136" s="138">
        <f>VLOOKUP(Table91213[[#This Row],[Date]],'DB Details'!$A:$L,10)</f>
        <v>58</v>
      </c>
      <c r="K136" s="110"/>
      <c r="L136" s="138">
        <f>VLOOKUP(Table91213[[#This Row],[Date]],'DB Details'!$A:$L,12)</f>
        <v>62.7</v>
      </c>
    </row>
    <row r="137" spans="1:12" x14ac:dyDescent="0.2">
      <c r="A137" s="54">
        <v>21520</v>
      </c>
      <c r="B137" s="72">
        <f>VLOOKUP(Table91213[[#This Row],[Date]],'DB Details'!$A:$L,2)</f>
        <v>64.7</v>
      </c>
      <c r="C137" s="70"/>
      <c r="D137" s="70"/>
      <c r="E137" s="138">
        <f>VLOOKUP(Table91213[[#This Row],[Date]],'DB Details'!$A:$L,5)</f>
        <v>63.2</v>
      </c>
      <c r="F137" s="138">
        <f>VLOOKUP(Table91213[[#This Row],[Date]],'DB Details'!$A:$L,6)</f>
        <v>63.9</v>
      </c>
      <c r="G137" s="110"/>
      <c r="H137" s="138">
        <f>VLOOKUP(Table91213[[#This Row],[Date]],'DB Details'!$A:$L,8)</f>
        <v>49</v>
      </c>
      <c r="I137" s="138">
        <f>VLOOKUP(Table91213[[#This Row],[Date]],'DB Details'!$A:$L,9)</f>
        <v>56.4</v>
      </c>
      <c r="J137" s="138">
        <f>VLOOKUP(Table91213[[#This Row],[Date]],'DB Details'!$A:$L,10)</f>
        <v>59</v>
      </c>
      <c r="K137" s="110"/>
      <c r="L137" s="138">
        <f>VLOOKUP(Table91213[[#This Row],[Date]],'DB Details'!$A:$L,12)</f>
        <v>60.5</v>
      </c>
    </row>
    <row r="138" spans="1:12" x14ac:dyDescent="0.2">
      <c r="A138" s="54">
        <v>21551</v>
      </c>
      <c r="B138" s="72">
        <f>VLOOKUP(Table91213[[#This Row],[Date]],'DB Details'!$A:$L,2)</f>
        <v>69</v>
      </c>
      <c r="C138" s="70"/>
      <c r="D138" s="70"/>
      <c r="E138" s="138">
        <f>VLOOKUP(Table91213[[#This Row],[Date]],'DB Details'!$A:$L,5)</f>
        <v>59.1</v>
      </c>
      <c r="F138" s="138">
        <f>VLOOKUP(Table91213[[#This Row],[Date]],'DB Details'!$A:$L,6)</f>
        <v>70.7</v>
      </c>
      <c r="G138" s="110"/>
      <c r="H138" s="138">
        <f>VLOOKUP(Table91213[[#This Row],[Date]],'DB Details'!$A:$L,8)</f>
        <v>45.5</v>
      </c>
      <c r="I138" s="138">
        <f>VLOOKUP(Table91213[[#This Row],[Date]],'DB Details'!$A:$L,9)</f>
        <v>61.8</v>
      </c>
      <c r="J138" s="138">
        <f>VLOOKUP(Table91213[[#This Row],[Date]],'DB Details'!$A:$L,10)</f>
        <v>60.8</v>
      </c>
      <c r="K138" s="110"/>
      <c r="L138" s="138">
        <f>VLOOKUP(Table91213[[#This Row],[Date]],'DB Details'!$A:$L,12)</f>
        <v>64.400000000000006</v>
      </c>
    </row>
    <row r="139" spans="1:12" x14ac:dyDescent="0.2">
      <c r="A139" s="54">
        <v>21582</v>
      </c>
      <c r="B139" s="72">
        <f>VLOOKUP(Table91213[[#This Row],[Date]],'DB Details'!$A:$L,2)</f>
        <v>70.5</v>
      </c>
      <c r="C139" s="70"/>
      <c r="D139" s="70"/>
      <c r="E139" s="138">
        <f>VLOOKUP(Table91213[[#This Row],[Date]],'DB Details'!$A:$L,5)</f>
        <v>66.599999999999994</v>
      </c>
      <c r="F139" s="138">
        <f>VLOOKUP(Table91213[[#This Row],[Date]],'DB Details'!$A:$L,6)</f>
        <v>70.3</v>
      </c>
      <c r="G139" s="110"/>
      <c r="H139" s="138">
        <f>VLOOKUP(Table91213[[#This Row],[Date]],'DB Details'!$A:$L,8)</f>
        <v>55.5</v>
      </c>
      <c r="I139" s="138">
        <f>VLOOKUP(Table91213[[#This Row],[Date]],'DB Details'!$A:$L,9)</f>
        <v>67.3</v>
      </c>
      <c r="J139" s="138">
        <f>VLOOKUP(Table91213[[#This Row],[Date]],'DB Details'!$A:$L,10)</f>
        <v>62.5</v>
      </c>
      <c r="K139" s="110"/>
      <c r="L139" s="138">
        <f>VLOOKUP(Table91213[[#This Row],[Date]],'DB Details'!$A:$L,12)</f>
        <v>66.900000000000006</v>
      </c>
    </row>
    <row r="140" spans="1:12" x14ac:dyDescent="0.2">
      <c r="A140" s="54">
        <v>21610</v>
      </c>
      <c r="B140" s="72">
        <f>VLOOKUP(Table91213[[#This Row],[Date]],'DB Details'!$A:$L,2)</f>
        <v>70.2</v>
      </c>
      <c r="C140" s="70"/>
      <c r="D140" s="70"/>
      <c r="E140" s="138">
        <f>VLOOKUP(Table91213[[#This Row],[Date]],'DB Details'!$A:$L,5)</f>
        <v>68.900000000000006</v>
      </c>
      <c r="F140" s="138">
        <f>VLOOKUP(Table91213[[#This Row],[Date]],'DB Details'!$A:$L,6)</f>
        <v>71.2</v>
      </c>
      <c r="G140" s="110"/>
      <c r="H140" s="138">
        <f>VLOOKUP(Table91213[[#This Row],[Date]],'DB Details'!$A:$L,8)</f>
        <v>58.4</v>
      </c>
      <c r="I140" s="138">
        <f>VLOOKUP(Table91213[[#This Row],[Date]],'DB Details'!$A:$L,9)</f>
        <v>66.3</v>
      </c>
      <c r="J140" s="138">
        <f>VLOOKUP(Table91213[[#This Row],[Date]],'DB Details'!$A:$L,10)</f>
        <v>62.3</v>
      </c>
      <c r="K140" s="110"/>
      <c r="L140" s="138">
        <f>VLOOKUP(Table91213[[#This Row],[Date]],'DB Details'!$A:$L,12)</f>
        <v>67.099999999999994</v>
      </c>
    </row>
    <row r="141" spans="1:12" x14ac:dyDescent="0.2">
      <c r="A141" s="54">
        <v>21641</v>
      </c>
      <c r="B141" s="72">
        <f>VLOOKUP(Table91213[[#This Row],[Date]],'DB Details'!$A:$L,2)</f>
        <v>66.900000000000006</v>
      </c>
      <c r="C141" s="70"/>
      <c r="D141" s="70"/>
      <c r="E141" s="138">
        <f>VLOOKUP(Table91213[[#This Row],[Date]],'DB Details'!$A:$L,5)</f>
        <v>63.6</v>
      </c>
      <c r="F141" s="138">
        <f>VLOOKUP(Table91213[[#This Row],[Date]],'DB Details'!$A:$L,6)</f>
        <v>72.099999999999994</v>
      </c>
      <c r="G141" s="110"/>
      <c r="H141" s="138">
        <f>VLOOKUP(Table91213[[#This Row],[Date]],'DB Details'!$A:$L,8)</f>
        <v>63.4</v>
      </c>
      <c r="I141" s="138">
        <f>VLOOKUP(Table91213[[#This Row],[Date]],'DB Details'!$A:$L,9)</f>
        <v>64.8</v>
      </c>
      <c r="J141" s="138">
        <f>VLOOKUP(Table91213[[#This Row],[Date]],'DB Details'!$A:$L,10)</f>
        <v>63.6</v>
      </c>
      <c r="K141" s="110"/>
      <c r="L141" s="138">
        <f>VLOOKUP(Table91213[[#This Row],[Date]],'DB Details'!$A:$L,12)</f>
        <v>66.900000000000006</v>
      </c>
    </row>
    <row r="142" spans="1:12" x14ac:dyDescent="0.2">
      <c r="A142" s="54">
        <v>21671</v>
      </c>
      <c r="B142" s="72">
        <f>VLOOKUP(Table91213[[#This Row],[Date]],'DB Details'!$A:$L,2)</f>
        <v>69.900000000000006</v>
      </c>
      <c r="C142" s="70"/>
      <c r="D142" s="70"/>
      <c r="E142" s="138">
        <f>VLOOKUP(Table91213[[#This Row],[Date]],'DB Details'!$A:$L,5)</f>
        <v>65.099999999999994</v>
      </c>
      <c r="F142" s="138">
        <f>VLOOKUP(Table91213[[#This Row],[Date]],'DB Details'!$A:$L,6)</f>
        <v>73.900000000000006</v>
      </c>
      <c r="G142" s="110"/>
      <c r="H142" s="138">
        <f>VLOOKUP(Table91213[[#This Row],[Date]],'DB Details'!$A:$L,8)</f>
        <v>63.8</v>
      </c>
      <c r="I142" s="138">
        <f>VLOOKUP(Table91213[[#This Row],[Date]],'DB Details'!$A:$L,9)</f>
        <v>63</v>
      </c>
      <c r="J142" s="138">
        <f>VLOOKUP(Table91213[[#This Row],[Date]],'DB Details'!$A:$L,10)</f>
        <v>64.8</v>
      </c>
      <c r="K142" s="110"/>
      <c r="L142" s="138">
        <f>VLOOKUP(Table91213[[#This Row],[Date]],'DB Details'!$A:$L,12)</f>
        <v>68.2</v>
      </c>
    </row>
    <row r="143" spans="1:12" x14ac:dyDescent="0.2">
      <c r="A143" s="54">
        <v>21702</v>
      </c>
      <c r="B143" s="72">
        <f>VLOOKUP(Table91213[[#This Row],[Date]],'DB Details'!$A:$L,2)</f>
        <v>64.2</v>
      </c>
      <c r="C143" s="70"/>
      <c r="D143" s="70"/>
      <c r="E143" s="138">
        <f>VLOOKUP(Table91213[[#This Row],[Date]],'DB Details'!$A:$L,5)</f>
        <v>69.5</v>
      </c>
      <c r="F143" s="138">
        <f>VLOOKUP(Table91213[[#This Row],[Date]],'DB Details'!$A:$L,6)</f>
        <v>66.3</v>
      </c>
      <c r="G143" s="110"/>
      <c r="H143" s="138">
        <f>VLOOKUP(Table91213[[#This Row],[Date]],'DB Details'!$A:$L,8)</f>
        <v>65.599999999999994</v>
      </c>
      <c r="I143" s="138">
        <f>VLOOKUP(Table91213[[#This Row],[Date]],'DB Details'!$A:$L,9)</f>
        <v>63.7</v>
      </c>
      <c r="J143" s="138">
        <f>VLOOKUP(Table91213[[#This Row],[Date]],'DB Details'!$A:$L,10)</f>
        <v>62.2</v>
      </c>
      <c r="K143" s="110"/>
      <c r="L143" s="138">
        <f>VLOOKUP(Table91213[[#This Row],[Date]],'DB Details'!$A:$L,12)</f>
        <v>64.400000000000006</v>
      </c>
    </row>
    <row r="144" spans="1:12" x14ac:dyDescent="0.2">
      <c r="A144" s="54">
        <v>21732</v>
      </c>
      <c r="B144" s="72">
        <f>VLOOKUP(Table91213[[#This Row],[Date]],'DB Details'!$A:$L,2)</f>
        <v>61.3</v>
      </c>
      <c r="C144" s="70"/>
      <c r="D144" s="70"/>
      <c r="E144" s="138">
        <f>VLOOKUP(Table91213[[#This Row],[Date]],'DB Details'!$A:$L,5)</f>
        <v>63.9</v>
      </c>
      <c r="F144" s="138">
        <f>VLOOKUP(Table91213[[#This Row],[Date]],'DB Details'!$A:$L,6)</f>
        <v>64.8</v>
      </c>
      <c r="G144" s="110"/>
      <c r="H144" s="138">
        <f>VLOOKUP(Table91213[[#This Row],[Date]],'DB Details'!$A:$L,8)</f>
        <v>62</v>
      </c>
      <c r="I144" s="138">
        <f>VLOOKUP(Table91213[[#This Row],[Date]],'DB Details'!$A:$L,9)</f>
        <v>59.1</v>
      </c>
      <c r="J144" s="138">
        <f>VLOOKUP(Table91213[[#This Row],[Date]],'DB Details'!$A:$L,10)</f>
        <v>59</v>
      </c>
      <c r="K144" s="110"/>
      <c r="L144" s="138">
        <f>VLOOKUP(Table91213[[#This Row],[Date]],'DB Details'!$A:$L,12)</f>
        <v>61.5</v>
      </c>
    </row>
    <row r="145" spans="1:12" x14ac:dyDescent="0.2">
      <c r="A145" s="54">
        <v>21763</v>
      </c>
      <c r="B145" s="72">
        <f>VLOOKUP(Table91213[[#This Row],[Date]],'DB Details'!$A:$L,2)</f>
        <v>54.4</v>
      </c>
      <c r="C145" s="70"/>
      <c r="D145" s="70"/>
      <c r="E145" s="138">
        <f>VLOOKUP(Table91213[[#This Row],[Date]],'DB Details'!$A:$L,5)</f>
        <v>57.6</v>
      </c>
      <c r="F145" s="138">
        <f>VLOOKUP(Table91213[[#This Row],[Date]],'DB Details'!$A:$L,6)</f>
        <v>57.4</v>
      </c>
      <c r="G145" s="110"/>
      <c r="H145" s="138">
        <f>VLOOKUP(Table91213[[#This Row],[Date]],'DB Details'!$A:$L,8)</f>
        <v>50.9</v>
      </c>
      <c r="I145" s="138">
        <f>VLOOKUP(Table91213[[#This Row],[Date]],'DB Details'!$A:$L,9)</f>
        <v>57.4</v>
      </c>
      <c r="J145" s="138">
        <f>VLOOKUP(Table91213[[#This Row],[Date]],'DB Details'!$A:$L,10)</f>
        <v>53.6</v>
      </c>
      <c r="K145" s="110"/>
      <c r="L145" s="138">
        <f>VLOOKUP(Table91213[[#This Row],[Date]],'DB Details'!$A:$L,12)</f>
        <v>55.1</v>
      </c>
    </row>
    <row r="146" spans="1:12" x14ac:dyDescent="0.2">
      <c r="A146" s="54">
        <v>21794</v>
      </c>
      <c r="B146" s="72">
        <f>VLOOKUP(Table91213[[#This Row],[Date]],'DB Details'!$A:$L,2)</f>
        <v>43.7</v>
      </c>
      <c r="C146" s="70"/>
      <c r="D146" s="70"/>
      <c r="E146" s="138">
        <f>VLOOKUP(Table91213[[#This Row],[Date]],'DB Details'!$A:$L,5)</f>
        <v>61.6</v>
      </c>
      <c r="F146" s="138">
        <f>VLOOKUP(Table91213[[#This Row],[Date]],'DB Details'!$A:$L,6)</f>
        <v>50.9</v>
      </c>
      <c r="G146" s="110"/>
      <c r="H146" s="138">
        <f>VLOOKUP(Table91213[[#This Row],[Date]],'DB Details'!$A:$L,8)</f>
        <v>42.3</v>
      </c>
      <c r="I146" s="138">
        <f>VLOOKUP(Table91213[[#This Row],[Date]],'DB Details'!$A:$L,9)</f>
        <v>57.5</v>
      </c>
      <c r="J146" s="138">
        <f>VLOOKUP(Table91213[[#This Row],[Date]],'DB Details'!$A:$L,10)</f>
        <v>48</v>
      </c>
      <c r="K146" s="110"/>
      <c r="L146" s="138">
        <f>VLOOKUP(Table91213[[#This Row],[Date]],'DB Details'!$A:$L,12)</f>
        <v>48.3</v>
      </c>
    </row>
    <row r="147" spans="1:12" x14ac:dyDescent="0.2">
      <c r="A147" s="54">
        <v>21824</v>
      </c>
      <c r="B147" s="72">
        <f>VLOOKUP(Table91213[[#This Row],[Date]],'DB Details'!$A:$L,2)</f>
        <v>50</v>
      </c>
      <c r="C147" s="70"/>
      <c r="D147" s="70"/>
      <c r="E147" s="138">
        <f>VLOOKUP(Table91213[[#This Row],[Date]],'DB Details'!$A:$L,5)</f>
        <v>63.1</v>
      </c>
      <c r="F147" s="138">
        <f>VLOOKUP(Table91213[[#This Row],[Date]],'DB Details'!$A:$L,6)</f>
        <v>50.4</v>
      </c>
      <c r="G147" s="110"/>
      <c r="H147" s="138">
        <f>VLOOKUP(Table91213[[#This Row],[Date]],'DB Details'!$A:$L,8)</f>
        <v>39.1</v>
      </c>
      <c r="I147" s="138">
        <f>VLOOKUP(Table91213[[#This Row],[Date]],'DB Details'!$A:$L,9)</f>
        <v>58.5</v>
      </c>
      <c r="J147" s="138">
        <f>VLOOKUP(Table91213[[#This Row],[Date]],'DB Details'!$A:$L,10)</f>
        <v>47.3</v>
      </c>
      <c r="K147" s="110"/>
      <c r="L147" s="138">
        <f>VLOOKUP(Table91213[[#This Row],[Date]],'DB Details'!$A:$L,12)</f>
        <v>49.7</v>
      </c>
    </row>
    <row r="148" spans="1:12" x14ac:dyDescent="0.2">
      <c r="A148" s="54">
        <v>21855</v>
      </c>
      <c r="B148" s="72">
        <f>VLOOKUP(Table91213[[#This Row],[Date]],'DB Details'!$A:$L,2)</f>
        <v>51.1</v>
      </c>
      <c r="C148" s="70"/>
      <c r="D148" s="70"/>
      <c r="E148" s="138">
        <f>VLOOKUP(Table91213[[#This Row],[Date]],'DB Details'!$A:$L,5)</f>
        <v>65.099999999999994</v>
      </c>
      <c r="F148" s="138">
        <f>VLOOKUP(Table91213[[#This Row],[Date]],'DB Details'!$A:$L,6)</f>
        <v>51.9</v>
      </c>
      <c r="G148" s="110"/>
      <c r="H148" s="138">
        <f>VLOOKUP(Table91213[[#This Row],[Date]],'DB Details'!$A:$L,8)</f>
        <v>43.4</v>
      </c>
      <c r="I148" s="138">
        <f>VLOOKUP(Table91213[[#This Row],[Date]],'DB Details'!$A:$L,9)</f>
        <v>54.6</v>
      </c>
      <c r="J148" s="138">
        <f>VLOOKUP(Table91213[[#This Row],[Date]],'DB Details'!$A:$L,10)</f>
        <v>48.8</v>
      </c>
      <c r="K148" s="110"/>
      <c r="L148" s="138">
        <f>VLOOKUP(Table91213[[#This Row],[Date]],'DB Details'!$A:$L,12)</f>
        <v>50.6</v>
      </c>
    </row>
    <row r="149" spans="1:12" x14ac:dyDescent="0.2">
      <c r="A149" s="54">
        <v>21885</v>
      </c>
      <c r="B149" s="72">
        <f>VLOOKUP(Table91213[[#This Row],[Date]],'DB Details'!$A:$L,2)</f>
        <v>62.8</v>
      </c>
      <c r="C149" s="70"/>
      <c r="D149" s="70"/>
      <c r="E149" s="138">
        <f>VLOOKUP(Table91213[[#This Row],[Date]],'DB Details'!$A:$L,5)</f>
        <v>63.6</v>
      </c>
      <c r="F149" s="138">
        <f>VLOOKUP(Table91213[[#This Row],[Date]],'DB Details'!$A:$L,6)</f>
        <v>61.7</v>
      </c>
      <c r="G149" s="110"/>
      <c r="H149" s="138">
        <f>VLOOKUP(Table91213[[#This Row],[Date]],'DB Details'!$A:$L,8)</f>
        <v>49.1</v>
      </c>
      <c r="I149" s="138">
        <f>VLOOKUP(Table91213[[#This Row],[Date]],'DB Details'!$A:$L,9)</f>
        <v>53.7</v>
      </c>
      <c r="J149" s="138">
        <f>VLOOKUP(Table91213[[#This Row],[Date]],'DB Details'!$A:$L,10)</f>
        <v>54.8</v>
      </c>
      <c r="K149" s="110"/>
      <c r="L149" s="138">
        <f>VLOOKUP(Table91213[[#This Row],[Date]],'DB Details'!$A:$L,12)</f>
        <v>58.2</v>
      </c>
    </row>
    <row r="150" spans="1:12" x14ac:dyDescent="0.2">
      <c r="A150" s="54">
        <v>21916</v>
      </c>
      <c r="B150" s="72">
        <f>VLOOKUP(Table91213[[#This Row],[Date]],'DB Details'!$A:$L,2)</f>
        <v>65.400000000000006</v>
      </c>
      <c r="C150" s="70"/>
      <c r="D150" s="70"/>
      <c r="E150" s="138">
        <f>VLOOKUP(Table91213[[#This Row],[Date]],'DB Details'!$A:$L,5)</f>
        <v>63.8</v>
      </c>
      <c r="F150" s="138">
        <f>VLOOKUP(Table91213[[#This Row],[Date]],'DB Details'!$A:$L,6)</f>
        <v>71.900000000000006</v>
      </c>
      <c r="G150" s="110"/>
      <c r="H150" s="138">
        <f>VLOOKUP(Table91213[[#This Row],[Date]],'DB Details'!$A:$L,8)</f>
        <v>48.3</v>
      </c>
      <c r="I150" s="138">
        <f>VLOOKUP(Table91213[[#This Row],[Date]],'DB Details'!$A:$L,9)</f>
        <v>46.2</v>
      </c>
      <c r="J150" s="138">
        <f>VLOOKUP(Table91213[[#This Row],[Date]],'DB Details'!$A:$L,10)</f>
        <v>60.8</v>
      </c>
      <c r="K150" s="110"/>
      <c r="L150" s="138">
        <f>VLOOKUP(Table91213[[#This Row],[Date]],'DB Details'!$A:$L,12)</f>
        <v>61.5</v>
      </c>
    </row>
    <row r="151" spans="1:12" x14ac:dyDescent="0.2">
      <c r="A151" s="54">
        <v>21947</v>
      </c>
      <c r="B151" s="72">
        <f>VLOOKUP(Table91213[[#This Row],[Date]],'DB Details'!$A:$L,2)</f>
        <v>52.5</v>
      </c>
      <c r="C151" s="70"/>
      <c r="D151" s="70"/>
      <c r="E151" s="138">
        <f>VLOOKUP(Table91213[[#This Row],[Date]],'DB Details'!$A:$L,5)</f>
        <v>60.9</v>
      </c>
      <c r="F151" s="138">
        <f>VLOOKUP(Table91213[[#This Row],[Date]],'DB Details'!$A:$L,6)</f>
        <v>58.6</v>
      </c>
      <c r="G151" s="110"/>
      <c r="H151" s="138">
        <f>VLOOKUP(Table91213[[#This Row],[Date]],'DB Details'!$A:$L,8)</f>
        <v>56.6</v>
      </c>
      <c r="I151" s="138">
        <f>VLOOKUP(Table91213[[#This Row],[Date]],'DB Details'!$A:$L,9)</f>
        <v>31.7</v>
      </c>
      <c r="J151" s="138">
        <f>VLOOKUP(Table91213[[#This Row],[Date]],'DB Details'!$A:$L,10)</f>
        <v>57.2</v>
      </c>
      <c r="K151" s="110"/>
      <c r="L151" s="138">
        <f>VLOOKUP(Table91213[[#This Row],[Date]],'DB Details'!$A:$L,12)</f>
        <v>52.3</v>
      </c>
    </row>
    <row r="152" spans="1:12" x14ac:dyDescent="0.2">
      <c r="A152" s="54">
        <v>21976</v>
      </c>
      <c r="B152" s="72">
        <f>VLOOKUP(Table91213[[#This Row],[Date]],'DB Details'!$A:$L,2)</f>
        <v>52.2</v>
      </c>
      <c r="C152" s="70"/>
      <c r="D152" s="70"/>
      <c r="E152" s="138">
        <f>VLOOKUP(Table91213[[#This Row],[Date]],'DB Details'!$A:$L,5)</f>
        <v>57.3</v>
      </c>
      <c r="F152" s="138">
        <f>VLOOKUP(Table91213[[#This Row],[Date]],'DB Details'!$A:$L,6)</f>
        <v>52.4</v>
      </c>
      <c r="G152" s="110"/>
      <c r="H152" s="138">
        <f>VLOOKUP(Table91213[[#This Row],[Date]],'DB Details'!$A:$L,8)</f>
        <v>50.7</v>
      </c>
      <c r="I152" s="138">
        <f>VLOOKUP(Table91213[[#This Row],[Date]],'DB Details'!$A:$L,9)</f>
        <v>28.8</v>
      </c>
      <c r="J152" s="138">
        <f>VLOOKUP(Table91213[[#This Row],[Date]],'DB Details'!$A:$L,10)</f>
        <v>48</v>
      </c>
      <c r="K152" s="110"/>
      <c r="L152" s="138">
        <f>VLOOKUP(Table91213[[#This Row],[Date]],'DB Details'!$A:$L,12)</f>
        <v>47.8</v>
      </c>
    </row>
    <row r="153" spans="1:12" x14ac:dyDescent="0.2">
      <c r="A153" s="54">
        <v>22007</v>
      </c>
      <c r="B153" s="72">
        <f>VLOOKUP(Table91213[[#This Row],[Date]],'DB Details'!$A:$L,2)</f>
        <v>52</v>
      </c>
      <c r="C153" s="70"/>
      <c r="D153" s="70"/>
      <c r="E153" s="138">
        <f>VLOOKUP(Table91213[[#This Row],[Date]],'DB Details'!$A:$L,5)</f>
        <v>60.4</v>
      </c>
      <c r="F153" s="138">
        <f>VLOOKUP(Table91213[[#This Row],[Date]],'DB Details'!$A:$L,6)</f>
        <v>49.8</v>
      </c>
      <c r="G153" s="110"/>
      <c r="H153" s="138">
        <f>VLOOKUP(Table91213[[#This Row],[Date]],'DB Details'!$A:$L,8)</f>
        <v>45.5</v>
      </c>
      <c r="I153" s="138">
        <f>VLOOKUP(Table91213[[#This Row],[Date]],'DB Details'!$A:$L,9)</f>
        <v>28.9</v>
      </c>
      <c r="J153" s="138">
        <f>VLOOKUP(Table91213[[#This Row],[Date]],'DB Details'!$A:$L,10)</f>
        <v>42</v>
      </c>
      <c r="K153" s="110"/>
      <c r="L153" s="138">
        <f>VLOOKUP(Table91213[[#This Row],[Date]],'DB Details'!$A:$L,12)</f>
        <v>45.3</v>
      </c>
    </row>
    <row r="154" spans="1:12" x14ac:dyDescent="0.2">
      <c r="A154" s="54">
        <v>22037</v>
      </c>
      <c r="B154" s="72">
        <f>VLOOKUP(Table91213[[#This Row],[Date]],'DB Details'!$A:$L,2)</f>
        <v>45.8</v>
      </c>
      <c r="C154" s="70"/>
      <c r="D154" s="70"/>
      <c r="E154" s="138">
        <f>VLOOKUP(Table91213[[#This Row],[Date]],'DB Details'!$A:$L,5)</f>
        <v>57</v>
      </c>
      <c r="F154" s="138">
        <f>VLOOKUP(Table91213[[#This Row],[Date]],'DB Details'!$A:$L,6)</f>
        <v>45</v>
      </c>
      <c r="G154" s="110"/>
      <c r="H154" s="138">
        <f>VLOOKUP(Table91213[[#This Row],[Date]],'DB Details'!$A:$L,8)</f>
        <v>42.5</v>
      </c>
      <c r="I154" s="138">
        <f>VLOOKUP(Table91213[[#This Row],[Date]],'DB Details'!$A:$L,9)</f>
        <v>32.299999999999997</v>
      </c>
      <c r="J154" s="138">
        <f>VLOOKUP(Table91213[[#This Row],[Date]],'DB Details'!$A:$L,10)</f>
        <v>42.5</v>
      </c>
      <c r="K154" s="110"/>
      <c r="L154" s="138">
        <f>VLOOKUP(Table91213[[#This Row],[Date]],'DB Details'!$A:$L,12)</f>
        <v>42.6</v>
      </c>
    </row>
    <row r="155" spans="1:12" x14ac:dyDescent="0.2">
      <c r="A155" s="54">
        <v>22068</v>
      </c>
      <c r="B155" s="72">
        <f>VLOOKUP(Table91213[[#This Row],[Date]],'DB Details'!$A:$L,2)</f>
        <v>49.2</v>
      </c>
      <c r="C155" s="70"/>
      <c r="D155" s="70"/>
      <c r="E155" s="138">
        <f>VLOOKUP(Table91213[[#This Row],[Date]],'DB Details'!$A:$L,5)</f>
        <v>52.6</v>
      </c>
      <c r="F155" s="138">
        <f>VLOOKUP(Table91213[[#This Row],[Date]],'DB Details'!$A:$L,6)</f>
        <v>48.5</v>
      </c>
      <c r="G155" s="110"/>
      <c r="H155" s="138">
        <f>VLOOKUP(Table91213[[#This Row],[Date]],'DB Details'!$A:$L,8)</f>
        <v>43.9</v>
      </c>
      <c r="I155" s="138">
        <f>VLOOKUP(Table91213[[#This Row],[Date]],'DB Details'!$A:$L,9)</f>
        <v>34.799999999999997</v>
      </c>
      <c r="J155" s="138">
        <f>VLOOKUP(Table91213[[#This Row],[Date]],'DB Details'!$A:$L,10)</f>
        <v>39.700000000000003</v>
      </c>
      <c r="K155" s="110"/>
      <c r="L155" s="138">
        <f>VLOOKUP(Table91213[[#This Row],[Date]],'DB Details'!$A:$L,12)</f>
        <v>44.4</v>
      </c>
    </row>
    <row r="156" spans="1:12" x14ac:dyDescent="0.2">
      <c r="A156" s="54">
        <v>22098</v>
      </c>
      <c r="B156" s="72">
        <f>VLOOKUP(Table91213[[#This Row],[Date]],'DB Details'!$A:$L,2)</f>
        <v>45.7</v>
      </c>
      <c r="C156" s="70"/>
      <c r="D156" s="70"/>
      <c r="E156" s="138">
        <f>VLOOKUP(Table91213[[#This Row],[Date]],'DB Details'!$A:$L,5)</f>
        <v>49.9</v>
      </c>
      <c r="F156" s="138">
        <f>VLOOKUP(Table91213[[#This Row],[Date]],'DB Details'!$A:$L,6)</f>
        <v>48.2</v>
      </c>
      <c r="G156" s="110"/>
      <c r="H156" s="138">
        <f>VLOOKUP(Table91213[[#This Row],[Date]],'DB Details'!$A:$L,8)</f>
        <v>41.9</v>
      </c>
      <c r="I156" s="138">
        <f>VLOOKUP(Table91213[[#This Row],[Date]],'DB Details'!$A:$L,9)</f>
        <v>35.799999999999997</v>
      </c>
      <c r="J156" s="138">
        <f>VLOOKUP(Table91213[[#This Row],[Date]],'DB Details'!$A:$L,10)</f>
        <v>42.1</v>
      </c>
      <c r="K156" s="110"/>
      <c r="L156" s="138">
        <f>VLOOKUP(Table91213[[#This Row],[Date]],'DB Details'!$A:$L,12)</f>
        <v>43.7</v>
      </c>
    </row>
    <row r="157" spans="1:12" x14ac:dyDescent="0.2">
      <c r="A157" s="54">
        <v>22129</v>
      </c>
      <c r="B157" s="72">
        <f>VLOOKUP(Table91213[[#This Row],[Date]],'DB Details'!$A:$L,2)</f>
        <v>55.6</v>
      </c>
      <c r="C157" s="70"/>
      <c r="D157" s="70"/>
      <c r="E157" s="138">
        <f>VLOOKUP(Table91213[[#This Row],[Date]],'DB Details'!$A:$L,5)</f>
        <v>50.6</v>
      </c>
      <c r="F157" s="138">
        <f>VLOOKUP(Table91213[[#This Row],[Date]],'DB Details'!$A:$L,6)</f>
        <v>50.3</v>
      </c>
      <c r="G157" s="110"/>
      <c r="H157" s="138">
        <f>VLOOKUP(Table91213[[#This Row],[Date]],'DB Details'!$A:$L,8)</f>
        <v>39.1</v>
      </c>
      <c r="I157" s="138">
        <f>VLOOKUP(Table91213[[#This Row],[Date]],'DB Details'!$A:$L,9)</f>
        <v>38</v>
      </c>
      <c r="J157" s="138">
        <f>VLOOKUP(Table91213[[#This Row],[Date]],'DB Details'!$A:$L,10)</f>
        <v>43.6</v>
      </c>
      <c r="K157" s="110"/>
      <c r="L157" s="138">
        <f>VLOOKUP(Table91213[[#This Row],[Date]],'DB Details'!$A:$L,12)</f>
        <v>47.6</v>
      </c>
    </row>
    <row r="158" spans="1:12" x14ac:dyDescent="0.2">
      <c r="A158" s="54">
        <v>22160</v>
      </c>
      <c r="B158" s="72">
        <f>VLOOKUP(Table91213[[#This Row],[Date]],'DB Details'!$A:$L,2)</f>
        <v>50.5</v>
      </c>
      <c r="C158" s="70"/>
      <c r="D158" s="70"/>
      <c r="E158" s="138">
        <f>VLOOKUP(Table91213[[#This Row],[Date]],'DB Details'!$A:$L,5)</f>
        <v>48.4</v>
      </c>
      <c r="F158" s="138">
        <f>VLOOKUP(Table91213[[#This Row],[Date]],'DB Details'!$A:$L,6)</f>
        <v>50</v>
      </c>
      <c r="G158" s="110"/>
      <c r="H158" s="138">
        <f>VLOOKUP(Table91213[[#This Row],[Date]],'DB Details'!$A:$L,8)</f>
        <v>40.799999999999997</v>
      </c>
      <c r="I158" s="138">
        <f>VLOOKUP(Table91213[[#This Row],[Date]],'DB Details'!$A:$L,9)</f>
        <v>37.299999999999997</v>
      </c>
      <c r="J158" s="138">
        <f>VLOOKUP(Table91213[[#This Row],[Date]],'DB Details'!$A:$L,10)</f>
        <v>40.200000000000003</v>
      </c>
      <c r="K158" s="110"/>
      <c r="L158" s="138">
        <f>VLOOKUP(Table91213[[#This Row],[Date]],'DB Details'!$A:$L,12)</f>
        <v>45.4</v>
      </c>
    </row>
    <row r="159" spans="1:12" x14ac:dyDescent="0.2">
      <c r="A159" s="54">
        <v>22190</v>
      </c>
      <c r="B159" s="72">
        <f>VLOOKUP(Table91213[[#This Row],[Date]],'DB Details'!$A:$L,2)</f>
        <v>50.1</v>
      </c>
      <c r="C159" s="70"/>
      <c r="D159" s="70"/>
      <c r="E159" s="138">
        <f>VLOOKUP(Table91213[[#This Row],[Date]],'DB Details'!$A:$L,5)</f>
        <v>45</v>
      </c>
      <c r="F159" s="138">
        <f>VLOOKUP(Table91213[[#This Row],[Date]],'DB Details'!$A:$L,6)</f>
        <v>51.2</v>
      </c>
      <c r="G159" s="110"/>
      <c r="H159" s="138">
        <f>VLOOKUP(Table91213[[#This Row],[Date]],'DB Details'!$A:$L,8)</f>
        <v>39.700000000000003</v>
      </c>
      <c r="I159" s="138">
        <f>VLOOKUP(Table91213[[#This Row],[Date]],'DB Details'!$A:$L,9)</f>
        <v>36.200000000000003</v>
      </c>
      <c r="J159" s="138">
        <f>VLOOKUP(Table91213[[#This Row],[Date]],'DB Details'!$A:$L,10)</f>
        <v>43.7</v>
      </c>
      <c r="K159" s="110"/>
      <c r="L159" s="138">
        <f>VLOOKUP(Table91213[[#This Row],[Date]],'DB Details'!$A:$L,12)</f>
        <v>46</v>
      </c>
    </row>
    <row r="160" spans="1:12" x14ac:dyDescent="0.2">
      <c r="A160" s="54">
        <v>22221</v>
      </c>
      <c r="B160" s="72">
        <f>VLOOKUP(Table91213[[#This Row],[Date]],'DB Details'!$A:$L,2)</f>
        <v>48.2</v>
      </c>
      <c r="C160" s="70"/>
      <c r="D160" s="70"/>
      <c r="E160" s="138">
        <f>VLOOKUP(Table91213[[#This Row],[Date]],'DB Details'!$A:$L,5)</f>
        <v>46.9</v>
      </c>
      <c r="F160" s="138">
        <f>VLOOKUP(Table91213[[#This Row],[Date]],'DB Details'!$A:$L,6)</f>
        <v>45.6</v>
      </c>
      <c r="G160" s="110"/>
      <c r="H160" s="138">
        <f>VLOOKUP(Table91213[[#This Row],[Date]],'DB Details'!$A:$L,8)</f>
        <v>41.7</v>
      </c>
      <c r="I160" s="138">
        <f>VLOOKUP(Table91213[[#This Row],[Date]],'DB Details'!$A:$L,9)</f>
        <v>37.6</v>
      </c>
      <c r="J160" s="138">
        <f>VLOOKUP(Table91213[[#This Row],[Date]],'DB Details'!$A:$L,10)</f>
        <v>43</v>
      </c>
      <c r="K160" s="110"/>
      <c r="L160" s="138">
        <f>VLOOKUP(Table91213[[#This Row],[Date]],'DB Details'!$A:$L,12)</f>
        <v>44.3</v>
      </c>
    </row>
    <row r="161" spans="1:12" x14ac:dyDescent="0.2">
      <c r="A161" s="54">
        <v>22251</v>
      </c>
      <c r="B161" s="72">
        <f>VLOOKUP(Table91213[[#This Row],[Date]],'DB Details'!$A:$L,2)</f>
        <v>47.5</v>
      </c>
      <c r="C161" s="70"/>
      <c r="D161" s="70"/>
      <c r="E161" s="138">
        <f>VLOOKUP(Table91213[[#This Row],[Date]],'DB Details'!$A:$L,5)</f>
        <v>46.6</v>
      </c>
      <c r="F161" s="138">
        <f>VLOOKUP(Table91213[[#This Row],[Date]],'DB Details'!$A:$L,6)</f>
        <v>47.5</v>
      </c>
      <c r="G161" s="110"/>
      <c r="H161" s="138">
        <f>VLOOKUP(Table91213[[#This Row],[Date]],'DB Details'!$A:$L,8)</f>
        <v>39.299999999999997</v>
      </c>
      <c r="I161" s="138">
        <f>VLOOKUP(Table91213[[#This Row],[Date]],'DB Details'!$A:$L,9)</f>
        <v>40.4</v>
      </c>
      <c r="J161" s="138">
        <f>VLOOKUP(Table91213[[#This Row],[Date]],'DB Details'!$A:$L,10)</f>
        <v>40.700000000000003</v>
      </c>
      <c r="K161" s="110"/>
      <c r="L161" s="138">
        <f>VLOOKUP(Table91213[[#This Row],[Date]],'DB Details'!$A:$L,12)</f>
        <v>44.3</v>
      </c>
    </row>
    <row r="162" spans="1:12" x14ac:dyDescent="0.2">
      <c r="A162" s="54">
        <v>22282</v>
      </c>
      <c r="B162" s="72">
        <f>VLOOKUP(Table91213[[#This Row],[Date]],'DB Details'!$A:$L,2)</f>
        <v>47.2</v>
      </c>
      <c r="C162" s="70"/>
      <c r="D162" s="70"/>
      <c r="E162" s="138">
        <f>VLOOKUP(Table91213[[#This Row],[Date]],'DB Details'!$A:$L,5)</f>
        <v>49.1</v>
      </c>
      <c r="F162" s="138">
        <f>VLOOKUP(Table91213[[#This Row],[Date]],'DB Details'!$A:$L,6)</f>
        <v>47.3</v>
      </c>
      <c r="G162" s="110"/>
      <c r="H162" s="138">
        <f>VLOOKUP(Table91213[[#This Row],[Date]],'DB Details'!$A:$L,8)</f>
        <v>40.5</v>
      </c>
      <c r="I162" s="138">
        <f>VLOOKUP(Table91213[[#This Row],[Date]],'DB Details'!$A:$L,9)</f>
        <v>39.200000000000003</v>
      </c>
      <c r="J162" s="138">
        <f>VLOOKUP(Table91213[[#This Row],[Date]],'DB Details'!$A:$L,10)</f>
        <v>39.700000000000003</v>
      </c>
      <c r="K162" s="110"/>
      <c r="L162" s="138">
        <f>VLOOKUP(Table91213[[#This Row],[Date]],'DB Details'!$A:$L,12)</f>
        <v>43.9</v>
      </c>
    </row>
    <row r="163" spans="1:12" x14ac:dyDescent="0.2">
      <c r="A163" s="54">
        <v>22313</v>
      </c>
      <c r="B163" s="72">
        <f>VLOOKUP(Table91213[[#This Row],[Date]],'DB Details'!$A:$L,2)</f>
        <v>48.7</v>
      </c>
      <c r="C163" s="70"/>
      <c r="D163" s="70"/>
      <c r="E163" s="138">
        <f>VLOOKUP(Table91213[[#This Row],[Date]],'DB Details'!$A:$L,5)</f>
        <v>50.3</v>
      </c>
      <c r="F163" s="138">
        <f>VLOOKUP(Table91213[[#This Row],[Date]],'DB Details'!$A:$L,6)</f>
        <v>49.2</v>
      </c>
      <c r="G163" s="110"/>
      <c r="H163" s="138">
        <f>VLOOKUP(Table91213[[#This Row],[Date]],'DB Details'!$A:$L,8)</f>
        <v>36.6</v>
      </c>
      <c r="I163" s="138">
        <f>VLOOKUP(Table91213[[#This Row],[Date]],'DB Details'!$A:$L,9)</f>
        <v>41.1</v>
      </c>
      <c r="J163" s="138">
        <f>VLOOKUP(Table91213[[#This Row],[Date]],'DB Details'!$A:$L,10)</f>
        <v>34.200000000000003</v>
      </c>
      <c r="K163" s="110"/>
      <c r="L163" s="138">
        <f>VLOOKUP(Table91213[[#This Row],[Date]],'DB Details'!$A:$L,12)</f>
        <v>43.6</v>
      </c>
    </row>
    <row r="164" spans="1:12" x14ac:dyDescent="0.2">
      <c r="A164" s="54">
        <v>22341</v>
      </c>
      <c r="B164" s="72">
        <f>VLOOKUP(Table91213[[#This Row],[Date]],'DB Details'!$A:$L,2)</f>
        <v>55.2</v>
      </c>
      <c r="C164" s="70"/>
      <c r="D164" s="70"/>
      <c r="E164" s="138">
        <f>VLOOKUP(Table91213[[#This Row],[Date]],'DB Details'!$A:$L,5)</f>
        <v>50.2</v>
      </c>
      <c r="F164" s="138">
        <f>VLOOKUP(Table91213[[#This Row],[Date]],'DB Details'!$A:$L,6)</f>
        <v>55.4</v>
      </c>
      <c r="G164" s="110"/>
      <c r="H164" s="138">
        <f>VLOOKUP(Table91213[[#This Row],[Date]],'DB Details'!$A:$L,8)</f>
        <v>38.9</v>
      </c>
      <c r="I164" s="138">
        <f>VLOOKUP(Table91213[[#This Row],[Date]],'DB Details'!$A:$L,9)</f>
        <v>42.1</v>
      </c>
      <c r="J164" s="138">
        <f>VLOOKUP(Table91213[[#This Row],[Date]],'DB Details'!$A:$L,10)</f>
        <v>42.2</v>
      </c>
      <c r="K164" s="110"/>
      <c r="L164" s="138">
        <f>VLOOKUP(Table91213[[#This Row],[Date]],'DB Details'!$A:$L,12)</f>
        <v>49.1</v>
      </c>
    </row>
    <row r="165" spans="1:12" x14ac:dyDescent="0.2">
      <c r="A165" s="54">
        <v>22372</v>
      </c>
      <c r="B165" s="72">
        <f>VLOOKUP(Table91213[[#This Row],[Date]],'DB Details'!$A:$L,2)</f>
        <v>67.7</v>
      </c>
      <c r="C165" s="70"/>
      <c r="D165" s="70"/>
      <c r="E165" s="138">
        <f>VLOOKUP(Table91213[[#This Row],[Date]],'DB Details'!$A:$L,5)</f>
        <v>51.8</v>
      </c>
      <c r="F165" s="138">
        <f>VLOOKUP(Table91213[[#This Row],[Date]],'DB Details'!$A:$L,6)</f>
        <v>61.7</v>
      </c>
      <c r="G165" s="110"/>
      <c r="H165" s="138">
        <f>VLOOKUP(Table91213[[#This Row],[Date]],'DB Details'!$A:$L,8)</f>
        <v>41.3</v>
      </c>
      <c r="I165" s="138">
        <f>VLOOKUP(Table91213[[#This Row],[Date]],'DB Details'!$A:$L,9)</f>
        <v>47.5</v>
      </c>
      <c r="J165" s="138">
        <f>VLOOKUP(Table91213[[#This Row],[Date]],'DB Details'!$A:$L,10)</f>
        <v>53.2</v>
      </c>
      <c r="K165" s="110"/>
      <c r="L165" s="138">
        <f>VLOOKUP(Table91213[[#This Row],[Date]],'DB Details'!$A:$L,12)</f>
        <v>57.6</v>
      </c>
    </row>
    <row r="166" spans="1:12" x14ac:dyDescent="0.2">
      <c r="A166" s="54">
        <v>22402</v>
      </c>
      <c r="B166" s="72">
        <f>VLOOKUP(Table91213[[#This Row],[Date]],'DB Details'!$A:$L,2)</f>
        <v>64.8</v>
      </c>
      <c r="C166" s="70"/>
      <c r="D166" s="70"/>
      <c r="E166" s="138">
        <f>VLOOKUP(Table91213[[#This Row],[Date]],'DB Details'!$A:$L,5)</f>
        <v>55</v>
      </c>
      <c r="F166" s="138">
        <f>VLOOKUP(Table91213[[#This Row],[Date]],'DB Details'!$A:$L,6)</f>
        <v>66.599999999999994</v>
      </c>
      <c r="G166" s="110"/>
      <c r="H166" s="138">
        <f>VLOOKUP(Table91213[[#This Row],[Date]],'DB Details'!$A:$L,8)</f>
        <v>44</v>
      </c>
      <c r="I166" s="138">
        <f>VLOOKUP(Table91213[[#This Row],[Date]],'DB Details'!$A:$L,9)</f>
        <v>47.9</v>
      </c>
      <c r="J166" s="138">
        <f>VLOOKUP(Table91213[[#This Row],[Date]],'DB Details'!$A:$L,10)</f>
        <v>56.3</v>
      </c>
      <c r="K166" s="110"/>
      <c r="L166" s="138">
        <f>VLOOKUP(Table91213[[#This Row],[Date]],'DB Details'!$A:$L,12)</f>
        <v>58.9</v>
      </c>
    </row>
    <row r="167" spans="1:12" x14ac:dyDescent="0.2">
      <c r="A167" s="54">
        <v>22433</v>
      </c>
      <c r="B167" s="72">
        <f>VLOOKUP(Table91213[[#This Row],[Date]],'DB Details'!$A:$L,2)</f>
        <v>64</v>
      </c>
      <c r="C167" s="70"/>
      <c r="D167" s="70"/>
      <c r="E167" s="138">
        <f>VLOOKUP(Table91213[[#This Row],[Date]],'DB Details'!$A:$L,5)</f>
        <v>50</v>
      </c>
      <c r="F167" s="138">
        <f>VLOOKUP(Table91213[[#This Row],[Date]],'DB Details'!$A:$L,6)</f>
        <v>65.3</v>
      </c>
      <c r="G167" s="110"/>
      <c r="H167" s="138">
        <f>VLOOKUP(Table91213[[#This Row],[Date]],'DB Details'!$A:$L,8)</f>
        <v>42</v>
      </c>
      <c r="I167" s="138">
        <f>VLOOKUP(Table91213[[#This Row],[Date]],'DB Details'!$A:$L,9)</f>
        <v>49.3</v>
      </c>
      <c r="J167" s="138">
        <f>VLOOKUP(Table91213[[#This Row],[Date]],'DB Details'!$A:$L,10)</f>
        <v>55.1</v>
      </c>
      <c r="K167" s="110"/>
      <c r="L167" s="138">
        <f>VLOOKUP(Table91213[[#This Row],[Date]],'DB Details'!$A:$L,12)</f>
        <v>58.1</v>
      </c>
    </row>
    <row r="168" spans="1:12" x14ac:dyDescent="0.2">
      <c r="A168" s="54">
        <v>22463</v>
      </c>
      <c r="B168" s="72">
        <f>VLOOKUP(Table91213[[#This Row],[Date]],'DB Details'!$A:$L,2)</f>
        <v>64.5</v>
      </c>
      <c r="C168" s="70"/>
      <c r="D168" s="70"/>
      <c r="E168" s="138">
        <f>VLOOKUP(Table91213[[#This Row],[Date]],'DB Details'!$A:$L,5)</f>
        <v>50.9</v>
      </c>
      <c r="F168" s="138">
        <f>VLOOKUP(Table91213[[#This Row],[Date]],'DB Details'!$A:$L,6)</f>
        <v>64.3</v>
      </c>
      <c r="G168" s="110"/>
      <c r="H168" s="138">
        <f>VLOOKUP(Table91213[[#This Row],[Date]],'DB Details'!$A:$L,8)</f>
        <v>45.3</v>
      </c>
      <c r="I168" s="138">
        <f>VLOOKUP(Table91213[[#This Row],[Date]],'DB Details'!$A:$L,9)</f>
        <v>49.4</v>
      </c>
      <c r="J168" s="138">
        <f>VLOOKUP(Table91213[[#This Row],[Date]],'DB Details'!$A:$L,10)</f>
        <v>54.1</v>
      </c>
      <c r="K168" s="110"/>
      <c r="L168" s="138">
        <f>VLOOKUP(Table91213[[#This Row],[Date]],'DB Details'!$A:$L,12)</f>
        <v>58.2</v>
      </c>
    </row>
    <row r="169" spans="1:12" x14ac:dyDescent="0.2">
      <c r="A169" s="54">
        <v>22494</v>
      </c>
      <c r="B169" s="72">
        <f>VLOOKUP(Table91213[[#This Row],[Date]],'DB Details'!$A:$L,2)</f>
        <v>62.9</v>
      </c>
      <c r="C169" s="70"/>
      <c r="D169" s="70"/>
      <c r="E169" s="138">
        <f>VLOOKUP(Table91213[[#This Row],[Date]],'DB Details'!$A:$L,5)</f>
        <v>52.2</v>
      </c>
      <c r="F169" s="138">
        <f>VLOOKUP(Table91213[[#This Row],[Date]],'DB Details'!$A:$L,6)</f>
        <v>68.400000000000006</v>
      </c>
      <c r="G169" s="110"/>
      <c r="H169" s="138">
        <f>VLOOKUP(Table91213[[#This Row],[Date]],'DB Details'!$A:$L,8)</f>
        <v>54.5</v>
      </c>
      <c r="I169" s="138">
        <f>VLOOKUP(Table91213[[#This Row],[Date]],'DB Details'!$A:$L,9)</f>
        <v>50.6</v>
      </c>
      <c r="J169" s="138">
        <f>VLOOKUP(Table91213[[#This Row],[Date]],'DB Details'!$A:$L,10)</f>
        <v>58.3</v>
      </c>
      <c r="K169" s="110"/>
      <c r="L169" s="138">
        <f>VLOOKUP(Table91213[[#This Row],[Date]],'DB Details'!$A:$L,12)</f>
        <v>60.7</v>
      </c>
    </row>
    <row r="170" spans="1:12" x14ac:dyDescent="0.2">
      <c r="A170" s="54">
        <v>22525</v>
      </c>
      <c r="B170" s="72">
        <f>VLOOKUP(Table91213[[#This Row],[Date]],'DB Details'!$A:$L,2)</f>
        <v>69.5</v>
      </c>
      <c r="C170" s="70"/>
      <c r="D170" s="70"/>
      <c r="E170" s="138">
        <f>VLOOKUP(Table91213[[#This Row],[Date]],'DB Details'!$A:$L,5)</f>
        <v>53.9</v>
      </c>
      <c r="F170" s="138">
        <f>VLOOKUP(Table91213[[#This Row],[Date]],'DB Details'!$A:$L,6)</f>
        <v>66.8</v>
      </c>
      <c r="G170" s="110"/>
      <c r="H170" s="138">
        <f>VLOOKUP(Table91213[[#This Row],[Date]],'DB Details'!$A:$L,8)</f>
        <v>56.3</v>
      </c>
      <c r="I170" s="138">
        <f>VLOOKUP(Table91213[[#This Row],[Date]],'DB Details'!$A:$L,9)</f>
        <v>50.7</v>
      </c>
      <c r="J170" s="138">
        <f>VLOOKUP(Table91213[[#This Row],[Date]],'DB Details'!$A:$L,10)</f>
        <v>61.1</v>
      </c>
      <c r="K170" s="110"/>
      <c r="L170" s="138">
        <f>VLOOKUP(Table91213[[#This Row],[Date]],'DB Details'!$A:$L,12)</f>
        <v>63</v>
      </c>
    </row>
    <row r="171" spans="1:12" x14ac:dyDescent="0.2">
      <c r="A171" s="54">
        <v>22555</v>
      </c>
      <c r="B171" s="72">
        <f>VLOOKUP(Table91213[[#This Row],[Date]],'DB Details'!$A:$L,2)</f>
        <v>68.3</v>
      </c>
      <c r="C171" s="70"/>
      <c r="D171" s="70"/>
      <c r="E171" s="138">
        <f>VLOOKUP(Table91213[[#This Row],[Date]],'DB Details'!$A:$L,5)</f>
        <v>55.5</v>
      </c>
      <c r="F171" s="138">
        <f>VLOOKUP(Table91213[[#This Row],[Date]],'DB Details'!$A:$L,6)</f>
        <v>66.3</v>
      </c>
      <c r="G171" s="110"/>
      <c r="H171" s="138">
        <f>VLOOKUP(Table91213[[#This Row],[Date]],'DB Details'!$A:$L,8)</f>
        <v>56.7</v>
      </c>
      <c r="I171" s="138">
        <f>VLOOKUP(Table91213[[#This Row],[Date]],'DB Details'!$A:$L,9)</f>
        <v>52.4</v>
      </c>
      <c r="J171" s="138">
        <f>VLOOKUP(Table91213[[#This Row],[Date]],'DB Details'!$A:$L,10)</f>
        <v>58.2</v>
      </c>
      <c r="K171" s="110"/>
      <c r="L171" s="138">
        <f>VLOOKUP(Table91213[[#This Row],[Date]],'DB Details'!$A:$L,12)</f>
        <v>62.2</v>
      </c>
    </row>
    <row r="172" spans="1:12" x14ac:dyDescent="0.2">
      <c r="A172" s="54">
        <v>22586</v>
      </c>
      <c r="B172" s="72">
        <f>VLOOKUP(Table91213[[#This Row],[Date]],'DB Details'!$A:$L,2)</f>
        <v>65.099999999999994</v>
      </c>
      <c r="C172" s="70"/>
      <c r="D172" s="70"/>
      <c r="E172" s="138">
        <f>VLOOKUP(Table91213[[#This Row],[Date]],'DB Details'!$A:$L,5)</f>
        <v>51.9</v>
      </c>
      <c r="F172" s="138">
        <f>VLOOKUP(Table91213[[#This Row],[Date]],'DB Details'!$A:$L,6)</f>
        <v>58.3</v>
      </c>
      <c r="G172" s="110"/>
      <c r="H172" s="138">
        <f>VLOOKUP(Table91213[[#This Row],[Date]],'DB Details'!$A:$L,8)</f>
        <v>54.6</v>
      </c>
      <c r="I172" s="138">
        <f>VLOOKUP(Table91213[[#This Row],[Date]],'DB Details'!$A:$L,9)</f>
        <v>51.1</v>
      </c>
      <c r="J172" s="138">
        <f>VLOOKUP(Table91213[[#This Row],[Date]],'DB Details'!$A:$L,10)</f>
        <v>59</v>
      </c>
      <c r="K172" s="110"/>
      <c r="L172" s="138">
        <f>VLOOKUP(Table91213[[#This Row],[Date]],'DB Details'!$A:$L,12)</f>
        <v>59</v>
      </c>
    </row>
    <row r="173" spans="1:12" x14ac:dyDescent="0.2">
      <c r="A173" s="54">
        <v>22616</v>
      </c>
      <c r="B173" s="72">
        <f>VLOOKUP(Table91213[[#This Row],[Date]],'DB Details'!$A:$L,2)</f>
        <v>73.400000000000006</v>
      </c>
      <c r="C173" s="70"/>
      <c r="D173" s="70"/>
      <c r="E173" s="138">
        <f>VLOOKUP(Table91213[[#This Row],[Date]],'DB Details'!$A:$L,5)</f>
        <v>56.3</v>
      </c>
      <c r="F173" s="138">
        <f>VLOOKUP(Table91213[[#This Row],[Date]],'DB Details'!$A:$L,6)</f>
        <v>66.099999999999994</v>
      </c>
      <c r="G173" s="110"/>
      <c r="H173" s="138">
        <f>VLOOKUP(Table91213[[#This Row],[Date]],'DB Details'!$A:$L,8)</f>
        <v>56.1</v>
      </c>
      <c r="I173" s="138">
        <f>VLOOKUP(Table91213[[#This Row],[Date]],'DB Details'!$A:$L,9)</f>
        <v>55.8</v>
      </c>
      <c r="J173" s="138">
        <f>VLOOKUP(Table91213[[#This Row],[Date]],'DB Details'!$A:$L,10)</f>
        <v>58.6</v>
      </c>
      <c r="K173" s="110"/>
      <c r="L173" s="138">
        <f>VLOOKUP(Table91213[[#This Row],[Date]],'DB Details'!$A:$L,12)</f>
        <v>64.2</v>
      </c>
    </row>
    <row r="174" spans="1:12" x14ac:dyDescent="0.2">
      <c r="A174" s="54">
        <v>22647</v>
      </c>
      <c r="B174" s="72">
        <f>VLOOKUP(Table91213[[#This Row],[Date]],'DB Details'!$A:$L,2)</f>
        <v>59.4</v>
      </c>
      <c r="C174" s="70"/>
      <c r="D174" s="70"/>
      <c r="E174" s="138">
        <f>VLOOKUP(Table91213[[#This Row],[Date]],'DB Details'!$A:$L,5)</f>
        <v>57.1</v>
      </c>
      <c r="F174" s="138">
        <f>VLOOKUP(Table91213[[#This Row],[Date]],'DB Details'!$A:$L,6)</f>
        <v>66.400000000000006</v>
      </c>
      <c r="G174" s="110"/>
      <c r="H174" s="138">
        <f>VLOOKUP(Table91213[[#This Row],[Date]],'DB Details'!$A:$L,8)</f>
        <v>59</v>
      </c>
      <c r="I174" s="138">
        <f>VLOOKUP(Table91213[[#This Row],[Date]],'DB Details'!$A:$L,9)</f>
        <v>57.1</v>
      </c>
      <c r="J174" s="138">
        <f>VLOOKUP(Table91213[[#This Row],[Date]],'DB Details'!$A:$L,10)</f>
        <v>60.3</v>
      </c>
      <c r="K174" s="110"/>
      <c r="L174" s="138">
        <f>VLOOKUP(Table91213[[#This Row],[Date]],'DB Details'!$A:$L,12)</f>
        <v>60.9</v>
      </c>
    </row>
    <row r="175" spans="1:12" x14ac:dyDescent="0.2">
      <c r="A175" s="54">
        <v>22678</v>
      </c>
      <c r="B175" s="72">
        <f>VLOOKUP(Table91213[[#This Row],[Date]],'DB Details'!$A:$L,2)</f>
        <v>61.8</v>
      </c>
      <c r="C175" s="70"/>
      <c r="D175" s="70"/>
      <c r="E175" s="138">
        <f>VLOOKUP(Table91213[[#This Row],[Date]],'DB Details'!$A:$L,5)</f>
        <v>54.7</v>
      </c>
      <c r="F175" s="138">
        <f>VLOOKUP(Table91213[[#This Row],[Date]],'DB Details'!$A:$L,6)</f>
        <v>64.7</v>
      </c>
      <c r="G175" s="110"/>
      <c r="H175" s="138">
        <f>VLOOKUP(Table91213[[#This Row],[Date]],'DB Details'!$A:$L,8)</f>
        <v>58.6</v>
      </c>
      <c r="I175" s="138">
        <f>VLOOKUP(Table91213[[#This Row],[Date]],'DB Details'!$A:$L,9)</f>
        <v>56.2</v>
      </c>
      <c r="J175" s="138">
        <f>VLOOKUP(Table91213[[#This Row],[Date]],'DB Details'!$A:$L,10)</f>
        <v>60.5</v>
      </c>
      <c r="K175" s="110"/>
      <c r="L175" s="138">
        <f>VLOOKUP(Table91213[[#This Row],[Date]],'DB Details'!$A:$L,12)</f>
        <v>61.1</v>
      </c>
    </row>
    <row r="176" spans="1:12" x14ac:dyDescent="0.2">
      <c r="A176" s="54">
        <v>22706</v>
      </c>
      <c r="B176" s="72">
        <f>VLOOKUP(Table91213[[#This Row],[Date]],'DB Details'!$A:$L,2)</f>
        <v>60.1</v>
      </c>
      <c r="C176" s="70"/>
      <c r="D176" s="70"/>
      <c r="E176" s="138">
        <f>VLOOKUP(Table91213[[#This Row],[Date]],'DB Details'!$A:$L,5)</f>
        <v>56.8</v>
      </c>
      <c r="F176" s="138">
        <f>VLOOKUP(Table91213[[#This Row],[Date]],'DB Details'!$A:$L,6)</f>
        <v>66.900000000000006</v>
      </c>
      <c r="G176" s="110"/>
      <c r="H176" s="138">
        <f>VLOOKUP(Table91213[[#This Row],[Date]],'DB Details'!$A:$L,8)</f>
        <v>57.5</v>
      </c>
      <c r="I176" s="138">
        <f>VLOOKUP(Table91213[[#This Row],[Date]],'DB Details'!$A:$L,9)</f>
        <v>57</v>
      </c>
      <c r="J176" s="138">
        <f>VLOOKUP(Table91213[[#This Row],[Date]],'DB Details'!$A:$L,10)</f>
        <v>57.6</v>
      </c>
      <c r="K176" s="110"/>
      <c r="L176" s="138">
        <f>VLOOKUP(Table91213[[#This Row],[Date]],'DB Details'!$A:$L,12)</f>
        <v>60.6</v>
      </c>
    </row>
    <row r="177" spans="1:12" x14ac:dyDescent="0.2">
      <c r="A177" s="54">
        <v>22737</v>
      </c>
      <c r="B177" s="72">
        <f>VLOOKUP(Table91213[[#This Row],[Date]],'DB Details'!$A:$L,2)</f>
        <v>57.3</v>
      </c>
      <c r="C177" s="70"/>
      <c r="D177" s="70"/>
      <c r="E177" s="138">
        <f>VLOOKUP(Table91213[[#This Row],[Date]],'DB Details'!$A:$L,5)</f>
        <v>53.6</v>
      </c>
      <c r="F177" s="138">
        <f>VLOOKUP(Table91213[[#This Row],[Date]],'DB Details'!$A:$L,6)</f>
        <v>57.4</v>
      </c>
      <c r="G177" s="110"/>
      <c r="H177" s="138">
        <f>VLOOKUP(Table91213[[#This Row],[Date]],'DB Details'!$A:$L,8)</f>
        <v>53.5</v>
      </c>
      <c r="I177" s="138">
        <f>VLOOKUP(Table91213[[#This Row],[Date]],'DB Details'!$A:$L,9)</f>
        <v>47.4</v>
      </c>
      <c r="J177" s="138">
        <f>VLOOKUP(Table91213[[#This Row],[Date]],'DB Details'!$A:$L,10)</f>
        <v>55.6</v>
      </c>
      <c r="K177" s="110"/>
      <c r="L177" s="138">
        <f>VLOOKUP(Table91213[[#This Row],[Date]],'DB Details'!$A:$L,12)</f>
        <v>55.1</v>
      </c>
    </row>
    <row r="178" spans="1:12" x14ac:dyDescent="0.2">
      <c r="A178" s="54">
        <v>22767</v>
      </c>
      <c r="B178" s="72">
        <f>VLOOKUP(Table91213[[#This Row],[Date]],'DB Details'!$A:$L,2)</f>
        <v>53.6</v>
      </c>
      <c r="C178" s="70"/>
      <c r="D178" s="70"/>
      <c r="E178" s="138">
        <f>VLOOKUP(Table91213[[#This Row],[Date]],'DB Details'!$A:$L,5)</f>
        <v>52</v>
      </c>
      <c r="F178" s="138">
        <f>VLOOKUP(Table91213[[#This Row],[Date]],'DB Details'!$A:$L,6)</f>
        <v>55.3</v>
      </c>
      <c r="G178" s="110"/>
      <c r="H178" s="138">
        <f>VLOOKUP(Table91213[[#This Row],[Date]],'DB Details'!$A:$L,8)</f>
        <v>50.3</v>
      </c>
      <c r="I178" s="138">
        <f>VLOOKUP(Table91213[[#This Row],[Date]],'DB Details'!$A:$L,9)</f>
        <v>45.2</v>
      </c>
      <c r="J178" s="138">
        <f>VLOOKUP(Table91213[[#This Row],[Date]],'DB Details'!$A:$L,10)</f>
        <v>52.3</v>
      </c>
      <c r="K178" s="110"/>
      <c r="L178" s="138">
        <f>VLOOKUP(Table91213[[#This Row],[Date]],'DB Details'!$A:$L,12)</f>
        <v>52.2</v>
      </c>
    </row>
    <row r="179" spans="1:12" x14ac:dyDescent="0.2">
      <c r="A179" s="54">
        <v>22798</v>
      </c>
      <c r="B179" s="72">
        <f>VLOOKUP(Table91213[[#This Row],[Date]],'DB Details'!$A:$L,2)</f>
        <v>52.5</v>
      </c>
      <c r="C179" s="70"/>
      <c r="D179" s="70"/>
      <c r="E179" s="138">
        <f>VLOOKUP(Table91213[[#This Row],[Date]],'DB Details'!$A:$L,5)</f>
        <v>51.7</v>
      </c>
      <c r="F179" s="138">
        <f>VLOOKUP(Table91213[[#This Row],[Date]],'DB Details'!$A:$L,6)</f>
        <v>54.8</v>
      </c>
      <c r="G179" s="110"/>
      <c r="H179" s="138">
        <f>VLOOKUP(Table91213[[#This Row],[Date]],'DB Details'!$A:$L,8)</f>
        <v>46.4</v>
      </c>
      <c r="I179" s="138">
        <f>VLOOKUP(Table91213[[#This Row],[Date]],'DB Details'!$A:$L,9)</f>
        <v>43.3</v>
      </c>
      <c r="J179" s="138">
        <f>VLOOKUP(Table91213[[#This Row],[Date]],'DB Details'!$A:$L,10)</f>
        <v>51.6</v>
      </c>
      <c r="K179" s="110"/>
      <c r="L179" s="138">
        <f>VLOOKUP(Table91213[[#This Row],[Date]],'DB Details'!$A:$L,12)</f>
        <v>50.8</v>
      </c>
    </row>
    <row r="180" spans="1:12" x14ac:dyDescent="0.2">
      <c r="A180" s="54">
        <v>22828</v>
      </c>
      <c r="B180" s="72">
        <f>VLOOKUP(Table91213[[#This Row],[Date]],'DB Details'!$A:$L,2)</f>
        <v>53.2</v>
      </c>
      <c r="C180" s="70"/>
      <c r="D180" s="70"/>
      <c r="E180" s="138">
        <f>VLOOKUP(Table91213[[#This Row],[Date]],'DB Details'!$A:$L,5)</f>
        <v>51.6</v>
      </c>
      <c r="F180" s="138">
        <f>VLOOKUP(Table91213[[#This Row],[Date]],'DB Details'!$A:$L,6)</f>
        <v>54.7</v>
      </c>
      <c r="G180" s="110"/>
      <c r="H180" s="138">
        <f>VLOOKUP(Table91213[[#This Row],[Date]],'DB Details'!$A:$L,8)</f>
        <v>43.8</v>
      </c>
      <c r="I180" s="138">
        <f>VLOOKUP(Table91213[[#This Row],[Date]],'DB Details'!$A:$L,9)</f>
        <v>45.1</v>
      </c>
      <c r="J180" s="138">
        <f>VLOOKUP(Table91213[[#This Row],[Date]],'DB Details'!$A:$L,10)</f>
        <v>51.2</v>
      </c>
      <c r="K180" s="110"/>
      <c r="L180" s="138">
        <f>VLOOKUP(Table91213[[#This Row],[Date]],'DB Details'!$A:$L,12)</f>
        <v>51</v>
      </c>
    </row>
    <row r="181" spans="1:12" x14ac:dyDescent="0.2">
      <c r="A181" s="54">
        <v>22859</v>
      </c>
      <c r="B181" s="72">
        <f>VLOOKUP(Table91213[[#This Row],[Date]],'DB Details'!$A:$L,2)</f>
        <v>52.9</v>
      </c>
      <c r="C181" s="70"/>
      <c r="D181" s="70"/>
      <c r="E181" s="138">
        <f>VLOOKUP(Table91213[[#This Row],[Date]],'DB Details'!$A:$L,5)</f>
        <v>47.7</v>
      </c>
      <c r="F181" s="138">
        <f>VLOOKUP(Table91213[[#This Row],[Date]],'DB Details'!$A:$L,6)</f>
        <v>52.5</v>
      </c>
      <c r="G181" s="110"/>
      <c r="H181" s="138">
        <f>VLOOKUP(Table91213[[#This Row],[Date]],'DB Details'!$A:$L,8)</f>
        <v>45.2</v>
      </c>
      <c r="I181" s="138">
        <f>VLOOKUP(Table91213[[#This Row],[Date]],'DB Details'!$A:$L,9)</f>
        <v>43.7</v>
      </c>
      <c r="J181" s="138">
        <f>VLOOKUP(Table91213[[#This Row],[Date]],'DB Details'!$A:$L,10)</f>
        <v>47</v>
      </c>
      <c r="K181" s="110"/>
      <c r="L181" s="138">
        <f>VLOOKUP(Table91213[[#This Row],[Date]],'DB Details'!$A:$L,12)</f>
        <v>49.5</v>
      </c>
    </row>
    <row r="182" spans="1:12" x14ac:dyDescent="0.2">
      <c r="A182" s="54">
        <v>22890</v>
      </c>
      <c r="B182" s="72">
        <f>VLOOKUP(Table91213[[#This Row],[Date]],'DB Details'!$A:$L,2)</f>
        <v>53</v>
      </c>
      <c r="C182" s="70"/>
      <c r="D182" s="70"/>
      <c r="E182" s="138">
        <f>VLOOKUP(Table91213[[#This Row],[Date]],'DB Details'!$A:$L,5)</f>
        <v>45.4</v>
      </c>
      <c r="F182" s="138">
        <f>VLOOKUP(Table91213[[#This Row],[Date]],'DB Details'!$A:$L,6)</f>
        <v>52.4</v>
      </c>
      <c r="G182" s="110"/>
      <c r="H182" s="138">
        <f>VLOOKUP(Table91213[[#This Row],[Date]],'DB Details'!$A:$L,8)</f>
        <v>42.5</v>
      </c>
      <c r="I182" s="138">
        <f>VLOOKUP(Table91213[[#This Row],[Date]],'DB Details'!$A:$L,9)</f>
        <v>45.1</v>
      </c>
      <c r="J182" s="138">
        <f>VLOOKUP(Table91213[[#This Row],[Date]],'DB Details'!$A:$L,10)</f>
        <v>49.7</v>
      </c>
      <c r="K182" s="110"/>
      <c r="L182" s="138">
        <f>VLOOKUP(Table91213[[#This Row],[Date]],'DB Details'!$A:$L,12)</f>
        <v>50</v>
      </c>
    </row>
    <row r="183" spans="1:12" x14ac:dyDescent="0.2">
      <c r="A183" s="54">
        <v>22920</v>
      </c>
      <c r="B183" s="72">
        <f>VLOOKUP(Table91213[[#This Row],[Date]],'DB Details'!$A:$L,2)</f>
        <v>53.6</v>
      </c>
      <c r="C183" s="70"/>
      <c r="D183" s="70"/>
      <c r="E183" s="138">
        <f>VLOOKUP(Table91213[[#This Row],[Date]],'DB Details'!$A:$L,5)</f>
        <v>43.9</v>
      </c>
      <c r="F183" s="138">
        <f>VLOOKUP(Table91213[[#This Row],[Date]],'DB Details'!$A:$L,6)</f>
        <v>54</v>
      </c>
      <c r="G183" s="110"/>
      <c r="H183" s="138">
        <f>VLOOKUP(Table91213[[#This Row],[Date]],'DB Details'!$A:$L,8)</f>
        <v>46.2</v>
      </c>
      <c r="I183" s="138">
        <f>VLOOKUP(Table91213[[#This Row],[Date]],'DB Details'!$A:$L,9)</f>
        <v>46.7</v>
      </c>
      <c r="J183" s="138">
        <f>VLOOKUP(Table91213[[#This Row],[Date]],'DB Details'!$A:$L,10)</f>
        <v>49.9</v>
      </c>
      <c r="K183" s="110"/>
      <c r="L183" s="138">
        <f>VLOOKUP(Table91213[[#This Row],[Date]],'DB Details'!$A:$L,12)</f>
        <v>51.2</v>
      </c>
    </row>
    <row r="184" spans="1:12" x14ac:dyDescent="0.2">
      <c r="A184" s="54">
        <v>22951</v>
      </c>
      <c r="B184" s="72">
        <f>VLOOKUP(Table91213[[#This Row],[Date]],'DB Details'!$A:$L,2)</f>
        <v>57.8</v>
      </c>
      <c r="C184" s="70"/>
      <c r="D184" s="70"/>
      <c r="E184" s="138">
        <f>VLOOKUP(Table91213[[#This Row],[Date]],'DB Details'!$A:$L,5)</f>
        <v>47.1</v>
      </c>
      <c r="F184" s="138">
        <f>VLOOKUP(Table91213[[#This Row],[Date]],'DB Details'!$A:$L,6)</f>
        <v>56.9</v>
      </c>
      <c r="G184" s="110"/>
      <c r="H184" s="138">
        <f>VLOOKUP(Table91213[[#This Row],[Date]],'DB Details'!$A:$L,8)</f>
        <v>51.5</v>
      </c>
      <c r="I184" s="138">
        <f>VLOOKUP(Table91213[[#This Row],[Date]],'DB Details'!$A:$L,9)</f>
        <v>48.7</v>
      </c>
      <c r="J184" s="138">
        <f>VLOOKUP(Table91213[[#This Row],[Date]],'DB Details'!$A:$L,10)</f>
        <v>48.7</v>
      </c>
      <c r="K184" s="110"/>
      <c r="L184" s="138">
        <f>VLOOKUP(Table91213[[#This Row],[Date]],'DB Details'!$A:$L,12)</f>
        <v>53.8</v>
      </c>
    </row>
    <row r="185" spans="1:12" x14ac:dyDescent="0.2">
      <c r="A185" s="54">
        <v>22981</v>
      </c>
      <c r="B185" s="72">
        <f>VLOOKUP(Table91213[[#This Row],[Date]],'DB Details'!$A:$L,2)</f>
        <v>59.7</v>
      </c>
      <c r="C185" s="70"/>
      <c r="D185" s="70"/>
      <c r="E185" s="138">
        <f>VLOOKUP(Table91213[[#This Row],[Date]],'DB Details'!$A:$L,5)</f>
        <v>47.3</v>
      </c>
      <c r="F185" s="138">
        <f>VLOOKUP(Table91213[[#This Row],[Date]],'DB Details'!$A:$L,6)</f>
        <v>63.3</v>
      </c>
      <c r="G185" s="110"/>
      <c r="H185" s="138">
        <f>VLOOKUP(Table91213[[#This Row],[Date]],'DB Details'!$A:$L,8)</f>
        <v>50.1</v>
      </c>
      <c r="I185" s="138">
        <f>VLOOKUP(Table91213[[#This Row],[Date]],'DB Details'!$A:$L,9)</f>
        <v>50.1</v>
      </c>
      <c r="J185" s="138">
        <f>VLOOKUP(Table91213[[#This Row],[Date]],'DB Details'!$A:$L,10)</f>
        <v>54.6</v>
      </c>
      <c r="K185" s="110"/>
      <c r="L185" s="138">
        <f>VLOOKUP(Table91213[[#This Row],[Date]],'DB Details'!$A:$L,12)</f>
        <v>57.2</v>
      </c>
    </row>
    <row r="186" spans="1:12" x14ac:dyDescent="0.2">
      <c r="A186" s="54">
        <v>23012</v>
      </c>
      <c r="B186" s="72">
        <f>VLOOKUP(Table91213[[#This Row],[Date]],'DB Details'!$A:$L,2)</f>
        <v>60.9</v>
      </c>
      <c r="C186" s="70"/>
      <c r="D186" s="70"/>
      <c r="E186" s="138">
        <f>VLOOKUP(Table91213[[#This Row],[Date]],'DB Details'!$A:$L,5)</f>
        <v>48.5</v>
      </c>
      <c r="F186" s="138">
        <f>VLOOKUP(Table91213[[#This Row],[Date]],'DB Details'!$A:$L,6)</f>
        <v>56.5</v>
      </c>
      <c r="G186" s="110"/>
      <c r="H186" s="138">
        <f>VLOOKUP(Table91213[[#This Row],[Date]],'DB Details'!$A:$L,8)</f>
        <v>47.4</v>
      </c>
      <c r="I186" s="138">
        <f>VLOOKUP(Table91213[[#This Row],[Date]],'DB Details'!$A:$L,9)</f>
        <v>50.4</v>
      </c>
      <c r="J186" s="138">
        <f>VLOOKUP(Table91213[[#This Row],[Date]],'DB Details'!$A:$L,10)</f>
        <v>52.5</v>
      </c>
      <c r="K186" s="110"/>
      <c r="L186" s="138">
        <f>VLOOKUP(Table91213[[#This Row],[Date]],'DB Details'!$A:$L,12)</f>
        <v>55.2</v>
      </c>
    </row>
    <row r="187" spans="1:12" x14ac:dyDescent="0.2">
      <c r="A187" s="54">
        <v>23043</v>
      </c>
      <c r="B187" s="72">
        <f>VLOOKUP(Table91213[[#This Row],[Date]],'DB Details'!$A:$L,2)</f>
        <v>60.4</v>
      </c>
      <c r="C187" s="70"/>
      <c r="D187" s="70"/>
      <c r="E187" s="138">
        <f>VLOOKUP(Table91213[[#This Row],[Date]],'DB Details'!$A:$L,5)</f>
        <v>51.7</v>
      </c>
      <c r="F187" s="138">
        <f>VLOOKUP(Table91213[[#This Row],[Date]],'DB Details'!$A:$L,6)</f>
        <v>57.7</v>
      </c>
      <c r="G187" s="110"/>
      <c r="H187" s="138">
        <f>VLOOKUP(Table91213[[#This Row],[Date]],'DB Details'!$A:$L,8)</f>
        <v>48.3</v>
      </c>
      <c r="I187" s="138">
        <f>VLOOKUP(Table91213[[#This Row],[Date]],'DB Details'!$A:$L,9)</f>
        <v>51</v>
      </c>
      <c r="J187" s="138">
        <f>VLOOKUP(Table91213[[#This Row],[Date]],'DB Details'!$A:$L,10)</f>
        <v>50.2</v>
      </c>
      <c r="K187" s="110"/>
      <c r="L187" s="138">
        <f>VLOOKUP(Table91213[[#This Row],[Date]],'DB Details'!$A:$L,12)</f>
        <v>55.1</v>
      </c>
    </row>
    <row r="188" spans="1:12" x14ac:dyDescent="0.2">
      <c r="A188" s="54">
        <v>23071</v>
      </c>
      <c r="B188" s="72">
        <f>VLOOKUP(Table91213[[#This Row],[Date]],'DB Details'!$A:$L,2)</f>
        <v>57.5</v>
      </c>
      <c r="C188" s="70"/>
      <c r="D188" s="70"/>
      <c r="E188" s="138">
        <f>VLOOKUP(Table91213[[#This Row],[Date]],'DB Details'!$A:$L,5)</f>
        <v>47.5</v>
      </c>
      <c r="F188" s="138">
        <f>VLOOKUP(Table91213[[#This Row],[Date]],'DB Details'!$A:$L,6)</f>
        <v>56.3</v>
      </c>
      <c r="G188" s="110"/>
      <c r="H188" s="138">
        <f>VLOOKUP(Table91213[[#This Row],[Date]],'DB Details'!$A:$L,8)</f>
        <v>46.8</v>
      </c>
      <c r="I188" s="138">
        <f>VLOOKUP(Table91213[[#This Row],[Date]],'DB Details'!$A:$L,9)</f>
        <v>54.9</v>
      </c>
      <c r="J188" s="138">
        <f>VLOOKUP(Table91213[[#This Row],[Date]],'DB Details'!$A:$L,10)</f>
        <v>52.4</v>
      </c>
      <c r="K188" s="110"/>
      <c r="L188" s="138">
        <f>VLOOKUP(Table91213[[#This Row],[Date]],'DB Details'!$A:$L,12)</f>
        <v>54.7</v>
      </c>
    </row>
    <row r="189" spans="1:12" x14ac:dyDescent="0.2">
      <c r="A189" s="54">
        <v>23102</v>
      </c>
      <c r="B189" s="72">
        <f>VLOOKUP(Table91213[[#This Row],[Date]],'DB Details'!$A:$L,2)</f>
        <v>60.6</v>
      </c>
      <c r="C189" s="70"/>
      <c r="D189" s="70"/>
      <c r="E189" s="138">
        <f>VLOOKUP(Table91213[[#This Row],[Date]],'DB Details'!$A:$L,5)</f>
        <v>55</v>
      </c>
      <c r="F189" s="138">
        <f>VLOOKUP(Table91213[[#This Row],[Date]],'DB Details'!$A:$L,6)</f>
        <v>61</v>
      </c>
      <c r="G189" s="110"/>
      <c r="H189" s="138">
        <f>VLOOKUP(Table91213[[#This Row],[Date]],'DB Details'!$A:$L,8)</f>
        <v>48.6</v>
      </c>
      <c r="I189" s="138">
        <f>VLOOKUP(Table91213[[#This Row],[Date]],'DB Details'!$A:$L,9)</f>
        <v>58.2</v>
      </c>
      <c r="J189" s="138">
        <f>VLOOKUP(Table91213[[#This Row],[Date]],'DB Details'!$A:$L,10)</f>
        <v>52.7</v>
      </c>
      <c r="K189" s="110"/>
      <c r="L189" s="138">
        <f>VLOOKUP(Table91213[[#This Row],[Date]],'DB Details'!$A:$L,12)</f>
        <v>57.6</v>
      </c>
    </row>
    <row r="190" spans="1:12" x14ac:dyDescent="0.2">
      <c r="A190" s="54">
        <v>23132</v>
      </c>
      <c r="B190" s="72">
        <f>VLOOKUP(Table91213[[#This Row],[Date]],'DB Details'!$A:$L,2)</f>
        <v>66.900000000000006</v>
      </c>
      <c r="C190" s="70"/>
      <c r="D190" s="70"/>
      <c r="E190" s="138">
        <f>VLOOKUP(Table91213[[#This Row],[Date]],'DB Details'!$A:$L,5)</f>
        <v>67.099999999999994</v>
      </c>
      <c r="F190" s="138">
        <f>VLOOKUP(Table91213[[#This Row],[Date]],'DB Details'!$A:$L,6)</f>
        <v>60.4</v>
      </c>
      <c r="G190" s="110"/>
      <c r="H190" s="138">
        <f>VLOOKUP(Table91213[[#This Row],[Date]],'DB Details'!$A:$L,8)</f>
        <v>54.2</v>
      </c>
      <c r="I190" s="138">
        <f>VLOOKUP(Table91213[[#This Row],[Date]],'DB Details'!$A:$L,9)</f>
        <v>56.4</v>
      </c>
      <c r="J190" s="138">
        <f>VLOOKUP(Table91213[[#This Row],[Date]],'DB Details'!$A:$L,10)</f>
        <v>53.5</v>
      </c>
      <c r="K190" s="110"/>
      <c r="L190" s="138">
        <f>VLOOKUP(Table91213[[#This Row],[Date]],'DB Details'!$A:$L,12)</f>
        <v>59.8</v>
      </c>
    </row>
    <row r="191" spans="1:12" x14ac:dyDescent="0.2">
      <c r="A191" s="54">
        <v>23163</v>
      </c>
      <c r="B191" s="72">
        <f>VLOOKUP(Table91213[[#This Row],[Date]],'DB Details'!$A:$L,2)</f>
        <v>61.9</v>
      </c>
      <c r="C191" s="70"/>
      <c r="D191" s="70"/>
      <c r="E191" s="138">
        <f>VLOOKUP(Table91213[[#This Row],[Date]],'DB Details'!$A:$L,5)</f>
        <v>58.7</v>
      </c>
      <c r="F191" s="138">
        <f>VLOOKUP(Table91213[[#This Row],[Date]],'DB Details'!$A:$L,6)</f>
        <v>60.6</v>
      </c>
      <c r="G191" s="110"/>
      <c r="H191" s="138">
        <f>VLOOKUP(Table91213[[#This Row],[Date]],'DB Details'!$A:$L,8)</f>
        <v>55</v>
      </c>
      <c r="I191" s="138">
        <f>VLOOKUP(Table91213[[#This Row],[Date]],'DB Details'!$A:$L,9)</f>
        <v>56.3</v>
      </c>
      <c r="J191" s="138">
        <f>VLOOKUP(Table91213[[#This Row],[Date]],'DB Details'!$A:$L,10)</f>
        <v>52.6</v>
      </c>
      <c r="K191" s="110"/>
      <c r="L191" s="138">
        <f>VLOOKUP(Table91213[[#This Row],[Date]],'DB Details'!$A:$L,12)</f>
        <v>58.2</v>
      </c>
    </row>
    <row r="192" spans="1:12" x14ac:dyDescent="0.2">
      <c r="A192" s="54">
        <v>23193</v>
      </c>
      <c r="B192" s="72">
        <f>VLOOKUP(Table91213[[#This Row],[Date]],'DB Details'!$A:$L,2)</f>
        <v>60.1</v>
      </c>
      <c r="C192" s="70"/>
      <c r="D192" s="70"/>
      <c r="E192" s="138">
        <f>VLOOKUP(Table91213[[#This Row],[Date]],'DB Details'!$A:$L,5)</f>
        <v>61</v>
      </c>
      <c r="F192" s="138">
        <f>VLOOKUP(Table91213[[#This Row],[Date]],'DB Details'!$A:$L,6)</f>
        <v>60.4</v>
      </c>
      <c r="G192" s="110"/>
      <c r="H192" s="138">
        <f>VLOOKUP(Table91213[[#This Row],[Date]],'DB Details'!$A:$L,8)</f>
        <v>54</v>
      </c>
      <c r="I192" s="138">
        <f>VLOOKUP(Table91213[[#This Row],[Date]],'DB Details'!$A:$L,9)</f>
        <v>43.6</v>
      </c>
      <c r="J192" s="138">
        <f>VLOOKUP(Table91213[[#This Row],[Date]],'DB Details'!$A:$L,10)</f>
        <v>52</v>
      </c>
      <c r="K192" s="110"/>
      <c r="L192" s="138">
        <f>VLOOKUP(Table91213[[#This Row],[Date]],'DB Details'!$A:$L,12)</f>
        <v>55.5</v>
      </c>
    </row>
    <row r="193" spans="1:12" x14ac:dyDescent="0.2">
      <c r="A193" s="54">
        <v>23224</v>
      </c>
      <c r="B193" s="72">
        <f>VLOOKUP(Table91213[[#This Row],[Date]],'DB Details'!$A:$L,2)</f>
        <v>62</v>
      </c>
      <c r="C193" s="70"/>
      <c r="D193" s="70"/>
      <c r="E193" s="138">
        <f>VLOOKUP(Table91213[[#This Row],[Date]],'DB Details'!$A:$L,5)</f>
        <v>59.8</v>
      </c>
      <c r="F193" s="138">
        <f>VLOOKUP(Table91213[[#This Row],[Date]],'DB Details'!$A:$L,6)</f>
        <v>56.8</v>
      </c>
      <c r="G193" s="110"/>
      <c r="H193" s="138">
        <f>VLOOKUP(Table91213[[#This Row],[Date]],'DB Details'!$A:$L,8)</f>
        <v>48.1</v>
      </c>
      <c r="I193" s="138">
        <f>VLOOKUP(Table91213[[#This Row],[Date]],'DB Details'!$A:$L,9)</f>
        <v>48.5</v>
      </c>
      <c r="J193" s="138">
        <f>VLOOKUP(Table91213[[#This Row],[Date]],'DB Details'!$A:$L,10)</f>
        <v>51.1</v>
      </c>
      <c r="K193" s="110"/>
      <c r="L193" s="138">
        <f>VLOOKUP(Table91213[[#This Row],[Date]],'DB Details'!$A:$L,12)</f>
        <v>55.1</v>
      </c>
    </row>
    <row r="194" spans="1:12" x14ac:dyDescent="0.2">
      <c r="A194" s="54">
        <v>23255</v>
      </c>
      <c r="B194" s="72">
        <f>VLOOKUP(Table91213[[#This Row],[Date]],'DB Details'!$A:$L,2)</f>
        <v>59.8</v>
      </c>
      <c r="C194" s="70"/>
      <c r="D194" s="70"/>
      <c r="E194" s="138">
        <f>VLOOKUP(Table91213[[#This Row],[Date]],'DB Details'!$A:$L,5)</f>
        <v>57.8</v>
      </c>
      <c r="F194" s="138">
        <f>VLOOKUP(Table91213[[#This Row],[Date]],'DB Details'!$A:$L,6)</f>
        <v>63.2</v>
      </c>
      <c r="G194" s="110"/>
      <c r="H194" s="138">
        <f>VLOOKUP(Table91213[[#This Row],[Date]],'DB Details'!$A:$L,8)</f>
        <v>47.9</v>
      </c>
      <c r="I194" s="138">
        <f>VLOOKUP(Table91213[[#This Row],[Date]],'DB Details'!$A:$L,9)</f>
        <v>49.7</v>
      </c>
      <c r="J194" s="138">
        <f>VLOOKUP(Table91213[[#This Row],[Date]],'DB Details'!$A:$L,10)</f>
        <v>54.8</v>
      </c>
      <c r="K194" s="110"/>
      <c r="L194" s="138">
        <f>VLOOKUP(Table91213[[#This Row],[Date]],'DB Details'!$A:$L,12)</f>
        <v>56.9</v>
      </c>
    </row>
    <row r="195" spans="1:12" x14ac:dyDescent="0.2">
      <c r="A195" s="54">
        <v>23285</v>
      </c>
      <c r="B195" s="72">
        <f>VLOOKUP(Table91213[[#This Row],[Date]],'DB Details'!$A:$L,2)</f>
        <v>64</v>
      </c>
      <c r="C195" s="70"/>
      <c r="D195" s="70"/>
      <c r="E195" s="138">
        <f>VLOOKUP(Table91213[[#This Row],[Date]],'DB Details'!$A:$L,5)</f>
        <v>76.900000000000006</v>
      </c>
      <c r="F195" s="138">
        <f>VLOOKUP(Table91213[[#This Row],[Date]],'DB Details'!$A:$L,6)</f>
        <v>63.3</v>
      </c>
      <c r="G195" s="110"/>
      <c r="H195" s="138">
        <f>VLOOKUP(Table91213[[#This Row],[Date]],'DB Details'!$A:$L,8)</f>
        <v>46.4</v>
      </c>
      <c r="I195" s="138">
        <f>VLOOKUP(Table91213[[#This Row],[Date]],'DB Details'!$A:$L,9)</f>
        <v>47.4</v>
      </c>
      <c r="J195" s="138">
        <f>VLOOKUP(Table91213[[#This Row],[Date]],'DB Details'!$A:$L,10)</f>
        <v>54.5</v>
      </c>
      <c r="K195" s="110"/>
      <c r="L195" s="138">
        <f>VLOOKUP(Table91213[[#This Row],[Date]],'DB Details'!$A:$L,12)</f>
        <v>57.7</v>
      </c>
    </row>
    <row r="196" spans="1:12" x14ac:dyDescent="0.2">
      <c r="A196" s="54">
        <v>23316</v>
      </c>
      <c r="B196" s="72">
        <f>VLOOKUP(Table91213[[#This Row],[Date]],'DB Details'!$A:$L,2)</f>
        <v>63.7</v>
      </c>
      <c r="C196" s="70"/>
      <c r="D196" s="70"/>
      <c r="E196" s="138">
        <f>VLOOKUP(Table91213[[#This Row],[Date]],'DB Details'!$A:$L,5)</f>
        <v>66.2</v>
      </c>
      <c r="F196" s="138">
        <f>VLOOKUP(Table91213[[#This Row],[Date]],'DB Details'!$A:$L,6)</f>
        <v>64.099999999999994</v>
      </c>
      <c r="G196" s="110"/>
      <c r="H196" s="138">
        <f>VLOOKUP(Table91213[[#This Row],[Date]],'DB Details'!$A:$L,8)</f>
        <v>43.7</v>
      </c>
      <c r="I196" s="138">
        <f>VLOOKUP(Table91213[[#This Row],[Date]],'DB Details'!$A:$L,9)</f>
        <v>48.7</v>
      </c>
      <c r="J196" s="138">
        <f>VLOOKUP(Table91213[[#This Row],[Date]],'DB Details'!$A:$L,10)</f>
        <v>53.5</v>
      </c>
      <c r="K196" s="110"/>
      <c r="L196" s="138">
        <f>VLOOKUP(Table91213[[#This Row],[Date]],'DB Details'!$A:$L,12)</f>
        <v>57.5</v>
      </c>
    </row>
    <row r="197" spans="1:12" x14ac:dyDescent="0.2">
      <c r="A197" s="54">
        <v>23346</v>
      </c>
      <c r="B197" s="72">
        <f>VLOOKUP(Table91213[[#This Row],[Date]],'DB Details'!$A:$L,2)</f>
        <v>58.6</v>
      </c>
      <c r="C197" s="70"/>
      <c r="D197" s="70"/>
      <c r="E197" s="138">
        <f>VLOOKUP(Table91213[[#This Row],[Date]],'DB Details'!$A:$L,5)</f>
        <v>64.400000000000006</v>
      </c>
      <c r="F197" s="138">
        <f>VLOOKUP(Table91213[[#This Row],[Date]],'DB Details'!$A:$L,6)</f>
        <v>60.7</v>
      </c>
      <c r="G197" s="110"/>
      <c r="H197" s="138">
        <f>VLOOKUP(Table91213[[#This Row],[Date]],'DB Details'!$A:$L,8)</f>
        <v>44.2</v>
      </c>
      <c r="I197" s="138">
        <f>VLOOKUP(Table91213[[#This Row],[Date]],'DB Details'!$A:$L,9)</f>
        <v>47.6</v>
      </c>
      <c r="J197" s="138">
        <f>VLOOKUP(Table91213[[#This Row],[Date]],'DB Details'!$A:$L,10)</f>
        <v>48.4</v>
      </c>
      <c r="K197" s="110"/>
      <c r="L197" s="138">
        <f>VLOOKUP(Table91213[[#This Row],[Date]],'DB Details'!$A:$L,12)</f>
        <v>54</v>
      </c>
    </row>
    <row r="198" spans="1:12" x14ac:dyDescent="0.2">
      <c r="A198" s="54">
        <v>23377</v>
      </c>
      <c r="B198" s="72">
        <f>VLOOKUP(Table91213[[#This Row],[Date]],'DB Details'!$A:$L,2)</f>
        <v>61.3</v>
      </c>
      <c r="C198" s="70"/>
      <c r="D198" s="70"/>
      <c r="E198" s="138">
        <f>VLOOKUP(Table91213[[#This Row],[Date]],'DB Details'!$A:$L,5)</f>
        <v>60</v>
      </c>
      <c r="F198" s="138">
        <f>VLOOKUP(Table91213[[#This Row],[Date]],'DB Details'!$A:$L,6)</f>
        <v>63.3</v>
      </c>
      <c r="G198" s="110"/>
      <c r="H198" s="138">
        <f>VLOOKUP(Table91213[[#This Row],[Date]],'DB Details'!$A:$L,8)</f>
        <v>42.9</v>
      </c>
      <c r="I198" s="138">
        <f>VLOOKUP(Table91213[[#This Row],[Date]],'DB Details'!$A:$L,9)</f>
        <v>55.3</v>
      </c>
      <c r="J198" s="138">
        <f>VLOOKUP(Table91213[[#This Row],[Date]],'DB Details'!$A:$L,10)</f>
        <v>51.4</v>
      </c>
      <c r="K198" s="110"/>
      <c r="L198" s="138">
        <f>VLOOKUP(Table91213[[#This Row],[Date]],'DB Details'!$A:$L,12)</f>
        <v>57.1</v>
      </c>
    </row>
    <row r="199" spans="1:12" x14ac:dyDescent="0.2">
      <c r="A199" s="54">
        <v>23408</v>
      </c>
      <c r="B199" s="72">
        <f>VLOOKUP(Table91213[[#This Row],[Date]],'DB Details'!$A:$L,2)</f>
        <v>61.8</v>
      </c>
      <c r="C199" s="70"/>
      <c r="D199" s="70"/>
      <c r="E199" s="138">
        <f>VLOOKUP(Table91213[[#This Row],[Date]],'DB Details'!$A:$L,5)</f>
        <v>60.1</v>
      </c>
      <c r="F199" s="138">
        <f>VLOOKUP(Table91213[[#This Row],[Date]],'DB Details'!$A:$L,6)</f>
        <v>64</v>
      </c>
      <c r="G199" s="110"/>
      <c r="H199" s="138">
        <f>VLOOKUP(Table91213[[#This Row],[Date]],'DB Details'!$A:$L,8)</f>
        <v>50.4</v>
      </c>
      <c r="I199" s="138">
        <f>VLOOKUP(Table91213[[#This Row],[Date]],'DB Details'!$A:$L,9)</f>
        <v>51.9</v>
      </c>
      <c r="J199" s="138">
        <f>VLOOKUP(Table91213[[#This Row],[Date]],'DB Details'!$A:$L,10)</f>
        <v>52.7</v>
      </c>
      <c r="K199" s="110"/>
      <c r="L199" s="138">
        <f>VLOOKUP(Table91213[[#This Row],[Date]],'DB Details'!$A:$L,12)</f>
        <v>57.9</v>
      </c>
    </row>
    <row r="200" spans="1:12" x14ac:dyDescent="0.2">
      <c r="A200" s="54">
        <v>23437</v>
      </c>
      <c r="B200" s="72">
        <f>VLOOKUP(Table91213[[#This Row],[Date]],'DB Details'!$A:$L,2)</f>
        <v>61.7</v>
      </c>
      <c r="C200" s="70"/>
      <c r="D200" s="70"/>
      <c r="E200" s="138">
        <f>VLOOKUP(Table91213[[#This Row],[Date]],'DB Details'!$A:$L,5)</f>
        <v>60.6</v>
      </c>
      <c r="F200" s="138">
        <f>VLOOKUP(Table91213[[#This Row],[Date]],'DB Details'!$A:$L,6)</f>
        <v>64.400000000000006</v>
      </c>
      <c r="G200" s="110"/>
      <c r="H200" s="138">
        <f>VLOOKUP(Table91213[[#This Row],[Date]],'DB Details'!$A:$L,8)</f>
        <v>54.6</v>
      </c>
      <c r="I200" s="138">
        <f>VLOOKUP(Table91213[[#This Row],[Date]],'DB Details'!$A:$L,9)</f>
        <v>60.3</v>
      </c>
      <c r="J200" s="138">
        <f>VLOOKUP(Table91213[[#This Row],[Date]],'DB Details'!$A:$L,10)</f>
        <v>55.2</v>
      </c>
      <c r="K200" s="110"/>
      <c r="L200" s="138">
        <f>VLOOKUP(Table91213[[#This Row],[Date]],'DB Details'!$A:$L,12)</f>
        <v>60.2</v>
      </c>
    </row>
    <row r="201" spans="1:12" x14ac:dyDescent="0.2">
      <c r="A201" s="54">
        <v>23468</v>
      </c>
      <c r="B201" s="72">
        <f>VLOOKUP(Table91213[[#This Row],[Date]],'DB Details'!$A:$L,2)</f>
        <v>63.6</v>
      </c>
      <c r="C201" s="70"/>
      <c r="D201" s="70"/>
      <c r="E201" s="138">
        <f>VLOOKUP(Table91213[[#This Row],[Date]],'DB Details'!$A:$L,5)</f>
        <v>65.400000000000006</v>
      </c>
      <c r="F201" s="138">
        <f>VLOOKUP(Table91213[[#This Row],[Date]],'DB Details'!$A:$L,6)</f>
        <v>60.6</v>
      </c>
      <c r="G201" s="110"/>
      <c r="H201" s="138">
        <f>VLOOKUP(Table91213[[#This Row],[Date]],'DB Details'!$A:$L,8)</f>
        <v>53.1</v>
      </c>
      <c r="I201" s="138">
        <f>VLOOKUP(Table91213[[#This Row],[Date]],'DB Details'!$A:$L,9)</f>
        <v>57.7</v>
      </c>
      <c r="J201" s="138">
        <f>VLOOKUP(Table91213[[#This Row],[Date]],'DB Details'!$A:$L,10)</f>
        <v>55.2</v>
      </c>
      <c r="K201" s="110"/>
      <c r="L201" s="138">
        <f>VLOOKUP(Table91213[[#This Row],[Date]],'DB Details'!$A:$L,12)</f>
        <v>59.2</v>
      </c>
    </row>
    <row r="202" spans="1:12" x14ac:dyDescent="0.2">
      <c r="A202" s="54">
        <v>23498</v>
      </c>
      <c r="B202" s="72">
        <f>VLOOKUP(Table91213[[#This Row],[Date]],'DB Details'!$A:$L,2)</f>
        <v>59.9</v>
      </c>
      <c r="C202" s="70"/>
      <c r="D202" s="70"/>
      <c r="E202" s="138">
        <f>VLOOKUP(Table91213[[#This Row],[Date]],'DB Details'!$A:$L,5)</f>
        <v>60.3</v>
      </c>
      <c r="F202" s="138">
        <f>VLOOKUP(Table91213[[#This Row],[Date]],'DB Details'!$A:$L,6)</f>
        <v>61</v>
      </c>
      <c r="G202" s="110"/>
      <c r="H202" s="138">
        <f>VLOOKUP(Table91213[[#This Row],[Date]],'DB Details'!$A:$L,8)</f>
        <v>50.3</v>
      </c>
      <c r="I202" s="138">
        <f>VLOOKUP(Table91213[[#This Row],[Date]],'DB Details'!$A:$L,9)</f>
        <v>61.4</v>
      </c>
      <c r="J202" s="138">
        <f>VLOOKUP(Table91213[[#This Row],[Date]],'DB Details'!$A:$L,10)</f>
        <v>56</v>
      </c>
      <c r="K202" s="110"/>
      <c r="L202" s="138">
        <f>VLOOKUP(Table91213[[#This Row],[Date]],'DB Details'!$A:$L,12)</f>
        <v>58.7</v>
      </c>
    </row>
    <row r="203" spans="1:12" x14ac:dyDescent="0.2">
      <c r="A203" s="54">
        <v>23529</v>
      </c>
      <c r="B203" s="72">
        <f>VLOOKUP(Table91213[[#This Row],[Date]],'DB Details'!$A:$L,2)</f>
        <v>64.7</v>
      </c>
      <c r="C203" s="70"/>
      <c r="D203" s="70"/>
      <c r="E203" s="138">
        <f>VLOOKUP(Table91213[[#This Row],[Date]],'DB Details'!$A:$L,5)</f>
        <v>58.9</v>
      </c>
      <c r="F203" s="138">
        <f>VLOOKUP(Table91213[[#This Row],[Date]],'DB Details'!$A:$L,6)</f>
        <v>62.1</v>
      </c>
      <c r="G203" s="110"/>
      <c r="H203" s="138">
        <f>VLOOKUP(Table91213[[#This Row],[Date]],'DB Details'!$A:$L,8)</f>
        <v>53.5</v>
      </c>
      <c r="I203" s="138">
        <f>VLOOKUP(Table91213[[#This Row],[Date]],'DB Details'!$A:$L,9)</f>
        <v>57.6</v>
      </c>
      <c r="J203" s="138">
        <f>VLOOKUP(Table91213[[#This Row],[Date]],'DB Details'!$A:$L,10)</f>
        <v>55.7</v>
      </c>
      <c r="K203" s="110"/>
      <c r="L203" s="138">
        <f>VLOOKUP(Table91213[[#This Row],[Date]],'DB Details'!$A:$L,12)</f>
        <v>60.1</v>
      </c>
    </row>
    <row r="204" spans="1:12" x14ac:dyDescent="0.2">
      <c r="A204" s="54">
        <v>23559</v>
      </c>
      <c r="B204" s="72">
        <f>VLOOKUP(Table91213[[#This Row],[Date]],'DB Details'!$A:$L,2)</f>
        <v>69.900000000000006</v>
      </c>
      <c r="C204" s="70"/>
      <c r="D204" s="70"/>
      <c r="E204" s="138">
        <f>VLOOKUP(Table91213[[#This Row],[Date]],'DB Details'!$A:$L,5)</f>
        <v>60.9</v>
      </c>
      <c r="F204" s="138">
        <f>VLOOKUP(Table91213[[#This Row],[Date]],'DB Details'!$A:$L,6)</f>
        <v>63.7</v>
      </c>
      <c r="G204" s="110"/>
      <c r="H204" s="138">
        <f>VLOOKUP(Table91213[[#This Row],[Date]],'DB Details'!$A:$L,8)</f>
        <v>55.5</v>
      </c>
      <c r="I204" s="138">
        <f>VLOOKUP(Table91213[[#This Row],[Date]],'DB Details'!$A:$L,9)</f>
        <v>61.8</v>
      </c>
      <c r="J204" s="138">
        <f>VLOOKUP(Table91213[[#This Row],[Date]],'DB Details'!$A:$L,10)</f>
        <v>56.3</v>
      </c>
      <c r="K204" s="110"/>
      <c r="L204" s="138">
        <f>VLOOKUP(Table91213[[#This Row],[Date]],'DB Details'!$A:$L,12)</f>
        <v>62.9</v>
      </c>
    </row>
    <row r="205" spans="1:12" x14ac:dyDescent="0.2">
      <c r="A205" s="54">
        <v>23590</v>
      </c>
      <c r="B205" s="72">
        <f>VLOOKUP(Table91213[[#This Row],[Date]],'DB Details'!$A:$L,2)</f>
        <v>68</v>
      </c>
      <c r="C205" s="70"/>
      <c r="D205" s="70"/>
      <c r="E205" s="138">
        <f>VLOOKUP(Table91213[[#This Row],[Date]],'DB Details'!$A:$L,5)</f>
        <v>61.7</v>
      </c>
      <c r="F205" s="138">
        <f>VLOOKUP(Table91213[[#This Row],[Date]],'DB Details'!$A:$L,6)</f>
        <v>63.9</v>
      </c>
      <c r="G205" s="110"/>
      <c r="H205" s="138">
        <f>VLOOKUP(Table91213[[#This Row],[Date]],'DB Details'!$A:$L,8)</f>
        <v>53.5</v>
      </c>
      <c r="I205" s="138">
        <f>VLOOKUP(Table91213[[#This Row],[Date]],'DB Details'!$A:$L,9)</f>
        <v>66.2</v>
      </c>
      <c r="J205" s="138">
        <f>VLOOKUP(Table91213[[#This Row],[Date]],'DB Details'!$A:$L,10)</f>
        <v>58</v>
      </c>
      <c r="K205" s="110"/>
      <c r="L205" s="138">
        <f>VLOOKUP(Table91213[[#This Row],[Date]],'DB Details'!$A:$L,12)</f>
        <v>63.3</v>
      </c>
    </row>
    <row r="206" spans="1:12" x14ac:dyDescent="0.2">
      <c r="A206" s="54">
        <v>23621</v>
      </c>
      <c r="B206" s="72">
        <f>VLOOKUP(Table91213[[#This Row],[Date]],'DB Details'!$A:$L,2)</f>
        <v>63.3</v>
      </c>
      <c r="C206" s="70"/>
      <c r="D206" s="70"/>
      <c r="E206" s="138">
        <f>VLOOKUP(Table91213[[#This Row],[Date]],'DB Details'!$A:$L,5)</f>
        <v>64.8</v>
      </c>
      <c r="F206" s="138">
        <f>VLOOKUP(Table91213[[#This Row],[Date]],'DB Details'!$A:$L,6)</f>
        <v>64.900000000000006</v>
      </c>
      <c r="G206" s="110"/>
      <c r="H206" s="138">
        <f>VLOOKUP(Table91213[[#This Row],[Date]],'DB Details'!$A:$L,8)</f>
        <v>59</v>
      </c>
      <c r="I206" s="138">
        <f>VLOOKUP(Table91213[[#This Row],[Date]],'DB Details'!$A:$L,9)</f>
        <v>71.900000000000006</v>
      </c>
      <c r="J206" s="138">
        <f>VLOOKUP(Table91213[[#This Row],[Date]],'DB Details'!$A:$L,10)</f>
        <v>56.8</v>
      </c>
      <c r="K206" s="110"/>
      <c r="L206" s="138">
        <f>VLOOKUP(Table91213[[#This Row],[Date]],'DB Details'!$A:$L,12)</f>
        <v>63.3</v>
      </c>
    </row>
    <row r="207" spans="1:12" x14ac:dyDescent="0.2">
      <c r="A207" s="54">
        <v>23651</v>
      </c>
      <c r="B207" s="72">
        <f>VLOOKUP(Table91213[[#This Row],[Date]],'DB Details'!$A:$L,2)</f>
        <v>58.9</v>
      </c>
      <c r="C207" s="70"/>
      <c r="D207" s="70"/>
      <c r="E207" s="138">
        <f>VLOOKUP(Table91213[[#This Row],[Date]],'DB Details'!$A:$L,5)</f>
        <v>68.8</v>
      </c>
      <c r="F207" s="138">
        <f>VLOOKUP(Table91213[[#This Row],[Date]],'DB Details'!$A:$L,6)</f>
        <v>61.8</v>
      </c>
      <c r="G207" s="110"/>
      <c r="H207" s="138">
        <f>VLOOKUP(Table91213[[#This Row],[Date]],'DB Details'!$A:$L,8)</f>
        <v>59.1</v>
      </c>
      <c r="I207" s="138">
        <f>VLOOKUP(Table91213[[#This Row],[Date]],'DB Details'!$A:$L,9)</f>
        <v>71.2</v>
      </c>
      <c r="J207" s="138">
        <f>VLOOKUP(Table91213[[#This Row],[Date]],'DB Details'!$A:$L,10)</f>
        <v>55</v>
      </c>
      <c r="K207" s="110"/>
      <c r="L207" s="138">
        <f>VLOOKUP(Table91213[[#This Row],[Date]],'DB Details'!$A:$L,12)</f>
        <v>60.7</v>
      </c>
    </row>
    <row r="208" spans="1:12" x14ac:dyDescent="0.2">
      <c r="A208" s="54">
        <v>23682</v>
      </c>
      <c r="B208" s="72">
        <f>VLOOKUP(Table91213[[#This Row],[Date]],'DB Details'!$A:$L,2)</f>
        <v>60.7</v>
      </c>
      <c r="C208" s="70"/>
      <c r="D208" s="70"/>
      <c r="E208" s="138">
        <f>VLOOKUP(Table91213[[#This Row],[Date]],'DB Details'!$A:$L,5)</f>
        <v>68.5</v>
      </c>
      <c r="F208" s="138">
        <f>VLOOKUP(Table91213[[#This Row],[Date]],'DB Details'!$A:$L,6)</f>
        <v>62.1</v>
      </c>
      <c r="G208" s="110"/>
      <c r="H208" s="138">
        <f>VLOOKUP(Table91213[[#This Row],[Date]],'DB Details'!$A:$L,8)</f>
        <v>61</v>
      </c>
      <c r="I208" s="138">
        <f>VLOOKUP(Table91213[[#This Row],[Date]],'DB Details'!$A:$L,9)</f>
        <v>70.3</v>
      </c>
      <c r="J208" s="138">
        <f>VLOOKUP(Table91213[[#This Row],[Date]],'DB Details'!$A:$L,10)</f>
        <v>57.3</v>
      </c>
      <c r="K208" s="110"/>
      <c r="L208" s="138">
        <f>VLOOKUP(Table91213[[#This Row],[Date]],'DB Details'!$A:$L,12)</f>
        <v>61.8</v>
      </c>
    </row>
    <row r="209" spans="1:12" x14ac:dyDescent="0.2">
      <c r="A209" s="54">
        <v>23712</v>
      </c>
      <c r="B209" s="72">
        <f>VLOOKUP(Table91213[[#This Row],[Date]],'DB Details'!$A:$L,2)</f>
        <v>64.400000000000006</v>
      </c>
      <c r="C209" s="70"/>
      <c r="D209" s="70"/>
      <c r="E209" s="138">
        <f>VLOOKUP(Table91213[[#This Row],[Date]],'DB Details'!$A:$L,5)</f>
        <v>69.599999999999994</v>
      </c>
      <c r="F209" s="138">
        <f>VLOOKUP(Table91213[[#This Row],[Date]],'DB Details'!$A:$L,6)</f>
        <v>63.5</v>
      </c>
      <c r="G209" s="110"/>
      <c r="H209" s="138">
        <f>VLOOKUP(Table91213[[#This Row],[Date]],'DB Details'!$A:$L,8)</f>
        <v>59.5</v>
      </c>
      <c r="I209" s="138">
        <f>VLOOKUP(Table91213[[#This Row],[Date]],'DB Details'!$A:$L,9)</f>
        <v>67.8</v>
      </c>
      <c r="J209" s="138">
        <f>VLOOKUP(Table91213[[#This Row],[Date]],'DB Details'!$A:$L,10)</f>
        <v>55.2</v>
      </c>
      <c r="K209" s="110"/>
      <c r="L209" s="138">
        <f>VLOOKUP(Table91213[[#This Row],[Date]],'DB Details'!$A:$L,12)</f>
        <v>62.4</v>
      </c>
    </row>
    <row r="210" spans="1:12" x14ac:dyDescent="0.2">
      <c r="A210" s="54">
        <v>23743</v>
      </c>
      <c r="B210" s="72">
        <f>VLOOKUP(Table91213[[#This Row],[Date]],'DB Details'!$A:$L,2)</f>
        <v>62.3</v>
      </c>
      <c r="C210" s="70"/>
      <c r="D210" s="70"/>
      <c r="E210" s="138">
        <f>VLOOKUP(Table91213[[#This Row],[Date]],'DB Details'!$A:$L,5)</f>
        <v>70.7</v>
      </c>
      <c r="F210" s="138">
        <f>VLOOKUP(Table91213[[#This Row],[Date]],'DB Details'!$A:$L,6)</f>
        <v>58.2</v>
      </c>
      <c r="G210" s="110"/>
      <c r="H210" s="138">
        <f>VLOOKUP(Table91213[[#This Row],[Date]],'DB Details'!$A:$L,8)</f>
        <v>61.4</v>
      </c>
      <c r="I210" s="138">
        <f>VLOOKUP(Table91213[[#This Row],[Date]],'DB Details'!$A:$L,9)</f>
        <v>68.5</v>
      </c>
      <c r="J210" s="138">
        <f>VLOOKUP(Table91213[[#This Row],[Date]],'DB Details'!$A:$L,10)</f>
        <v>56.7</v>
      </c>
      <c r="K210" s="110"/>
      <c r="L210" s="138">
        <f>VLOOKUP(Table91213[[#This Row],[Date]],'DB Details'!$A:$L,12)</f>
        <v>61</v>
      </c>
    </row>
    <row r="211" spans="1:12" x14ac:dyDescent="0.2">
      <c r="A211" s="54">
        <v>23774</v>
      </c>
      <c r="B211" s="72">
        <f>VLOOKUP(Table91213[[#This Row],[Date]],'DB Details'!$A:$L,2)</f>
        <v>63.2</v>
      </c>
      <c r="C211" s="70"/>
      <c r="D211" s="70"/>
      <c r="E211" s="138">
        <f>VLOOKUP(Table91213[[#This Row],[Date]],'DB Details'!$A:$L,5)</f>
        <v>64.8</v>
      </c>
      <c r="F211" s="138">
        <f>VLOOKUP(Table91213[[#This Row],[Date]],'DB Details'!$A:$L,6)</f>
        <v>59.8</v>
      </c>
      <c r="G211" s="110"/>
      <c r="H211" s="138">
        <f>VLOOKUP(Table91213[[#This Row],[Date]],'DB Details'!$A:$L,8)</f>
        <v>63.2</v>
      </c>
      <c r="I211" s="138">
        <f>VLOOKUP(Table91213[[#This Row],[Date]],'DB Details'!$A:$L,9)</f>
        <v>68.099999999999994</v>
      </c>
      <c r="J211" s="138">
        <f>VLOOKUP(Table91213[[#This Row],[Date]],'DB Details'!$A:$L,10)</f>
        <v>58.3</v>
      </c>
      <c r="K211" s="110"/>
      <c r="L211" s="138">
        <f>VLOOKUP(Table91213[[#This Row],[Date]],'DB Details'!$A:$L,12)</f>
        <v>62.1</v>
      </c>
    </row>
    <row r="212" spans="1:12" x14ac:dyDescent="0.2">
      <c r="A212" s="54">
        <v>23802</v>
      </c>
      <c r="B212" s="72">
        <f>VLOOKUP(Table91213[[#This Row],[Date]],'DB Details'!$A:$L,2)</f>
        <v>68.7</v>
      </c>
      <c r="C212" s="70"/>
      <c r="D212" s="70"/>
      <c r="E212" s="138">
        <f>VLOOKUP(Table91213[[#This Row],[Date]],'DB Details'!$A:$L,5)</f>
        <v>64.5</v>
      </c>
      <c r="F212" s="138">
        <f>VLOOKUP(Table91213[[#This Row],[Date]],'DB Details'!$A:$L,6)</f>
        <v>65.7</v>
      </c>
      <c r="G212" s="110"/>
      <c r="H212" s="138">
        <f>VLOOKUP(Table91213[[#This Row],[Date]],'DB Details'!$A:$L,8)</f>
        <v>57.8</v>
      </c>
      <c r="I212" s="138">
        <f>VLOOKUP(Table91213[[#This Row],[Date]],'DB Details'!$A:$L,9)</f>
        <v>65.900000000000006</v>
      </c>
      <c r="J212" s="138">
        <f>VLOOKUP(Table91213[[#This Row],[Date]],'DB Details'!$A:$L,10)</f>
        <v>61.2</v>
      </c>
      <c r="K212" s="110"/>
      <c r="L212" s="138">
        <f>VLOOKUP(Table91213[[#This Row],[Date]],'DB Details'!$A:$L,12)</f>
        <v>64.900000000000006</v>
      </c>
    </row>
    <row r="213" spans="1:12" x14ac:dyDescent="0.2">
      <c r="A213" s="54">
        <v>23833</v>
      </c>
      <c r="B213" s="72">
        <f>VLOOKUP(Table91213[[#This Row],[Date]],'DB Details'!$A:$L,2)</f>
        <v>59.8</v>
      </c>
      <c r="C213" s="56"/>
      <c r="D213" s="70"/>
      <c r="E213" s="138">
        <f>VLOOKUP(Table91213[[#This Row],[Date]],'DB Details'!$A:$L,5)</f>
        <v>68.7</v>
      </c>
      <c r="F213" s="138">
        <f>VLOOKUP(Table91213[[#This Row],[Date]],'DB Details'!$A:$L,6)</f>
        <v>62.6</v>
      </c>
      <c r="G213" s="110"/>
      <c r="H213" s="138">
        <f>VLOOKUP(Table91213[[#This Row],[Date]],'DB Details'!$A:$L,8)</f>
        <v>61.9</v>
      </c>
      <c r="I213" s="138">
        <f>VLOOKUP(Table91213[[#This Row],[Date]],'DB Details'!$A:$L,9)</f>
        <v>69.400000000000006</v>
      </c>
      <c r="J213" s="138">
        <f>VLOOKUP(Table91213[[#This Row],[Date]],'DB Details'!$A:$L,10)</f>
        <v>59.2</v>
      </c>
      <c r="K213" s="110"/>
      <c r="L213" s="138">
        <f>VLOOKUP(Table91213[[#This Row],[Date]],'DB Details'!$A:$L,12)</f>
        <v>62</v>
      </c>
    </row>
    <row r="214" spans="1:12" x14ac:dyDescent="0.2">
      <c r="A214" s="54">
        <v>23863</v>
      </c>
      <c r="B214" s="72">
        <f>VLOOKUP(Table91213[[#This Row],[Date]],'DB Details'!$A:$L,2)</f>
        <v>60.2</v>
      </c>
      <c r="C214" s="56"/>
      <c r="D214" s="70"/>
      <c r="E214" s="138">
        <f>VLOOKUP(Table91213[[#This Row],[Date]],'DB Details'!$A:$L,5)</f>
        <v>70</v>
      </c>
      <c r="F214" s="138">
        <f>VLOOKUP(Table91213[[#This Row],[Date]],'DB Details'!$A:$L,6)</f>
        <v>62.4</v>
      </c>
      <c r="G214" s="110"/>
      <c r="H214" s="138">
        <f>VLOOKUP(Table91213[[#This Row],[Date]],'DB Details'!$A:$L,8)</f>
        <v>60.6</v>
      </c>
      <c r="I214" s="138">
        <f>VLOOKUP(Table91213[[#This Row],[Date]],'DB Details'!$A:$L,9)</f>
        <v>68.900000000000006</v>
      </c>
      <c r="J214" s="138">
        <f>VLOOKUP(Table91213[[#This Row],[Date]],'DB Details'!$A:$L,10)</f>
        <v>56.4</v>
      </c>
      <c r="K214" s="110"/>
      <c r="L214" s="138">
        <f>VLOOKUP(Table91213[[#This Row],[Date]],'DB Details'!$A:$L,12)</f>
        <v>61.3</v>
      </c>
    </row>
    <row r="215" spans="1:12" x14ac:dyDescent="0.2">
      <c r="A215" s="54">
        <v>23894</v>
      </c>
      <c r="B215" s="72">
        <f>VLOOKUP(Table91213[[#This Row],[Date]],'DB Details'!$A:$L,2)</f>
        <v>57.4</v>
      </c>
      <c r="C215" s="56"/>
      <c r="D215" s="70"/>
      <c r="E215" s="138">
        <f>VLOOKUP(Table91213[[#This Row],[Date]],'DB Details'!$A:$L,5)</f>
        <v>73.2</v>
      </c>
      <c r="F215" s="138">
        <f>VLOOKUP(Table91213[[#This Row],[Date]],'DB Details'!$A:$L,6)</f>
        <v>57.5</v>
      </c>
      <c r="G215" s="110"/>
      <c r="H215" s="138">
        <f>VLOOKUP(Table91213[[#This Row],[Date]],'DB Details'!$A:$L,8)</f>
        <v>55.8</v>
      </c>
      <c r="I215" s="138">
        <f>VLOOKUP(Table91213[[#This Row],[Date]],'DB Details'!$A:$L,9)</f>
        <v>69.3</v>
      </c>
      <c r="J215" s="138">
        <f>VLOOKUP(Table91213[[#This Row],[Date]],'DB Details'!$A:$L,10)</f>
        <v>55.4</v>
      </c>
      <c r="K215" s="110"/>
      <c r="L215" s="138">
        <f>VLOOKUP(Table91213[[#This Row],[Date]],'DB Details'!$A:$L,12)</f>
        <v>58.7</v>
      </c>
    </row>
    <row r="216" spans="1:12" x14ac:dyDescent="0.2">
      <c r="A216" s="54">
        <v>23924</v>
      </c>
      <c r="B216" s="72">
        <f>VLOOKUP(Table91213[[#This Row],[Date]],'DB Details'!$A:$L,2)</f>
        <v>56.6</v>
      </c>
      <c r="C216" s="56"/>
      <c r="D216" s="70"/>
      <c r="E216" s="138">
        <f>VLOOKUP(Table91213[[#This Row],[Date]],'DB Details'!$A:$L,5)</f>
        <v>71.8</v>
      </c>
      <c r="F216" s="138">
        <f>VLOOKUP(Table91213[[#This Row],[Date]],'DB Details'!$A:$L,6)</f>
        <v>59</v>
      </c>
      <c r="G216" s="110"/>
      <c r="H216" s="138">
        <f>VLOOKUP(Table91213[[#This Row],[Date]],'DB Details'!$A:$L,8)</f>
        <v>53.8</v>
      </c>
      <c r="I216" s="138">
        <f>VLOOKUP(Table91213[[#This Row],[Date]],'DB Details'!$A:$L,9)</f>
        <v>65.099999999999994</v>
      </c>
      <c r="J216" s="138">
        <f>VLOOKUP(Table91213[[#This Row],[Date]],'DB Details'!$A:$L,10)</f>
        <v>56.2</v>
      </c>
      <c r="K216" s="110"/>
      <c r="L216" s="138">
        <f>VLOOKUP(Table91213[[#This Row],[Date]],'DB Details'!$A:$L,12)</f>
        <v>58.1</v>
      </c>
    </row>
    <row r="217" spans="1:12" x14ac:dyDescent="0.2">
      <c r="A217" s="54">
        <v>23955</v>
      </c>
      <c r="B217" s="72">
        <f>VLOOKUP(Table91213[[#This Row],[Date]],'DB Details'!$A:$L,2)</f>
        <v>56</v>
      </c>
      <c r="C217" s="56"/>
      <c r="D217" s="70"/>
      <c r="E217" s="138">
        <f>VLOOKUP(Table91213[[#This Row],[Date]],'DB Details'!$A:$L,5)</f>
        <v>70.5</v>
      </c>
      <c r="F217" s="138">
        <f>VLOOKUP(Table91213[[#This Row],[Date]],'DB Details'!$A:$L,6)</f>
        <v>56.6</v>
      </c>
      <c r="G217" s="110"/>
      <c r="H217" s="138">
        <f>VLOOKUP(Table91213[[#This Row],[Date]],'DB Details'!$A:$L,8)</f>
        <v>57.2</v>
      </c>
      <c r="I217" s="138">
        <f>VLOOKUP(Table91213[[#This Row],[Date]],'DB Details'!$A:$L,9)</f>
        <v>65.400000000000006</v>
      </c>
      <c r="J217" s="138">
        <f>VLOOKUP(Table91213[[#This Row],[Date]],'DB Details'!$A:$L,10)</f>
        <v>58</v>
      </c>
      <c r="K217" s="110"/>
      <c r="L217" s="138">
        <f>VLOOKUP(Table91213[[#This Row],[Date]],'DB Details'!$A:$L,12)</f>
        <v>58.1</v>
      </c>
    </row>
    <row r="218" spans="1:12" x14ac:dyDescent="0.2">
      <c r="A218" s="54">
        <v>23986</v>
      </c>
      <c r="B218" s="72">
        <f>VLOOKUP(Table91213[[#This Row],[Date]],'DB Details'!$A:$L,2)</f>
        <v>63.6</v>
      </c>
      <c r="C218" s="56"/>
      <c r="D218" s="70"/>
      <c r="E218" s="138">
        <f>VLOOKUP(Table91213[[#This Row],[Date]],'DB Details'!$A:$L,5)</f>
        <v>66.3</v>
      </c>
      <c r="F218" s="138">
        <f>VLOOKUP(Table91213[[#This Row],[Date]],'DB Details'!$A:$L,6)</f>
        <v>63.8</v>
      </c>
      <c r="G218" s="110"/>
      <c r="H218" s="138">
        <f>VLOOKUP(Table91213[[#This Row],[Date]],'DB Details'!$A:$L,8)</f>
        <v>55.7</v>
      </c>
      <c r="I218" s="138">
        <f>VLOOKUP(Table91213[[#This Row],[Date]],'DB Details'!$A:$L,9)</f>
        <v>61.2</v>
      </c>
      <c r="J218" s="138">
        <f>VLOOKUP(Table91213[[#This Row],[Date]],'DB Details'!$A:$L,10)</f>
        <v>56.2</v>
      </c>
      <c r="K218" s="110"/>
      <c r="L218" s="138">
        <f>VLOOKUP(Table91213[[#This Row],[Date]],'DB Details'!$A:$L,12)</f>
        <v>61</v>
      </c>
    </row>
    <row r="219" spans="1:12" x14ac:dyDescent="0.2">
      <c r="A219" s="54">
        <v>24016</v>
      </c>
      <c r="B219" s="72">
        <f>VLOOKUP(Table91213[[#This Row],[Date]],'DB Details'!$A:$L,2)</f>
        <v>62</v>
      </c>
      <c r="C219" s="56"/>
      <c r="D219" s="70"/>
      <c r="E219" s="138">
        <f>VLOOKUP(Table91213[[#This Row],[Date]],'DB Details'!$A:$L,5)</f>
        <v>68.599999999999994</v>
      </c>
      <c r="F219" s="138">
        <f>VLOOKUP(Table91213[[#This Row],[Date]],'DB Details'!$A:$L,6)</f>
        <v>60.5</v>
      </c>
      <c r="G219" s="110"/>
      <c r="H219" s="138">
        <f>VLOOKUP(Table91213[[#This Row],[Date]],'DB Details'!$A:$L,8)</f>
        <v>46.5</v>
      </c>
      <c r="I219" s="138">
        <f>VLOOKUP(Table91213[[#This Row],[Date]],'DB Details'!$A:$L,9)</f>
        <v>59.1</v>
      </c>
      <c r="J219" s="138">
        <f>VLOOKUP(Table91213[[#This Row],[Date]],'DB Details'!$A:$L,10)</f>
        <v>56.9</v>
      </c>
      <c r="K219" s="110"/>
      <c r="L219" s="138">
        <f>VLOOKUP(Table91213[[#This Row],[Date]],'DB Details'!$A:$L,12)</f>
        <v>58.6</v>
      </c>
    </row>
    <row r="220" spans="1:12" x14ac:dyDescent="0.2">
      <c r="A220" s="54">
        <v>24047</v>
      </c>
      <c r="B220" s="72">
        <f>VLOOKUP(Table91213[[#This Row],[Date]],'DB Details'!$A:$L,2)</f>
        <v>61.9</v>
      </c>
      <c r="C220" s="56"/>
      <c r="D220" s="70"/>
      <c r="E220" s="138">
        <f>VLOOKUP(Table91213[[#This Row],[Date]],'DB Details'!$A:$L,5)</f>
        <v>70.599999999999994</v>
      </c>
      <c r="F220" s="138">
        <f>VLOOKUP(Table91213[[#This Row],[Date]],'DB Details'!$A:$L,6)</f>
        <v>60.9</v>
      </c>
      <c r="G220" s="110"/>
      <c r="H220" s="138">
        <f>VLOOKUP(Table91213[[#This Row],[Date]],'DB Details'!$A:$L,8)</f>
        <v>48.7</v>
      </c>
      <c r="I220" s="138">
        <f>VLOOKUP(Table91213[[#This Row],[Date]],'DB Details'!$A:$L,9)</f>
        <v>65.099999999999994</v>
      </c>
      <c r="J220" s="138">
        <f>VLOOKUP(Table91213[[#This Row],[Date]],'DB Details'!$A:$L,10)</f>
        <v>54.7</v>
      </c>
      <c r="K220" s="110"/>
      <c r="L220" s="138">
        <f>VLOOKUP(Table91213[[#This Row],[Date]],'DB Details'!$A:$L,12)</f>
        <v>59.4</v>
      </c>
    </row>
    <row r="221" spans="1:12" x14ac:dyDescent="0.2">
      <c r="A221" s="54">
        <v>24077</v>
      </c>
      <c r="B221" s="72">
        <f>VLOOKUP(Table91213[[#This Row],[Date]],'DB Details'!$A:$L,2)</f>
        <v>62.9</v>
      </c>
      <c r="C221" s="56"/>
      <c r="D221" s="70"/>
      <c r="E221" s="138">
        <f>VLOOKUP(Table91213[[#This Row],[Date]],'DB Details'!$A:$L,5)</f>
        <v>67</v>
      </c>
      <c r="F221" s="138">
        <f>VLOOKUP(Table91213[[#This Row],[Date]],'DB Details'!$A:$L,6)</f>
        <v>64.400000000000006</v>
      </c>
      <c r="G221" s="110"/>
      <c r="H221" s="138">
        <f>VLOOKUP(Table91213[[#This Row],[Date]],'DB Details'!$A:$L,8)</f>
        <v>47.4</v>
      </c>
      <c r="I221" s="138">
        <f>VLOOKUP(Table91213[[#This Row],[Date]],'DB Details'!$A:$L,9)</f>
        <v>73.5</v>
      </c>
      <c r="J221" s="138">
        <f>VLOOKUP(Table91213[[#This Row],[Date]],'DB Details'!$A:$L,10)</f>
        <v>60.2</v>
      </c>
      <c r="K221" s="110"/>
      <c r="L221" s="138">
        <f>VLOOKUP(Table91213[[#This Row],[Date]],'DB Details'!$A:$L,12)</f>
        <v>62.8</v>
      </c>
    </row>
    <row r="222" spans="1:12" x14ac:dyDescent="0.2">
      <c r="A222" s="54">
        <v>24108</v>
      </c>
      <c r="B222" s="72">
        <f>VLOOKUP(Table91213[[#This Row],[Date]],'DB Details'!$A:$L,2)</f>
        <v>66.5</v>
      </c>
      <c r="C222" s="56"/>
      <c r="D222" s="70"/>
      <c r="E222" s="138">
        <f>VLOOKUP(Table91213[[#This Row],[Date]],'DB Details'!$A:$L,5)</f>
        <v>75.900000000000006</v>
      </c>
      <c r="F222" s="138">
        <f>VLOOKUP(Table91213[[#This Row],[Date]],'DB Details'!$A:$L,6)</f>
        <v>68.400000000000006</v>
      </c>
      <c r="G222" s="110"/>
      <c r="H222" s="138">
        <f>VLOOKUP(Table91213[[#This Row],[Date]],'DB Details'!$A:$L,8)</f>
        <v>49.7</v>
      </c>
      <c r="I222" s="138">
        <f>VLOOKUP(Table91213[[#This Row],[Date]],'DB Details'!$A:$L,9)</f>
        <v>74.900000000000006</v>
      </c>
      <c r="J222" s="138">
        <f>VLOOKUP(Table91213[[#This Row],[Date]],'DB Details'!$A:$L,10)</f>
        <v>62.6</v>
      </c>
      <c r="K222" s="110"/>
      <c r="L222" s="138">
        <f>VLOOKUP(Table91213[[#This Row],[Date]],'DB Details'!$A:$L,12)</f>
        <v>65.8</v>
      </c>
    </row>
    <row r="223" spans="1:12" x14ac:dyDescent="0.2">
      <c r="A223" s="54">
        <v>24139</v>
      </c>
      <c r="B223" s="72">
        <f>VLOOKUP(Table91213[[#This Row],[Date]],'DB Details'!$A:$L,2)</f>
        <v>66.099999999999994</v>
      </c>
      <c r="C223" s="56"/>
      <c r="D223" s="70"/>
      <c r="E223" s="138">
        <f>VLOOKUP(Table91213[[#This Row],[Date]],'DB Details'!$A:$L,5)</f>
        <v>80.900000000000006</v>
      </c>
      <c r="F223" s="138">
        <f>VLOOKUP(Table91213[[#This Row],[Date]],'DB Details'!$A:$L,6)</f>
        <v>66.099999999999994</v>
      </c>
      <c r="G223" s="110"/>
      <c r="H223" s="138">
        <f>VLOOKUP(Table91213[[#This Row],[Date]],'DB Details'!$A:$L,8)</f>
        <v>48.7</v>
      </c>
      <c r="I223" s="138">
        <f>VLOOKUP(Table91213[[#This Row],[Date]],'DB Details'!$A:$L,9)</f>
        <v>80.099999999999994</v>
      </c>
      <c r="J223" s="138">
        <f>VLOOKUP(Table91213[[#This Row],[Date]],'DB Details'!$A:$L,10)</f>
        <v>61.2</v>
      </c>
      <c r="K223" s="110"/>
      <c r="L223" s="138">
        <f>VLOOKUP(Table91213[[#This Row],[Date]],'DB Details'!$A:$L,12)</f>
        <v>65.5</v>
      </c>
    </row>
    <row r="224" spans="1:12" x14ac:dyDescent="0.2">
      <c r="A224" s="54">
        <v>24167</v>
      </c>
      <c r="B224" s="72">
        <f>VLOOKUP(Table91213[[#This Row],[Date]],'DB Details'!$A:$L,2)</f>
        <v>64.3</v>
      </c>
      <c r="C224" s="56"/>
      <c r="D224" s="70"/>
      <c r="E224" s="138">
        <f>VLOOKUP(Table91213[[#This Row],[Date]],'DB Details'!$A:$L,5)</f>
        <v>85.7</v>
      </c>
      <c r="F224" s="138">
        <f>VLOOKUP(Table91213[[#This Row],[Date]],'DB Details'!$A:$L,6)</f>
        <v>63.8</v>
      </c>
      <c r="G224" s="110"/>
      <c r="H224" s="138">
        <f>VLOOKUP(Table91213[[#This Row],[Date]],'DB Details'!$A:$L,8)</f>
        <v>52.3</v>
      </c>
      <c r="I224" s="138">
        <f>VLOOKUP(Table91213[[#This Row],[Date]],'DB Details'!$A:$L,9)</f>
        <v>86.4</v>
      </c>
      <c r="J224" s="138">
        <f>VLOOKUP(Table91213[[#This Row],[Date]],'DB Details'!$A:$L,10)</f>
        <v>61.5</v>
      </c>
      <c r="K224" s="110"/>
      <c r="L224" s="138">
        <f>VLOOKUP(Table91213[[#This Row],[Date]],'DB Details'!$A:$L,12)</f>
        <v>65.7</v>
      </c>
    </row>
    <row r="225" spans="1:12" x14ac:dyDescent="0.2">
      <c r="A225" s="54">
        <v>24198</v>
      </c>
      <c r="B225" s="72">
        <f>VLOOKUP(Table91213[[#This Row],[Date]],'DB Details'!$A:$L,2)</f>
        <v>64.3</v>
      </c>
      <c r="C225" s="56"/>
      <c r="D225" s="70"/>
      <c r="E225" s="138">
        <f>VLOOKUP(Table91213[[#This Row],[Date]],'DB Details'!$A:$L,5)</f>
        <v>83.9</v>
      </c>
      <c r="F225" s="138">
        <f>VLOOKUP(Table91213[[#This Row],[Date]],'DB Details'!$A:$L,6)</f>
        <v>63.1</v>
      </c>
      <c r="G225" s="110"/>
      <c r="H225" s="138">
        <f>VLOOKUP(Table91213[[#This Row],[Date]],'DB Details'!$A:$L,8)</f>
        <v>53</v>
      </c>
      <c r="I225" s="138">
        <f>VLOOKUP(Table91213[[#This Row],[Date]],'DB Details'!$A:$L,9)</f>
        <v>79.3</v>
      </c>
      <c r="J225" s="138">
        <f>VLOOKUP(Table91213[[#This Row],[Date]],'DB Details'!$A:$L,10)</f>
        <v>59.9</v>
      </c>
      <c r="K225" s="110"/>
      <c r="L225" s="138">
        <f>VLOOKUP(Table91213[[#This Row],[Date]],'DB Details'!$A:$L,12)</f>
        <v>64.2</v>
      </c>
    </row>
    <row r="226" spans="1:12" x14ac:dyDescent="0.2">
      <c r="A226" s="54">
        <v>24228</v>
      </c>
      <c r="B226" s="72">
        <f>VLOOKUP(Table91213[[#This Row],[Date]],'DB Details'!$A:$L,2)</f>
        <v>52.7</v>
      </c>
      <c r="C226" s="56"/>
      <c r="D226" s="70"/>
      <c r="E226" s="138">
        <f>VLOOKUP(Table91213[[#This Row],[Date]],'DB Details'!$A:$L,5)</f>
        <v>83.3</v>
      </c>
      <c r="F226" s="138">
        <f>VLOOKUP(Table91213[[#This Row],[Date]],'DB Details'!$A:$L,6)</f>
        <v>55.5</v>
      </c>
      <c r="G226" s="110"/>
      <c r="H226" s="138">
        <f>VLOOKUP(Table91213[[#This Row],[Date]],'DB Details'!$A:$L,8)</f>
        <v>53.8</v>
      </c>
      <c r="I226" s="138">
        <f>VLOOKUP(Table91213[[#This Row],[Date]],'DB Details'!$A:$L,9)</f>
        <v>74.599999999999994</v>
      </c>
      <c r="J226" s="138">
        <f>VLOOKUP(Table91213[[#This Row],[Date]],'DB Details'!$A:$L,10)</f>
        <v>57</v>
      </c>
      <c r="K226" s="110"/>
      <c r="L226" s="138">
        <f>VLOOKUP(Table91213[[#This Row],[Date]],'DB Details'!$A:$L,12)</f>
        <v>57.7</v>
      </c>
    </row>
    <row r="227" spans="1:12" x14ac:dyDescent="0.2">
      <c r="A227" s="54">
        <v>24259</v>
      </c>
      <c r="B227" s="72">
        <f>VLOOKUP(Table91213[[#This Row],[Date]],'DB Details'!$A:$L,2)</f>
        <v>55.9</v>
      </c>
      <c r="C227" s="56"/>
      <c r="D227" s="70"/>
      <c r="E227" s="138">
        <f>VLOOKUP(Table91213[[#This Row],[Date]],'DB Details'!$A:$L,5)</f>
        <v>81.5</v>
      </c>
      <c r="F227" s="138">
        <f>VLOOKUP(Table91213[[#This Row],[Date]],'DB Details'!$A:$L,6)</f>
        <v>57.6</v>
      </c>
      <c r="G227" s="110"/>
      <c r="H227" s="138">
        <f>VLOOKUP(Table91213[[#This Row],[Date]],'DB Details'!$A:$L,8)</f>
        <v>53.3</v>
      </c>
      <c r="I227" s="138">
        <f>VLOOKUP(Table91213[[#This Row],[Date]],'DB Details'!$A:$L,9)</f>
        <v>71.599999999999994</v>
      </c>
      <c r="J227" s="138">
        <f>VLOOKUP(Table91213[[#This Row],[Date]],'DB Details'!$A:$L,10)</f>
        <v>58.8</v>
      </c>
      <c r="K227" s="110"/>
      <c r="L227" s="138">
        <f>VLOOKUP(Table91213[[#This Row],[Date]],'DB Details'!$A:$L,12)</f>
        <v>59</v>
      </c>
    </row>
    <row r="228" spans="1:12" x14ac:dyDescent="0.2">
      <c r="A228" s="54">
        <v>24289</v>
      </c>
      <c r="B228" s="72">
        <f>VLOOKUP(Table91213[[#This Row],[Date]],'DB Details'!$A:$L,2)</f>
        <v>56.3</v>
      </c>
      <c r="C228" s="56"/>
      <c r="D228" s="70"/>
      <c r="E228" s="138">
        <f>VLOOKUP(Table91213[[#This Row],[Date]],'DB Details'!$A:$L,5)</f>
        <v>79.7</v>
      </c>
      <c r="F228" s="138">
        <f>VLOOKUP(Table91213[[#This Row],[Date]],'DB Details'!$A:$L,6)</f>
        <v>59.3</v>
      </c>
      <c r="G228" s="110"/>
      <c r="H228" s="138">
        <f>VLOOKUP(Table91213[[#This Row],[Date]],'DB Details'!$A:$L,8)</f>
        <v>57.9</v>
      </c>
      <c r="I228" s="138">
        <f>VLOOKUP(Table91213[[#This Row],[Date]],'DB Details'!$A:$L,9)</f>
        <v>73.099999999999994</v>
      </c>
      <c r="J228" s="138">
        <f>VLOOKUP(Table91213[[#This Row],[Date]],'DB Details'!$A:$L,10)</f>
        <v>58.9</v>
      </c>
      <c r="K228" s="110"/>
      <c r="L228" s="138">
        <f>VLOOKUP(Table91213[[#This Row],[Date]],'DB Details'!$A:$L,12)</f>
        <v>60.3</v>
      </c>
    </row>
    <row r="229" spans="1:12" x14ac:dyDescent="0.2">
      <c r="A229" s="54">
        <v>24320</v>
      </c>
      <c r="B229" s="72">
        <f>VLOOKUP(Table91213[[#This Row],[Date]],'DB Details'!$A:$L,2)</f>
        <v>53.3</v>
      </c>
      <c r="C229" s="56"/>
      <c r="D229" s="70"/>
      <c r="E229" s="138">
        <f>VLOOKUP(Table91213[[#This Row],[Date]],'DB Details'!$A:$L,5)</f>
        <v>79.5</v>
      </c>
      <c r="F229" s="138">
        <f>VLOOKUP(Table91213[[#This Row],[Date]],'DB Details'!$A:$L,6)</f>
        <v>57.7</v>
      </c>
      <c r="G229" s="110"/>
      <c r="H229" s="138">
        <f>VLOOKUP(Table91213[[#This Row],[Date]],'DB Details'!$A:$L,8)</f>
        <v>57</v>
      </c>
      <c r="I229" s="138">
        <f>VLOOKUP(Table91213[[#This Row],[Date]],'DB Details'!$A:$L,9)</f>
        <v>74.3</v>
      </c>
      <c r="J229" s="138">
        <f>VLOOKUP(Table91213[[#This Row],[Date]],'DB Details'!$A:$L,10)</f>
        <v>56.4</v>
      </c>
      <c r="K229" s="110"/>
      <c r="L229" s="138">
        <f>VLOOKUP(Table91213[[#This Row],[Date]],'DB Details'!$A:$L,12)</f>
        <v>58.5</v>
      </c>
    </row>
    <row r="230" spans="1:12" x14ac:dyDescent="0.2">
      <c r="A230" s="54">
        <v>24351</v>
      </c>
      <c r="B230" s="72">
        <f>VLOOKUP(Table91213[[#This Row],[Date]],'DB Details'!$A:$L,2)</f>
        <v>55.2</v>
      </c>
      <c r="C230" s="56"/>
      <c r="D230" s="70"/>
      <c r="E230" s="138">
        <f>VLOOKUP(Table91213[[#This Row],[Date]],'DB Details'!$A:$L,5)</f>
        <v>73.7</v>
      </c>
      <c r="F230" s="138">
        <f>VLOOKUP(Table91213[[#This Row],[Date]],'DB Details'!$A:$L,6)</f>
        <v>57.9</v>
      </c>
      <c r="G230" s="110"/>
      <c r="H230" s="138">
        <f>VLOOKUP(Table91213[[#This Row],[Date]],'DB Details'!$A:$L,8)</f>
        <v>54.8</v>
      </c>
      <c r="I230" s="138">
        <f>VLOOKUP(Table91213[[#This Row],[Date]],'DB Details'!$A:$L,9)</f>
        <v>72.400000000000006</v>
      </c>
      <c r="J230" s="138">
        <f>VLOOKUP(Table91213[[#This Row],[Date]],'DB Details'!$A:$L,10)</f>
        <v>56.5</v>
      </c>
      <c r="K230" s="110"/>
      <c r="L230" s="138">
        <f>VLOOKUP(Table91213[[#This Row],[Date]],'DB Details'!$A:$L,12)</f>
        <v>58.7</v>
      </c>
    </row>
    <row r="231" spans="1:12" x14ac:dyDescent="0.2">
      <c r="A231" s="54">
        <v>24381</v>
      </c>
      <c r="B231" s="72">
        <f>VLOOKUP(Table91213[[#This Row],[Date]],'DB Details'!$A:$L,2)</f>
        <v>51.6</v>
      </c>
      <c r="C231" s="56"/>
      <c r="D231" s="70"/>
      <c r="E231" s="138">
        <f>VLOOKUP(Table91213[[#This Row],[Date]],'DB Details'!$A:$L,5)</f>
        <v>70.3</v>
      </c>
      <c r="F231" s="138">
        <f>VLOOKUP(Table91213[[#This Row],[Date]],'DB Details'!$A:$L,6)</f>
        <v>57</v>
      </c>
      <c r="G231" s="110"/>
      <c r="H231" s="138">
        <f>VLOOKUP(Table91213[[#This Row],[Date]],'DB Details'!$A:$L,8)</f>
        <v>58.2</v>
      </c>
      <c r="I231" s="138">
        <f>VLOOKUP(Table91213[[#This Row],[Date]],'DB Details'!$A:$L,9)</f>
        <v>68.7</v>
      </c>
      <c r="J231" s="138">
        <f>VLOOKUP(Table91213[[#This Row],[Date]],'DB Details'!$A:$L,10)</f>
        <v>56.9</v>
      </c>
      <c r="K231" s="110"/>
      <c r="L231" s="138">
        <f>VLOOKUP(Table91213[[#This Row],[Date]],'DB Details'!$A:$L,12)</f>
        <v>57.2</v>
      </c>
    </row>
    <row r="232" spans="1:12" x14ac:dyDescent="0.2">
      <c r="A232" s="54">
        <v>24412</v>
      </c>
      <c r="B232" s="72">
        <f>VLOOKUP(Table91213[[#This Row],[Date]],'DB Details'!$A:$L,2)</f>
        <v>46.8</v>
      </c>
      <c r="C232" s="56"/>
      <c r="D232" s="70"/>
      <c r="E232" s="138">
        <f>VLOOKUP(Table91213[[#This Row],[Date]],'DB Details'!$A:$L,5)</f>
        <v>71.900000000000006</v>
      </c>
      <c r="F232" s="138">
        <f>VLOOKUP(Table91213[[#This Row],[Date]],'DB Details'!$A:$L,6)</f>
        <v>54.2</v>
      </c>
      <c r="G232" s="110"/>
      <c r="H232" s="138">
        <f>VLOOKUP(Table91213[[#This Row],[Date]],'DB Details'!$A:$L,8)</f>
        <v>55.6</v>
      </c>
      <c r="I232" s="138">
        <f>VLOOKUP(Table91213[[#This Row],[Date]],'DB Details'!$A:$L,9)</f>
        <v>62.6</v>
      </c>
      <c r="J232" s="138">
        <f>VLOOKUP(Table91213[[#This Row],[Date]],'DB Details'!$A:$L,10)</f>
        <v>55.6</v>
      </c>
      <c r="K232" s="110"/>
      <c r="L232" s="138">
        <f>VLOOKUP(Table91213[[#This Row],[Date]],'DB Details'!$A:$L,12)</f>
        <v>53.7</v>
      </c>
    </row>
    <row r="233" spans="1:12" x14ac:dyDescent="0.2">
      <c r="A233" s="54">
        <v>24442</v>
      </c>
      <c r="B233" s="72">
        <f>VLOOKUP(Table91213[[#This Row],[Date]],'DB Details'!$A:$L,2)</f>
        <v>48.8</v>
      </c>
      <c r="C233" s="56"/>
      <c r="D233" s="70"/>
      <c r="E233" s="138">
        <f>VLOOKUP(Table91213[[#This Row],[Date]],'DB Details'!$A:$L,5)</f>
        <v>67.599999999999994</v>
      </c>
      <c r="F233" s="138">
        <f>VLOOKUP(Table91213[[#This Row],[Date]],'DB Details'!$A:$L,6)</f>
        <v>54.1</v>
      </c>
      <c r="G233" s="110"/>
      <c r="H233" s="138">
        <f>VLOOKUP(Table91213[[#This Row],[Date]],'DB Details'!$A:$L,8)</f>
        <v>53.7</v>
      </c>
      <c r="I233" s="138">
        <f>VLOOKUP(Table91213[[#This Row],[Date]],'DB Details'!$A:$L,9)</f>
        <v>57.9</v>
      </c>
      <c r="J233" s="138">
        <f>VLOOKUP(Table91213[[#This Row],[Date]],'DB Details'!$A:$L,10)</f>
        <v>50.7</v>
      </c>
      <c r="K233" s="110"/>
      <c r="L233" s="138">
        <f>VLOOKUP(Table91213[[#This Row],[Date]],'DB Details'!$A:$L,12)</f>
        <v>52.4</v>
      </c>
    </row>
    <row r="234" spans="1:12" x14ac:dyDescent="0.2">
      <c r="A234" s="54">
        <v>24473</v>
      </c>
      <c r="B234" s="72">
        <f>VLOOKUP(Table91213[[#This Row],[Date]],'DB Details'!$A:$L,2)</f>
        <v>46.2</v>
      </c>
      <c r="C234" s="56"/>
      <c r="D234" s="70"/>
      <c r="E234" s="138">
        <f>VLOOKUP(Table91213[[#This Row],[Date]],'DB Details'!$A:$L,5)</f>
        <v>72.900000000000006</v>
      </c>
      <c r="F234" s="138">
        <f>VLOOKUP(Table91213[[#This Row],[Date]],'DB Details'!$A:$L,6)</f>
        <v>54.1</v>
      </c>
      <c r="G234" s="110"/>
      <c r="H234" s="138">
        <f>VLOOKUP(Table91213[[#This Row],[Date]],'DB Details'!$A:$L,8)</f>
        <v>48.2</v>
      </c>
      <c r="I234" s="138">
        <f>VLOOKUP(Table91213[[#This Row],[Date]],'DB Details'!$A:$L,9)</f>
        <v>48.2</v>
      </c>
      <c r="J234" s="138">
        <f>VLOOKUP(Table91213[[#This Row],[Date]],'DB Details'!$A:$L,10)</f>
        <v>48.3</v>
      </c>
      <c r="K234" s="110"/>
      <c r="L234" s="138">
        <f>VLOOKUP(Table91213[[#This Row],[Date]],'DB Details'!$A:$L,12)</f>
        <v>49.1</v>
      </c>
    </row>
    <row r="235" spans="1:12" x14ac:dyDescent="0.2">
      <c r="A235" s="54">
        <v>24504</v>
      </c>
      <c r="B235" s="72">
        <f>VLOOKUP(Table91213[[#This Row],[Date]],'DB Details'!$A:$L,2)</f>
        <v>45.1</v>
      </c>
      <c r="C235" s="56"/>
      <c r="D235" s="70"/>
      <c r="E235" s="138">
        <f>VLOOKUP(Table91213[[#This Row],[Date]],'DB Details'!$A:$L,5)</f>
        <v>61.8</v>
      </c>
      <c r="F235" s="138">
        <f>VLOOKUP(Table91213[[#This Row],[Date]],'DB Details'!$A:$L,6)</f>
        <v>50.4</v>
      </c>
      <c r="G235" s="110"/>
      <c r="H235" s="138">
        <f>VLOOKUP(Table91213[[#This Row],[Date]],'DB Details'!$A:$L,8)</f>
        <v>45.3</v>
      </c>
      <c r="I235" s="138">
        <f>VLOOKUP(Table91213[[#This Row],[Date]],'DB Details'!$A:$L,9)</f>
        <v>49.9</v>
      </c>
      <c r="J235" s="138">
        <f>VLOOKUP(Table91213[[#This Row],[Date]],'DB Details'!$A:$L,10)</f>
        <v>47.6</v>
      </c>
      <c r="K235" s="110"/>
      <c r="L235" s="138">
        <f>VLOOKUP(Table91213[[#This Row],[Date]],'DB Details'!$A:$L,12)</f>
        <v>47.6</v>
      </c>
    </row>
    <row r="236" spans="1:12" x14ac:dyDescent="0.2">
      <c r="A236" s="54">
        <v>24532</v>
      </c>
      <c r="B236" s="72">
        <f>VLOOKUP(Table91213[[#This Row],[Date]],'DB Details'!$A:$L,2)</f>
        <v>45.3</v>
      </c>
      <c r="C236" s="56"/>
      <c r="D236" s="70"/>
      <c r="E236" s="138">
        <f>VLOOKUP(Table91213[[#This Row],[Date]],'DB Details'!$A:$L,5)</f>
        <v>54</v>
      </c>
      <c r="F236" s="138">
        <f>VLOOKUP(Table91213[[#This Row],[Date]],'DB Details'!$A:$L,6)</f>
        <v>48.7</v>
      </c>
      <c r="G236" s="110"/>
      <c r="H236" s="138">
        <f>VLOOKUP(Table91213[[#This Row],[Date]],'DB Details'!$A:$L,8)</f>
        <v>45.6</v>
      </c>
      <c r="I236" s="138">
        <f>VLOOKUP(Table91213[[#This Row],[Date]],'DB Details'!$A:$L,9)</f>
        <v>38</v>
      </c>
      <c r="J236" s="138">
        <f>VLOOKUP(Table91213[[#This Row],[Date]],'DB Details'!$A:$L,10)</f>
        <v>46.3</v>
      </c>
      <c r="K236" s="110"/>
      <c r="L236" s="138">
        <f>VLOOKUP(Table91213[[#This Row],[Date]],'DB Details'!$A:$L,12)</f>
        <v>45.3</v>
      </c>
    </row>
    <row r="237" spans="1:12" x14ac:dyDescent="0.2">
      <c r="A237" s="54">
        <v>24563</v>
      </c>
      <c r="B237" s="72">
        <f>VLOOKUP(Table91213[[#This Row],[Date]],'DB Details'!$A:$L,2)</f>
        <v>46.4</v>
      </c>
      <c r="C237" s="56"/>
      <c r="D237" s="70"/>
      <c r="E237" s="138">
        <f>VLOOKUP(Table91213[[#This Row],[Date]],'DB Details'!$A:$L,5)</f>
        <v>56.3</v>
      </c>
      <c r="F237" s="138">
        <f>VLOOKUP(Table91213[[#This Row],[Date]],'DB Details'!$A:$L,6)</f>
        <v>44.3</v>
      </c>
      <c r="G237" s="110"/>
      <c r="H237" s="138">
        <f>VLOOKUP(Table91213[[#This Row],[Date]],'DB Details'!$A:$L,8)</f>
        <v>39.4</v>
      </c>
      <c r="I237" s="138">
        <f>VLOOKUP(Table91213[[#This Row],[Date]],'DB Details'!$A:$L,9)</f>
        <v>36.9</v>
      </c>
      <c r="J237" s="138">
        <f>VLOOKUP(Table91213[[#This Row],[Date]],'DB Details'!$A:$L,10)</f>
        <v>41.8</v>
      </c>
      <c r="K237" s="110"/>
      <c r="L237" s="138">
        <f>VLOOKUP(Table91213[[#This Row],[Date]],'DB Details'!$A:$L,12)</f>
        <v>42.8</v>
      </c>
    </row>
    <row r="238" spans="1:12" x14ac:dyDescent="0.2">
      <c r="A238" s="54">
        <v>24593</v>
      </c>
      <c r="B238" s="72">
        <f>VLOOKUP(Table91213[[#This Row],[Date]],'DB Details'!$A:$L,2)</f>
        <v>47.6</v>
      </c>
      <c r="C238" s="56"/>
      <c r="D238" s="70"/>
      <c r="E238" s="138">
        <f>VLOOKUP(Table91213[[#This Row],[Date]],'DB Details'!$A:$L,5)</f>
        <v>56.1</v>
      </c>
      <c r="F238" s="138">
        <f>VLOOKUP(Table91213[[#This Row],[Date]],'DB Details'!$A:$L,6)</f>
        <v>48</v>
      </c>
      <c r="G238" s="110"/>
      <c r="H238" s="138">
        <f>VLOOKUP(Table91213[[#This Row],[Date]],'DB Details'!$A:$L,8)</f>
        <v>39.700000000000003</v>
      </c>
      <c r="I238" s="138">
        <f>VLOOKUP(Table91213[[#This Row],[Date]],'DB Details'!$A:$L,9)</f>
        <v>34.4</v>
      </c>
      <c r="J238" s="138">
        <f>VLOOKUP(Table91213[[#This Row],[Date]],'DB Details'!$A:$L,10)</f>
        <v>45.5</v>
      </c>
      <c r="K238" s="110"/>
      <c r="L238" s="138">
        <f>VLOOKUP(Table91213[[#This Row],[Date]],'DB Details'!$A:$L,12)</f>
        <v>44.5</v>
      </c>
    </row>
    <row r="239" spans="1:12" x14ac:dyDescent="0.2">
      <c r="A239" s="54">
        <v>24624</v>
      </c>
      <c r="B239" s="72">
        <f>VLOOKUP(Table91213[[#This Row],[Date]],'DB Details'!$A:$L,2)</f>
        <v>51.8</v>
      </c>
      <c r="C239" s="56"/>
      <c r="D239" s="70"/>
      <c r="E239" s="138">
        <f>VLOOKUP(Table91213[[#This Row],[Date]],'DB Details'!$A:$L,5)</f>
        <v>58.4</v>
      </c>
      <c r="F239" s="138">
        <f>VLOOKUP(Table91213[[#This Row],[Date]],'DB Details'!$A:$L,6)</f>
        <v>50.7</v>
      </c>
      <c r="G239" s="110"/>
      <c r="H239" s="138">
        <f>VLOOKUP(Table91213[[#This Row],[Date]],'DB Details'!$A:$L,8)</f>
        <v>39.6</v>
      </c>
      <c r="I239" s="138">
        <f>VLOOKUP(Table91213[[#This Row],[Date]],'DB Details'!$A:$L,9)</f>
        <v>36.5</v>
      </c>
      <c r="J239" s="138">
        <f>VLOOKUP(Table91213[[#This Row],[Date]],'DB Details'!$A:$L,10)</f>
        <v>45.8</v>
      </c>
      <c r="K239" s="110"/>
      <c r="L239" s="138">
        <f>VLOOKUP(Table91213[[#This Row],[Date]],'DB Details'!$A:$L,12)</f>
        <v>46.8</v>
      </c>
    </row>
    <row r="240" spans="1:12" x14ac:dyDescent="0.2">
      <c r="A240" s="54">
        <v>24654</v>
      </c>
      <c r="B240" s="72">
        <f>VLOOKUP(Table91213[[#This Row],[Date]],'DB Details'!$A:$L,2)</f>
        <v>53.7</v>
      </c>
      <c r="C240" s="56"/>
      <c r="D240" s="70"/>
      <c r="E240" s="138">
        <f>VLOOKUP(Table91213[[#This Row],[Date]],'DB Details'!$A:$L,5)</f>
        <v>63.9</v>
      </c>
      <c r="F240" s="138">
        <f>VLOOKUP(Table91213[[#This Row],[Date]],'DB Details'!$A:$L,6)</f>
        <v>53.4</v>
      </c>
      <c r="G240" s="110"/>
      <c r="H240" s="138">
        <f>VLOOKUP(Table91213[[#This Row],[Date]],'DB Details'!$A:$L,8)</f>
        <v>38.1</v>
      </c>
      <c r="I240" s="138">
        <f>VLOOKUP(Table91213[[#This Row],[Date]],'DB Details'!$A:$L,9)</f>
        <v>40.9</v>
      </c>
      <c r="J240" s="138">
        <f>VLOOKUP(Table91213[[#This Row],[Date]],'DB Details'!$A:$L,10)</f>
        <v>50.2</v>
      </c>
      <c r="K240" s="110"/>
      <c r="L240" s="138">
        <f>VLOOKUP(Table91213[[#This Row],[Date]],'DB Details'!$A:$L,12)</f>
        <v>49.5</v>
      </c>
    </row>
    <row r="241" spans="1:12" x14ac:dyDescent="0.2">
      <c r="A241" s="54">
        <v>24685</v>
      </c>
      <c r="B241" s="72">
        <f>VLOOKUP(Table91213[[#This Row],[Date]],'DB Details'!$A:$L,2)</f>
        <v>55.4</v>
      </c>
      <c r="C241" s="56"/>
      <c r="D241" s="70"/>
      <c r="E241" s="138">
        <f>VLOOKUP(Table91213[[#This Row],[Date]],'DB Details'!$A:$L,5)</f>
        <v>67.5</v>
      </c>
      <c r="F241" s="138">
        <f>VLOOKUP(Table91213[[#This Row],[Date]],'DB Details'!$A:$L,6)</f>
        <v>56.4</v>
      </c>
      <c r="G241" s="110"/>
      <c r="H241" s="138">
        <f>VLOOKUP(Table91213[[#This Row],[Date]],'DB Details'!$A:$L,8)</f>
        <v>41.7</v>
      </c>
      <c r="I241" s="138">
        <f>VLOOKUP(Table91213[[#This Row],[Date]],'DB Details'!$A:$L,9)</f>
        <v>44.8</v>
      </c>
      <c r="J241" s="138">
        <f>VLOOKUP(Table91213[[#This Row],[Date]],'DB Details'!$A:$L,10)</f>
        <v>52.9</v>
      </c>
      <c r="K241" s="110"/>
      <c r="L241" s="138">
        <f>VLOOKUP(Table91213[[#This Row],[Date]],'DB Details'!$A:$L,12)</f>
        <v>52.2</v>
      </c>
    </row>
    <row r="242" spans="1:12" x14ac:dyDescent="0.2">
      <c r="A242" s="54">
        <v>24716</v>
      </c>
      <c r="B242" s="72">
        <f>VLOOKUP(Table91213[[#This Row],[Date]],'DB Details'!$A:$L,2)</f>
        <v>62</v>
      </c>
      <c r="C242" s="56"/>
      <c r="D242" s="70"/>
      <c r="E242" s="138">
        <f>VLOOKUP(Table91213[[#This Row],[Date]],'DB Details'!$A:$L,5)</f>
        <v>75.2</v>
      </c>
      <c r="F242" s="138">
        <f>VLOOKUP(Table91213[[#This Row],[Date]],'DB Details'!$A:$L,6)</f>
        <v>57.4</v>
      </c>
      <c r="G242" s="110"/>
      <c r="H242" s="138">
        <f>VLOOKUP(Table91213[[#This Row],[Date]],'DB Details'!$A:$L,8)</f>
        <v>46.8</v>
      </c>
      <c r="I242" s="138">
        <f>VLOOKUP(Table91213[[#This Row],[Date]],'DB Details'!$A:$L,9)</f>
        <v>46.5</v>
      </c>
      <c r="J242" s="138">
        <f>VLOOKUP(Table91213[[#This Row],[Date]],'DB Details'!$A:$L,10)</f>
        <v>51.6</v>
      </c>
      <c r="K242" s="110"/>
      <c r="L242" s="138">
        <f>VLOOKUP(Table91213[[#This Row],[Date]],'DB Details'!$A:$L,12)</f>
        <v>54.9</v>
      </c>
    </row>
    <row r="243" spans="1:12" x14ac:dyDescent="0.2">
      <c r="A243" s="54">
        <v>24746</v>
      </c>
      <c r="B243" s="72">
        <f>VLOOKUP(Table91213[[#This Row],[Date]],'DB Details'!$A:$L,2)</f>
        <v>55.8</v>
      </c>
      <c r="C243" s="56"/>
      <c r="D243" s="70"/>
      <c r="E243" s="138">
        <f>VLOOKUP(Table91213[[#This Row],[Date]],'DB Details'!$A:$L,5)</f>
        <v>78.7</v>
      </c>
      <c r="F243" s="138">
        <f>VLOOKUP(Table91213[[#This Row],[Date]],'DB Details'!$A:$L,6)</f>
        <v>57.7</v>
      </c>
      <c r="G243" s="110"/>
      <c r="H243" s="138">
        <f>VLOOKUP(Table91213[[#This Row],[Date]],'DB Details'!$A:$L,8)</f>
        <v>48</v>
      </c>
      <c r="I243" s="138">
        <f>VLOOKUP(Table91213[[#This Row],[Date]],'DB Details'!$A:$L,9)</f>
        <v>51.1</v>
      </c>
      <c r="J243" s="138">
        <f>VLOOKUP(Table91213[[#This Row],[Date]],'DB Details'!$A:$L,10)</f>
        <v>52.4</v>
      </c>
      <c r="K243" s="110"/>
      <c r="L243" s="138">
        <f>VLOOKUP(Table91213[[#This Row],[Date]],'DB Details'!$A:$L,12)</f>
        <v>54.1</v>
      </c>
    </row>
    <row r="244" spans="1:12" x14ac:dyDescent="0.2">
      <c r="A244" s="54">
        <v>24777</v>
      </c>
      <c r="B244" s="72">
        <f>VLOOKUP(Table91213[[#This Row],[Date]],'DB Details'!$A:$L,2)</f>
        <v>57</v>
      </c>
      <c r="C244" s="56"/>
      <c r="D244" s="70"/>
      <c r="E244" s="138">
        <f>VLOOKUP(Table91213[[#This Row],[Date]],'DB Details'!$A:$L,5)</f>
        <v>83.8</v>
      </c>
      <c r="F244" s="138">
        <f>VLOOKUP(Table91213[[#This Row],[Date]],'DB Details'!$A:$L,6)</f>
        <v>58.6</v>
      </c>
      <c r="G244" s="110"/>
      <c r="H244" s="138">
        <f>VLOOKUP(Table91213[[#This Row],[Date]],'DB Details'!$A:$L,8)</f>
        <v>44.4</v>
      </c>
      <c r="I244" s="138">
        <f>VLOOKUP(Table91213[[#This Row],[Date]],'DB Details'!$A:$L,9)</f>
        <v>51.4</v>
      </c>
      <c r="J244" s="138">
        <f>VLOOKUP(Table91213[[#This Row],[Date]],'DB Details'!$A:$L,10)</f>
        <v>51.5</v>
      </c>
      <c r="K244" s="110"/>
      <c r="L244" s="138">
        <f>VLOOKUP(Table91213[[#This Row],[Date]],'DB Details'!$A:$L,12)</f>
        <v>54.2</v>
      </c>
    </row>
    <row r="245" spans="1:12" x14ac:dyDescent="0.2">
      <c r="A245" s="54">
        <v>24807</v>
      </c>
      <c r="B245" s="72">
        <f>VLOOKUP(Table91213[[#This Row],[Date]],'DB Details'!$A:$L,2)</f>
        <v>59.4</v>
      </c>
      <c r="C245" s="56"/>
      <c r="D245" s="70"/>
      <c r="E245" s="138">
        <f>VLOOKUP(Table91213[[#This Row],[Date]],'DB Details'!$A:$L,5)</f>
        <v>79.599999999999994</v>
      </c>
      <c r="F245" s="138">
        <f>VLOOKUP(Table91213[[#This Row],[Date]],'DB Details'!$A:$L,6)</f>
        <v>58.7</v>
      </c>
      <c r="G245" s="110"/>
      <c r="H245" s="138">
        <f>VLOOKUP(Table91213[[#This Row],[Date]],'DB Details'!$A:$L,8)</f>
        <v>53.8</v>
      </c>
      <c r="I245" s="138">
        <f>VLOOKUP(Table91213[[#This Row],[Date]],'DB Details'!$A:$L,9)</f>
        <v>49.9</v>
      </c>
      <c r="J245" s="138">
        <f>VLOOKUP(Table91213[[#This Row],[Date]],'DB Details'!$A:$L,10)</f>
        <v>51.5</v>
      </c>
      <c r="K245" s="110"/>
      <c r="L245" s="138">
        <f>VLOOKUP(Table91213[[#This Row],[Date]],'DB Details'!$A:$L,12)</f>
        <v>55.6</v>
      </c>
    </row>
    <row r="246" spans="1:12" x14ac:dyDescent="0.2">
      <c r="A246" s="54">
        <v>24838</v>
      </c>
      <c r="B246" s="72">
        <f>VLOOKUP(Table91213[[#This Row],[Date]],'DB Details'!$A:$L,2)</f>
        <v>60.1</v>
      </c>
      <c r="C246" s="56"/>
      <c r="D246" s="70"/>
      <c r="E246" s="138">
        <f>VLOOKUP(Table91213[[#This Row],[Date]],'DB Details'!$A:$L,5)</f>
        <v>78</v>
      </c>
      <c r="F246" s="138">
        <f>VLOOKUP(Table91213[[#This Row],[Date]],'DB Details'!$A:$L,6)</f>
        <v>59.3</v>
      </c>
      <c r="G246" s="110"/>
      <c r="H246" s="138">
        <f>VLOOKUP(Table91213[[#This Row],[Date]],'DB Details'!$A:$L,8)</f>
        <v>54.8</v>
      </c>
      <c r="I246" s="138">
        <f>VLOOKUP(Table91213[[#This Row],[Date]],'DB Details'!$A:$L,9)</f>
        <v>50.6</v>
      </c>
      <c r="J246" s="138">
        <f>VLOOKUP(Table91213[[#This Row],[Date]],'DB Details'!$A:$L,10)</f>
        <v>53.2</v>
      </c>
      <c r="K246" s="110"/>
      <c r="L246" s="138">
        <f>VLOOKUP(Table91213[[#This Row],[Date]],'DB Details'!$A:$L,12)</f>
        <v>56.6</v>
      </c>
    </row>
    <row r="247" spans="1:12" x14ac:dyDescent="0.2">
      <c r="A247" s="54">
        <v>24869</v>
      </c>
      <c r="B247" s="72">
        <f>VLOOKUP(Table91213[[#This Row],[Date]],'DB Details'!$A:$L,2)</f>
        <v>56.6</v>
      </c>
      <c r="C247" s="56"/>
      <c r="D247" s="70"/>
      <c r="E247" s="138">
        <f>VLOOKUP(Table91213[[#This Row],[Date]],'DB Details'!$A:$L,5)</f>
        <v>76.3</v>
      </c>
      <c r="F247" s="138">
        <f>VLOOKUP(Table91213[[#This Row],[Date]],'DB Details'!$A:$L,6)</f>
        <v>58.1</v>
      </c>
      <c r="G247" s="110"/>
      <c r="H247" s="138">
        <f>VLOOKUP(Table91213[[#This Row],[Date]],'DB Details'!$A:$L,8)</f>
        <v>53.7</v>
      </c>
      <c r="I247" s="138">
        <f>VLOOKUP(Table91213[[#This Row],[Date]],'DB Details'!$A:$L,9)</f>
        <v>53.9</v>
      </c>
      <c r="J247" s="138">
        <f>VLOOKUP(Table91213[[#This Row],[Date]],'DB Details'!$A:$L,10)</f>
        <v>50.3</v>
      </c>
      <c r="K247" s="110"/>
      <c r="L247" s="138">
        <f>VLOOKUP(Table91213[[#This Row],[Date]],'DB Details'!$A:$L,12)</f>
        <v>55</v>
      </c>
    </row>
    <row r="248" spans="1:12" x14ac:dyDescent="0.2">
      <c r="A248" s="54">
        <v>24898</v>
      </c>
      <c r="B248" s="72">
        <f>VLOOKUP(Table91213[[#This Row],[Date]],'DB Details'!$A:$L,2)</f>
        <v>55.7</v>
      </c>
      <c r="C248" s="56"/>
      <c r="D248" s="70"/>
      <c r="E248" s="138">
        <f>VLOOKUP(Table91213[[#This Row],[Date]],'DB Details'!$A:$L,5)</f>
        <v>76.099999999999994</v>
      </c>
      <c r="F248" s="138">
        <f>VLOOKUP(Table91213[[#This Row],[Date]],'DB Details'!$A:$L,6)</f>
        <v>55.8</v>
      </c>
      <c r="G248" s="110"/>
      <c r="H248" s="138">
        <f>VLOOKUP(Table91213[[#This Row],[Date]],'DB Details'!$A:$L,8)</f>
        <v>50.7</v>
      </c>
      <c r="I248" s="138">
        <f>VLOOKUP(Table91213[[#This Row],[Date]],'DB Details'!$A:$L,9)</f>
        <v>54</v>
      </c>
      <c r="J248" s="138">
        <f>VLOOKUP(Table91213[[#This Row],[Date]],'DB Details'!$A:$L,10)</f>
        <v>50.1</v>
      </c>
      <c r="K248" s="110"/>
      <c r="L248" s="138">
        <f>VLOOKUP(Table91213[[#This Row],[Date]],'DB Details'!$A:$L,12)</f>
        <v>53.8</v>
      </c>
    </row>
    <row r="249" spans="1:12" x14ac:dyDescent="0.2">
      <c r="A249" s="54">
        <v>24929</v>
      </c>
      <c r="B249" s="72">
        <f>VLOOKUP(Table91213[[#This Row],[Date]],'DB Details'!$A:$L,2)</f>
        <v>64.5</v>
      </c>
      <c r="C249" s="56"/>
      <c r="D249" s="70"/>
      <c r="E249" s="138">
        <f>VLOOKUP(Table91213[[#This Row],[Date]],'DB Details'!$A:$L,5)</f>
        <v>71.5</v>
      </c>
      <c r="F249" s="138">
        <f>VLOOKUP(Table91213[[#This Row],[Date]],'DB Details'!$A:$L,6)</f>
        <v>60.1</v>
      </c>
      <c r="G249" s="110"/>
      <c r="H249" s="138">
        <f>VLOOKUP(Table91213[[#This Row],[Date]],'DB Details'!$A:$L,8)</f>
        <v>54.9</v>
      </c>
      <c r="I249" s="138">
        <f>VLOOKUP(Table91213[[#This Row],[Date]],'DB Details'!$A:$L,9)</f>
        <v>49</v>
      </c>
      <c r="J249" s="138">
        <f>VLOOKUP(Table91213[[#This Row],[Date]],'DB Details'!$A:$L,10)</f>
        <v>53.5</v>
      </c>
      <c r="K249" s="110"/>
      <c r="L249" s="138">
        <f>VLOOKUP(Table91213[[#This Row],[Date]],'DB Details'!$A:$L,12)</f>
        <v>58</v>
      </c>
    </row>
    <row r="250" spans="1:12" x14ac:dyDescent="0.2">
      <c r="A250" s="54">
        <v>24959</v>
      </c>
      <c r="B250" s="72">
        <f>VLOOKUP(Table91213[[#This Row],[Date]],'DB Details'!$A:$L,2)</f>
        <v>56.2</v>
      </c>
      <c r="C250" s="56"/>
      <c r="D250" s="70"/>
      <c r="E250" s="138">
        <f>VLOOKUP(Table91213[[#This Row],[Date]],'DB Details'!$A:$L,5)</f>
        <v>69.2</v>
      </c>
      <c r="F250" s="138">
        <f>VLOOKUP(Table91213[[#This Row],[Date]],'DB Details'!$A:$L,6)</f>
        <v>60</v>
      </c>
      <c r="G250" s="110"/>
      <c r="H250" s="138">
        <f>VLOOKUP(Table91213[[#This Row],[Date]],'DB Details'!$A:$L,8)</f>
        <v>54</v>
      </c>
      <c r="I250" s="138">
        <f>VLOOKUP(Table91213[[#This Row],[Date]],'DB Details'!$A:$L,9)</f>
        <v>49.4</v>
      </c>
      <c r="J250" s="138">
        <f>VLOOKUP(Table91213[[#This Row],[Date]],'DB Details'!$A:$L,10)</f>
        <v>53.1</v>
      </c>
      <c r="K250" s="110"/>
      <c r="L250" s="138">
        <f>VLOOKUP(Table91213[[#This Row],[Date]],'DB Details'!$A:$L,12)</f>
        <v>55.3</v>
      </c>
    </row>
    <row r="251" spans="1:12" x14ac:dyDescent="0.2">
      <c r="A251" s="54">
        <v>24990</v>
      </c>
      <c r="B251" s="72">
        <f>VLOOKUP(Table91213[[#This Row],[Date]],'DB Details'!$A:$L,2)</f>
        <v>54.3</v>
      </c>
      <c r="C251" s="56"/>
      <c r="D251" s="70"/>
      <c r="E251" s="138">
        <f>VLOOKUP(Table91213[[#This Row],[Date]],'DB Details'!$A:$L,5)</f>
        <v>70.400000000000006</v>
      </c>
      <c r="F251" s="138">
        <f>VLOOKUP(Table91213[[#This Row],[Date]],'DB Details'!$A:$L,6)</f>
        <v>54.9</v>
      </c>
      <c r="G251" s="110"/>
      <c r="H251" s="138">
        <f>VLOOKUP(Table91213[[#This Row],[Date]],'DB Details'!$A:$L,8)</f>
        <v>55</v>
      </c>
      <c r="I251" s="138">
        <f>VLOOKUP(Table91213[[#This Row],[Date]],'DB Details'!$A:$L,9)</f>
        <v>49.9</v>
      </c>
      <c r="J251" s="138">
        <f>VLOOKUP(Table91213[[#This Row],[Date]],'DB Details'!$A:$L,10)</f>
        <v>52.6</v>
      </c>
      <c r="K251" s="110"/>
      <c r="L251" s="138">
        <f>VLOOKUP(Table91213[[#This Row],[Date]],'DB Details'!$A:$L,12)</f>
        <v>53.5</v>
      </c>
    </row>
    <row r="252" spans="1:12" x14ac:dyDescent="0.2">
      <c r="A252" s="54">
        <v>25020</v>
      </c>
      <c r="B252" s="72">
        <f>VLOOKUP(Table91213[[#This Row],[Date]],'DB Details'!$A:$L,2)</f>
        <v>54.5</v>
      </c>
      <c r="C252" s="56"/>
      <c r="D252" s="70"/>
      <c r="E252" s="138">
        <f>VLOOKUP(Table91213[[#This Row],[Date]],'DB Details'!$A:$L,5)</f>
        <v>67.099999999999994</v>
      </c>
      <c r="F252" s="138">
        <f>VLOOKUP(Table91213[[#This Row],[Date]],'DB Details'!$A:$L,6)</f>
        <v>56.5</v>
      </c>
      <c r="G252" s="110"/>
      <c r="H252" s="138">
        <f>VLOOKUP(Table91213[[#This Row],[Date]],'DB Details'!$A:$L,8)</f>
        <v>55.8</v>
      </c>
      <c r="I252" s="138">
        <f>VLOOKUP(Table91213[[#This Row],[Date]],'DB Details'!$A:$L,9)</f>
        <v>55.9</v>
      </c>
      <c r="J252" s="138">
        <f>VLOOKUP(Table91213[[#This Row],[Date]],'DB Details'!$A:$L,10)</f>
        <v>48.2</v>
      </c>
      <c r="K252" s="110"/>
      <c r="L252" s="138">
        <f>VLOOKUP(Table91213[[#This Row],[Date]],'DB Details'!$A:$L,12)</f>
        <v>54.1</v>
      </c>
    </row>
    <row r="253" spans="1:12" x14ac:dyDescent="0.2">
      <c r="A253" s="54">
        <v>25051</v>
      </c>
      <c r="B253" s="72">
        <f>VLOOKUP(Table91213[[#This Row],[Date]],'DB Details'!$A:$L,2)</f>
        <v>53.8</v>
      </c>
      <c r="C253" s="56"/>
      <c r="D253" s="70"/>
      <c r="E253" s="138">
        <f>VLOOKUP(Table91213[[#This Row],[Date]],'DB Details'!$A:$L,5)</f>
        <v>74.3</v>
      </c>
      <c r="F253" s="138">
        <f>VLOOKUP(Table91213[[#This Row],[Date]],'DB Details'!$A:$L,6)</f>
        <v>56.1</v>
      </c>
      <c r="G253" s="110"/>
      <c r="H253" s="138">
        <f>VLOOKUP(Table91213[[#This Row],[Date]],'DB Details'!$A:$L,8)</f>
        <v>54.2</v>
      </c>
      <c r="I253" s="138">
        <f>VLOOKUP(Table91213[[#This Row],[Date]],'DB Details'!$A:$L,9)</f>
        <v>47.8</v>
      </c>
      <c r="J253" s="138">
        <f>VLOOKUP(Table91213[[#This Row],[Date]],'DB Details'!$A:$L,10)</f>
        <v>49.5</v>
      </c>
      <c r="K253" s="110"/>
      <c r="L253" s="138">
        <f>VLOOKUP(Table91213[[#This Row],[Date]],'DB Details'!$A:$L,12)</f>
        <v>52.7</v>
      </c>
    </row>
    <row r="254" spans="1:12" x14ac:dyDescent="0.2">
      <c r="A254" s="54">
        <v>25082</v>
      </c>
      <c r="B254" s="72">
        <f>VLOOKUP(Table91213[[#This Row],[Date]],'DB Details'!$A:$L,2)</f>
        <v>55.4</v>
      </c>
      <c r="C254" s="56"/>
      <c r="D254" s="70"/>
      <c r="E254" s="138">
        <f>VLOOKUP(Table91213[[#This Row],[Date]],'DB Details'!$A:$L,5)</f>
        <v>72.400000000000006</v>
      </c>
      <c r="F254" s="138">
        <f>VLOOKUP(Table91213[[#This Row],[Date]],'DB Details'!$A:$L,6)</f>
        <v>57</v>
      </c>
      <c r="G254" s="110"/>
      <c r="H254" s="138">
        <f>VLOOKUP(Table91213[[#This Row],[Date]],'DB Details'!$A:$L,8)</f>
        <v>42.4</v>
      </c>
      <c r="I254" s="138">
        <f>VLOOKUP(Table91213[[#This Row],[Date]],'DB Details'!$A:$L,9)</f>
        <v>48.4</v>
      </c>
      <c r="J254" s="138">
        <f>VLOOKUP(Table91213[[#This Row],[Date]],'DB Details'!$A:$L,10)</f>
        <v>47.1</v>
      </c>
      <c r="K254" s="110"/>
      <c r="L254" s="138">
        <f>VLOOKUP(Table91213[[#This Row],[Date]],'DB Details'!$A:$L,12)</f>
        <v>51.8</v>
      </c>
    </row>
    <row r="255" spans="1:12" x14ac:dyDescent="0.2">
      <c r="A255" s="54">
        <v>25112</v>
      </c>
      <c r="B255" s="72">
        <f>VLOOKUP(Table91213[[#This Row],[Date]],'DB Details'!$A:$L,2)</f>
        <v>58.5</v>
      </c>
      <c r="C255" s="56"/>
      <c r="D255" s="70"/>
      <c r="E255" s="138">
        <f>VLOOKUP(Table91213[[#This Row],[Date]],'DB Details'!$A:$L,5)</f>
        <v>70.8</v>
      </c>
      <c r="F255" s="138">
        <f>VLOOKUP(Table91213[[#This Row],[Date]],'DB Details'!$A:$L,6)</f>
        <v>61.1</v>
      </c>
      <c r="G255" s="110"/>
      <c r="H255" s="138">
        <f>VLOOKUP(Table91213[[#This Row],[Date]],'DB Details'!$A:$L,8)</f>
        <v>44.3</v>
      </c>
      <c r="I255" s="138">
        <f>VLOOKUP(Table91213[[#This Row],[Date]],'DB Details'!$A:$L,9)</f>
        <v>53.3</v>
      </c>
      <c r="J255" s="138">
        <f>VLOOKUP(Table91213[[#This Row],[Date]],'DB Details'!$A:$L,10)</f>
        <v>52.6</v>
      </c>
      <c r="K255" s="110"/>
      <c r="L255" s="138">
        <f>VLOOKUP(Table91213[[#This Row],[Date]],'DB Details'!$A:$L,12)</f>
        <v>55.8</v>
      </c>
    </row>
    <row r="256" spans="1:12" x14ac:dyDescent="0.2">
      <c r="A256" s="54">
        <v>25143</v>
      </c>
      <c r="B256" s="72">
        <f>VLOOKUP(Table91213[[#This Row],[Date]],'DB Details'!$A:$L,2)</f>
        <v>61.3</v>
      </c>
      <c r="C256" s="56"/>
      <c r="D256" s="70"/>
      <c r="E256" s="138">
        <f>VLOOKUP(Table91213[[#This Row],[Date]],'DB Details'!$A:$L,5)</f>
        <v>69.5</v>
      </c>
      <c r="F256" s="138">
        <f>VLOOKUP(Table91213[[#This Row],[Date]],'DB Details'!$A:$L,6)</f>
        <v>59.8</v>
      </c>
      <c r="G256" s="110"/>
      <c r="H256" s="138">
        <f>VLOOKUP(Table91213[[#This Row],[Date]],'DB Details'!$A:$L,8)</f>
        <v>43.5</v>
      </c>
      <c r="I256" s="138">
        <f>VLOOKUP(Table91213[[#This Row],[Date]],'DB Details'!$A:$L,9)</f>
        <v>61</v>
      </c>
      <c r="J256" s="138">
        <f>VLOOKUP(Table91213[[#This Row],[Date]],'DB Details'!$A:$L,10)</f>
        <v>56.4</v>
      </c>
      <c r="K256" s="110"/>
      <c r="L256" s="138">
        <f>VLOOKUP(Table91213[[#This Row],[Date]],'DB Details'!$A:$L,12)</f>
        <v>58.1</v>
      </c>
    </row>
    <row r="257" spans="1:12" x14ac:dyDescent="0.2">
      <c r="A257" s="54">
        <v>25173</v>
      </c>
      <c r="B257" s="72">
        <f>VLOOKUP(Table91213[[#This Row],[Date]],'DB Details'!$A:$L,2)</f>
        <v>56.7</v>
      </c>
      <c r="C257" s="56"/>
      <c r="D257" s="70"/>
      <c r="E257" s="138">
        <f>VLOOKUP(Table91213[[#This Row],[Date]],'DB Details'!$A:$L,5)</f>
        <v>76.8</v>
      </c>
      <c r="F257" s="138">
        <f>VLOOKUP(Table91213[[#This Row],[Date]],'DB Details'!$A:$L,6)</f>
        <v>60.6</v>
      </c>
      <c r="G257" s="110"/>
      <c r="H257" s="138">
        <f>VLOOKUP(Table91213[[#This Row],[Date]],'DB Details'!$A:$L,8)</f>
        <v>46.3</v>
      </c>
      <c r="I257" s="138">
        <f>VLOOKUP(Table91213[[#This Row],[Date]],'DB Details'!$A:$L,9)</f>
        <v>58.3</v>
      </c>
      <c r="J257" s="138">
        <f>VLOOKUP(Table91213[[#This Row],[Date]],'DB Details'!$A:$L,10)</f>
        <v>52.8</v>
      </c>
      <c r="K257" s="110"/>
      <c r="L257" s="138">
        <f>VLOOKUP(Table91213[[#This Row],[Date]],'DB Details'!$A:$L,12)</f>
        <v>56.1</v>
      </c>
    </row>
    <row r="258" spans="1:12" x14ac:dyDescent="0.2">
      <c r="A258" s="54">
        <v>25204</v>
      </c>
      <c r="B258" s="72">
        <f>VLOOKUP(Table91213[[#This Row],[Date]],'DB Details'!$A:$L,2)</f>
        <v>54.4</v>
      </c>
      <c r="C258" s="56"/>
      <c r="D258" s="70"/>
      <c r="E258" s="138">
        <f>VLOOKUP(Table91213[[#This Row],[Date]],'DB Details'!$A:$L,5)</f>
        <v>77.099999999999994</v>
      </c>
      <c r="F258" s="138">
        <f>VLOOKUP(Table91213[[#This Row],[Date]],'DB Details'!$A:$L,6)</f>
        <v>57.1</v>
      </c>
      <c r="G258" s="110"/>
      <c r="H258" s="138">
        <f>VLOOKUP(Table91213[[#This Row],[Date]],'DB Details'!$A:$L,8)</f>
        <v>44.2</v>
      </c>
      <c r="I258" s="138">
        <f>VLOOKUP(Table91213[[#This Row],[Date]],'DB Details'!$A:$L,9)</f>
        <v>63.6</v>
      </c>
      <c r="J258" s="138">
        <f>VLOOKUP(Table91213[[#This Row],[Date]],'DB Details'!$A:$L,10)</f>
        <v>51.9</v>
      </c>
      <c r="K258" s="110"/>
      <c r="L258" s="138">
        <f>VLOOKUP(Table91213[[#This Row],[Date]],'DB Details'!$A:$L,12)</f>
        <v>54.9</v>
      </c>
    </row>
    <row r="259" spans="1:12" x14ac:dyDescent="0.2">
      <c r="A259" s="54">
        <v>25235</v>
      </c>
      <c r="B259" s="72">
        <f>VLOOKUP(Table91213[[#This Row],[Date]],'DB Details'!$A:$L,2)</f>
        <v>57.9</v>
      </c>
      <c r="C259" s="56"/>
      <c r="D259" s="70"/>
      <c r="E259" s="138">
        <f>VLOOKUP(Table91213[[#This Row],[Date]],'DB Details'!$A:$L,5)</f>
        <v>79.599999999999994</v>
      </c>
      <c r="F259" s="138">
        <f>VLOOKUP(Table91213[[#This Row],[Date]],'DB Details'!$A:$L,6)</f>
        <v>59.1</v>
      </c>
      <c r="G259" s="110"/>
      <c r="H259" s="138">
        <f>VLOOKUP(Table91213[[#This Row],[Date]],'DB Details'!$A:$L,8)</f>
        <v>46.3</v>
      </c>
      <c r="I259" s="138">
        <f>VLOOKUP(Table91213[[#This Row],[Date]],'DB Details'!$A:$L,9)</f>
        <v>60.1</v>
      </c>
      <c r="J259" s="138">
        <f>VLOOKUP(Table91213[[#This Row],[Date]],'DB Details'!$A:$L,10)</f>
        <v>56.1</v>
      </c>
      <c r="K259" s="110"/>
      <c r="L259" s="138">
        <f>VLOOKUP(Table91213[[#This Row],[Date]],'DB Details'!$A:$L,12)</f>
        <v>57</v>
      </c>
    </row>
    <row r="260" spans="1:12" x14ac:dyDescent="0.2">
      <c r="A260" s="54">
        <v>25263</v>
      </c>
      <c r="B260" s="72">
        <f>VLOOKUP(Table91213[[#This Row],[Date]],'DB Details'!$A:$L,2)</f>
        <v>59.3</v>
      </c>
      <c r="C260" s="56"/>
      <c r="D260" s="70"/>
      <c r="E260" s="138">
        <f>VLOOKUP(Table91213[[#This Row],[Date]],'DB Details'!$A:$L,5)</f>
        <v>79.400000000000006</v>
      </c>
      <c r="F260" s="138">
        <f>VLOOKUP(Table91213[[#This Row],[Date]],'DB Details'!$A:$L,6)</f>
        <v>58.8</v>
      </c>
      <c r="G260" s="110"/>
      <c r="H260" s="138">
        <f>VLOOKUP(Table91213[[#This Row],[Date]],'DB Details'!$A:$L,8)</f>
        <v>47.6</v>
      </c>
      <c r="I260" s="138">
        <f>VLOOKUP(Table91213[[#This Row],[Date]],'DB Details'!$A:$L,9)</f>
        <v>60.5</v>
      </c>
      <c r="J260" s="138">
        <f>VLOOKUP(Table91213[[#This Row],[Date]],'DB Details'!$A:$L,10)</f>
        <v>53.8</v>
      </c>
      <c r="K260" s="110"/>
      <c r="L260" s="138">
        <f>VLOOKUP(Table91213[[#This Row],[Date]],'DB Details'!$A:$L,12)</f>
        <v>57.1</v>
      </c>
    </row>
    <row r="261" spans="1:12" x14ac:dyDescent="0.2">
      <c r="A261" s="54">
        <v>25294</v>
      </c>
      <c r="B261" s="72">
        <f>VLOOKUP(Table91213[[#This Row],[Date]],'DB Details'!$A:$L,2)</f>
        <v>54.4</v>
      </c>
      <c r="C261" s="56"/>
      <c r="D261" s="70"/>
      <c r="E261" s="138">
        <f>VLOOKUP(Table91213[[#This Row],[Date]],'DB Details'!$A:$L,5)</f>
        <v>78.8</v>
      </c>
      <c r="F261" s="138">
        <f>VLOOKUP(Table91213[[#This Row],[Date]],'DB Details'!$A:$L,6)</f>
        <v>55.1</v>
      </c>
      <c r="G261" s="110"/>
      <c r="H261" s="138">
        <f>VLOOKUP(Table91213[[#This Row],[Date]],'DB Details'!$A:$L,8)</f>
        <v>49.2</v>
      </c>
      <c r="I261" s="138">
        <f>VLOOKUP(Table91213[[#This Row],[Date]],'DB Details'!$A:$L,9)</f>
        <v>63.9</v>
      </c>
      <c r="J261" s="138">
        <f>VLOOKUP(Table91213[[#This Row],[Date]],'DB Details'!$A:$L,10)</f>
        <v>52.7</v>
      </c>
      <c r="K261" s="110"/>
      <c r="L261" s="138">
        <f>VLOOKUP(Table91213[[#This Row],[Date]],'DB Details'!$A:$L,12)</f>
        <v>55.2</v>
      </c>
    </row>
    <row r="262" spans="1:12" x14ac:dyDescent="0.2">
      <c r="A262" s="54">
        <v>25324</v>
      </c>
      <c r="B262" s="72">
        <f>VLOOKUP(Table91213[[#This Row],[Date]],'DB Details'!$A:$L,2)</f>
        <v>57.6</v>
      </c>
      <c r="C262" s="56"/>
      <c r="D262" s="70"/>
      <c r="E262" s="138">
        <f>VLOOKUP(Table91213[[#This Row],[Date]],'DB Details'!$A:$L,5)</f>
        <v>79.3</v>
      </c>
      <c r="F262" s="138">
        <f>VLOOKUP(Table91213[[#This Row],[Date]],'DB Details'!$A:$L,6)</f>
        <v>56.3</v>
      </c>
      <c r="G262" s="110"/>
      <c r="H262" s="138">
        <f>VLOOKUP(Table91213[[#This Row],[Date]],'DB Details'!$A:$L,8)</f>
        <v>50.7</v>
      </c>
      <c r="I262" s="138">
        <f>VLOOKUP(Table91213[[#This Row],[Date]],'DB Details'!$A:$L,9)</f>
        <v>64.900000000000006</v>
      </c>
      <c r="J262" s="138">
        <f>VLOOKUP(Table91213[[#This Row],[Date]],'DB Details'!$A:$L,10)</f>
        <v>52.8</v>
      </c>
      <c r="K262" s="110"/>
      <c r="L262" s="138">
        <f>VLOOKUP(Table91213[[#This Row],[Date]],'DB Details'!$A:$L,12)</f>
        <v>56.7</v>
      </c>
    </row>
    <row r="263" spans="1:12" x14ac:dyDescent="0.2">
      <c r="A263" s="54">
        <v>25355</v>
      </c>
      <c r="B263" s="72">
        <f>VLOOKUP(Table91213[[#This Row],[Date]],'DB Details'!$A:$L,2)</f>
        <v>52.7</v>
      </c>
      <c r="C263" s="56"/>
      <c r="D263" s="70"/>
      <c r="E263" s="138">
        <f>VLOOKUP(Table91213[[#This Row],[Date]],'DB Details'!$A:$L,5)</f>
        <v>80.900000000000006</v>
      </c>
      <c r="F263" s="138">
        <f>VLOOKUP(Table91213[[#This Row],[Date]],'DB Details'!$A:$L,6)</f>
        <v>56.9</v>
      </c>
      <c r="G263" s="110"/>
      <c r="H263" s="138">
        <f>VLOOKUP(Table91213[[#This Row],[Date]],'DB Details'!$A:$L,8)</f>
        <v>47.8</v>
      </c>
      <c r="I263" s="138">
        <f>VLOOKUP(Table91213[[#This Row],[Date]],'DB Details'!$A:$L,9)</f>
        <v>67</v>
      </c>
      <c r="J263" s="138">
        <f>VLOOKUP(Table91213[[#This Row],[Date]],'DB Details'!$A:$L,10)</f>
        <v>53.1</v>
      </c>
      <c r="K263" s="110"/>
      <c r="L263" s="138">
        <f>VLOOKUP(Table91213[[#This Row],[Date]],'DB Details'!$A:$L,12)</f>
        <v>55.5</v>
      </c>
    </row>
    <row r="264" spans="1:12" x14ac:dyDescent="0.2">
      <c r="A264" s="54">
        <v>25385</v>
      </c>
      <c r="B264" s="72">
        <f>VLOOKUP(Table91213[[#This Row],[Date]],'DB Details'!$A:$L,2)</f>
        <v>49.8</v>
      </c>
      <c r="C264" s="56"/>
      <c r="D264" s="70"/>
      <c r="E264" s="138">
        <f>VLOOKUP(Table91213[[#This Row],[Date]],'DB Details'!$A:$L,5)</f>
        <v>80.900000000000006</v>
      </c>
      <c r="F264" s="138">
        <f>VLOOKUP(Table91213[[#This Row],[Date]],'DB Details'!$A:$L,6)</f>
        <v>51.2</v>
      </c>
      <c r="G264" s="110"/>
      <c r="H264" s="138">
        <f>VLOOKUP(Table91213[[#This Row],[Date]],'DB Details'!$A:$L,8)</f>
        <v>49.3</v>
      </c>
      <c r="I264" s="138">
        <f>VLOOKUP(Table91213[[#This Row],[Date]],'DB Details'!$A:$L,9)</f>
        <v>65.7</v>
      </c>
      <c r="J264" s="138">
        <f>VLOOKUP(Table91213[[#This Row],[Date]],'DB Details'!$A:$L,10)</f>
        <v>53</v>
      </c>
      <c r="K264" s="110"/>
      <c r="L264" s="138">
        <f>VLOOKUP(Table91213[[#This Row],[Date]],'DB Details'!$A:$L,12)</f>
        <v>53.1</v>
      </c>
    </row>
    <row r="265" spans="1:12" x14ac:dyDescent="0.2">
      <c r="A265" s="54">
        <v>25416</v>
      </c>
      <c r="B265" s="72">
        <f>VLOOKUP(Table91213[[#This Row],[Date]],'DB Details'!$A:$L,2)</f>
        <v>51.5</v>
      </c>
      <c r="C265" s="56"/>
      <c r="D265" s="70"/>
      <c r="E265" s="138">
        <f>VLOOKUP(Table91213[[#This Row],[Date]],'DB Details'!$A:$L,5)</f>
        <v>84.4</v>
      </c>
      <c r="F265" s="138">
        <f>VLOOKUP(Table91213[[#This Row],[Date]],'DB Details'!$A:$L,6)</f>
        <v>54.1</v>
      </c>
      <c r="G265" s="110"/>
      <c r="H265" s="138">
        <f>VLOOKUP(Table91213[[#This Row],[Date]],'DB Details'!$A:$L,8)</f>
        <v>50.9</v>
      </c>
      <c r="I265" s="138">
        <f>VLOOKUP(Table91213[[#This Row],[Date]],'DB Details'!$A:$L,9)</f>
        <v>70.3</v>
      </c>
      <c r="J265" s="138">
        <f>VLOOKUP(Table91213[[#This Row],[Date]],'DB Details'!$A:$L,10)</f>
        <v>51.2</v>
      </c>
      <c r="K265" s="110"/>
      <c r="L265" s="138">
        <f>VLOOKUP(Table91213[[#This Row],[Date]],'DB Details'!$A:$L,12)</f>
        <v>54.8</v>
      </c>
    </row>
    <row r="266" spans="1:12" x14ac:dyDescent="0.2">
      <c r="A266" s="54">
        <v>25447</v>
      </c>
      <c r="B266" s="72">
        <f>VLOOKUP(Table91213[[#This Row],[Date]],'DB Details'!$A:$L,2)</f>
        <v>50.4</v>
      </c>
      <c r="C266" s="56"/>
      <c r="D266" s="70"/>
      <c r="E266" s="138">
        <f>VLOOKUP(Table91213[[#This Row],[Date]],'DB Details'!$A:$L,5)</f>
        <v>83.2</v>
      </c>
      <c r="F266" s="138">
        <f>VLOOKUP(Table91213[[#This Row],[Date]],'DB Details'!$A:$L,6)</f>
        <v>54.8</v>
      </c>
      <c r="G266" s="110"/>
      <c r="H266" s="138">
        <f>VLOOKUP(Table91213[[#This Row],[Date]],'DB Details'!$A:$L,8)</f>
        <v>49.4</v>
      </c>
      <c r="I266" s="138">
        <f>VLOOKUP(Table91213[[#This Row],[Date]],'DB Details'!$A:$L,9)</f>
        <v>68.900000000000006</v>
      </c>
      <c r="J266" s="138">
        <f>VLOOKUP(Table91213[[#This Row],[Date]],'DB Details'!$A:$L,10)</f>
        <v>50.3</v>
      </c>
      <c r="K266" s="110"/>
      <c r="L266" s="138">
        <f>VLOOKUP(Table91213[[#This Row],[Date]],'DB Details'!$A:$L,12)</f>
        <v>54.1</v>
      </c>
    </row>
    <row r="267" spans="1:12" x14ac:dyDescent="0.2">
      <c r="A267" s="54">
        <v>25477</v>
      </c>
      <c r="B267" s="72">
        <f>VLOOKUP(Table91213[[#This Row],[Date]],'DB Details'!$A:$L,2)</f>
        <v>51.9</v>
      </c>
      <c r="C267" s="56"/>
      <c r="D267" s="70"/>
      <c r="E267" s="138">
        <f>VLOOKUP(Table91213[[#This Row],[Date]],'DB Details'!$A:$L,5)</f>
        <v>85.3</v>
      </c>
      <c r="F267" s="138">
        <f>VLOOKUP(Table91213[[#This Row],[Date]],'DB Details'!$A:$L,6)</f>
        <v>53.2</v>
      </c>
      <c r="G267" s="110"/>
      <c r="H267" s="138">
        <f>VLOOKUP(Table91213[[#This Row],[Date]],'DB Details'!$A:$L,8)</f>
        <v>54.2</v>
      </c>
      <c r="I267" s="138">
        <f>VLOOKUP(Table91213[[#This Row],[Date]],'DB Details'!$A:$L,9)</f>
        <v>66.8</v>
      </c>
      <c r="J267" s="138">
        <f>VLOOKUP(Table91213[[#This Row],[Date]],'DB Details'!$A:$L,10)</f>
        <v>51.3</v>
      </c>
      <c r="K267" s="110"/>
      <c r="L267" s="138">
        <f>VLOOKUP(Table91213[[#This Row],[Date]],'DB Details'!$A:$L,12)</f>
        <v>54.6</v>
      </c>
    </row>
    <row r="268" spans="1:12" x14ac:dyDescent="0.2">
      <c r="A268" s="54">
        <v>25508</v>
      </c>
      <c r="B268" s="72">
        <f>VLOOKUP(Table91213[[#This Row],[Date]],'DB Details'!$A:$L,2)</f>
        <v>50.6</v>
      </c>
      <c r="C268" s="56"/>
      <c r="D268" s="70"/>
      <c r="E268" s="138">
        <f>VLOOKUP(Table91213[[#This Row],[Date]],'DB Details'!$A:$L,5)</f>
        <v>81.8</v>
      </c>
      <c r="F268" s="138">
        <f>VLOOKUP(Table91213[[#This Row],[Date]],'DB Details'!$A:$L,6)</f>
        <v>51.2</v>
      </c>
      <c r="G268" s="110"/>
      <c r="H268" s="138">
        <f>VLOOKUP(Table91213[[#This Row],[Date]],'DB Details'!$A:$L,8)</f>
        <v>55.6</v>
      </c>
      <c r="I268" s="138">
        <f>VLOOKUP(Table91213[[#This Row],[Date]],'DB Details'!$A:$L,9)</f>
        <v>64.099999999999994</v>
      </c>
      <c r="J268" s="138">
        <f>VLOOKUP(Table91213[[#This Row],[Date]],'DB Details'!$A:$L,10)</f>
        <v>50.4</v>
      </c>
      <c r="K268" s="110"/>
      <c r="L268" s="138">
        <f>VLOOKUP(Table91213[[#This Row],[Date]],'DB Details'!$A:$L,12)</f>
        <v>53.2</v>
      </c>
    </row>
    <row r="269" spans="1:12" x14ac:dyDescent="0.2">
      <c r="A269" s="54">
        <v>25538</v>
      </c>
      <c r="B269" s="72">
        <f>VLOOKUP(Table91213[[#This Row],[Date]],'DB Details'!$A:$L,2)</f>
        <v>48</v>
      </c>
      <c r="C269" s="56"/>
      <c r="D269" s="70"/>
      <c r="E269" s="138">
        <f>VLOOKUP(Table91213[[#This Row],[Date]],'DB Details'!$A:$L,5)</f>
        <v>82.2</v>
      </c>
      <c r="F269" s="138">
        <f>VLOOKUP(Table91213[[#This Row],[Date]],'DB Details'!$A:$L,6)</f>
        <v>50.3</v>
      </c>
      <c r="G269" s="110"/>
      <c r="H269" s="138">
        <f>VLOOKUP(Table91213[[#This Row],[Date]],'DB Details'!$A:$L,8)</f>
        <v>51.5</v>
      </c>
      <c r="I269" s="138">
        <f>VLOOKUP(Table91213[[#This Row],[Date]],'DB Details'!$A:$L,9)</f>
        <v>66.8</v>
      </c>
      <c r="J269" s="138">
        <f>VLOOKUP(Table91213[[#This Row],[Date]],'DB Details'!$A:$L,10)</f>
        <v>49.6</v>
      </c>
      <c r="K269" s="110"/>
      <c r="L269" s="138">
        <f>VLOOKUP(Table91213[[#This Row],[Date]],'DB Details'!$A:$L,12)</f>
        <v>52</v>
      </c>
    </row>
    <row r="270" spans="1:12" x14ac:dyDescent="0.2">
      <c r="A270" s="54">
        <v>25569</v>
      </c>
      <c r="B270" s="72">
        <f>VLOOKUP(Table91213[[#This Row],[Date]],'DB Details'!$A:$L,2)</f>
        <v>45.8</v>
      </c>
      <c r="C270" s="56"/>
      <c r="D270" s="70"/>
      <c r="E270" s="138">
        <f>VLOOKUP(Table91213[[#This Row],[Date]],'DB Details'!$A:$L,5)</f>
        <v>80.599999999999994</v>
      </c>
      <c r="F270" s="138">
        <f>VLOOKUP(Table91213[[#This Row],[Date]],'DB Details'!$A:$L,6)</f>
        <v>48.1</v>
      </c>
      <c r="G270" s="110"/>
      <c r="H270" s="138">
        <f>VLOOKUP(Table91213[[#This Row],[Date]],'DB Details'!$A:$L,8)</f>
        <v>50.2</v>
      </c>
      <c r="I270" s="138">
        <f>VLOOKUP(Table91213[[#This Row],[Date]],'DB Details'!$A:$L,9)</f>
        <v>57.9</v>
      </c>
      <c r="J270" s="138">
        <f>VLOOKUP(Table91213[[#This Row],[Date]],'DB Details'!$A:$L,10)</f>
        <v>46.3</v>
      </c>
      <c r="K270" s="110"/>
      <c r="L270" s="138">
        <f>VLOOKUP(Table91213[[#This Row],[Date]],'DB Details'!$A:$L,12)</f>
        <v>48.7</v>
      </c>
    </row>
    <row r="271" spans="1:12" x14ac:dyDescent="0.2">
      <c r="A271" s="54">
        <v>25600</v>
      </c>
      <c r="B271" s="72">
        <f>VLOOKUP(Table91213[[#This Row],[Date]],'DB Details'!$A:$L,2)</f>
        <v>45.8</v>
      </c>
      <c r="C271" s="56"/>
      <c r="D271" s="70"/>
      <c r="E271" s="138">
        <f>VLOOKUP(Table91213[[#This Row],[Date]],'DB Details'!$A:$L,5)</f>
        <v>74.5</v>
      </c>
      <c r="F271" s="138">
        <f>VLOOKUP(Table91213[[#This Row],[Date]],'DB Details'!$A:$L,6)</f>
        <v>45.9</v>
      </c>
      <c r="G271" s="110"/>
      <c r="H271" s="138">
        <f>VLOOKUP(Table91213[[#This Row],[Date]],'DB Details'!$A:$L,8)</f>
        <v>48.6</v>
      </c>
      <c r="I271" s="138">
        <f>VLOOKUP(Table91213[[#This Row],[Date]],'DB Details'!$A:$L,9)</f>
        <v>57.7</v>
      </c>
      <c r="J271" s="138">
        <f>VLOOKUP(Table91213[[#This Row],[Date]],'DB Details'!$A:$L,10)</f>
        <v>43.3</v>
      </c>
      <c r="K271" s="110"/>
      <c r="L271" s="138">
        <f>VLOOKUP(Table91213[[#This Row],[Date]],'DB Details'!$A:$L,12)</f>
        <v>47.4</v>
      </c>
    </row>
    <row r="272" spans="1:12" x14ac:dyDescent="0.2">
      <c r="A272" s="54">
        <v>25628</v>
      </c>
      <c r="B272" s="72">
        <f>VLOOKUP(Table91213[[#This Row],[Date]],'DB Details'!$A:$L,2)</f>
        <v>45.2</v>
      </c>
      <c r="C272" s="56"/>
      <c r="D272" s="70"/>
      <c r="E272" s="138">
        <f>VLOOKUP(Table91213[[#This Row],[Date]],'DB Details'!$A:$L,5)</f>
        <v>67.8</v>
      </c>
      <c r="F272" s="138">
        <f>VLOOKUP(Table91213[[#This Row],[Date]],'DB Details'!$A:$L,6)</f>
        <v>47.3</v>
      </c>
      <c r="G272" s="110"/>
      <c r="H272" s="138">
        <f>VLOOKUP(Table91213[[#This Row],[Date]],'DB Details'!$A:$L,8)</f>
        <v>51.4</v>
      </c>
      <c r="I272" s="138">
        <f>VLOOKUP(Table91213[[#This Row],[Date]],'DB Details'!$A:$L,9)</f>
        <v>49.3</v>
      </c>
      <c r="J272" s="138">
        <f>VLOOKUP(Table91213[[#This Row],[Date]],'DB Details'!$A:$L,10)</f>
        <v>44.8</v>
      </c>
      <c r="K272" s="110"/>
      <c r="L272" s="138">
        <f>VLOOKUP(Table91213[[#This Row],[Date]],'DB Details'!$A:$L,12)</f>
        <v>46.9</v>
      </c>
    </row>
    <row r="273" spans="1:12" x14ac:dyDescent="0.2">
      <c r="A273" s="54">
        <v>25659</v>
      </c>
      <c r="B273" s="72">
        <f>VLOOKUP(Table91213[[#This Row],[Date]],'DB Details'!$A:$L,2)</f>
        <v>45.7</v>
      </c>
      <c r="C273" s="56"/>
      <c r="D273" s="70"/>
      <c r="E273" s="138">
        <f>VLOOKUP(Table91213[[#This Row],[Date]],'DB Details'!$A:$L,5)</f>
        <v>75.099999999999994</v>
      </c>
      <c r="F273" s="138">
        <f>VLOOKUP(Table91213[[#This Row],[Date]],'DB Details'!$A:$L,6)</f>
        <v>45.5</v>
      </c>
      <c r="G273" s="110"/>
      <c r="H273" s="138">
        <f>VLOOKUP(Table91213[[#This Row],[Date]],'DB Details'!$A:$L,8)</f>
        <v>44.3</v>
      </c>
      <c r="I273" s="138">
        <f>VLOOKUP(Table91213[[#This Row],[Date]],'DB Details'!$A:$L,9)</f>
        <v>48.7</v>
      </c>
      <c r="J273" s="138">
        <f>VLOOKUP(Table91213[[#This Row],[Date]],'DB Details'!$A:$L,10)</f>
        <v>40.700000000000003</v>
      </c>
      <c r="K273" s="110"/>
      <c r="L273" s="138">
        <f>VLOOKUP(Table91213[[#This Row],[Date]],'DB Details'!$A:$L,12)</f>
        <v>45</v>
      </c>
    </row>
    <row r="274" spans="1:12" x14ac:dyDescent="0.2">
      <c r="A274" s="54">
        <v>25689</v>
      </c>
      <c r="B274" s="72">
        <f>VLOOKUP(Table91213[[#This Row],[Date]],'DB Details'!$A:$L,2)</f>
        <v>45.3</v>
      </c>
      <c r="C274" s="56"/>
      <c r="D274" s="70"/>
      <c r="E274" s="138">
        <f>VLOOKUP(Table91213[[#This Row],[Date]],'DB Details'!$A:$L,5)</f>
        <v>78.3</v>
      </c>
      <c r="F274" s="138">
        <f>VLOOKUP(Table91213[[#This Row],[Date]],'DB Details'!$A:$L,6)</f>
        <v>45.2</v>
      </c>
      <c r="G274" s="110"/>
      <c r="H274" s="138">
        <f>VLOOKUP(Table91213[[#This Row],[Date]],'DB Details'!$A:$L,8)</f>
        <v>40.4</v>
      </c>
      <c r="I274" s="138">
        <f>VLOOKUP(Table91213[[#This Row],[Date]],'DB Details'!$A:$L,9)</f>
        <v>67.2</v>
      </c>
      <c r="J274" s="138">
        <f>VLOOKUP(Table91213[[#This Row],[Date]],'DB Details'!$A:$L,10)</f>
        <v>40.799999999999997</v>
      </c>
      <c r="K274" s="110"/>
      <c r="L274" s="138">
        <f>VLOOKUP(Table91213[[#This Row],[Date]],'DB Details'!$A:$L,12)</f>
        <v>47.2</v>
      </c>
    </row>
    <row r="275" spans="1:12" x14ac:dyDescent="0.2">
      <c r="A275" s="54">
        <v>25720</v>
      </c>
      <c r="B275" s="72">
        <f>VLOOKUP(Table91213[[#This Row],[Date]],'DB Details'!$A:$L,2)</f>
        <v>53.2</v>
      </c>
      <c r="C275" s="56"/>
      <c r="D275" s="70"/>
      <c r="E275" s="138">
        <f>VLOOKUP(Table91213[[#This Row],[Date]],'DB Details'!$A:$L,5)</f>
        <v>73.8</v>
      </c>
      <c r="F275" s="138">
        <f>VLOOKUP(Table91213[[#This Row],[Date]],'DB Details'!$A:$L,6)</f>
        <v>49.7</v>
      </c>
      <c r="G275" s="110"/>
      <c r="H275" s="138">
        <f>VLOOKUP(Table91213[[#This Row],[Date]],'DB Details'!$A:$L,8)</f>
        <v>45.3</v>
      </c>
      <c r="I275" s="138">
        <f>VLOOKUP(Table91213[[#This Row],[Date]],'DB Details'!$A:$L,9)</f>
        <v>66.099999999999994</v>
      </c>
      <c r="J275" s="138">
        <f>VLOOKUP(Table91213[[#This Row],[Date]],'DB Details'!$A:$L,10)</f>
        <v>41.4</v>
      </c>
      <c r="K275" s="110"/>
      <c r="L275" s="138">
        <f>VLOOKUP(Table91213[[#This Row],[Date]],'DB Details'!$A:$L,12)</f>
        <v>51.1</v>
      </c>
    </row>
    <row r="276" spans="1:12" x14ac:dyDescent="0.2">
      <c r="A276" s="54">
        <v>25750</v>
      </c>
      <c r="B276" s="72">
        <f>VLOOKUP(Table91213[[#This Row],[Date]],'DB Details'!$A:$L,2)</f>
        <v>52.5</v>
      </c>
      <c r="C276" s="56"/>
      <c r="D276" s="70"/>
      <c r="E276" s="138">
        <f>VLOOKUP(Table91213[[#This Row],[Date]],'DB Details'!$A:$L,5)</f>
        <v>72.400000000000006</v>
      </c>
      <c r="F276" s="138">
        <f>VLOOKUP(Table91213[[#This Row],[Date]],'DB Details'!$A:$L,6)</f>
        <v>54.5</v>
      </c>
      <c r="G276" s="110"/>
      <c r="H276" s="138">
        <f>VLOOKUP(Table91213[[#This Row],[Date]],'DB Details'!$A:$L,8)</f>
        <v>45.4</v>
      </c>
      <c r="I276" s="138">
        <f>VLOOKUP(Table91213[[#This Row],[Date]],'DB Details'!$A:$L,9)</f>
        <v>49.8</v>
      </c>
      <c r="J276" s="138">
        <f>VLOOKUP(Table91213[[#This Row],[Date]],'DB Details'!$A:$L,10)</f>
        <v>40.6</v>
      </c>
      <c r="K276" s="110"/>
      <c r="L276" s="138">
        <f>VLOOKUP(Table91213[[#This Row],[Date]],'DB Details'!$A:$L,12)</f>
        <v>49.5</v>
      </c>
    </row>
    <row r="277" spans="1:12" x14ac:dyDescent="0.2">
      <c r="A277" s="54">
        <v>25781</v>
      </c>
      <c r="B277" s="72">
        <f>VLOOKUP(Table91213[[#This Row],[Date]],'DB Details'!$A:$L,2)</f>
        <v>51.8</v>
      </c>
      <c r="C277" s="56"/>
      <c r="D277" s="70"/>
      <c r="E277" s="138">
        <f>VLOOKUP(Table91213[[#This Row],[Date]],'DB Details'!$A:$L,5)</f>
        <v>68.599999999999994</v>
      </c>
      <c r="F277" s="138">
        <f>VLOOKUP(Table91213[[#This Row],[Date]],'DB Details'!$A:$L,6)</f>
        <v>49.7</v>
      </c>
      <c r="G277" s="110"/>
      <c r="H277" s="138">
        <f>VLOOKUP(Table91213[[#This Row],[Date]],'DB Details'!$A:$L,8)</f>
        <v>43.8</v>
      </c>
      <c r="I277" s="138">
        <f>VLOOKUP(Table91213[[#This Row],[Date]],'DB Details'!$A:$L,9)</f>
        <v>46.1</v>
      </c>
      <c r="J277" s="138">
        <f>VLOOKUP(Table91213[[#This Row],[Date]],'DB Details'!$A:$L,10)</f>
        <v>40.1</v>
      </c>
      <c r="K277" s="110"/>
      <c r="L277" s="138">
        <f>VLOOKUP(Table91213[[#This Row],[Date]],'DB Details'!$A:$L,12)</f>
        <v>47.3</v>
      </c>
    </row>
    <row r="278" spans="1:12" x14ac:dyDescent="0.2">
      <c r="A278" s="54">
        <v>25812</v>
      </c>
      <c r="B278" s="72">
        <f>VLOOKUP(Table91213[[#This Row],[Date]],'DB Details'!$A:$L,2)</f>
        <v>44.2</v>
      </c>
      <c r="C278" s="56"/>
      <c r="D278" s="70"/>
      <c r="E278" s="138">
        <f>VLOOKUP(Table91213[[#This Row],[Date]],'DB Details'!$A:$L,5)</f>
        <v>70.599999999999994</v>
      </c>
      <c r="F278" s="138">
        <f>VLOOKUP(Table91213[[#This Row],[Date]],'DB Details'!$A:$L,6)</f>
        <v>45.1</v>
      </c>
      <c r="G278" s="110"/>
      <c r="H278" s="138">
        <f>VLOOKUP(Table91213[[#This Row],[Date]],'DB Details'!$A:$L,8)</f>
        <v>47.2</v>
      </c>
      <c r="I278" s="138">
        <f>VLOOKUP(Table91213[[#This Row],[Date]],'DB Details'!$A:$L,9)</f>
        <v>46.5</v>
      </c>
      <c r="J278" s="138">
        <f>VLOOKUP(Table91213[[#This Row],[Date]],'DB Details'!$A:$L,10)</f>
        <v>39.5</v>
      </c>
      <c r="K278" s="110"/>
      <c r="L278" s="138">
        <f>VLOOKUP(Table91213[[#This Row],[Date]],'DB Details'!$A:$L,12)</f>
        <v>44.1</v>
      </c>
    </row>
    <row r="279" spans="1:12" x14ac:dyDescent="0.2">
      <c r="A279" s="54">
        <v>25842</v>
      </c>
      <c r="B279" s="72">
        <f>VLOOKUP(Table91213[[#This Row],[Date]],'DB Details'!$A:$L,2)</f>
        <v>44.7</v>
      </c>
      <c r="C279" s="56"/>
      <c r="D279" s="70"/>
      <c r="E279" s="138">
        <f>VLOOKUP(Table91213[[#This Row],[Date]],'DB Details'!$A:$L,5)</f>
        <v>67.8</v>
      </c>
      <c r="F279" s="138">
        <f>VLOOKUP(Table91213[[#This Row],[Date]],'DB Details'!$A:$L,6)</f>
        <v>44.1</v>
      </c>
      <c r="G279" s="110"/>
      <c r="H279" s="138">
        <f>VLOOKUP(Table91213[[#This Row],[Date]],'DB Details'!$A:$L,8)</f>
        <v>45.7</v>
      </c>
      <c r="I279" s="138">
        <f>VLOOKUP(Table91213[[#This Row],[Date]],'DB Details'!$A:$L,9)</f>
        <v>39</v>
      </c>
      <c r="J279" s="138">
        <f>VLOOKUP(Table91213[[#This Row],[Date]],'DB Details'!$A:$L,10)</f>
        <v>37.6</v>
      </c>
      <c r="K279" s="110"/>
      <c r="L279" s="138">
        <f>VLOOKUP(Table91213[[#This Row],[Date]],'DB Details'!$A:$L,12)</f>
        <v>42.4</v>
      </c>
    </row>
    <row r="280" spans="1:12" x14ac:dyDescent="0.2">
      <c r="A280" s="54">
        <v>25873</v>
      </c>
      <c r="B280" s="72">
        <f>VLOOKUP(Table91213[[#This Row],[Date]],'DB Details'!$A:$L,2)</f>
        <v>43.3</v>
      </c>
      <c r="C280" s="56"/>
      <c r="D280" s="70"/>
      <c r="E280" s="138">
        <f>VLOOKUP(Table91213[[#This Row],[Date]],'DB Details'!$A:$L,5)</f>
        <v>68.099999999999994</v>
      </c>
      <c r="F280" s="138">
        <f>VLOOKUP(Table91213[[#This Row],[Date]],'DB Details'!$A:$L,6)</f>
        <v>38.5</v>
      </c>
      <c r="G280" s="110"/>
      <c r="H280" s="138">
        <f>VLOOKUP(Table91213[[#This Row],[Date]],'DB Details'!$A:$L,8)</f>
        <v>46.3</v>
      </c>
      <c r="I280" s="138">
        <f>VLOOKUP(Table91213[[#This Row],[Date]],'DB Details'!$A:$L,9)</f>
        <v>37.799999999999997</v>
      </c>
      <c r="J280" s="138">
        <f>VLOOKUP(Table91213[[#This Row],[Date]],'DB Details'!$A:$L,10)</f>
        <v>33.799999999999997</v>
      </c>
      <c r="K280" s="110"/>
      <c r="L280" s="138">
        <f>VLOOKUP(Table91213[[#This Row],[Date]],'DB Details'!$A:$L,12)</f>
        <v>39.700000000000003</v>
      </c>
    </row>
    <row r="281" spans="1:12" x14ac:dyDescent="0.2">
      <c r="A281" s="54">
        <v>25903</v>
      </c>
      <c r="B281" s="72">
        <f>VLOOKUP(Table91213[[#This Row],[Date]],'DB Details'!$A:$L,2)</f>
        <v>51.2</v>
      </c>
      <c r="C281" s="56"/>
      <c r="D281" s="70"/>
      <c r="E281" s="138">
        <f>VLOOKUP(Table91213[[#This Row],[Date]],'DB Details'!$A:$L,5)</f>
        <v>64.5</v>
      </c>
      <c r="F281" s="138">
        <f>VLOOKUP(Table91213[[#This Row],[Date]],'DB Details'!$A:$L,6)</f>
        <v>46.8</v>
      </c>
      <c r="G281" s="110"/>
      <c r="H281" s="138">
        <f>VLOOKUP(Table91213[[#This Row],[Date]],'DB Details'!$A:$L,8)</f>
        <v>44.4</v>
      </c>
      <c r="I281" s="138">
        <f>VLOOKUP(Table91213[[#This Row],[Date]],'DB Details'!$A:$L,9)</f>
        <v>37.5</v>
      </c>
      <c r="J281" s="138">
        <f>VLOOKUP(Table91213[[#This Row],[Date]],'DB Details'!$A:$L,10)</f>
        <v>41.4</v>
      </c>
      <c r="K281" s="110"/>
      <c r="L281" s="138">
        <f>VLOOKUP(Table91213[[#This Row],[Date]],'DB Details'!$A:$L,12)</f>
        <v>45.4</v>
      </c>
    </row>
    <row r="282" spans="1:12" x14ac:dyDescent="0.2">
      <c r="A282" s="54">
        <v>25934</v>
      </c>
      <c r="B282" s="72">
        <f>VLOOKUP(Table91213[[#This Row],[Date]],'DB Details'!$A:$L,2)</f>
        <v>55.4</v>
      </c>
      <c r="C282" s="56"/>
      <c r="D282" s="70"/>
      <c r="E282" s="138">
        <f>VLOOKUP(Table91213[[#This Row],[Date]],'DB Details'!$A:$L,5)</f>
        <v>65.099999999999994</v>
      </c>
      <c r="F282" s="138">
        <f>VLOOKUP(Table91213[[#This Row],[Date]],'DB Details'!$A:$L,6)</f>
        <v>50.5</v>
      </c>
      <c r="G282" s="110"/>
      <c r="H282" s="138">
        <f>VLOOKUP(Table91213[[#This Row],[Date]],'DB Details'!$A:$L,8)</f>
        <v>47.4</v>
      </c>
      <c r="I282" s="138">
        <f>VLOOKUP(Table91213[[#This Row],[Date]],'DB Details'!$A:$L,9)</f>
        <v>39.799999999999997</v>
      </c>
      <c r="J282" s="138">
        <f>VLOOKUP(Table91213[[#This Row],[Date]],'DB Details'!$A:$L,10)</f>
        <v>40</v>
      </c>
      <c r="K282" s="110"/>
      <c r="L282" s="138">
        <f>VLOOKUP(Table91213[[#This Row],[Date]],'DB Details'!$A:$L,12)</f>
        <v>47.9</v>
      </c>
    </row>
    <row r="283" spans="1:12" x14ac:dyDescent="0.2">
      <c r="A283" s="54">
        <v>25965</v>
      </c>
      <c r="B283" s="72">
        <f>VLOOKUP(Table91213[[#This Row],[Date]],'DB Details'!$A:$L,2)</f>
        <v>62.8</v>
      </c>
      <c r="C283" s="56"/>
      <c r="D283" s="70"/>
      <c r="E283" s="138">
        <f>VLOOKUP(Table91213[[#This Row],[Date]],'DB Details'!$A:$L,5)</f>
        <v>64.599999999999994</v>
      </c>
      <c r="F283" s="138">
        <f>VLOOKUP(Table91213[[#This Row],[Date]],'DB Details'!$A:$L,6)</f>
        <v>60</v>
      </c>
      <c r="G283" s="110"/>
      <c r="H283" s="138">
        <f>VLOOKUP(Table91213[[#This Row],[Date]],'DB Details'!$A:$L,8)</f>
        <v>48</v>
      </c>
      <c r="I283" s="138">
        <f>VLOOKUP(Table91213[[#This Row],[Date]],'DB Details'!$A:$L,9)</f>
        <v>44.2</v>
      </c>
      <c r="J283" s="138">
        <f>VLOOKUP(Table91213[[#This Row],[Date]],'DB Details'!$A:$L,10)</f>
        <v>47.7</v>
      </c>
      <c r="K283" s="110"/>
      <c r="L283" s="138">
        <f>VLOOKUP(Table91213[[#This Row],[Date]],'DB Details'!$A:$L,12)</f>
        <v>54.8</v>
      </c>
    </row>
    <row r="284" spans="1:12" x14ac:dyDescent="0.2">
      <c r="A284" s="54">
        <v>25993</v>
      </c>
      <c r="B284" s="72">
        <f>VLOOKUP(Table91213[[#This Row],[Date]],'DB Details'!$A:$L,2)</f>
        <v>56.2</v>
      </c>
      <c r="C284" s="56"/>
      <c r="D284" s="70"/>
      <c r="E284" s="138">
        <f>VLOOKUP(Table91213[[#This Row],[Date]],'DB Details'!$A:$L,5)</f>
        <v>67</v>
      </c>
      <c r="F284" s="138">
        <f>VLOOKUP(Table91213[[#This Row],[Date]],'DB Details'!$A:$L,6)</f>
        <v>54.4</v>
      </c>
      <c r="G284" s="110"/>
      <c r="H284" s="138">
        <f>VLOOKUP(Table91213[[#This Row],[Date]],'DB Details'!$A:$L,8)</f>
        <v>51.2</v>
      </c>
      <c r="I284" s="138">
        <f>VLOOKUP(Table91213[[#This Row],[Date]],'DB Details'!$A:$L,9)</f>
        <v>45</v>
      </c>
      <c r="J284" s="138">
        <f>VLOOKUP(Table91213[[#This Row],[Date]],'DB Details'!$A:$L,10)</f>
        <v>44.3</v>
      </c>
      <c r="K284" s="110"/>
      <c r="L284" s="138">
        <f>VLOOKUP(Table91213[[#This Row],[Date]],'DB Details'!$A:$L,12)</f>
        <v>51.2</v>
      </c>
    </row>
    <row r="285" spans="1:12" x14ac:dyDescent="0.2">
      <c r="A285" s="54">
        <v>26024</v>
      </c>
      <c r="B285" s="72">
        <f>VLOOKUP(Table91213[[#This Row],[Date]],'DB Details'!$A:$L,2)</f>
        <v>59.6</v>
      </c>
      <c r="C285" s="56"/>
      <c r="D285" s="70"/>
      <c r="E285" s="138">
        <f>VLOOKUP(Table91213[[#This Row],[Date]],'DB Details'!$A:$L,5)</f>
        <v>70.8</v>
      </c>
      <c r="F285" s="138">
        <f>VLOOKUP(Table91213[[#This Row],[Date]],'DB Details'!$A:$L,6)</f>
        <v>58.1</v>
      </c>
      <c r="G285" s="110"/>
      <c r="H285" s="138">
        <f>VLOOKUP(Table91213[[#This Row],[Date]],'DB Details'!$A:$L,8)</f>
        <v>55.5</v>
      </c>
      <c r="I285" s="138">
        <f>VLOOKUP(Table91213[[#This Row],[Date]],'DB Details'!$A:$L,9)</f>
        <v>48.9</v>
      </c>
      <c r="J285" s="138">
        <f>VLOOKUP(Table91213[[#This Row],[Date]],'DB Details'!$A:$L,10)</f>
        <v>45.7</v>
      </c>
      <c r="K285" s="110"/>
      <c r="L285" s="138">
        <f>VLOOKUP(Table91213[[#This Row],[Date]],'DB Details'!$A:$L,12)</f>
        <v>54.5</v>
      </c>
    </row>
    <row r="286" spans="1:12" x14ac:dyDescent="0.2">
      <c r="A286" s="54">
        <v>26054</v>
      </c>
      <c r="B286" s="72">
        <f>VLOOKUP(Table91213[[#This Row],[Date]],'DB Details'!$A:$L,2)</f>
        <v>57</v>
      </c>
      <c r="C286" s="56"/>
      <c r="D286" s="70"/>
      <c r="E286" s="138">
        <f>VLOOKUP(Table91213[[#This Row],[Date]],'DB Details'!$A:$L,5)</f>
        <v>71.599999999999994</v>
      </c>
      <c r="F286" s="138">
        <f>VLOOKUP(Table91213[[#This Row],[Date]],'DB Details'!$A:$L,6)</f>
        <v>58.9</v>
      </c>
      <c r="G286" s="110"/>
      <c r="H286" s="138">
        <f>VLOOKUP(Table91213[[#This Row],[Date]],'DB Details'!$A:$L,8)</f>
        <v>55.1</v>
      </c>
      <c r="I286" s="138">
        <f>VLOOKUP(Table91213[[#This Row],[Date]],'DB Details'!$A:$L,9)</f>
        <v>49.4</v>
      </c>
      <c r="J286" s="138">
        <f>VLOOKUP(Table91213[[#This Row],[Date]],'DB Details'!$A:$L,10)</f>
        <v>47.4</v>
      </c>
      <c r="K286" s="110"/>
      <c r="L286" s="138">
        <f>VLOOKUP(Table91213[[#This Row],[Date]],'DB Details'!$A:$L,12)</f>
        <v>54.2</v>
      </c>
    </row>
    <row r="287" spans="1:12" x14ac:dyDescent="0.2">
      <c r="A287" s="54">
        <v>26085</v>
      </c>
      <c r="B287" s="72">
        <f>VLOOKUP(Table91213[[#This Row],[Date]],'DB Details'!$A:$L,2)</f>
        <v>57.9</v>
      </c>
      <c r="C287" s="56"/>
      <c r="D287" s="70"/>
      <c r="E287" s="138">
        <f>VLOOKUP(Table91213[[#This Row],[Date]],'DB Details'!$A:$L,5)</f>
        <v>78.099999999999994</v>
      </c>
      <c r="F287" s="138">
        <f>VLOOKUP(Table91213[[#This Row],[Date]],'DB Details'!$A:$L,6)</f>
        <v>55.4</v>
      </c>
      <c r="G287" s="110"/>
      <c r="H287" s="138">
        <f>VLOOKUP(Table91213[[#This Row],[Date]],'DB Details'!$A:$L,8)</f>
        <v>59</v>
      </c>
      <c r="I287" s="138">
        <f>VLOOKUP(Table91213[[#This Row],[Date]],'DB Details'!$A:$L,9)</f>
        <v>47.9</v>
      </c>
      <c r="J287" s="138">
        <f>VLOOKUP(Table91213[[#This Row],[Date]],'DB Details'!$A:$L,10)</f>
        <v>47.5</v>
      </c>
      <c r="K287" s="110"/>
      <c r="L287" s="138">
        <f>VLOOKUP(Table91213[[#This Row],[Date]],'DB Details'!$A:$L,12)</f>
        <v>53.8</v>
      </c>
    </row>
    <row r="288" spans="1:12" x14ac:dyDescent="0.2">
      <c r="A288" s="54">
        <v>26115</v>
      </c>
      <c r="B288" s="72">
        <f>VLOOKUP(Table91213[[#This Row],[Date]],'DB Details'!$A:$L,2)</f>
        <v>57.8</v>
      </c>
      <c r="C288" s="56"/>
      <c r="D288" s="70"/>
      <c r="E288" s="138">
        <f>VLOOKUP(Table91213[[#This Row],[Date]],'DB Details'!$A:$L,5)</f>
        <v>72.599999999999994</v>
      </c>
      <c r="F288" s="138">
        <f>VLOOKUP(Table91213[[#This Row],[Date]],'DB Details'!$A:$L,6)</f>
        <v>56.8</v>
      </c>
      <c r="G288" s="110"/>
      <c r="H288" s="138">
        <f>VLOOKUP(Table91213[[#This Row],[Date]],'DB Details'!$A:$L,8)</f>
        <v>58.9</v>
      </c>
      <c r="I288" s="138">
        <f>VLOOKUP(Table91213[[#This Row],[Date]],'DB Details'!$A:$L,9)</f>
        <v>47.4</v>
      </c>
      <c r="J288" s="138">
        <f>VLOOKUP(Table91213[[#This Row],[Date]],'DB Details'!$A:$L,10)</f>
        <v>49.5</v>
      </c>
      <c r="K288" s="110"/>
      <c r="L288" s="138">
        <f>VLOOKUP(Table91213[[#This Row],[Date]],'DB Details'!$A:$L,12)</f>
        <v>54.4</v>
      </c>
    </row>
    <row r="289" spans="1:12" x14ac:dyDescent="0.2">
      <c r="A289" s="54">
        <v>26146</v>
      </c>
      <c r="B289" s="72">
        <f>VLOOKUP(Table91213[[#This Row],[Date]],'DB Details'!$A:$L,2)</f>
        <v>58.4</v>
      </c>
      <c r="C289" s="56"/>
      <c r="D289" s="70"/>
      <c r="E289" s="138">
        <f>VLOOKUP(Table91213[[#This Row],[Date]],'DB Details'!$A:$L,5)</f>
        <v>72.400000000000006</v>
      </c>
      <c r="F289" s="138">
        <f>VLOOKUP(Table91213[[#This Row],[Date]],'DB Details'!$A:$L,6)</f>
        <v>55.6</v>
      </c>
      <c r="G289" s="110"/>
      <c r="H289" s="138">
        <f>VLOOKUP(Table91213[[#This Row],[Date]],'DB Details'!$A:$L,8)</f>
        <v>50.9</v>
      </c>
      <c r="I289" s="138">
        <f>VLOOKUP(Table91213[[#This Row],[Date]],'DB Details'!$A:$L,9)</f>
        <v>49.7</v>
      </c>
      <c r="J289" s="138">
        <f>VLOOKUP(Table91213[[#This Row],[Date]],'DB Details'!$A:$L,10)</f>
        <v>48.4</v>
      </c>
      <c r="K289" s="110"/>
      <c r="L289" s="138">
        <f>VLOOKUP(Table91213[[#This Row],[Date]],'DB Details'!$A:$L,12)</f>
        <v>53.6</v>
      </c>
    </row>
    <row r="290" spans="1:12" x14ac:dyDescent="0.2">
      <c r="A290" s="54">
        <v>26177</v>
      </c>
      <c r="B290" s="72">
        <f>VLOOKUP(Table91213[[#This Row],[Date]],'DB Details'!$A:$L,2)</f>
        <v>61</v>
      </c>
      <c r="C290" s="56"/>
      <c r="D290" s="70"/>
      <c r="E290" s="138">
        <f>VLOOKUP(Table91213[[#This Row],[Date]],'DB Details'!$A:$L,5)</f>
        <v>52.3</v>
      </c>
      <c r="F290" s="138">
        <f>VLOOKUP(Table91213[[#This Row],[Date]],'DB Details'!$A:$L,6)</f>
        <v>59.3</v>
      </c>
      <c r="G290" s="110"/>
      <c r="H290" s="138">
        <f>VLOOKUP(Table91213[[#This Row],[Date]],'DB Details'!$A:$L,8)</f>
        <v>40.200000000000003</v>
      </c>
      <c r="I290" s="138">
        <f>VLOOKUP(Table91213[[#This Row],[Date]],'DB Details'!$A:$L,9)</f>
        <v>48.9</v>
      </c>
      <c r="J290" s="138">
        <f>VLOOKUP(Table91213[[#This Row],[Date]],'DB Details'!$A:$L,10)</f>
        <v>53</v>
      </c>
      <c r="K290" s="110"/>
      <c r="L290" s="138">
        <f>VLOOKUP(Table91213[[#This Row],[Date]],'DB Details'!$A:$L,12)</f>
        <v>55.1</v>
      </c>
    </row>
    <row r="291" spans="1:12" x14ac:dyDescent="0.2">
      <c r="A291" s="54">
        <v>26207</v>
      </c>
      <c r="B291" s="72">
        <f>VLOOKUP(Table91213[[#This Row],[Date]],'DB Details'!$A:$L,2)</f>
        <v>61.4</v>
      </c>
      <c r="C291" s="56"/>
      <c r="D291" s="70"/>
      <c r="E291" s="138">
        <f>VLOOKUP(Table91213[[#This Row],[Date]],'DB Details'!$A:$L,5)</f>
        <v>51.7</v>
      </c>
      <c r="F291" s="138">
        <f>VLOOKUP(Table91213[[#This Row],[Date]],'DB Details'!$A:$L,6)</f>
        <v>60.8</v>
      </c>
      <c r="G291" s="110"/>
      <c r="H291" s="138">
        <f>VLOOKUP(Table91213[[#This Row],[Date]],'DB Details'!$A:$L,8)</f>
        <v>38.1</v>
      </c>
      <c r="I291" s="138">
        <f>VLOOKUP(Table91213[[#This Row],[Date]],'DB Details'!$A:$L,9)</f>
        <v>50.9</v>
      </c>
      <c r="J291" s="138">
        <f>VLOOKUP(Table91213[[#This Row],[Date]],'DB Details'!$A:$L,10)</f>
        <v>49.8</v>
      </c>
      <c r="K291" s="110"/>
      <c r="L291" s="138">
        <f>VLOOKUP(Table91213[[#This Row],[Date]],'DB Details'!$A:$L,12)</f>
        <v>55</v>
      </c>
    </row>
    <row r="292" spans="1:12" x14ac:dyDescent="0.2">
      <c r="A292" s="54">
        <v>26238</v>
      </c>
      <c r="B292" s="72">
        <f>VLOOKUP(Table91213[[#This Row],[Date]],'DB Details'!$A:$L,2)</f>
        <v>55.4</v>
      </c>
      <c r="C292" s="56"/>
      <c r="D292" s="70"/>
      <c r="E292" s="138">
        <f>VLOOKUP(Table91213[[#This Row],[Date]],'DB Details'!$A:$L,5)</f>
        <v>53.9</v>
      </c>
      <c r="F292" s="138">
        <f>VLOOKUP(Table91213[[#This Row],[Date]],'DB Details'!$A:$L,6)</f>
        <v>56.1</v>
      </c>
      <c r="G292" s="110"/>
      <c r="H292" s="138">
        <f>VLOOKUP(Table91213[[#This Row],[Date]],'DB Details'!$A:$L,8)</f>
        <v>41.6</v>
      </c>
      <c r="I292" s="138">
        <f>VLOOKUP(Table91213[[#This Row],[Date]],'DB Details'!$A:$L,9)</f>
        <v>50.9</v>
      </c>
      <c r="J292" s="138">
        <f>VLOOKUP(Table91213[[#This Row],[Date]],'DB Details'!$A:$L,10)</f>
        <v>49.3</v>
      </c>
      <c r="K292" s="110"/>
      <c r="L292" s="138">
        <f>VLOOKUP(Table91213[[#This Row],[Date]],'DB Details'!$A:$L,12)</f>
        <v>52.3</v>
      </c>
    </row>
    <row r="293" spans="1:12" x14ac:dyDescent="0.2">
      <c r="A293" s="54">
        <v>26268</v>
      </c>
      <c r="B293" s="72">
        <f>VLOOKUP(Table91213[[#This Row],[Date]],'DB Details'!$A:$L,2)</f>
        <v>63.5</v>
      </c>
      <c r="C293" s="56"/>
      <c r="D293" s="70"/>
      <c r="E293" s="138">
        <f>VLOOKUP(Table91213[[#This Row],[Date]],'DB Details'!$A:$L,5)</f>
        <v>65.099999999999994</v>
      </c>
      <c r="F293" s="138">
        <f>VLOOKUP(Table91213[[#This Row],[Date]],'DB Details'!$A:$L,6)</f>
        <v>63.9</v>
      </c>
      <c r="G293" s="110"/>
      <c r="H293" s="138">
        <f>VLOOKUP(Table91213[[#This Row],[Date]],'DB Details'!$A:$L,8)</f>
        <v>47.7</v>
      </c>
      <c r="I293" s="138">
        <f>VLOOKUP(Table91213[[#This Row],[Date]],'DB Details'!$A:$L,9)</f>
        <v>53.3</v>
      </c>
      <c r="J293" s="138">
        <f>VLOOKUP(Table91213[[#This Row],[Date]],'DB Details'!$A:$L,10)</f>
        <v>49</v>
      </c>
      <c r="K293" s="110"/>
      <c r="L293" s="138">
        <f>VLOOKUP(Table91213[[#This Row],[Date]],'DB Details'!$A:$L,12)</f>
        <v>57.6</v>
      </c>
    </row>
    <row r="294" spans="1:12" x14ac:dyDescent="0.2">
      <c r="A294" s="54">
        <v>26299</v>
      </c>
      <c r="B294" s="72">
        <f>VLOOKUP(Table91213[[#This Row],[Date]],'DB Details'!$A:$L,2)</f>
        <v>64.8</v>
      </c>
      <c r="C294" s="56"/>
      <c r="D294" s="70"/>
      <c r="E294" s="138">
        <f>VLOOKUP(Table91213[[#This Row],[Date]],'DB Details'!$A:$L,5)</f>
        <v>79.3</v>
      </c>
      <c r="F294" s="138">
        <f>VLOOKUP(Table91213[[#This Row],[Date]],'DB Details'!$A:$L,6)</f>
        <v>65.599999999999994</v>
      </c>
      <c r="G294" s="110"/>
      <c r="H294" s="138">
        <f>VLOOKUP(Table91213[[#This Row],[Date]],'DB Details'!$A:$L,8)</f>
        <v>48.4</v>
      </c>
      <c r="I294" s="138">
        <f>VLOOKUP(Table91213[[#This Row],[Date]],'DB Details'!$A:$L,9)</f>
        <v>55.2</v>
      </c>
      <c r="J294" s="138">
        <f>VLOOKUP(Table91213[[#This Row],[Date]],'DB Details'!$A:$L,10)</f>
        <v>53.3</v>
      </c>
      <c r="K294" s="110"/>
      <c r="L294" s="138">
        <f>VLOOKUP(Table91213[[#This Row],[Date]],'DB Details'!$A:$L,12)</f>
        <v>59.6</v>
      </c>
    </row>
    <row r="295" spans="1:12" x14ac:dyDescent="0.2">
      <c r="A295" s="54">
        <v>26330</v>
      </c>
      <c r="B295" s="72">
        <f>VLOOKUP(Table91213[[#This Row],[Date]],'DB Details'!$A:$L,2)</f>
        <v>66</v>
      </c>
      <c r="C295" s="56"/>
      <c r="D295" s="70"/>
      <c r="E295" s="138">
        <f>VLOOKUP(Table91213[[#This Row],[Date]],'DB Details'!$A:$L,5)</f>
        <v>74.099999999999994</v>
      </c>
      <c r="F295" s="138">
        <f>VLOOKUP(Table91213[[#This Row],[Date]],'DB Details'!$A:$L,6)</f>
        <v>67.7</v>
      </c>
      <c r="G295" s="110"/>
      <c r="H295" s="138">
        <f>VLOOKUP(Table91213[[#This Row],[Date]],'DB Details'!$A:$L,8)</f>
        <v>51.7</v>
      </c>
      <c r="I295" s="138">
        <f>VLOOKUP(Table91213[[#This Row],[Date]],'DB Details'!$A:$L,9)</f>
        <v>52.6</v>
      </c>
      <c r="J295" s="138">
        <f>VLOOKUP(Table91213[[#This Row],[Date]],'DB Details'!$A:$L,10)</f>
        <v>54.4</v>
      </c>
      <c r="K295" s="110"/>
      <c r="L295" s="138">
        <f>VLOOKUP(Table91213[[#This Row],[Date]],'DB Details'!$A:$L,12)</f>
        <v>60.6</v>
      </c>
    </row>
    <row r="296" spans="1:12" x14ac:dyDescent="0.2">
      <c r="A296" s="54">
        <v>26359</v>
      </c>
      <c r="B296" s="72">
        <f>VLOOKUP(Table91213[[#This Row],[Date]],'DB Details'!$A:$L,2)</f>
        <v>64.599999999999994</v>
      </c>
      <c r="C296" s="56"/>
      <c r="D296" s="70"/>
      <c r="E296" s="138">
        <f>VLOOKUP(Table91213[[#This Row],[Date]],'DB Details'!$A:$L,5)</f>
        <v>73.900000000000006</v>
      </c>
      <c r="F296" s="138">
        <f>VLOOKUP(Table91213[[#This Row],[Date]],'DB Details'!$A:$L,6)</f>
        <v>63.5</v>
      </c>
      <c r="G296" s="110"/>
      <c r="H296" s="138">
        <f>VLOOKUP(Table91213[[#This Row],[Date]],'DB Details'!$A:$L,8)</f>
        <v>51.5</v>
      </c>
      <c r="I296" s="138">
        <f>VLOOKUP(Table91213[[#This Row],[Date]],'DB Details'!$A:$L,9)</f>
        <v>57.1</v>
      </c>
      <c r="J296" s="138">
        <f>VLOOKUP(Table91213[[#This Row],[Date]],'DB Details'!$A:$L,10)</f>
        <v>53.9</v>
      </c>
      <c r="K296" s="110"/>
      <c r="L296" s="138">
        <f>VLOOKUP(Table91213[[#This Row],[Date]],'DB Details'!$A:$L,12)</f>
        <v>59.8</v>
      </c>
    </row>
    <row r="297" spans="1:12" x14ac:dyDescent="0.2">
      <c r="A297" s="54">
        <v>26390</v>
      </c>
      <c r="B297" s="72">
        <f>VLOOKUP(Table91213[[#This Row],[Date]],'DB Details'!$A:$L,2)</f>
        <v>63</v>
      </c>
      <c r="C297" s="56"/>
      <c r="D297" s="70"/>
      <c r="E297" s="138">
        <f>VLOOKUP(Table91213[[#This Row],[Date]],'DB Details'!$A:$L,5)</f>
        <v>73.400000000000006</v>
      </c>
      <c r="F297" s="138">
        <f>VLOOKUP(Table91213[[#This Row],[Date]],'DB Details'!$A:$L,6)</f>
        <v>62.6</v>
      </c>
      <c r="G297" s="110"/>
      <c r="H297" s="138">
        <f>VLOOKUP(Table91213[[#This Row],[Date]],'DB Details'!$A:$L,8)</f>
        <v>52.3</v>
      </c>
      <c r="I297" s="138">
        <f>VLOOKUP(Table91213[[#This Row],[Date]],'DB Details'!$A:$L,9)</f>
        <v>55</v>
      </c>
      <c r="J297" s="138">
        <f>VLOOKUP(Table91213[[#This Row],[Date]],'DB Details'!$A:$L,10)</f>
        <v>55.9</v>
      </c>
      <c r="K297" s="110"/>
      <c r="L297" s="138">
        <f>VLOOKUP(Table91213[[#This Row],[Date]],'DB Details'!$A:$L,12)</f>
        <v>59.3</v>
      </c>
    </row>
    <row r="298" spans="1:12" x14ac:dyDescent="0.2">
      <c r="A298" s="54">
        <v>26420</v>
      </c>
      <c r="B298" s="72">
        <f>VLOOKUP(Table91213[[#This Row],[Date]],'DB Details'!$A:$L,2)</f>
        <v>66.900000000000006</v>
      </c>
      <c r="C298" s="56"/>
      <c r="D298" s="70"/>
      <c r="E298" s="138">
        <f>VLOOKUP(Table91213[[#This Row],[Date]],'DB Details'!$A:$L,5)</f>
        <v>71.400000000000006</v>
      </c>
      <c r="F298" s="138">
        <f>VLOOKUP(Table91213[[#This Row],[Date]],'DB Details'!$A:$L,6)</f>
        <v>65.7</v>
      </c>
      <c r="G298" s="110"/>
      <c r="H298" s="138">
        <f>VLOOKUP(Table91213[[#This Row],[Date]],'DB Details'!$A:$L,8)</f>
        <v>53.1</v>
      </c>
      <c r="I298" s="138">
        <f>VLOOKUP(Table91213[[#This Row],[Date]],'DB Details'!$A:$L,9)</f>
        <v>56.1</v>
      </c>
      <c r="J298" s="138">
        <f>VLOOKUP(Table91213[[#This Row],[Date]],'DB Details'!$A:$L,10)</f>
        <v>56</v>
      </c>
      <c r="K298" s="110"/>
      <c r="L298" s="138">
        <f>VLOOKUP(Table91213[[#This Row],[Date]],'DB Details'!$A:$L,12)</f>
        <v>61.4</v>
      </c>
    </row>
    <row r="299" spans="1:12" x14ac:dyDescent="0.2">
      <c r="A299" s="54">
        <v>26451</v>
      </c>
      <c r="B299" s="72">
        <f>VLOOKUP(Table91213[[#This Row],[Date]],'DB Details'!$A:$L,2)</f>
        <v>62.1</v>
      </c>
      <c r="C299" s="56"/>
      <c r="D299" s="70"/>
      <c r="E299" s="138">
        <f>VLOOKUP(Table91213[[#This Row],[Date]],'DB Details'!$A:$L,5)</f>
        <v>70.2</v>
      </c>
      <c r="F299" s="138">
        <f>VLOOKUP(Table91213[[#This Row],[Date]],'DB Details'!$A:$L,6)</f>
        <v>62.2</v>
      </c>
      <c r="G299" s="110"/>
      <c r="H299" s="138">
        <f>VLOOKUP(Table91213[[#This Row],[Date]],'DB Details'!$A:$L,8)</f>
        <v>49.6</v>
      </c>
      <c r="I299" s="138">
        <f>VLOOKUP(Table91213[[#This Row],[Date]],'DB Details'!$A:$L,9)</f>
        <v>57.7</v>
      </c>
      <c r="J299" s="138">
        <f>VLOOKUP(Table91213[[#This Row],[Date]],'DB Details'!$A:$L,10)</f>
        <v>53.9</v>
      </c>
      <c r="K299" s="110"/>
      <c r="L299" s="138">
        <f>VLOOKUP(Table91213[[#This Row],[Date]],'DB Details'!$A:$L,12)</f>
        <v>58.6</v>
      </c>
    </row>
    <row r="300" spans="1:12" x14ac:dyDescent="0.2">
      <c r="A300" s="54">
        <v>26481</v>
      </c>
      <c r="B300" s="72">
        <f>VLOOKUP(Table91213[[#This Row],[Date]],'DB Details'!$A:$L,2)</f>
        <v>64.7</v>
      </c>
      <c r="C300" s="56"/>
      <c r="D300" s="70"/>
      <c r="E300" s="138">
        <f>VLOOKUP(Table91213[[#This Row],[Date]],'DB Details'!$A:$L,5)</f>
        <v>70.599999999999994</v>
      </c>
      <c r="F300" s="138">
        <f>VLOOKUP(Table91213[[#This Row],[Date]],'DB Details'!$A:$L,6)</f>
        <v>65.3</v>
      </c>
      <c r="G300" s="110"/>
      <c r="H300" s="138">
        <f>VLOOKUP(Table91213[[#This Row],[Date]],'DB Details'!$A:$L,8)</f>
        <v>46.7</v>
      </c>
      <c r="I300" s="138">
        <f>VLOOKUP(Table91213[[#This Row],[Date]],'DB Details'!$A:$L,9)</f>
        <v>61.7</v>
      </c>
      <c r="J300" s="138">
        <f>VLOOKUP(Table91213[[#This Row],[Date]],'DB Details'!$A:$L,10)</f>
        <v>52.1</v>
      </c>
      <c r="K300" s="110"/>
      <c r="L300" s="138">
        <f>VLOOKUP(Table91213[[#This Row],[Date]],'DB Details'!$A:$L,12)</f>
        <v>60.1</v>
      </c>
    </row>
    <row r="301" spans="1:12" x14ac:dyDescent="0.2">
      <c r="A301" s="54">
        <v>26512</v>
      </c>
      <c r="B301" s="72">
        <f>VLOOKUP(Table91213[[#This Row],[Date]],'DB Details'!$A:$L,2)</f>
        <v>65.099999999999994</v>
      </c>
      <c r="C301" s="56"/>
      <c r="D301" s="70"/>
      <c r="E301" s="138">
        <f>VLOOKUP(Table91213[[#This Row],[Date]],'DB Details'!$A:$L,5)</f>
        <v>70.099999999999994</v>
      </c>
      <c r="F301" s="138">
        <f>VLOOKUP(Table91213[[#This Row],[Date]],'DB Details'!$A:$L,6)</f>
        <v>63.2</v>
      </c>
      <c r="G301" s="110"/>
      <c r="H301" s="138">
        <f>VLOOKUP(Table91213[[#This Row],[Date]],'DB Details'!$A:$L,8)</f>
        <v>55.5</v>
      </c>
      <c r="I301" s="138">
        <f>VLOOKUP(Table91213[[#This Row],[Date]],'DB Details'!$A:$L,9)</f>
        <v>62.9</v>
      </c>
      <c r="J301" s="138">
        <f>VLOOKUP(Table91213[[#This Row],[Date]],'DB Details'!$A:$L,10)</f>
        <v>57.1</v>
      </c>
      <c r="K301" s="110"/>
      <c r="L301" s="138">
        <f>VLOOKUP(Table91213[[#This Row],[Date]],'DB Details'!$A:$L,12)</f>
        <v>61.7</v>
      </c>
    </row>
    <row r="302" spans="1:12" x14ac:dyDescent="0.2">
      <c r="A302" s="54">
        <v>26543</v>
      </c>
      <c r="B302" s="72">
        <f>VLOOKUP(Table91213[[#This Row],[Date]],'DB Details'!$A:$L,2)</f>
        <v>69.3</v>
      </c>
      <c r="C302" s="56"/>
      <c r="D302" s="70"/>
      <c r="E302" s="138">
        <f>VLOOKUP(Table91213[[#This Row],[Date]],'DB Details'!$A:$L,5)</f>
        <v>67.8</v>
      </c>
      <c r="F302" s="138">
        <f>VLOOKUP(Table91213[[#This Row],[Date]],'DB Details'!$A:$L,6)</f>
        <v>68.3</v>
      </c>
      <c r="G302" s="110"/>
      <c r="H302" s="138">
        <f>VLOOKUP(Table91213[[#This Row],[Date]],'DB Details'!$A:$L,8)</f>
        <v>56.8</v>
      </c>
      <c r="I302" s="138">
        <f>VLOOKUP(Table91213[[#This Row],[Date]],'DB Details'!$A:$L,9)</f>
        <v>65.5</v>
      </c>
      <c r="J302" s="138">
        <f>VLOOKUP(Table91213[[#This Row],[Date]],'DB Details'!$A:$L,10)</f>
        <v>58.6</v>
      </c>
      <c r="K302" s="110"/>
      <c r="L302" s="138">
        <f>VLOOKUP(Table91213[[#This Row],[Date]],'DB Details'!$A:$L,12)</f>
        <v>65.099999999999994</v>
      </c>
    </row>
    <row r="303" spans="1:12" x14ac:dyDescent="0.2">
      <c r="A303" s="54">
        <v>26573</v>
      </c>
      <c r="B303" s="72">
        <f>VLOOKUP(Table91213[[#This Row],[Date]],'DB Details'!$A:$L,2)</f>
        <v>70.8</v>
      </c>
      <c r="C303" s="56"/>
      <c r="D303" s="70"/>
      <c r="E303" s="138">
        <f>VLOOKUP(Table91213[[#This Row],[Date]],'DB Details'!$A:$L,5)</f>
        <v>72</v>
      </c>
      <c r="F303" s="138">
        <f>VLOOKUP(Table91213[[#This Row],[Date]],'DB Details'!$A:$L,6)</f>
        <v>66.900000000000006</v>
      </c>
      <c r="G303" s="110"/>
      <c r="H303" s="138">
        <f>VLOOKUP(Table91213[[#This Row],[Date]],'DB Details'!$A:$L,8)</f>
        <v>63</v>
      </c>
      <c r="I303" s="138">
        <f>VLOOKUP(Table91213[[#This Row],[Date]],'DB Details'!$A:$L,9)</f>
        <v>73</v>
      </c>
      <c r="J303" s="138">
        <f>VLOOKUP(Table91213[[#This Row],[Date]],'DB Details'!$A:$L,10)</f>
        <v>59</v>
      </c>
      <c r="K303" s="110"/>
      <c r="L303" s="138">
        <f>VLOOKUP(Table91213[[#This Row],[Date]],'DB Details'!$A:$L,12)</f>
        <v>67</v>
      </c>
    </row>
    <row r="304" spans="1:12" x14ac:dyDescent="0.2">
      <c r="A304" s="54">
        <v>26604</v>
      </c>
      <c r="B304" s="72">
        <f>VLOOKUP(Table91213[[#This Row],[Date]],'DB Details'!$A:$L,2)</f>
        <v>73</v>
      </c>
      <c r="C304" s="56"/>
      <c r="D304" s="70"/>
      <c r="E304" s="138">
        <f>VLOOKUP(Table91213[[#This Row],[Date]],'DB Details'!$A:$L,5)</f>
        <v>74.5</v>
      </c>
      <c r="F304" s="138">
        <f>VLOOKUP(Table91213[[#This Row],[Date]],'DB Details'!$A:$L,6)</f>
        <v>72.7</v>
      </c>
      <c r="G304" s="110"/>
      <c r="H304" s="138">
        <f>VLOOKUP(Table91213[[#This Row],[Date]],'DB Details'!$A:$L,8)</f>
        <v>63.4</v>
      </c>
      <c r="I304" s="138">
        <f>VLOOKUP(Table91213[[#This Row],[Date]],'DB Details'!$A:$L,9)</f>
        <v>74.5</v>
      </c>
      <c r="J304" s="138">
        <f>VLOOKUP(Table91213[[#This Row],[Date]],'DB Details'!$A:$L,10)</f>
        <v>61.7</v>
      </c>
      <c r="K304" s="110"/>
      <c r="L304" s="138">
        <f>VLOOKUP(Table91213[[#This Row],[Date]],'DB Details'!$A:$L,12)</f>
        <v>69.900000000000006</v>
      </c>
    </row>
    <row r="305" spans="1:12" x14ac:dyDescent="0.2">
      <c r="A305" s="54">
        <v>26634</v>
      </c>
      <c r="B305" s="72">
        <f>VLOOKUP(Table91213[[#This Row],[Date]],'DB Details'!$A:$L,2)</f>
        <v>71.900000000000006</v>
      </c>
      <c r="C305" s="56"/>
      <c r="D305" s="70"/>
      <c r="E305" s="138">
        <f>VLOOKUP(Table91213[[#This Row],[Date]],'DB Details'!$A:$L,5)</f>
        <v>78</v>
      </c>
      <c r="F305" s="138">
        <f>VLOOKUP(Table91213[[#This Row],[Date]],'DB Details'!$A:$L,6)</f>
        <v>71.8</v>
      </c>
      <c r="G305" s="110"/>
      <c r="H305" s="138">
        <f>VLOOKUP(Table91213[[#This Row],[Date]],'DB Details'!$A:$L,8)</f>
        <v>62.5</v>
      </c>
      <c r="I305" s="138">
        <f>VLOOKUP(Table91213[[#This Row],[Date]],'DB Details'!$A:$L,9)</f>
        <v>80.7</v>
      </c>
      <c r="J305" s="138">
        <f>VLOOKUP(Table91213[[#This Row],[Date]],'DB Details'!$A:$L,10)</f>
        <v>63.2</v>
      </c>
      <c r="K305" s="110"/>
      <c r="L305" s="138">
        <f>VLOOKUP(Table91213[[#This Row],[Date]],'DB Details'!$A:$L,12)</f>
        <v>70.5</v>
      </c>
    </row>
    <row r="306" spans="1:12" x14ac:dyDescent="0.2">
      <c r="A306" s="54">
        <v>26665</v>
      </c>
      <c r="B306" s="72">
        <f>VLOOKUP(Table91213[[#This Row],[Date]],'DB Details'!$A:$L,2)</f>
        <v>73.8</v>
      </c>
      <c r="C306" s="56"/>
      <c r="D306" s="70"/>
      <c r="E306" s="138">
        <f>VLOOKUP(Table91213[[#This Row],[Date]],'DB Details'!$A:$L,5)</f>
        <v>82.9</v>
      </c>
      <c r="F306" s="138">
        <f>VLOOKUP(Table91213[[#This Row],[Date]],'DB Details'!$A:$L,6)</f>
        <v>71.099999999999994</v>
      </c>
      <c r="G306" s="110"/>
      <c r="H306" s="138">
        <f>VLOOKUP(Table91213[[#This Row],[Date]],'DB Details'!$A:$L,8)</f>
        <v>61</v>
      </c>
      <c r="I306" s="138">
        <f>VLOOKUP(Table91213[[#This Row],[Date]],'DB Details'!$A:$L,9)</f>
        <v>83.7</v>
      </c>
      <c r="J306" s="138">
        <f>VLOOKUP(Table91213[[#This Row],[Date]],'DB Details'!$A:$L,10)</f>
        <v>67.8</v>
      </c>
      <c r="K306" s="110"/>
      <c r="L306" s="138">
        <f>VLOOKUP(Table91213[[#This Row],[Date]],'DB Details'!$A:$L,12)</f>
        <v>72.099999999999994</v>
      </c>
    </row>
    <row r="307" spans="1:12" x14ac:dyDescent="0.2">
      <c r="A307" s="54">
        <v>26696</v>
      </c>
      <c r="B307" s="72">
        <f>VLOOKUP(Table91213[[#This Row],[Date]],'DB Details'!$A:$L,2)</f>
        <v>69</v>
      </c>
      <c r="C307" s="56"/>
      <c r="D307" s="70"/>
      <c r="E307" s="138">
        <f>VLOOKUP(Table91213[[#This Row],[Date]],'DB Details'!$A:$L,5)</f>
        <v>87.8</v>
      </c>
      <c r="F307" s="138">
        <f>VLOOKUP(Table91213[[#This Row],[Date]],'DB Details'!$A:$L,6)</f>
        <v>68.5</v>
      </c>
      <c r="G307" s="110"/>
      <c r="H307" s="138">
        <f>VLOOKUP(Table91213[[#This Row],[Date]],'DB Details'!$A:$L,8)</f>
        <v>63.6</v>
      </c>
      <c r="I307" s="138">
        <f>VLOOKUP(Table91213[[#This Row],[Date]],'DB Details'!$A:$L,9)</f>
        <v>85.2</v>
      </c>
      <c r="J307" s="138">
        <f>VLOOKUP(Table91213[[#This Row],[Date]],'DB Details'!$A:$L,10)</f>
        <v>63.2</v>
      </c>
      <c r="K307" s="110"/>
      <c r="L307" s="138">
        <f>VLOOKUP(Table91213[[#This Row],[Date]],'DB Details'!$A:$L,12)</f>
        <v>69.599999999999994</v>
      </c>
    </row>
    <row r="308" spans="1:12" x14ac:dyDescent="0.2">
      <c r="A308" s="54">
        <v>26724</v>
      </c>
      <c r="B308" s="72">
        <f>VLOOKUP(Table91213[[#This Row],[Date]],'DB Details'!$A:$L,2)</f>
        <v>68.8</v>
      </c>
      <c r="C308" s="56"/>
      <c r="D308" s="70"/>
      <c r="E308" s="138">
        <f>VLOOKUP(Table91213[[#This Row],[Date]],'DB Details'!$A:$L,5)</f>
        <v>90</v>
      </c>
      <c r="F308" s="138">
        <f>VLOOKUP(Table91213[[#This Row],[Date]],'DB Details'!$A:$L,6)</f>
        <v>67.7</v>
      </c>
      <c r="G308" s="110"/>
      <c r="H308" s="138">
        <f>VLOOKUP(Table91213[[#This Row],[Date]],'DB Details'!$A:$L,8)</f>
        <v>61.9</v>
      </c>
      <c r="I308" s="138">
        <f>VLOOKUP(Table91213[[#This Row],[Date]],'DB Details'!$A:$L,9)</f>
        <v>87.5</v>
      </c>
      <c r="J308" s="138">
        <f>VLOOKUP(Table91213[[#This Row],[Date]],'DB Details'!$A:$L,10)</f>
        <v>63.6</v>
      </c>
      <c r="K308" s="110"/>
      <c r="L308" s="138">
        <f>VLOOKUP(Table91213[[#This Row],[Date]],'DB Details'!$A:$L,12)</f>
        <v>69.599999999999994</v>
      </c>
    </row>
    <row r="309" spans="1:12" x14ac:dyDescent="0.2">
      <c r="A309" s="54">
        <v>26755</v>
      </c>
      <c r="B309" s="72">
        <f>VLOOKUP(Table91213[[#This Row],[Date]],'DB Details'!$A:$L,2)</f>
        <v>65.900000000000006</v>
      </c>
      <c r="C309" s="56"/>
      <c r="D309" s="70"/>
      <c r="E309" s="138">
        <f>VLOOKUP(Table91213[[#This Row],[Date]],'DB Details'!$A:$L,5)</f>
        <v>88.3</v>
      </c>
      <c r="F309" s="138">
        <f>VLOOKUP(Table91213[[#This Row],[Date]],'DB Details'!$A:$L,6)</f>
        <v>65.599999999999994</v>
      </c>
      <c r="G309" s="110"/>
      <c r="H309" s="138">
        <f>VLOOKUP(Table91213[[#This Row],[Date]],'DB Details'!$A:$L,8)</f>
        <v>59.2</v>
      </c>
      <c r="I309" s="138">
        <f>VLOOKUP(Table91213[[#This Row],[Date]],'DB Details'!$A:$L,9)</f>
        <v>86.7</v>
      </c>
      <c r="J309" s="138">
        <f>VLOOKUP(Table91213[[#This Row],[Date]],'DB Details'!$A:$L,10)</f>
        <v>62.6</v>
      </c>
      <c r="K309" s="110"/>
      <c r="L309" s="138">
        <f>VLOOKUP(Table91213[[#This Row],[Date]],'DB Details'!$A:$L,12)</f>
        <v>67.7</v>
      </c>
    </row>
    <row r="310" spans="1:12" x14ac:dyDescent="0.2">
      <c r="A310" s="54">
        <v>26785</v>
      </c>
      <c r="B310" s="72">
        <f>VLOOKUP(Table91213[[#This Row],[Date]],'DB Details'!$A:$L,2)</f>
        <v>63.5</v>
      </c>
      <c r="C310" s="56"/>
      <c r="D310" s="70"/>
      <c r="E310" s="138">
        <f>VLOOKUP(Table91213[[#This Row],[Date]],'DB Details'!$A:$L,5)</f>
        <v>89.3</v>
      </c>
      <c r="F310" s="138">
        <f>VLOOKUP(Table91213[[#This Row],[Date]],'DB Details'!$A:$L,6)</f>
        <v>59.2</v>
      </c>
      <c r="G310" s="110"/>
      <c r="H310" s="138">
        <f>VLOOKUP(Table91213[[#This Row],[Date]],'DB Details'!$A:$L,8)</f>
        <v>59.2</v>
      </c>
      <c r="I310" s="138">
        <f>VLOOKUP(Table91213[[#This Row],[Date]],'DB Details'!$A:$L,9)</f>
        <v>86.6</v>
      </c>
      <c r="J310" s="138">
        <f>VLOOKUP(Table91213[[#This Row],[Date]],'DB Details'!$A:$L,10)</f>
        <v>60.2</v>
      </c>
      <c r="K310" s="110"/>
      <c r="L310" s="138">
        <f>VLOOKUP(Table91213[[#This Row],[Date]],'DB Details'!$A:$L,12)</f>
        <v>64.8</v>
      </c>
    </row>
    <row r="311" spans="1:12" x14ac:dyDescent="0.2">
      <c r="A311" s="54">
        <v>26816</v>
      </c>
      <c r="B311" s="72">
        <f>VLOOKUP(Table91213[[#This Row],[Date]],'DB Details'!$A:$L,2)</f>
        <v>61</v>
      </c>
      <c r="C311" s="56"/>
      <c r="D311" s="70"/>
      <c r="E311" s="138">
        <f>VLOOKUP(Table91213[[#This Row],[Date]],'DB Details'!$A:$L,5)</f>
        <v>87.6</v>
      </c>
      <c r="F311" s="138">
        <f>VLOOKUP(Table91213[[#This Row],[Date]],'DB Details'!$A:$L,6)</f>
        <v>62.7</v>
      </c>
      <c r="G311" s="110"/>
      <c r="H311" s="138">
        <f>VLOOKUP(Table91213[[#This Row],[Date]],'DB Details'!$A:$L,8)</f>
        <v>62.5</v>
      </c>
      <c r="I311" s="138">
        <f>VLOOKUP(Table91213[[#This Row],[Date]],'DB Details'!$A:$L,9)</f>
        <v>85.6</v>
      </c>
      <c r="J311" s="138">
        <f>VLOOKUP(Table91213[[#This Row],[Date]],'DB Details'!$A:$L,10)</f>
        <v>59.7</v>
      </c>
      <c r="K311" s="110"/>
      <c r="L311" s="138">
        <f>VLOOKUP(Table91213[[#This Row],[Date]],'DB Details'!$A:$L,12)</f>
        <v>65</v>
      </c>
    </row>
    <row r="312" spans="1:12" x14ac:dyDescent="0.2">
      <c r="A312" s="54">
        <v>26846</v>
      </c>
      <c r="B312" s="72">
        <f>VLOOKUP(Table91213[[#This Row],[Date]],'DB Details'!$A:$L,2)</f>
        <v>49.2</v>
      </c>
      <c r="C312" s="56"/>
      <c r="D312" s="70"/>
      <c r="E312" s="138">
        <f>VLOOKUP(Table91213[[#This Row],[Date]],'DB Details'!$A:$L,5)</f>
        <v>69.599999999999994</v>
      </c>
      <c r="F312" s="138">
        <f>VLOOKUP(Table91213[[#This Row],[Date]],'DB Details'!$A:$L,6)</f>
        <v>50.4</v>
      </c>
      <c r="G312" s="110"/>
      <c r="H312" s="138">
        <f>VLOOKUP(Table91213[[#This Row],[Date]],'DB Details'!$A:$L,8)</f>
        <v>64</v>
      </c>
      <c r="I312" s="138">
        <f>VLOOKUP(Table91213[[#This Row],[Date]],'DB Details'!$A:$L,9)</f>
        <v>85.2</v>
      </c>
      <c r="J312" s="138">
        <f>VLOOKUP(Table91213[[#This Row],[Date]],'DB Details'!$A:$L,10)</f>
        <v>56.4</v>
      </c>
      <c r="K312" s="110"/>
      <c r="L312" s="138">
        <f>VLOOKUP(Table91213[[#This Row],[Date]],'DB Details'!$A:$L,12)</f>
        <v>57.8</v>
      </c>
    </row>
    <row r="313" spans="1:12" x14ac:dyDescent="0.2">
      <c r="A313" s="54">
        <v>26877</v>
      </c>
      <c r="B313" s="72">
        <f>VLOOKUP(Table91213[[#This Row],[Date]],'DB Details'!$A:$L,2)</f>
        <v>59.1</v>
      </c>
      <c r="C313" s="56"/>
      <c r="D313" s="70"/>
      <c r="E313" s="138">
        <f>VLOOKUP(Table91213[[#This Row],[Date]],'DB Details'!$A:$L,5)</f>
        <v>86.1</v>
      </c>
      <c r="F313" s="138">
        <f>VLOOKUP(Table91213[[#This Row],[Date]],'DB Details'!$A:$L,6)</f>
        <v>59</v>
      </c>
      <c r="G313" s="110"/>
      <c r="H313" s="138">
        <f>VLOOKUP(Table91213[[#This Row],[Date]],'DB Details'!$A:$L,8)</f>
        <v>62.1</v>
      </c>
      <c r="I313" s="138">
        <f>VLOOKUP(Table91213[[#This Row],[Date]],'DB Details'!$A:$L,9)</f>
        <v>86.7</v>
      </c>
      <c r="J313" s="138">
        <f>VLOOKUP(Table91213[[#This Row],[Date]],'DB Details'!$A:$L,10)</f>
        <v>54.9</v>
      </c>
      <c r="K313" s="110"/>
      <c r="L313" s="138">
        <f>VLOOKUP(Table91213[[#This Row],[Date]],'DB Details'!$A:$L,12)</f>
        <v>62.7</v>
      </c>
    </row>
    <row r="314" spans="1:12" x14ac:dyDescent="0.2">
      <c r="A314" s="54">
        <v>26908</v>
      </c>
      <c r="B314" s="72">
        <f>VLOOKUP(Table91213[[#This Row],[Date]],'DB Details'!$A:$L,2)</f>
        <v>60</v>
      </c>
      <c r="C314" s="56"/>
      <c r="D314" s="70"/>
      <c r="E314" s="138">
        <f>VLOOKUP(Table91213[[#This Row],[Date]],'DB Details'!$A:$L,5)</f>
        <v>92.1</v>
      </c>
      <c r="F314" s="138">
        <f>VLOOKUP(Table91213[[#This Row],[Date]],'DB Details'!$A:$L,6)</f>
        <v>58.2</v>
      </c>
      <c r="G314" s="110"/>
      <c r="H314" s="138">
        <f>VLOOKUP(Table91213[[#This Row],[Date]],'DB Details'!$A:$L,8)</f>
        <v>62.3</v>
      </c>
      <c r="I314" s="138">
        <f>VLOOKUP(Table91213[[#This Row],[Date]],'DB Details'!$A:$L,9)</f>
        <v>90.1</v>
      </c>
      <c r="J314" s="138">
        <f>VLOOKUP(Table91213[[#This Row],[Date]],'DB Details'!$A:$L,10)</f>
        <v>56.1</v>
      </c>
      <c r="K314" s="110"/>
      <c r="L314" s="138">
        <f>VLOOKUP(Table91213[[#This Row],[Date]],'DB Details'!$A:$L,12)</f>
        <v>63.5</v>
      </c>
    </row>
    <row r="315" spans="1:12" x14ac:dyDescent="0.2">
      <c r="A315" s="54">
        <v>26938</v>
      </c>
      <c r="B315" s="72">
        <f>VLOOKUP(Table91213[[#This Row],[Date]],'DB Details'!$A:$L,2)</f>
        <v>65.400000000000006</v>
      </c>
      <c r="C315" s="56"/>
      <c r="D315" s="70"/>
      <c r="E315" s="138">
        <f>VLOOKUP(Table91213[[#This Row],[Date]],'DB Details'!$A:$L,5)</f>
        <v>92.9</v>
      </c>
      <c r="F315" s="138">
        <f>VLOOKUP(Table91213[[#This Row],[Date]],'DB Details'!$A:$L,6)</f>
        <v>58.4</v>
      </c>
      <c r="G315" s="110"/>
      <c r="H315" s="138">
        <f>VLOOKUP(Table91213[[#This Row],[Date]],'DB Details'!$A:$L,8)</f>
        <v>66.5</v>
      </c>
      <c r="I315" s="138">
        <f>VLOOKUP(Table91213[[#This Row],[Date]],'DB Details'!$A:$L,9)</f>
        <v>88.7</v>
      </c>
      <c r="J315" s="138">
        <f>VLOOKUP(Table91213[[#This Row],[Date]],'DB Details'!$A:$L,10)</f>
        <v>60.4</v>
      </c>
      <c r="K315" s="110"/>
      <c r="L315" s="138">
        <f>VLOOKUP(Table91213[[#This Row],[Date]],'DB Details'!$A:$L,12)</f>
        <v>66.2</v>
      </c>
    </row>
    <row r="316" spans="1:12" x14ac:dyDescent="0.2">
      <c r="A316" s="54">
        <v>26969</v>
      </c>
      <c r="B316" s="72">
        <f>VLOOKUP(Table91213[[#This Row],[Date]],'DB Details'!$A:$L,2)</f>
        <v>65.2</v>
      </c>
      <c r="C316" s="56"/>
      <c r="D316" s="70"/>
      <c r="E316" s="138">
        <f>VLOOKUP(Table91213[[#This Row],[Date]],'DB Details'!$A:$L,5)</f>
        <v>97.6</v>
      </c>
      <c r="F316" s="138">
        <f>VLOOKUP(Table91213[[#This Row],[Date]],'DB Details'!$A:$L,6)</f>
        <v>62</v>
      </c>
      <c r="G316" s="110"/>
      <c r="H316" s="138">
        <f>VLOOKUP(Table91213[[#This Row],[Date]],'DB Details'!$A:$L,8)</f>
        <v>63.8</v>
      </c>
      <c r="I316" s="138">
        <f>VLOOKUP(Table91213[[#This Row],[Date]],'DB Details'!$A:$L,9)</f>
        <v>96.8</v>
      </c>
      <c r="J316" s="138">
        <f>VLOOKUP(Table91213[[#This Row],[Date]],'DB Details'!$A:$L,10)</f>
        <v>60.8</v>
      </c>
      <c r="K316" s="110"/>
      <c r="L316" s="138">
        <f>VLOOKUP(Table91213[[#This Row],[Date]],'DB Details'!$A:$L,12)</f>
        <v>68.099999999999994</v>
      </c>
    </row>
    <row r="317" spans="1:12" x14ac:dyDescent="0.2">
      <c r="A317" s="54">
        <v>26999</v>
      </c>
      <c r="B317" s="72">
        <f>VLOOKUP(Table91213[[#This Row],[Date]],'DB Details'!$A:$L,2)</f>
        <v>59</v>
      </c>
      <c r="C317" s="56"/>
      <c r="D317" s="70"/>
      <c r="E317" s="138">
        <f>VLOOKUP(Table91213[[#This Row],[Date]],'DB Details'!$A:$L,5)</f>
        <v>94.2</v>
      </c>
      <c r="F317" s="138">
        <f>VLOOKUP(Table91213[[#This Row],[Date]],'DB Details'!$A:$L,6)</f>
        <v>56</v>
      </c>
      <c r="G317" s="110"/>
      <c r="H317" s="138">
        <f>VLOOKUP(Table91213[[#This Row],[Date]],'DB Details'!$A:$L,8)</f>
        <v>63.8</v>
      </c>
      <c r="I317" s="138">
        <f>VLOOKUP(Table91213[[#This Row],[Date]],'DB Details'!$A:$L,9)</f>
        <v>92.8</v>
      </c>
      <c r="J317" s="138">
        <f>VLOOKUP(Table91213[[#This Row],[Date]],'DB Details'!$A:$L,10)</f>
        <v>58</v>
      </c>
      <c r="K317" s="110"/>
      <c r="L317" s="138">
        <f>VLOOKUP(Table91213[[#This Row],[Date]],'DB Details'!$A:$L,12)</f>
        <v>63.6</v>
      </c>
    </row>
    <row r="318" spans="1:12" x14ac:dyDescent="0.2">
      <c r="A318" s="54">
        <v>27030</v>
      </c>
      <c r="B318" s="72">
        <f>VLOOKUP(Table91213[[#This Row],[Date]],'DB Details'!$A:$L,2)</f>
        <v>55.7</v>
      </c>
      <c r="C318" s="56"/>
      <c r="D318" s="70"/>
      <c r="E318" s="138">
        <f>VLOOKUP(Table91213[[#This Row],[Date]],'DB Details'!$A:$L,5)</f>
        <v>95.3</v>
      </c>
      <c r="F318" s="138">
        <f>VLOOKUP(Table91213[[#This Row],[Date]],'DB Details'!$A:$L,6)</f>
        <v>55.9</v>
      </c>
      <c r="G318" s="110"/>
      <c r="H318" s="138">
        <f>VLOOKUP(Table91213[[#This Row],[Date]],'DB Details'!$A:$L,8)</f>
        <v>62</v>
      </c>
      <c r="I318" s="138">
        <f>VLOOKUP(Table91213[[#This Row],[Date]],'DB Details'!$A:$L,9)</f>
        <v>91.8</v>
      </c>
      <c r="J318" s="138">
        <f>VLOOKUP(Table91213[[#This Row],[Date]],'DB Details'!$A:$L,10)</f>
        <v>57.3</v>
      </c>
      <c r="K318" s="110"/>
      <c r="L318" s="138">
        <f>VLOOKUP(Table91213[[#This Row],[Date]],'DB Details'!$A:$L,12)</f>
        <v>62.1</v>
      </c>
    </row>
    <row r="319" spans="1:12" x14ac:dyDescent="0.2">
      <c r="A319" s="54">
        <v>27061</v>
      </c>
      <c r="B319" s="72">
        <f>VLOOKUP(Table91213[[#This Row],[Date]],'DB Details'!$A:$L,2)</f>
        <v>56</v>
      </c>
      <c r="C319" s="56"/>
      <c r="D319" s="70"/>
      <c r="E319" s="138">
        <f>VLOOKUP(Table91213[[#This Row],[Date]],'DB Details'!$A:$L,5)</f>
        <v>93.6</v>
      </c>
      <c r="F319" s="138">
        <f>VLOOKUP(Table91213[[#This Row],[Date]],'DB Details'!$A:$L,6)</f>
        <v>49.7</v>
      </c>
      <c r="G319" s="110"/>
      <c r="H319" s="138">
        <f>VLOOKUP(Table91213[[#This Row],[Date]],'DB Details'!$A:$L,8)</f>
        <v>58.8</v>
      </c>
      <c r="I319" s="138">
        <f>VLOOKUP(Table91213[[#This Row],[Date]],'DB Details'!$A:$L,9)</f>
        <v>88.8</v>
      </c>
      <c r="J319" s="138">
        <f>VLOOKUP(Table91213[[#This Row],[Date]],'DB Details'!$A:$L,10)</f>
        <v>51</v>
      </c>
      <c r="K319" s="110"/>
      <c r="L319" s="138">
        <f>VLOOKUP(Table91213[[#This Row],[Date]],'DB Details'!$A:$L,12)</f>
        <v>58.6</v>
      </c>
    </row>
    <row r="320" spans="1:12" x14ac:dyDescent="0.2">
      <c r="A320" s="54">
        <v>27089</v>
      </c>
      <c r="B320" s="72">
        <f>VLOOKUP(Table91213[[#This Row],[Date]],'DB Details'!$A:$L,2)</f>
        <v>58</v>
      </c>
      <c r="C320" s="56"/>
      <c r="D320" s="70"/>
      <c r="E320" s="138">
        <f>VLOOKUP(Table91213[[#This Row],[Date]],'DB Details'!$A:$L,5)</f>
        <v>94</v>
      </c>
      <c r="F320" s="138">
        <f>VLOOKUP(Table91213[[#This Row],[Date]],'DB Details'!$A:$L,6)</f>
        <v>55.8</v>
      </c>
      <c r="G320" s="110"/>
      <c r="H320" s="138">
        <f>VLOOKUP(Table91213[[#This Row],[Date]],'DB Details'!$A:$L,8)</f>
        <v>59.1</v>
      </c>
      <c r="I320" s="138">
        <f>VLOOKUP(Table91213[[#This Row],[Date]],'DB Details'!$A:$L,9)</f>
        <v>88.9</v>
      </c>
      <c r="J320" s="138">
        <f>VLOOKUP(Table91213[[#This Row],[Date]],'DB Details'!$A:$L,10)</f>
        <v>56.3</v>
      </c>
      <c r="K320" s="110"/>
      <c r="L320" s="138">
        <f>VLOOKUP(Table91213[[#This Row],[Date]],'DB Details'!$A:$L,12)</f>
        <v>61.8</v>
      </c>
    </row>
    <row r="321" spans="1:12" x14ac:dyDescent="0.2">
      <c r="A321" s="54">
        <v>27120</v>
      </c>
      <c r="B321" s="72">
        <f>VLOOKUP(Table91213[[#This Row],[Date]],'DB Details'!$A:$L,2)</f>
        <v>56.4</v>
      </c>
      <c r="C321" s="56"/>
      <c r="D321" s="70"/>
      <c r="E321" s="138">
        <f>VLOOKUP(Table91213[[#This Row],[Date]],'DB Details'!$A:$L,5)</f>
        <v>93.5</v>
      </c>
      <c r="F321" s="138">
        <f>VLOOKUP(Table91213[[#This Row],[Date]],'DB Details'!$A:$L,6)</f>
        <v>54.5</v>
      </c>
      <c r="G321" s="110"/>
      <c r="H321" s="138">
        <f>VLOOKUP(Table91213[[#This Row],[Date]],'DB Details'!$A:$L,8)</f>
        <v>62.5</v>
      </c>
      <c r="I321" s="138">
        <f>VLOOKUP(Table91213[[#This Row],[Date]],'DB Details'!$A:$L,9)</f>
        <v>82.1</v>
      </c>
      <c r="J321" s="138">
        <f>VLOOKUP(Table91213[[#This Row],[Date]],'DB Details'!$A:$L,10)</f>
        <v>53.9</v>
      </c>
      <c r="K321" s="110"/>
      <c r="L321" s="138">
        <f>VLOOKUP(Table91213[[#This Row],[Date]],'DB Details'!$A:$L,12)</f>
        <v>59.9</v>
      </c>
    </row>
    <row r="322" spans="1:12" x14ac:dyDescent="0.2">
      <c r="A322" s="54">
        <v>27150</v>
      </c>
      <c r="B322" s="72">
        <f>VLOOKUP(Table91213[[#This Row],[Date]],'DB Details'!$A:$L,2)</f>
        <v>51.6</v>
      </c>
      <c r="C322" s="56"/>
      <c r="D322" s="70"/>
      <c r="E322" s="138">
        <f>VLOOKUP(Table91213[[#This Row],[Date]],'DB Details'!$A:$L,5)</f>
        <v>92.3</v>
      </c>
      <c r="F322" s="138">
        <f>VLOOKUP(Table91213[[#This Row],[Date]],'DB Details'!$A:$L,6)</f>
        <v>51.6</v>
      </c>
      <c r="G322" s="110"/>
      <c r="H322" s="138">
        <f>VLOOKUP(Table91213[[#This Row],[Date]],'DB Details'!$A:$L,8)</f>
        <v>59.3</v>
      </c>
      <c r="I322" s="138">
        <f>VLOOKUP(Table91213[[#This Row],[Date]],'DB Details'!$A:$L,9)</f>
        <v>74.5</v>
      </c>
      <c r="J322" s="138">
        <f>VLOOKUP(Table91213[[#This Row],[Date]],'DB Details'!$A:$L,10)</f>
        <v>51.1</v>
      </c>
      <c r="K322" s="110"/>
      <c r="L322" s="138">
        <f>VLOOKUP(Table91213[[#This Row],[Date]],'DB Details'!$A:$L,12)</f>
        <v>55.7</v>
      </c>
    </row>
    <row r="323" spans="1:12" x14ac:dyDescent="0.2">
      <c r="A323" s="54">
        <v>27181</v>
      </c>
      <c r="B323" s="72">
        <f>VLOOKUP(Table91213[[#This Row],[Date]],'DB Details'!$A:$L,2)</f>
        <v>51.9</v>
      </c>
      <c r="C323" s="56"/>
      <c r="D323" s="70"/>
      <c r="E323" s="138">
        <f>VLOOKUP(Table91213[[#This Row],[Date]],'DB Details'!$A:$L,5)</f>
        <v>88.6</v>
      </c>
      <c r="F323" s="138">
        <f>VLOOKUP(Table91213[[#This Row],[Date]],'DB Details'!$A:$L,6)</f>
        <v>50.4</v>
      </c>
      <c r="G323" s="110"/>
      <c r="H323" s="138">
        <f>VLOOKUP(Table91213[[#This Row],[Date]],'DB Details'!$A:$L,8)</f>
        <v>55.9</v>
      </c>
      <c r="I323" s="138">
        <f>VLOOKUP(Table91213[[#This Row],[Date]],'DB Details'!$A:$L,9)</f>
        <v>73.099999999999994</v>
      </c>
      <c r="J323" s="138">
        <f>VLOOKUP(Table91213[[#This Row],[Date]],'DB Details'!$A:$L,10)</f>
        <v>49.9</v>
      </c>
      <c r="K323" s="110"/>
      <c r="L323" s="138">
        <f>VLOOKUP(Table91213[[#This Row],[Date]],'DB Details'!$A:$L,12)</f>
        <v>54.7</v>
      </c>
    </row>
    <row r="324" spans="1:12" x14ac:dyDescent="0.2">
      <c r="A324" s="54">
        <v>27211</v>
      </c>
      <c r="B324" s="72">
        <f>VLOOKUP(Table91213[[#This Row],[Date]],'DB Details'!$A:$L,2)</f>
        <v>52.6</v>
      </c>
      <c r="C324" s="56"/>
      <c r="D324" s="70"/>
      <c r="E324" s="138">
        <f>VLOOKUP(Table91213[[#This Row],[Date]],'DB Details'!$A:$L,5)</f>
        <v>90.4</v>
      </c>
      <c r="F324" s="138">
        <f>VLOOKUP(Table91213[[#This Row],[Date]],'DB Details'!$A:$L,6)</f>
        <v>52</v>
      </c>
      <c r="G324" s="110"/>
      <c r="H324" s="138">
        <f>VLOOKUP(Table91213[[#This Row],[Date]],'DB Details'!$A:$L,8)</f>
        <v>54.8</v>
      </c>
      <c r="I324" s="138">
        <f>VLOOKUP(Table91213[[#This Row],[Date]],'DB Details'!$A:$L,9)</f>
        <v>69.2</v>
      </c>
      <c r="J324" s="138">
        <f>VLOOKUP(Table91213[[#This Row],[Date]],'DB Details'!$A:$L,10)</f>
        <v>50.3</v>
      </c>
      <c r="K324" s="110"/>
      <c r="L324" s="138">
        <f>VLOOKUP(Table91213[[#This Row],[Date]],'DB Details'!$A:$L,12)</f>
        <v>54.8</v>
      </c>
    </row>
    <row r="325" spans="1:12" x14ac:dyDescent="0.2">
      <c r="A325" s="54">
        <v>27242</v>
      </c>
      <c r="B325" s="72">
        <f>VLOOKUP(Table91213[[#This Row],[Date]],'DB Details'!$A:$L,2)</f>
        <v>50.2</v>
      </c>
      <c r="C325" s="56"/>
      <c r="D325" s="70"/>
      <c r="E325" s="138">
        <f>VLOOKUP(Table91213[[#This Row],[Date]],'DB Details'!$A:$L,5)</f>
        <v>86.1</v>
      </c>
      <c r="F325" s="138">
        <f>VLOOKUP(Table91213[[#This Row],[Date]],'DB Details'!$A:$L,6)</f>
        <v>49.6</v>
      </c>
      <c r="G325" s="110"/>
      <c r="H325" s="138">
        <f>VLOOKUP(Table91213[[#This Row],[Date]],'DB Details'!$A:$L,8)</f>
        <v>57</v>
      </c>
      <c r="I325" s="138">
        <f>VLOOKUP(Table91213[[#This Row],[Date]],'DB Details'!$A:$L,9)</f>
        <v>66.3</v>
      </c>
      <c r="J325" s="138">
        <f>VLOOKUP(Table91213[[#This Row],[Date]],'DB Details'!$A:$L,10)</f>
        <v>49.2</v>
      </c>
      <c r="K325" s="110"/>
      <c r="L325" s="138">
        <f>VLOOKUP(Table91213[[#This Row],[Date]],'DB Details'!$A:$L,12)</f>
        <v>52.9</v>
      </c>
    </row>
    <row r="326" spans="1:12" x14ac:dyDescent="0.2">
      <c r="A326" s="54">
        <v>27273</v>
      </c>
      <c r="B326" s="72">
        <f>VLOOKUP(Table91213[[#This Row],[Date]],'DB Details'!$A:$L,2)</f>
        <v>41.2</v>
      </c>
      <c r="C326" s="56"/>
      <c r="D326" s="70"/>
      <c r="E326" s="138">
        <f>VLOOKUP(Table91213[[#This Row],[Date]],'DB Details'!$A:$L,5)</f>
        <v>81</v>
      </c>
      <c r="F326" s="138">
        <f>VLOOKUP(Table91213[[#This Row],[Date]],'DB Details'!$A:$L,6)</f>
        <v>46.3</v>
      </c>
      <c r="G326" s="110"/>
      <c r="H326" s="138">
        <f>VLOOKUP(Table91213[[#This Row],[Date]],'DB Details'!$A:$L,8)</f>
        <v>54.8</v>
      </c>
      <c r="I326" s="138">
        <f>VLOOKUP(Table91213[[#This Row],[Date]],'DB Details'!$A:$L,9)</f>
        <v>51.8</v>
      </c>
      <c r="J326" s="138">
        <f>VLOOKUP(Table91213[[#This Row],[Date]],'DB Details'!$A:$L,10)</f>
        <v>44.9</v>
      </c>
      <c r="K326" s="110"/>
      <c r="L326" s="138">
        <f>VLOOKUP(Table91213[[#This Row],[Date]],'DB Details'!$A:$L,12)</f>
        <v>46.2</v>
      </c>
    </row>
    <row r="327" spans="1:12" x14ac:dyDescent="0.2">
      <c r="A327" s="54">
        <v>27303</v>
      </c>
      <c r="B327" s="72">
        <f>VLOOKUP(Table91213[[#This Row],[Date]],'DB Details'!$A:$L,2)</f>
        <v>36.5</v>
      </c>
      <c r="C327" s="56"/>
      <c r="D327" s="70"/>
      <c r="E327" s="138">
        <f>VLOOKUP(Table91213[[#This Row],[Date]],'DB Details'!$A:$L,5)</f>
        <v>75.7</v>
      </c>
      <c r="F327" s="138">
        <f>VLOOKUP(Table91213[[#This Row],[Date]],'DB Details'!$A:$L,6)</f>
        <v>44.3</v>
      </c>
      <c r="G327" s="110"/>
      <c r="H327" s="138">
        <f>VLOOKUP(Table91213[[#This Row],[Date]],'DB Details'!$A:$L,8)</f>
        <v>47.9</v>
      </c>
      <c r="I327" s="138">
        <f>VLOOKUP(Table91213[[#This Row],[Date]],'DB Details'!$A:$L,9)</f>
        <v>45.3</v>
      </c>
      <c r="J327" s="138">
        <f>VLOOKUP(Table91213[[#This Row],[Date]],'DB Details'!$A:$L,10)</f>
        <v>45.4</v>
      </c>
      <c r="K327" s="110"/>
      <c r="L327" s="138">
        <f>VLOOKUP(Table91213[[#This Row],[Date]],'DB Details'!$A:$L,12)</f>
        <v>42.7</v>
      </c>
    </row>
    <row r="328" spans="1:12" x14ac:dyDescent="0.2">
      <c r="A328" s="54">
        <v>27334</v>
      </c>
      <c r="B328" s="72">
        <f>VLOOKUP(Table91213[[#This Row],[Date]],'DB Details'!$A:$L,2)</f>
        <v>33.1</v>
      </c>
      <c r="C328" s="56"/>
      <c r="D328" s="70"/>
      <c r="E328" s="138">
        <f>VLOOKUP(Table91213[[#This Row],[Date]],'DB Details'!$A:$L,5)</f>
        <v>71</v>
      </c>
      <c r="F328" s="138">
        <f>VLOOKUP(Table91213[[#This Row],[Date]],'DB Details'!$A:$L,6)</f>
        <v>40.9</v>
      </c>
      <c r="G328" s="110"/>
      <c r="H328" s="138">
        <f>VLOOKUP(Table91213[[#This Row],[Date]],'DB Details'!$A:$L,8)</f>
        <v>47.2</v>
      </c>
      <c r="I328" s="138">
        <f>VLOOKUP(Table91213[[#This Row],[Date]],'DB Details'!$A:$L,9)</f>
        <v>34</v>
      </c>
      <c r="J328" s="138">
        <f>VLOOKUP(Table91213[[#This Row],[Date]],'DB Details'!$A:$L,10)</f>
        <v>39.6</v>
      </c>
      <c r="K328" s="110"/>
      <c r="L328" s="138">
        <f>VLOOKUP(Table91213[[#This Row],[Date]],'DB Details'!$A:$L,12)</f>
        <v>37.9</v>
      </c>
    </row>
    <row r="329" spans="1:12" x14ac:dyDescent="0.2">
      <c r="A329" s="54">
        <v>27364</v>
      </c>
      <c r="B329" s="72">
        <f>VLOOKUP(Table91213[[#This Row],[Date]],'DB Details'!$A:$L,2)</f>
        <v>27.9</v>
      </c>
      <c r="C329" s="56"/>
      <c r="D329" s="70"/>
      <c r="E329" s="138">
        <f>VLOOKUP(Table91213[[#This Row],[Date]],'DB Details'!$A:$L,5)</f>
        <v>64.7</v>
      </c>
      <c r="F329" s="138">
        <f>VLOOKUP(Table91213[[#This Row],[Date]],'DB Details'!$A:$L,6)</f>
        <v>33.4</v>
      </c>
      <c r="G329" s="110"/>
      <c r="H329" s="138">
        <f>VLOOKUP(Table91213[[#This Row],[Date]],'DB Details'!$A:$L,8)</f>
        <v>40.6</v>
      </c>
      <c r="I329" s="138">
        <f>VLOOKUP(Table91213[[#This Row],[Date]],'DB Details'!$A:$L,9)</f>
        <v>23.2</v>
      </c>
      <c r="J329" s="138">
        <f>VLOOKUP(Table91213[[#This Row],[Date]],'DB Details'!$A:$L,10)</f>
        <v>33.299999999999997</v>
      </c>
      <c r="K329" s="110"/>
      <c r="L329" s="138">
        <f>VLOOKUP(Table91213[[#This Row],[Date]],'DB Details'!$A:$L,12)</f>
        <v>30.9</v>
      </c>
    </row>
    <row r="330" spans="1:12" x14ac:dyDescent="0.2">
      <c r="A330" s="54">
        <v>27395</v>
      </c>
      <c r="B330" s="72">
        <f>VLOOKUP(Table91213[[#This Row],[Date]],'DB Details'!$A:$L,2)</f>
        <v>32.799999999999997</v>
      </c>
      <c r="C330" s="56"/>
      <c r="D330" s="70"/>
      <c r="E330" s="138">
        <f>VLOOKUP(Table91213[[#This Row],[Date]],'DB Details'!$A:$L,5)</f>
        <v>54.1</v>
      </c>
      <c r="F330" s="138">
        <f>VLOOKUP(Table91213[[#This Row],[Date]],'DB Details'!$A:$L,6)</f>
        <v>33.4</v>
      </c>
      <c r="G330" s="110"/>
      <c r="H330" s="138">
        <f>VLOOKUP(Table91213[[#This Row],[Date]],'DB Details'!$A:$L,8)</f>
        <v>36.6</v>
      </c>
      <c r="I330" s="138">
        <f>VLOOKUP(Table91213[[#This Row],[Date]],'DB Details'!$A:$L,9)</f>
        <v>19.5</v>
      </c>
      <c r="J330" s="138">
        <f>VLOOKUP(Table91213[[#This Row],[Date]],'DB Details'!$A:$L,10)</f>
        <v>29.7</v>
      </c>
      <c r="K330" s="110"/>
      <c r="L330" s="138">
        <f>VLOOKUP(Table91213[[#This Row],[Date]],'DB Details'!$A:$L,12)</f>
        <v>30.7</v>
      </c>
    </row>
    <row r="331" spans="1:12" x14ac:dyDescent="0.2">
      <c r="A331" s="54">
        <v>27426</v>
      </c>
      <c r="B331" s="72">
        <f>VLOOKUP(Table91213[[#This Row],[Date]],'DB Details'!$A:$L,2)</f>
        <v>40</v>
      </c>
      <c r="C331" s="56"/>
      <c r="D331" s="70"/>
      <c r="E331" s="138">
        <f>VLOOKUP(Table91213[[#This Row],[Date]],'DB Details'!$A:$L,5)</f>
        <v>48.8</v>
      </c>
      <c r="F331" s="138">
        <f>VLOOKUP(Table91213[[#This Row],[Date]],'DB Details'!$A:$L,6)</f>
        <v>41.5</v>
      </c>
      <c r="G331" s="110"/>
      <c r="H331" s="138">
        <f>VLOOKUP(Table91213[[#This Row],[Date]],'DB Details'!$A:$L,8)</f>
        <v>30.6</v>
      </c>
      <c r="I331" s="138">
        <f>VLOOKUP(Table91213[[#This Row],[Date]],'DB Details'!$A:$L,9)</f>
        <v>15.9</v>
      </c>
      <c r="J331" s="138">
        <f>VLOOKUP(Table91213[[#This Row],[Date]],'DB Details'!$A:$L,10)</f>
        <v>33.1</v>
      </c>
      <c r="K331" s="110"/>
      <c r="L331" s="138">
        <f>VLOOKUP(Table91213[[#This Row],[Date]],'DB Details'!$A:$L,12)</f>
        <v>34.4</v>
      </c>
    </row>
    <row r="332" spans="1:12" x14ac:dyDescent="0.2">
      <c r="A332" s="54">
        <v>27454</v>
      </c>
      <c r="B332" s="72">
        <f>VLOOKUP(Table91213[[#This Row],[Date]],'DB Details'!$A:$L,2)</f>
        <v>37</v>
      </c>
      <c r="C332" s="56"/>
      <c r="D332" s="70"/>
      <c r="E332" s="138">
        <f>VLOOKUP(Table91213[[#This Row],[Date]],'DB Details'!$A:$L,5)</f>
        <v>42.7</v>
      </c>
      <c r="F332" s="138">
        <f>VLOOKUP(Table91213[[#This Row],[Date]],'DB Details'!$A:$L,6)</f>
        <v>33.1</v>
      </c>
      <c r="G332" s="110"/>
      <c r="H332" s="138">
        <f>VLOOKUP(Table91213[[#This Row],[Date]],'DB Details'!$A:$L,8)</f>
        <v>30.9</v>
      </c>
      <c r="I332" s="138">
        <f>VLOOKUP(Table91213[[#This Row],[Date]],'DB Details'!$A:$L,9)</f>
        <v>17.3</v>
      </c>
      <c r="J332" s="138">
        <f>VLOOKUP(Table91213[[#This Row],[Date]],'DB Details'!$A:$L,10)</f>
        <v>32.799999999999997</v>
      </c>
      <c r="K332" s="110"/>
      <c r="L332" s="138">
        <f>VLOOKUP(Table91213[[#This Row],[Date]],'DB Details'!$A:$L,12)</f>
        <v>31.6</v>
      </c>
    </row>
    <row r="333" spans="1:12" x14ac:dyDescent="0.2">
      <c r="A333" s="54">
        <v>27485</v>
      </c>
      <c r="B333" s="72">
        <f>VLOOKUP(Table91213[[#This Row],[Date]],'DB Details'!$A:$L,2)</f>
        <v>42.6</v>
      </c>
      <c r="C333" s="56"/>
      <c r="D333" s="70"/>
      <c r="E333" s="138">
        <f>VLOOKUP(Table91213[[#This Row],[Date]],'DB Details'!$A:$L,5)</f>
        <v>42.6</v>
      </c>
      <c r="F333" s="138">
        <f>VLOOKUP(Table91213[[#This Row],[Date]],'DB Details'!$A:$L,6)</f>
        <v>45.5</v>
      </c>
      <c r="G333" s="110"/>
      <c r="H333" s="138">
        <f>VLOOKUP(Table91213[[#This Row],[Date]],'DB Details'!$A:$L,8)</f>
        <v>26.9</v>
      </c>
      <c r="I333" s="138">
        <f>VLOOKUP(Table91213[[#This Row],[Date]],'DB Details'!$A:$L,9)</f>
        <v>21.7</v>
      </c>
      <c r="J333" s="138">
        <f>VLOOKUP(Table91213[[#This Row],[Date]],'DB Details'!$A:$L,10)</f>
        <v>36.9</v>
      </c>
      <c r="K333" s="110"/>
      <c r="L333" s="138">
        <f>VLOOKUP(Table91213[[#This Row],[Date]],'DB Details'!$A:$L,12)</f>
        <v>37.5</v>
      </c>
    </row>
    <row r="334" spans="1:12" x14ac:dyDescent="0.2">
      <c r="A334" s="54">
        <v>27515</v>
      </c>
      <c r="B334" s="72">
        <f>VLOOKUP(Table91213[[#This Row],[Date]],'DB Details'!$A:$L,2)</f>
        <v>47.2</v>
      </c>
      <c r="C334" s="56"/>
      <c r="D334" s="70"/>
      <c r="E334" s="138">
        <f>VLOOKUP(Table91213[[#This Row],[Date]],'DB Details'!$A:$L,5)</f>
        <v>45.4</v>
      </c>
      <c r="F334" s="138">
        <f>VLOOKUP(Table91213[[#This Row],[Date]],'DB Details'!$A:$L,6)</f>
        <v>50.5</v>
      </c>
      <c r="G334" s="110"/>
      <c r="H334" s="138">
        <f>VLOOKUP(Table91213[[#This Row],[Date]],'DB Details'!$A:$L,8)</f>
        <v>31</v>
      </c>
      <c r="I334" s="138">
        <f>VLOOKUP(Table91213[[#This Row],[Date]],'DB Details'!$A:$L,9)</f>
        <v>22.7</v>
      </c>
      <c r="J334" s="138">
        <f>VLOOKUP(Table91213[[#This Row],[Date]],'DB Details'!$A:$L,10)</f>
        <v>39.6</v>
      </c>
      <c r="K334" s="110"/>
      <c r="L334" s="138">
        <f>VLOOKUP(Table91213[[#This Row],[Date]],'DB Details'!$A:$L,12)</f>
        <v>41.2</v>
      </c>
    </row>
    <row r="335" spans="1:12" x14ac:dyDescent="0.2">
      <c r="A335" s="54">
        <v>27546</v>
      </c>
      <c r="B335" s="72">
        <f>VLOOKUP(Table91213[[#This Row],[Date]],'DB Details'!$A:$L,2)</f>
        <v>54.9</v>
      </c>
      <c r="C335" s="56"/>
      <c r="D335" s="70"/>
      <c r="E335" s="138">
        <f>VLOOKUP(Table91213[[#This Row],[Date]],'DB Details'!$A:$L,5)</f>
        <v>44</v>
      </c>
      <c r="F335" s="138">
        <f>VLOOKUP(Table91213[[#This Row],[Date]],'DB Details'!$A:$L,6)</f>
        <v>53.1</v>
      </c>
      <c r="G335" s="110"/>
      <c r="H335" s="138">
        <f>VLOOKUP(Table91213[[#This Row],[Date]],'DB Details'!$A:$L,8)</f>
        <v>28.7</v>
      </c>
      <c r="I335" s="138">
        <f>VLOOKUP(Table91213[[#This Row],[Date]],'DB Details'!$A:$L,9)</f>
        <v>24.9</v>
      </c>
      <c r="J335" s="138">
        <f>VLOOKUP(Table91213[[#This Row],[Date]],'DB Details'!$A:$L,10)</f>
        <v>43.9</v>
      </c>
      <c r="K335" s="110"/>
      <c r="L335" s="138">
        <f>VLOOKUP(Table91213[[#This Row],[Date]],'DB Details'!$A:$L,12)</f>
        <v>45.1</v>
      </c>
    </row>
    <row r="336" spans="1:12" x14ac:dyDescent="0.2">
      <c r="A336" s="54">
        <v>27576</v>
      </c>
      <c r="B336" s="72">
        <f>VLOOKUP(Table91213[[#This Row],[Date]],'DB Details'!$A:$L,2)</f>
        <v>58.4</v>
      </c>
      <c r="C336" s="56"/>
      <c r="D336" s="70"/>
      <c r="E336" s="138">
        <f>VLOOKUP(Table91213[[#This Row],[Date]],'DB Details'!$A:$L,5)</f>
        <v>53</v>
      </c>
      <c r="F336" s="138">
        <f>VLOOKUP(Table91213[[#This Row],[Date]],'DB Details'!$A:$L,6)</f>
        <v>55.8</v>
      </c>
      <c r="G336" s="110"/>
      <c r="H336" s="138">
        <f>VLOOKUP(Table91213[[#This Row],[Date]],'DB Details'!$A:$L,8)</f>
        <v>24.6</v>
      </c>
      <c r="I336" s="138">
        <f>VLOOKUP(Table91213[[#This Row],[Date]],'DB Details'!$A:$L,9)</f>
        <v>28.7</v>
      </c>
      <c r="J336" s="138">
        <f>VLOOKUP(Table91213[[#This Row],[Date]],'DB Details'!$A:$L,10)</f>
        <v>44.3</v>
      </c>
      <c r="K336" s="110"/>
      <c r="L336" s="138">
        <f>VLOOKUP(Table91213[[#This Row],[Date]],'DB Details'!$A:$L,12)</f>
        <v>47.2</v>
      </c>
    </row>
    <row r="337" spans="1:12" x14ac:dyDescent="0.2">
      <c r="A337" s="54">
        <v>27607</v>
      </c>
      <c r="B337" s="72">
        <f>VLOOKUP(Table91213[[#This Row],[Date]],'DB Details'!$A:$L,2)</f>
        <v>60.3</v>
      </c>
      <c r="C337" s="56"/>
      <c r="D337" s="70"/>
      <c r="E337" s="138">
        <f>VLOOKUP(Table91213[[#This Row],[Date]],'DB Details'!$A:$L,5)</f>
        <v>68.8</v>
      </c>
      <c r="F337" s="138">
        <f>VLOOKUP(Table91213[[#This Row],[Date]],'DB Details'!$A:$L,6)</f>
        <v>61.1</v>
      </c>
      <c r="G337" s="110"/>
      <c r="H337" s="138">
        <f>VLOOKUP(Table91213[[#This Row],[Date]],'DB Details'!$A:$L,8)</f>
        <v>28.1</v>
      </c>
      <c r="I337" s="138">
        <f>VLOOKUP(Table91213[[#This Row],[Date]],'DB Details'!$A:$L,9)</f>
        <v>35.1</v>
      </c>
      <c r="J337" s="138">
        <f>VLOOKUP(Table91213[[#This Row],[Date]],'DB Details'!$A:$L,10)</f>
        <v>49.7</v>
      </c>
      <c r="K337" s="110"/>
      <c r="L337" s="138">
        <f>VLOOKUP(Table91213[[#This Row],[Date]],'DB Details'!$A:$L,12)</f>
        <v>51.4</v>
      </c>
    </row>
    <row r="338" spans="1:12" x14ac:dyDescent="0.2">
      <c r="A338" s="54">
        <v>27638</v>
      </c>
      <c r="B338" s="72">
        <f>VLOOKUP(Table91213[[#This Row],[Date]],'DB Details'!$A:$L,2)</f>
        <v>60.4</v>
      </c>
      <c r="C338" s="56"/>
      <c r="D338" s="70"/>
      <c r="E338" s="138">
        <f>VLOOKUP(Table91213[[#This Row],[Date]],'DB Details'!$A:$L,5)</f>
        <v>73.599999999999994</v>
      </c>
      <c r="F338" s="138">
        <f>VLOOKUP(Table91213[[#This Row],[Date]],'DB Details'!$A:$L,6)</f>
        <v>62.3</v>
      </c>
      <c r="G338" s="110"/>
      <c r="H338" s="138">
        <f>VLOOKUP(Table91213[[#This Row],[Date]],'DB Details'!$A:$L,8)</f>
        <v>34.200000000000003</v>
      </c>
      <c r="I338" s="138">
        <f>VLOOKUP(Table91213[[#This Row],[Date]],'DB Details'!$A:$L,9)</f>
        <v>43.8</v>
      </c>
      <c r="J338" s="138">
        <f>VLOOKUP(Table91213[[#This Row],[Date]],'DB Details'!$A:$L,10)</f>
        <v>53.5</v>
      </c>
      <c r="K338" s="110"/>
      <c r="L338" s="138">
        <f>VLOOKUP(Table91213[[#This Row],[Date]],'DB Details'!$A:$L,12)</f>
        <v>54.4</v>
      </c>
    </row>
    <row r="339" spans="1:12" x14ac:dyDescent="0.2">
      <c r="A339" s="54">
        <v>27668</v>
      </c>
      <c r="B339" s="72">
        <f>VLOOKUP(Table91213[[#This Row],[Date]],'DB Details'!$A:$L,2)</f>
        <v>64.2</v>
      </c>
      <c r="C339" s="56"/>
      <c r="D339" s="70"/>
      <c r="E339" s="138">
        <f>VLOOKUP(Table91213[[#This Row],[Date]],'DB Details'!$A:$L,5)</f>
        <v>75.3</v>
      </c>
      <c r="F339" s="138">
        <f>VLOOKUP(Table91213[[#This Row],[Date]],'DB Details'!$A:$L,6)</f>
        <v>62.3</v>
      </c>
      <c r="G339" s="110"/>
      <c r="H339" s="138">
        <f>VLOOKUP(Table91213[[#This Row],[Date]],'DB Details'!$A:$L,8)</f>
        <v>41.9</v>
      </c>
      <c r="I339" s="138">
        <f>VLOOKUP(Table91213[[#This Row],[Date]],'DB Details'!$A:$L,9)</f>
        <v>44.8</v>
      </c>
      <c r="J339" s="138">
        <f>VLOOKUP(Table91213[[#This Row],[Date]],'DB Details'!$A:$L,10)</f>
        <v>48.9</v>
      </c>
      <c r="K339" s="110"/>
      <c r="L339" s="138">
        <f>VLOOKUP(Table91213[[#This Row],[Date]],'DB Details'!$A:$L,12)</f>
        <v>55.5</v>
      </c>
    </row>
    <row r="340" spans="1:12" x14ac:dyDescent="0.2">
      <c r="A340" s="54">
        <v>27699</v>
      </c>
      <c r="B340" s="72">
        <f>VLOOKUP(Table91213[[#This Row],[Date]],'DB Details'!$A:$L,2)</f>
        <v>62.2</v>
      </c>
      <c r="C340" s="56"/>
      <c r="D340" s="70"/>
      <c r="E340" s="138">
        <f>VLOOKUP(Table91213[[#This Row],[Date]],'DB Details'!$A:$L,5)</f>
        <v>70.8</v>
      </c>
      <c r="F340" s="138">
        <f>VLOOKUP(Table91213[[#This Row],[Date]],'DB Details'!$A:$L,6)</f>
        <v>60</v>
      </c>
      <c r="G340" s="110"/>
      <c r="H340" s="138">
        <f>VLOOKUP(Table91213[[#This Row],[Date]],'DB Details'!$A:$L,8)</f>
        <v>38.799999999999997</v>
      </c>
      <c r="I340" s="138">
        <f>VLOOKUP(Table91213[[#This Row],[Date]],'DB Details'!$A:$L,9)</f>
        <v>46.8</v>
      </c>
      <c r="J340" s="138">
        <f>VLOOKUP(Table91213[[#This Row],[Date]],'DB Details'!$A:$L,10)</f>
        <v>49.8</v>
      </c>
      <c r="K340" s="110"/>
      <c r="L340" s="138">
        <f>VLOOKUP(Table91213[[#This Row],[Date]],'DB Details'!$A:$L,12)</f>
        <v>54.5</v>
      </c>
    </row>
    <row r="341" spans="1:12" x14ac:dyDescent="0.2">
      <c r="A341" s="54">
        <v>27729</v>
      </c>
      <c r="B341" s="72">
        <f>VLOOKUP(Table91213[[#This Row],[Date]],'DB Details'!$A:$L,2)</f>
        <v>63.1</v>
      </c>
      <c r="C341" s="56"/>
      <c r="D341" s="70"/>
      <c r="E341" s="138">
        <f>VLOOKUP(Table91213[[#This Row],[Date]],'DB Details'!$A:$L,5)</f>
        <v>64.400000000000006</v>
      </c>
      <c r="F341" s="138">
        <f>VLOOKUP(Table91213[[#This Row],[Date]],'DB Details'!$A:$L,6)</f>
        <v>62.4</v>
      </c>
      <c r="G341" s="110"/>
      <c r="H341" s="138">
        <f>VLOOKUP(Table91213[[#This Row],[Date]],'DB Details'!$A:$L,8)</f>
        <v>40.200000000000003</v>
      </c>
      <c r="I341" s="138">
        <f>VLOOKUP(Table91213[[#This Row],[Date]],'DB Details'!$A:$L,9)</f>
        <v>41.2</v>
      </c>
      <c r="J341" s="138">
        <f>VLOOKUP(Table91213[[#This Row],[Date]],'DB Details'!$A:$L,10)</f>
        <v>50.8</v>
      </c>
      <c r="K341" s="110"/>
      <c r="L341" s="138">
        <f>VLOOKUP(Table91213[[#This Row],[Date]],'DB Details'!$A:$L,12)</f>
        <v>54.9</v>
      </c>
    </row>
    <row r="342" spans="1:12" x14ac:dyDescent="0.2">
      <c r="A342" s="54">
        <v>27760</v>
      </c>
      <c r="B342" s="72">
        <f>VLOOKUP(Table91213[[#This Row],[Date]],'DB Details'!$A:$L,2)</f>
        <v>63.8</v>
      </c>
      <c r="C342" s="56"/>
      <c r="D342" s="70"/>
      <c r="E342" s="138">
        <f>VLOOKUP(Table91213[[#This Row],[Date]],'DB Details'!$A:$L,5)</f>
        <v>70.2</v>
      </c>
      <c r="F342" s="138">
        <f>VLOOKUP(Table91213[[#This Row],[Date]],'DB Details'!$A:$L,6)</f>
        <v>65.599999999999994</v>
      </c>
      <c r="G342" s="110"/>
      <c r="H342" s="138">
        <f>VLOOKUP(Table91213[[#This Row],[Date]],'DB Details'!$A:$L,8)</f>
        <v>45.3</v>
      </c>
      <c r="I342" s="138">
        <f>VLOOKUP(Table91213[[#This Row],[Date]],'DB Details'!$A:$L,9)</f>
        <v>54</v>
      </c>
      <c r="J342" s="138">
        <f>VLOOKUP(Table91213[[#This Row],[Date]],'DB Details'!$A:$L,10)</f>
        <v>53.1</v>
      </c>
      <c r="K342" s="110"/>
      <c r="L342" s="138">
        <f>VLOOKUP(Table91213[[#This Row],[Date]],'DB Details'!$A:$L,12)</f>
        <v>58.8</v>
      </c>
    </row>
    <row r="343" spans="1:12" x14ac:dyDescent="0.2">
      <c r="A343" s="54">
        <v>27791</v>
      </c>
      <c r="B343" s="72">
        <f>VLOOKUP(Table91213[[#This Row],[Date]],'DB Details'!$A:$L,2)</f>
        <v>68.7</v>
      </c>
      <c r="C343" s="56"/>
      <c r="D343" s="70"/>
      <c r="E343" s="138">
        <f>VLOOKUP(Table91213[[#This Row],[Date]],'DB Details'!$A:$L,5)</f>
        <v>73.2</v>
      </c>
      <c r="F343" s="138">
        <f>VLOOKUP(Table91213[[#This Row],[Date]],'DB Details'!$A:$L,6)</f>
        <v>64.8</v>
      </c>
      <c r="G343" s="110"/>
      <c r="H343" s="138">
        <f>VLOOKUP(Table91213[[#This Row],[Date]],'DB Details'!$A:$L,8)</f>
        <v>48.2</v>
      </c>
      <c r="I343" s="138">
        <f>VLOOKUP(Table91213[[#This Row],[Date]],'DB Details'!$A:$L,9)</f>
        <v>56.1</v>
      </c>
      <c r="J343" s="138">
        <f>VLOOKUP(Table91213[[#This Row],[Date]],'DB Details'!$A:$L,10)</f>
        <v>57.3</v>
      </c>
      <c r="K343" s="110"/>
      <c r="L343" s="138">
        <f>VLOOKUP(Table91213[[#This Row],[Date]],'DB Details'!$A:$L,12)</f>
        <v>61.5</v>
      </c>
    </row>
    <row r="344" spans="1:12" x14ac:dyDescent="0.2">
      <c r="A344" s="54">
        <v>27820</v>
      </c>
      <c r="B344" s="72">
        <f>VLOOKUP(Table91213[[#This Row],[Date]],'DB Details'!$A:$L,2)</f>
        <v>61.6</v>
      </c>
      <c r="C344" s="56"/>
      <c r="D344" s="70"/>
      <c r="E344" s="138">
        <f>VLOOKUP(Table91213[[#This Row],[Date]],'DB Details'!$A:$L,5)</f>
        <v>74.3</v>
      </c>
      <c r="F344" s="138">
        <f>VLOOKUP(Table91213[[#This Row],[Date]],'DB Details'!$A:$L,6)</f>
        <v>63.3</v>
      </c>
      <c r="G344" s="110"/>
      <c r="H344" s="138">
        <f>VLOOKUP(Table91213[[#This Row],[Date]],'DB Details'!$A:$L,8)</f>
        <v>46.7</v>
      </c>
      <c r="I344" s="138">
        <f>VLOOKUP(Table91213[[#This Row],[Date]],'DB Details'!$A:$L,9)</f>
        <v>56.7</v>
      </c>
      <c r="J344" s="138">
        <f>VLOOKUP(Table91213[[#This Row],[Date]],'DB Details'!$A:$L,10)</f>
        <v>54.9</v>
      </c>
      <c r="K344" s="110"/>
      <c r="L344" s="138">
        <f>VLOOKUP(Table91213[[#This Row],[Date]],'DB Details'!$A:$L,12)</f>
        <v>58.4</v>
      </c>
    </row>
    <row r="345" spans="1:12" x14ac:dyDescent="0.2">
      <c r="A345" s="54">
        <v>27851</v>
      </c>
      <c r="B345" s="72">
        <f>VLOOKUP(Table91213[[#This Row],[Date]],'DB Details'!$A:$L,2)</f>
        <v>65.2</v>
      </c>
      <c r="C345" s="56"/>
      <c r="D345" s="70"/>
      <c r="E345" s="138">
        <f>VLOOKUP(Table91213[[#This Row],[Date]],'DB Details'!$A:$L,5)</f>
        <v>75.900000000000006</v>
      </c>
      <c r="F345" s="138">
        <f>VLOOKUP(Table91213[[#This Row],[Date]],'DB Details'!$A:$L,6)</f>
        <v>64.099999999999994</v>
      </c>
      <c r="G345" s="110"/>
      <c r="H345" s="138">
        <f>VLOOKUP(Table91213[[#This Row],[Date]],'DB Details'!$A:$L,8)</f>
        <v>51.4</v>
      </c>
      <c r="I345" s="138">
        <f>VLOOKUP(Table91213[[#This Row],[Date]],'DB Details'!$A:$L,9)</f>
        <v>57.3</v>
      </c>
      <c r="J345" s="138">
        <f>VLOOKUP(Table91213[[#This Row],[Date]],'DB Details'!$A:$L,10)</f>
        <v>56.4</v>
      </c>
      <c r="K345" s="110"/>
      <c r="L345" s="138">
        <f>VLOOKUP(Table91213[[#This Row],[Date]],'DB Details'!$A:$L,12)</f>
        <v>60.6</v>
      </c>
    </row>
    <row r="346" spans="1:12" x14ac:dyDescent="0.2">
      <c r="A346" s="54">
        <v>27881</v>
      </c>
      <c r="B346" s="72">
        <f>VLOOKUP(Table91213[[#This Row],[Date]],'DB Details'!$A:$L,2)</f>
        <v>62.3</v>
      </c>
      <c r="C346" s="56"/>
      <c r="D346" s="70"/>
      <c r="E346" s="138">
        <f>VLOOKUP(Table91213[[#This Row],[Date]],'DB Details'!$A:$L,5)</f>
        <v>78</v>
      </c>
      <c r="F346" s="138">
        <f>VLOOKUP(Table91213[[#This Row],[Date]],'DB Details'!$A:$L,6)</f>
        <v>60.5</v>
      </c>
      <c r="G346" s="110"/>
      <c r="H346" s="138">
        <f>VLOOKUP(Table91213[[#This Row],[Date]],'DB Details'!$A:$L,8)</f>
        <v>51.6</v>
      </c>
      <c r="I346" s="138">
        <f>VLOOKUP(Table91213[[#This Row],[Date]],'DB Details'!$A:$L,9)</f>
        <v>58.3</v>
      </c>
      <c r="J346" s="138">
        <f>VLOOKUP(Table91213[[#This Row],[Date]],'DB Details'!$A:$L,10)</f>
        <v>55.4</v>
      </c>
      <c r="K346" s="110"/>
      <c r="L346" s="138">
        <f>VLOOKUP(Table91213[[#This Row],[Date]],'DB Details'!$A:$L,12)</f>
        <v>58.8</v>
      </c>
    </row>
    <row r="347" spans="1:12" x14ac:dyDescent="0.2">
      <c r="A347" s="54">
        <v>27912</v>
      </c>
      <c r="B347" s="72">
        <f>VLOOKUP(Table91213[[#This Row],[Date]],'DB Details'!$A:$L,2)</f>
        <v>60.6</v>
      </c>
      <c r="C347" s="56"/>
      <c r="D347" s="70"/>
      <c r="E347" s="138">
        <f>VLOOKUP(Table91213[[#This Row],[Date]],'DB Details'!$A:$L,5)</f>
        <v>80.099999999999994</v>
      </c>
      <c r="F347" s="138">
        <f>VLOOKUP(Table91213[[#This Row],[Date]],'DB Details'!$A:$L,6)</f>
        <v>60.5</v>
      </c>
      <c r="G347" s="110"/>
      <c r="H347" s="138">
        <f>VLOOKUP(Table91213[[#This Row],[Date]],'DB Details'!$A:$L,8)</f>
        <v>52.6</v>
      </c>
      <c r="I347" s="138">
        <f>VLOOKUP(Table91213[[#This Row],[Date]],'DB Details'!$A:$L,9)</f>
        <v>58.6</v>
      </c>
      <c r="J347" s="138">
        <f>VLOOKUP(Table91213[[#This Row],[Date]],'DB Details'!$A:$L,10)</f>
        <v>54.3</v>
      </c>
      <c r="K347" s="110"/>
      <c r="L347" s="138">
        <f>VLOOKUP(Table91213[[#This Row],[Date]],'DB Details'!$A:$L,12)</f>
        <v>58.2</v>
      </c>
    </row>
    <row r="348" spans="1:12" x14ac:dyDescent="0.2">
      <c r="A348" s="54">
        <v>27942</v>
      </c>
      <c r="B348" s="72">
        <f>VLOOKUP(Table91213[[#This Row],[Date]],'DB Details'!$A:$L,2)</f>
        <v>58</v>
      </c>
      <c r="C348" s="56"/>
      <c r="D348" s="70"/>
      <c r="E348" s="138">
        <f>VLOOKUP(Table91213[[#This Row],[Date]],'DB Details'!$A:$L,5)</f>
        <v>84.2</v>
      </c>
      <c r="F348" s="138">
        <f>VLOOKUP(Table91213[[#This Row],[Date]],'DB Details'!$A:$L,6)</f>
        <v>56.7</v>
      </c>
      <c r="G348" s="110"/>
      <c r="H348" s="138">
        <f>VLOOKUP(Table91213[[#This Row],[Date]],'DB Details'!$A:$L,8)</f>
        <v>50.5</v>
      </c>
      <c r="I348" s="138">
        <f>VLOOKUP(Table91213[[#This Row],[Date]],'DB Details'!$A:$L,9)</f>
        <v>54</v>
      </c>
      <c r="J348" s="138">
        <f>VLOOKUP(Table91213[[#This Row],[Date]],'DB Details'!$A:$L,10)</f>
        <v>55.1</v>
      </c>
      <c r="K348" s="110"/>
      <c r="L348" s="138">
        <f>VLOOKUP(Table91213[[#This Row],[Date]],'DB Details'!$A:$L,12)</f>
        <v>55.9</v>
      </c>
    </row>
    <row r="349" spans="1:12" x14ac:dyDescent="0.2">
      <c r="A349" s="54">
        <v>27973</v>
      </c>
      <c r="B349" s="72">
        <f>VLOOKUP(Table91213[[#This Row],[Date]],'DB Details'!$A:$L,2)</f>
        <v>57.7</v>
      </c>
      <c r="C349" s="56"/>
      <c r="D349" s="70"/>
      <c r="E349" s="138">
        <f>VLOOKUP(Table91213[[#This Row],[Date]],'DB Details'!$A:$L,5)</f>
        <v>73.3</v>
      </c>
      <c r="F349" s="138">
        <f>VLOOKUP(Table91213[[#This Row],[Date]],'DB Details'!$A:$L,6)</f>
        <v>52.9</v>
      </c>
      <c r="G349" s="110"/>
      <c r="H349" s="138">
        <f>VLOOKUP(Table91213[[#This Row],[Date]],'DB Details'!$A:$L,8)</f>
        <v>52.4</v>
      </c>
      <c r="I349" s="138">
        <f>VLOOKUP(Table91213[[#This Row],[Date]],'DB Details'!$A:$L,9)</f>
        <v>55.2</v>
      </c>
      <c r="J349" s="138">
        <f>VLOOKUP(Table91213[[#This Row],[Date]],'DB Details'!$A:$L,10)</f>
        <v>52.1</v>
      </c>
      <c r="K349" s="110"/>
      <c r="L349" s="138">
        <f>VLOOKUP(Table91213[[#This Row],[Date]],'DB Details'!$A:$L,12)</f>
        <v>54.5</v>
      </c>
    </row>
    <row r="350" spans="1:12" x14ac:dyDescent="0.2">
      <c r="A350" s="54">
        <v>28004</v>
      </c>
      <c r="B350" s="72">
        <f>VLOOKUP(Table91213[[#This Row],[Date]],'DB Details'!$A:$L,2)</f>
        <v>55.3</v>
      </c>
      <c r="C350" s="56"/>
      <c r="D350" s="70"/>
      <c r="E350" s="138">
        <f>VLOOKUP(Table91213[[#This Row],[Date]],'DB Details'!$A:$L,5)</f>
        <v>70.599999999999994</v>
      </c>
      <c r="F350" s="138">
        <f>VLOOKUP(Table91213[[#This Row],[Date]],'DB Details'!$A:$L,6)</f>
        <v>53.2</v>
      </c>
      <c r="G350" s="110"/>
      <c r="H350" s="138">
        <f>VLOOKUP(Table91213[[#This Row],[Date]],'DB Details'!$A:$L,8)</f>
        <v>49.5</v>
      </c>
      <c r="I350" s="138">
        <f>VLOOKUP(Table91213[[#This Row],[Date]],'DB Details'!$A:$L,9)</f>
        <v>52.6</v>
      </c>
      <c r="J350" s="138">
        <f>VLOOKUP(Table91213[[#This Row],[Date]],'DB Details'!$A:$L,10)</f>
        <v>54.2</v>
      </c>
      <c r="K350" s="110"/>
      <c r="L350" s="138">
        <f>VLOOKUP(Table91213[[#This Row],[Date]],'DB Details'!$A:$L,12)</f>
        <v>53.6</v>
      </c>
    </row>
    <row r="351" spans="1:12" x14ac:dyDescent="0.2">
      <c r="A351" s="54">
        <v>28034</v>
      </c>
      <c r="B351" s="72">
        <f>VLOOKUP(Table91213[[#This Row],[Date]],'DB Details'!$A:$L,2)</f>
        <v>57</v>
      </c>
      <c r="C351" s="56"/>
      <c r="D351" s="70"/>
      <c r="E351" s="138">
        <f>VLOOKUP(Table91213[[#This Row],[Date]],'DB Details'!$A:$L,5)</f>
        <v>67.099999999999994</v>
      </c>
      <c r="F351" s="138">
        <f>VLOOKUP(Table91213[[#This Row],[Date]],'DB Details'!$A:$L,6)</f>
        <v>56.1</v>
      </c>
      <c r="G351" s="110"/>
      <c r="H351" s="138">
        <f>VLOOKUP(Table91213[[#This Row],[Date]],'DB Details'!$A:$L,8)</f>
        <v>50</v>
      </c>
      <c r="I351" s="138">
        <f>VLOOKUP(Table91213[[#This Row],[Date]],'DB Details'!$A:$L,9)</f>
        <v>49</v>
      </c>
      <c r="J351" s="138">
        <f>VLOOKUP(Table91213[[#This Row],[Date]],'DB Details'!$A:$L,10)</f>
        <v>50.2</v>
      </c>
      <c r="K351" s="110"/>
      <c r="L351" s="138">
        <f>VLOOKUP(Table91213[[#This Row],[Date]],'DB Details'!$A:$L,12)</f>
        <v>53.5</v>
      </c>
    </row>
    <row r="352" spans="1:12" x14ac:dyDescent="0.2">
      <c r="A352" s="54">
        <v>28065</v>
      </c>
      <c r="B352" s="72">
        <f>VLOOKUP(Table91213[[#This Row],[Date]],'DB Details'!$A:$L,2)</f>
        <v>55.7</v>
      </c>
      <c r="C352" s="56"/>
      <c r="D352" s="70"/>
      <c r="E352" s="138">
        <f>VLOOKUP(Table91213[[#This Row],[Date]],'DB Details'!$A:$L,5)</f>
        <v>69.7</v>
      </c>
      <c r="F352" s="138">
        <f>VLOOKUP(Table91213[[#This Row],[Date]],'DB Details'!$A:$L,6)</f>
        <v>54.4</v>
      </c>
      <c r="G352" s="110"/>
      <c r="H352" s="138">
        <f>VLOOKUP(Table91213[[#This Row],[Date]],'DB Details'!$A:$L,8)</f>
        <v>42.4</v>
      </c>
      <c r="I352" s="138">
        <f>VLOOKUP(Table91213[[#This Row],[Date]],'DB Details'!$A:$L,9)</f>
        <v>47.2</v>
      </c>
      <c r="J352" s="138">
        <f>VLOOKUP(Table91213[[#This Row],[Date]],'DB Details'!$A:$L,10)</f>
        <v>50.5</v>
      </c>
      <c r="K352" s="110"/>
      <c r="L352" s="138">
        <f>VLOOKUP(Table91213[[#This Row],[Date]],'DB Details'!$A:$L,12)</f>
        <v>51.7</v>
      </c>
    </row>
    <row r="353" spans="1:12" x14ac:dyDescent="0.2">
      <c r="A353" s="54">
        <v>28095</v>
      </c>
      <c r="B353" s="72">
        <f>VLOOKUP(Table91213[[#This Row],[Date]],'DB Details'!$A:$L,2)</f>
        <v>58.9</v>
      </c>
      <c r="C353" s="56"/>
      <c r="D353" s="70"/>
      <c r="E353" s="138">
        <f>VLOOKUP(Table91213[[#This Row],[Date]],'DB Details'!$A:$L,5)</f>
        <v>75.8</v>
      </c>
      <c r="F353" s="138">
        <f>VLOOKUP(Table91213[[#This Row],[Date]],'DB Details'!$A:$L,6)</f>
        <v>59.6</v>
      </c>
      <c r="G353" s="110"/>
      <c r="H353" s="138">
        <f>VLOOKUP(Table91213[[#This Row],[Date]],'DB Details'!$A:$L,8)</f>
        <v>52.8</v>
      </c>
      <c r="I353" s="138">
        <f>VLOOKUP(Table91213[[#This Row],[Date]],'DB Details'!$A:$L,9)</f>
        <v>53.3</v>
      </c>
      <c r="J353" s="138">
        <f>VLOOKUP(Table91213[[#This Row],[Date]],'DB Details'!$A:$L,10)</f>
        <v>53.8</v>
      </c>
      <c r="K353" s="110"/>
      <c r="L353" s="138">
        <f>VLOOKUP(Table91213[[#This Row],[Date]],'DB Details'!$A:$L,12)</f>
        <v>56.6</v>
      </c>
    </row>
    <row r="354" spans="1:12" x14ac:dyDescent="0.2">
      <c r="A354" s="54">
        <v>28126</v>
      </c>
      <c r="B354" s="72">
        <f>VLOOKUP(Table91213[[#This Row],[Date]],'DB Details'!$A:$L,2)</f>
        <v>57.2</v>
      </c>
      <c r="C354" s="56"/>
      <c r="D354" s="70"/>
      <c r="E354" s="138">
        <f>VLOOKUP(Table91213[[#This Row],[Date]],'DB Details'!$A:$L,5)</f>
        <v>78.400000000000006</v>
      </c>
      <c r="F354" s="138">
        <f>VLOOKUP(Table91213[[#This Row],[Date]],'DB Details'!$A:$L,6)</f>
        <v>56.9</v>
      </c>
      <c r="G354" s="110"/>
      <c r="H354" s="138">
        <f>VLOOKUP(Table91213[[#This Row],[Date]],'DB Details'!$A:$L,8)</f>
        <v>51.4</v>
      </c>
      <c r="I354" s="138">
        <f>VLOOKUP(Table91213[[#This Row],[Date]],'DB Details'!$A:$L,9)</f>
        <v>55.3</v>
      </c>
      <c r="J354" s="138">
        <f>VLOOKUP(Table91213[[#This Row],[Date]],'DB Details'!$A:$L,10)</f>
        <v>49.9</v>
      </c>
      <c r="K354" s="110"/>
      <c r="L354" s="138">
        <f>VLOOKUP(Table91213[[#This Row],[Date]],'DB Details'!$A:$L,12)</f>
        <v>54.8</v>
      </c>
    </row>
    <row r="355" spans="1:12" x14ac:dyDescent="0.2">
      <c r="A355" s="54">
        <v>28157</v>
      </c>
      <c r="B355" s="72">
        <f>VLOOKUP(Table91213[[#This Row],[Date]],'DB Details'!$A:$L,2)</f>
        <v>56.8</v>
      </c>
      <c r="C355" s="56"/>
      <c r="D355" s="70"/>
      <c r="E355" s="138">
        <f>VLOOKUP(Table91213[[#This Row],[Date]],'DB Details'!$A:$L,5)</f>
        <v>76.8</v>
      </c>
      <c r="F355" s="138">
        <f>VLOOKUP(Table91213[[#This Row],[Date]],'DB Details'!$A:$L,6)</f>
        <v>50.8</v>
      </c>
      <c r="G355" s="110"/>
      <c r="H355" s="138">
        <f>VLOOKUP(Table91213[[#This Row],[Date]],'DB Details'!$A:$L,8)</f>
        <v>51.9</v>
      </c>
      <c r="I355" s="138">
        <f>VLOOKUP(Table91213[[#This Row],[Date]],'DB Details'!$A:$L,9)</f>
        <v>65.099999999999994</v>
      </c>
      <c r="J355" s="138">
        <f>VLOOKUP(Table91213[[#This Row],[Date]],'DB Details'!$A:$L,10)</f>
        <v>51.5</v>
      </c>
      <c r="K355" s="110"/>
      <c r="L355" s="138">
        <f>VLOOKUP(Table91213[[#This Row],[Date]],'DB Details'!$A:$L,12)</f>
        <v>55</v>
      </c>
    </row>
    <row r="356" spans="1:12" x14ac:dyDescent="0.2">
      <c r="A356" s="54">
        <v>28185</v>
      </c>
      <c r="B356" s="72">
        <f>VLOOKUP(Table91213[[#This Row],[Date]],'DB Details'!$A:$L,2)</f>
        <v>63.5</v>
      </c>
      <c r="C356" s="56"/>
      <c r="D356" s="70"/>
      <c r="E356" s="138">
        <f>VLOOKUP(Table91213[[#This Row],[Date]],'DB Details'!$A:$L,5)</f>
        <v>80.900000000000006</v>
      </c>
      <c r="F356" s="138">
        <f>VLOOKUP(Table91213[[#This Row],[Date]],'DB Details'!$A:$L,6)</f>
        <v>62.5</v>
      </c>
      <c r="G356" s="110"/>
      <c r="H356" s="138">
        <f>VLOOKUP(Table91213[[#This Row],[Date]],'DB Details'!$A:$L,8)</f>
        <v>54.7</v>
      </c>
      <c r="I356" s="138">
        <f>VLOOKUP(Table91213[[#This Row],[Date]],'DB Details'!$A:$L,9)</f>
        <v>49.6</v>
      </c>
      <c r="J356" s="138">
        <f>VLOOKUP(Table91213[[#This Row],[Date]],'DB Details'!$A:$L,10)</f>
        <v>54.3</v>
      </c>
      <c r="K356" s="110"/>
      <c r="L356" s="138">
        <f>VLOOKUP(Table91213[[#This Row],[Date]],'DB Details'!$A:$L,12)</f>
        <v>58.4</v>
      </c>
    </row>
    <row r="357" spans="1:12" x14ac:dyDescent="0.2">
      <c r="A357" s="54">
        <v>28216</v>
      </c>
      <c r="B357" s="72">
        <f>VLOOKUP(Table91213[[#This Row],[Date]],'DB Details'!$A:$L,2)</f>
        <v>60.3</v>
      </c>
      <c r="C357" s="56"/>
      <c r="D357" s="70"/>
      <c r="E357" s="138">
        <f>VLOOKUP(Table91213[[#This Row],[Date]],'DB Details'!$A:$L,5)</f>
        <v>78.8</v>
      </c>
      <c r="F357" s="138">
        <f>VLOOKUP(Table91213[[#This Row],[Date]],'DB Details'!$A:$L,6)</f>
        <v>59.2</v>
      </c>
      <c r="G357" s="110"/>
      <c r="H357" s="138">
        <f>VLOOKUP(Table91213[[#This Row],[Date]],'DB Details'!$A:$L,8)</f>
        <v>54.4</v>
      </c>
      <c r="I357" s="138">
        <f>VLOOKUP(Table91213[[#This Row],[Date]],'DB Details'!$A:$L,9)</f>
        <v>54.6</v>
      </c>
      <c r="J357" s="138">
        <f>VLOOKUP(Table91213[[#This Row],[Date]],'DB Details'!$A:$L,10)</f>
        <v>51.9</v>
      </c>
      <c r="K357" s="110"/>
      <c r="L357" s="138">
        <f>VLOOKUP(Table91213[[#This Row],[Date]],'DB Details'!$A:$L,12)</f>
        <v>56.9</v>
      </c>
    </row>
    <row r="358" spans="1:12" x14ac:dyDescent="0.2">
      <c r="A358" s="54">
        <v>28246</v>
      </c>
      <c r="B358" s="72">
        <f>VLOOKUP(Table91213[[#This Row],[Date]],'DB Details'!$A:$L,2)</f>
        <v>64.5</v>
      </c>
      <c r="C358" s="56"/>
      <c r="D358" s="70"/>
      <c r="E358" s="138">
        <f>VLOOKUP(Table91213[[#This Row],[Date]],'DB Details'!$A:$L,5)</f>
        <v>75.7</v>
      </c>
      <c r="F358" s="138">
        <f>VLOOKUP(Table91213[[#This Row],[Date]],'DB Details'!$A:$L,6)</f>
        <v>63</v>
      </c>
      <c r="G358" s="110"/>
      <c r="H358" s="138">
        <f>VLOOKUP(Table91213[[#This Row],[Date]],'DB Details'!$A:$L,8)</f>
        <v>53.2</v>
      </c>
      <c r="I358" s="138">
        <f>VLOOKUP(Table91213[[#This Row],[Date]],'DB Details'!$A:$L,9)</f>
        <v>55.4</v>
      </c>
      <c r="J358" s="138">
        <f>VLOOKUP(Table91213[[#This Row],[Date]],'DB Details'!$A:$L,10)</f>
        <v>54.8</v>
      </c>
      <c r="K358" s="110"/>
      <c r="L358" s="138">
        <f>VLOOKUP(Table91213[[#This Row],[Date]],'DB Details'!$A:$L,12)</f>
        <v>59.7</v>
      </c>
    </row>
    <row r="359" spans="1:12" x14ac:dyDescent="0.2">
      <c r="A359" s="54">
        <v>28277</v>
      </c>
      <c r="B359" s="72">
        <f>VLOOKUP(Table91213[[#This Row],[Date]],'DB Details'!$A:$L,2)</f>
        <v>58.1</v>
      </c>
      <c r="C359" s="56"/>
      <c r="D359" s="70"/>
      <c r="E359" s="138">
        <f>VLOOKUP(Table91213[[#This Row],[Date]],'DB Details'!$A:$L,5)</f>
        <v>71.900000000000006</v>
      </c>
      <c r="F359" s="138">
        <f>VLOOKUP(Table91213[[#This Row],[Date]],'DB Details'!$A:$L,6)</f>
        <v>62.5</v>
      </c>
      <c r="G359" s="110"/>
      <c r="H359" s="138">
        <f>VLOOKUP(Table91213[[#This Row],[Date]],'DB Details'!$A:$L,8)</f>
        <v>52.6</v>
      </c>
      <c r="I359" s="138">
        <f>VLOOKUP(Table91213[[#This Row],[Date]],'DB Details'!$A:$L,9)</f>
        <v>53.3</v>
      </c>
      <c r="J359" s="138">
        <f>VLOOKUP(Table91213[[#This Row],[Date]],'DB Details'!$A:$L,10)</f>
        <v>52.5</v>
      </c>
      <c r="K359" s="110"/>
      <c r="L359" s="138">
        <f>VLOOKUP(Table91213[[#This Row],[Date]],'DB Details'!$A:$L,12)</f>
        <v>56.8</v>
      </c>
    </row>
    <row r="360" spans="1:12" x14ac:dyDescent="0.2">
      <c r="A360" s="54">
        <v>28307</v>
      </c>
      <c r="B360" s="72">
        <f>VLOOKUP(Table91213[[#This Row],[Date]],'DB Details'!$A:$L,2)</f>
        <v>58.9</v>
      </c>
      <c r="C360" s="56"/>
      <c r="D360" s="70"/>
      <c r="E360" s="138">
        <f>VLOOKUP(Table91213[[#This Row],[Date]],'DB Details'!$A:$L,5)</f>
        <v>69</v>
      </c>
      <c r="F360" s="138">
        <f>VLOOKUP(Table91213[[#This Row],[Date]],'DB Details'!$A:$L,6)</f>
        <v>60.6</v>
      </c>
      <c r="G360" s="110"/>
      <c r="H360" s="138">
        <f>VLOOKUP(Table91213[[#This Row],[Date]],'DB Details'!$A:$L,8)</f>
        <v>52</v>
      </c>
      <c r="I360" s="138">
        <f>VLOOKUP(Table91213[[#This Row],[Date]],'DB Details'!$A:$L,9)</f>
        <v>58.3</v>
      </c>
      <c r="J360" s="138">
        <f>VLOOKUP(Table91213[[#This Row],[Date]],'DB Details'!$A:$L,10)</f>
        <v>54.5</v>
      </c>
      <c r="K360" s="110"/>
      <c r="L360" s="138">
        <f>VLOOKUP(Table91213[[#This Row],[Date]],'DB Details'!$A:$L,12)</f>
        <v>57.7</v>
      </c>
    </row>
    <row r="361" spans="1:12" x14ac:dyDescent="0.2">
      <c r="A361" s="54">
        <v>28338</v>
      </c>
      <c r="B361" s="72">
        <f>VLOOKUP(Table91213[[#This Row],[Date]],'DB Details'!$A:$L,2)</f>
        <v>58.8</v>
      </c>
      <c r="C361" s="56"/>
      <c r="D361" s="70"/>
      <c r="E361" s="138">
        <f>VLOOKUP(Table91213[[#This Row],[Date]],'DB Details'!$A:$L,5)</f>
        <v>70.400000000000006</v>
      </c>
      <c r="F361" s="138">
        <f>VLOOKUP(Table91213[[#This Row],[Date]],'DB Details'!$A:$L,6)</f>
        <v>53.9</v>
      </c>
      <c r="G361" s="110"/>
      <c r="H361" s="138">
        <f>VLOOKUP(Table91213[[#This Row],[Date]],'DB Details'!$A:$L,8)</f>
        <v>50</v>
      </c>
      <c r="I361" s="138">
        <f>VLOOKUP(Table91213[[#This Row],[Date]],'DB Details'!$A:$L,9)</f>
        <v>53.5</v>
      </c>
      <c r="J361" s="138">
        <f>VLOOKUP(Table91213[[#This Row],[Date]],'DB Details'!$A:$L,10)</f>
        <v>53.6</v>
      </c>
      <c r="K361" s="110"/>
      <c r="L361" s="138">
        <f>VLOOKUP(Table91213[[#This Row],[Date]],'DB Details'!$A:$L,12)</f>
        <v>54.9</v>
      </c>
    </row>
    <row r="362" spans="1:12" x14ac:dyDescent="0.2">
      <c r="A362" s="54">
        <v>28369</v>
      </c>
      <c r="B362" s="72">
        <f>VLOOKUP(Table91213[[#This Row],[Date]],'DB Details'!$A:$L,2)</f>
        <v>57</v>
      </c>
      <c r="C362" s="56"/>
      <c r="D362" s="70"/>
      <c r="E362" s="138">
        <f>VLOOKUP(Table91213[[#This Row],[Date]],'DB Details'!$A:$L,5)</f>
        <v>65.400000000000006</v>
      </c>
      <c r="F362" s="138">
        <f>VLOOKUP(Table91213[[#This Row],[Date]],'DB Details'!$A:$L,6)</f>
        <v>54.9</v>
      </c>
      <c r="G362" s="110"/>
      <c r="H362" s="138">
        <f>VLOOKUP(Table91213[[#This Row],[Date]],'DB Details'!$A:$L,8)</f>
        <v>44.8</v>
      </c>
      <c r="I362" s="138">
        <f>VLOOKUP(Table91213[[#This Row],[Date]],'DB Details'!$A:$L,9)</f>
        <v>56.7</v>
      </c>
      <c r="J362" s="138">
        <f>VLOOKUP(Table91213[[#This Row],[Date]],'DB Details'!$A:$L,10)</f>
        <v>50.4</v>
      </c>
      <c r="K362" s="110"/>
      <c r="L362" s="138">
        <f>VLOOKUP(Table91213[[#This Row],[Date]],'DB Details'!$A:$L,12)</f>
        <v>53.9</v>
      </c>
    </row>
    <row r="363" spans="1:12" x14ac:dyDescent="0.2">
      <c r="A363" s="54">
        <v>28399</v>
      </c>
      <c r="B363" s="72">
        <f>VLOOKUP(Table91213[[#This Row],[Date]],'DB Details'!$A:$L,2)</f>
        <v>57.1</v>
      </c>
      <c r="C363" s="56"/>
      <c r="D363" s="70"/>
      <c r="E363" s="138">
        <f>VLOOKUP(Table91213[[#This Row],[Date]],'DB Details'!$A:$L,5)</f>
        <v>64.5</v>
      </c>
      <c r="F363" s="138">
        <f>VLOOKUP(Table91213[[#This Row],[Date]],'DB Details'!$A:$L,6)</f>
        <v>57</v>
      </c>
      <c r="G363" s="110"/>
      <c r="H363" s="138">
        <f>VLOOKUP(Table91213[[#This Row],[Date]],'DB Details'!$A:$L,8)</f>
        <v>47.9</v>
      </c>
      <c r="I363" s="138">
        <f>VLOOKUP(Table91213[[#This Row],[Date]],'DB Details'!$A:$L,9)</f>
        <v>53.6</v>
      </c>
      <c r="J363" s="138">
        <f>VLOOKUP(Table91213[[#This Row],[Date]],'DB Details'!$A:$L,10)</f>
        <v>56</v>
      </c>
      <c r="K363" s="110"/>
      <c r="L363" s="138">
        <f>VLOOKUP(Table91213[[#This Row],[Date]],'DB Details'!$A:$L,12)</f>
        <v>55.4</v>
      </c>
    </row>
    <row r="364" spans="1:12" x14ac:dyDescent="0.2">
      <c r="A364" s="54">
        <v>28430</v>
      </c>
      <c r="B364" s="72">
        <f>VLOOKUP(Table91213[[#This Row],[Date]],'DB Details'!$A:$L,2)</f>
        <v>59.2</v>
      </c>
      <c r="C364" s="56"/>
      <c r="D364" s="70"/>
      <c r="E364" s="138">
        <f>VLOOKUP(Table91213[[#This Row],[Date]],'DB Details'!$A:$L,5)</f>
        <v>62</v>
      </c>
      <c r="F364" s="138">
        <f>VLOOKUP(Table91213[[#This Row],[Date]],'DB Details'!$A:$L,6)</f>
        <v>58.7</v>
      </c>
      <c r="G364" s="110"/>
      <c r="H364" s="138">
        <f>VLOOKUP(Table91213[[#This Row],[Date]],'DB Details'!$A:$L,8)</f>
        <v>48</v>
      </c>
      <c r="I364" s="138">
        <f>VLOOKUP(Table91213[[#This Row],[Date]],'DB Details'!$A:$L,9)</f>
        <v>56.3</v>
      </c>
      <c r="J364" s="138">
        <f>VLOOKUP(Table91213[[#This Row],[Date]],'DB Details'!$A:$L,10)</f>
        <v>51.8</v>
      </c>
      <c r="K364" s="110"/>
      <c r="L364" s="138">
        <f>VLOOKUP(Table91213[[#This Row],[Date]],'DB Details'!$A:$L,12)</f>
        <v>56.1</v>
      </c>
    </row>
    <row r="365" spans="1:12" x14ac:dyDescent="0.2">
      <c r="A365" s="54">
        <v>28460</v>
      </c>
      <c r="B365" s="72">
        <f>VLOOKUP(Table91213[[#This Row],[Date]],'DB Details'!$A:$L,2)</f>
        <v>60.7</v>
      </c>
      <c r="C365" s="56"/>
      <c r="D365" s="70"/>
      <c r="E365" s="138">
        <f>VLOOKUP(Table91213[[#This Row],[Date]],'DB Details'!$A:$L,5)</f>
        <v>67.2</v>
      </c>
      <c r="F365" s="138">
        <f>VLOOKUP(Table91213[[#This Row],[Date]],'DB Details'!$A:$L,6)</f>
        <v>64.7</v>
      </c>
      <c r="G365" s="110"/>
      <c r="H365" s="138">
        <f>VLOOKUP(Table91213[[#This Row],[Date]],'DB Details'!$A:$L,8)</f>
        <v>48.9</v>
      </c>
      <c r="I365" s="138">
        <f>VLOOKUP(Table91213[[#This Row],[Date]],'DB Details'!$A:$L,9)</f>
        <v>57.1</v>
      </c>
      <c r="J365" s="138">
        <f>VLOOKUP(Table91213[[#This Row],[Date]],'DB Details'!$A:$L,10)</f>
        <v>59.8</v>
      </c>
      <c r="K365" s="110"/>
      <c r="L365" s="138">
        <f>VLOOKUP(Table91213[[#This Row],[Date]],'DB Details'!$A:$L,12)</f>
        <v>59.8</v>
      </c>
    </row>
    <row r="366" spans="1:12" x14ac:dyDescent="0.2">
      <c r="A366" s="54">
        <v>28491</v>
      </c>
      <c r="B366" s="72">
        <f>VLOOKUP(Table91213[[#This Row],[Date]],'DB Details'!$A:$L,2)</f>
        <v>60.6</v>
      </c>
      <c r="C366" s="56"/>
      <c r="D366" s="70"/>
      <c r="E366" s="138">
        <f>VLOOKUP(Table91213[[#This Row],[Date]],'DB Details'!$A:$L,5)</f>
        <v>71.099999999999994</v>
      </c>
      <c r="F366" s="138">
        <f>VLOOKUP(Table91213[[#This Row],[Date]],'DB Details'!$A:$L,6)</f>
        <v>57.7</v>
      </c>
      <c r="G366" s="110"/>
      <c r="H366" s="138">
        <f>VLOOKUP(Table91213[[#This Row],[Date]],'DB Details'!$A:$L,8)</f>
        <v>54</v>
      </c>
      <c r="I366" s="138">
        <f>VLOOKUP(Table91213[[#This Row],[Date]],'DB Details'!$A:$L,9)</f>
        <v>55.6</v>
      </c>
      <c r="J366" s="138">
        <f>VLOOKUP(Table91213[[#This Row],[Date]],'DB Details'!$A:$L,10)</f>
        <v>55.1</v>
      </c>
      <c r="K366" s="110"/>
      <c r="L366" s="138">
        <f>VLOOKUP(Table91213[[#This Row],[Date]],'DB Details'!$A:$L,12)</f>
        <v>57.4</v>
      </c>
    </row>
    <row r="367" spans="1:12" x14ac:dyDescent="0.2">
      <c r="A367" s="54">
        <v>28522</v>
      </c>
      <c r="B367" s="72">
        <f>VLOOKUP(Table91213[[#This Row],[Date]],'DB Details'!$A:$L,2)</f>
        <v>56.2</v>
      </c>
      <c r="C367" s="56"/>
      <c r="D367" s="70"/>
      <c r="E367" s="138">
        <f>VLOOKUP(Table91213[[#This Row],[Date]],'DB Details'!$A:$L,5)</f>
        <v>74.400000000000006</v>
      </c>
      <c r="F367" s="138">
        <f>VLOOKUP(Table91213[[#This Row],[Date]],'DB Details'!$A:$L,6)</f>
        <v>54.6</v>
      </c>
      <c r="G367" s="110"/>
      <c r="H367" s="138">
        <f>VLOOKUP(Table91213[[#This Row],[Date]],'DB Details'!$A:$L,8)</f>
        <v>54</v>
      </c>
      <c r="I367" s="138">
        <f>VLOOKUP(Table91213[[#This Row],[Date]],'DB Details'!$A:$L,9)</f>
        <v>63.4</v>
      </c>
      <c r="J367" s="138">
        <f>VLOOKUP(Table91213[[#This Row],[Date]],'DB Details'!$A:$L,10)</f>
        <v>52.8</v>
      </c>
      <c r="K367" s="110"/>
      <c r="L367" s="138">
        <f>VLOOKUP(Table91213[[#This Row],[Date]],'DB Details'!$A:$L,12)</f>
        <v>55.9</v>
      </c>
    </row>
    <row r="368" spans="1:12" x14ac:dyDescent="0.2">
      <c r="A368" s="54">
        <v>28550</v>
      </c>
      <c r="B368" s="72">
        <f>VLOOKUP(Table91213[[#This Row],[Date]],'DB Details'!$A:$L,2)</f>
        <v>56.6</v>
      </c>
      <c r="C368" s="56"/>
      <c r="D368" s="70"/>
      <c r="E368" s="138">
        <f>VLOOKUP(Table91213[[#This Row],[Date]],'DB Details'!$A:$L,5)</f>
        <v>72.3</v>
      </c>
      <c r="F368" s="138">
        <f>VLOOKUP(Table91213[[#This Row],[Date]],'DB Details'!$A:$L,6)</f>
        <v>57</v>
      </c>
      <c r="G368" s="110"/>
      <c r="H368" s="138">
        <f>VLOOKUP(Table91213[[#This Row],[Date]],'DB Details'!$A:$L,8)</f>
        <v>44</v>
      </c>
      <c r="I368" s="138">
        <f>VLOOKUP(Table91213[[#This Row],[Date]],'DB Details'!$A:$L,9)</f>
        <v>58.9</v>
      </c>
      <c r="J368" s="138">
        <f>VLOOKUP(Table91213[[#This Row],[Date]],'DB Details'!$A:$L,10)</f>
        <v>52.9</v>
      </c>
      <c r="K368" s="110"/>
      <c r="L368" s="138">
        <f>VLOOKUP(Table91213[[#This Row],[Date]],'DB Details'!$A:$L,12)</f>
        <v>55</v>
      </c>
    </row>
    <row r="369" spans="1:12" x14ac:dyDescent="0.2">
      <c r="A369" s="54">
        <v>28581</v>
      </c>
      <c r="B369" s="72">
        <f>VLOOKUP(Table91213[[#This Row],[Date]],'DB Details'!$A:$L,2)</f>
        <v>60.2</v>
      </c>
      <c r="C369" s="56"/>
      <c r="D369" s="70"/>
      <c r="E369" s="138">
        <f>VLOOKUP(Table91213[[#This Row],[Date]],'DB Details'!$A:$L,5)</f>
        <v>78.7</v>
      </c>
      <c r="F369" s="138">
        <f>VLOOKUP(Table91213[[#This Row],[Date]],'DB Details'!$A:$L,6)</f>
        <v>60.3</v>
      </c>
      <c r="G369" s="110"/>
      <c r="H369" s="138">
        <f>VLOOKUP(Table91213[[#This Row],[Date]],'DB Details'!$A:$L,8)</f>
        <v>52.4</v>
      </c>
      <c r="I369" s="138">
        <f>VLOOKUP(Table91213[[#This Row],[Date]],'DB Details'!$A:$L,9)</f>
        <v>57.1</v>
      </c>
      <c r="J369" s="138">
        <f>VLOOKUP(Table91213[[#This Row],[Date]],'DB Details'!$A:$L,10)</f>
        <v>53.8</v>
      </c>
      <c r="K369" s="110"/>
      <c r="L369" s="138">
        <f>VLOOKUP(Table91213[[#This Row],[Date]],'DB Details'!$A:$L,12)</f>
        <v>57.7</v>
      </c>
    </row>
    <row r="370" spans="1:12" x14ac:dyDescent="0.2">
      <c r="A370" s="54">
        <v>28611</v>
      </c>
      <c r="B370" s="72">
        <f>VLOOKUP(Table91213[[#This Row],[Date]],'DB Details'!$A:$L,2)</f>
        <v>63.9</v>
      </c>
      <c r="C370" s="56"/>
      <c r="D370" s="70"/>
      <c r="E370" s="138">
        <f>VLOOKUP(Table91213[[#This Row],[Date]],'DB Details'!$A:$L,5)</f>
        <v>81.8</v>
      </c>
      <c r="F370" s="138">
        <f>VLOOKUP(Table91213[[#This Row],[Date]],'DB Details'!$A:$L,6)</f>
        <v>62.3</v>
      </c>
      <c r="G370" s="110"/>
      <c r="H370" s="138">
        <f>VLOOKUP(Table91213[[#This Row],[Date]],'DB Details'!$A:$L,8)</f>
        <v>54.5</v>
      </c>
      <c r="I370" s="138">
        <f>VLOOKUP(Table91213[[#This Row],[Date]],'DB Details'!$A:$L,9)</f>
        <v>57.4</v>
      </c>
      <c r="J370" s="138">
        <f>VLOOKUP(Table91213[[#This Row],[Date]],'DB Details'!$A:$L,10)</f>
        <v>57</v>
      </c>
      <c r="K370" s="110"/>
      <c r="L370" s="138">
        <f>VLOOKUP(Table91213[[#This Row],[Date]],'DB Details'!$A:$L,12)</f>
        <v>60.2</v>
      </c>
    </row>
    <row r="371" spans="1:12" x14ac:dyDescent="0.2">
      <c r="A371" s="54">
        <v>28642</v>
      </c>
      <c r="B371" s="72">
        <f>VLOOKUP(Table91213[[#This Row],[Date]],'DB Details'!$A:$L,2)</f>
        <v>63.6</v>
      </c>
      <c r="C371" s="56"/>
      <c r="D371" s="70"/>
      <c r="E371" s="138">
        <f>VLOOKUP(Table91213[[#This Row],[Date]],'DB Details'!$A:$L,5)</f>
        <v>82.3</v>
      </c>
      <c r="F371" s="138">
        <f>VLOOKUP(Table91213[[#This Row],[Date]],'DB Details'!$A:$L,6)</f>
        <v>61.7</v>
      </c>
      <c r="G371" s="110"/>
      <c r="H371" s="138">
        <f>VLOOKUP(Table91213[[#This Row],[Date]],'DB Details'!$A:$L,8)</f>
        <v>54.2</v>
      </c>
      <c r="I371" s="138">
        <f>VLOOKUP(Table91213[[#This Row],[Date]],'DB Details'!$A:$L,9)</f>
        <v>61.1</v>
      </c>
      <c r="J371" s="138">
        <f>VLOOKUP(Table91213[[#This Row],[Date]],'DB Details'!$A:$L,10)</f>
        <v>57.2</v>
      </c>
      <c r="K371" s="110"/>
      <c r="L371" s="138">
        <f>VLOOKUP(Table91213[[#This Row],[Date]],'DB Details'!$A:$L,12)</f>
        <v>60.5</v>
      </c>
    </row>
    <row r="372" spans="1:12" x14ac:dyDescent="0.2">
      <c r="A372" s="54">
        <v>28672</v>
      </c>
      <c r="B372" s="72">
        <f>VLOOKUP(Table91213[[#This Row],[Date]],'DB Details'!$A:$L,2)</f>
        <v>64.7</v>
      </c>
      <c r="C372" s="56"/>
      <c r="D372" s="70"/>
      <c r="E372" s="138">
        <f>VLOOKUP(Table91213[[#This Row],[Date]],'DB Details'!$A:$L,5)</f>
        <v>83</v>
      </c>
      <c r="F372" s="138">
        <f>VLOOKUP(Table91213[[#This Row],[Date]],'DB Details'!$A:$L,6)</f>
        <v>65.099999999999994</v>
      </c>
      <c r="G372" s="110"/>
      <c r="H372" s="138">
        <f>VLOOKUP(Table91213[[#This Row],[Date]],'DB Details'!$A:$L,8)</f>
        <v>57.7</v>
      </c>
      <c r="I372" s="138">
        <f>VLOOKUP(Table91213[[#This Row],[Date]],'DB Details'!$A:$L,9)</f>
        <v>59.4</v>
      </c>
      <c r="J372" s="138">
        <f>VLOOKUP(Table91213[[#This Row],[Date]],'DB Details'!$A:$L,10)</f>
        <v>58.8</v>
      </c>
      <c r="K372" s="110"/>
      <c r="L372" s="138">
        <f>VLOOKUP(Table91213[[#This Row],[Date]],'DB Details'!$A:$L,12)</f>
        <v>62.2</v>
      </c>
    </row>
    <row r="373" spans="1:12" x14ac:dyDescent="0.2">
      <c r="A373" s="54">
        <v>28703</v>
      </c>
      <c r="B373" s="72">
        <f>VLOOKUP(Table91213[[#This Row],[Date]],'DB Details'!$A:$L,2)</f>
        <v>61.3</v>
      </c>
      <c r="C373" s="56"/>
      <c r="D373" s="70"/>
      <c r="E373" s="138">
        <f>VLOOKUP(Table91213[[#This Row],[Date]],'DB Details'!$A:$L,5)</f>
        <v>85.4</v>
      </c>
      <c r="F373" s="138">
        <f>VLOOKUP(Table91213[[#This Row],[Date]],'DB Details'!$A:$L,6)</f>
        <v>64.900000000000006</v>
      </c>
      <c r="G373" s="110"/>
      <c r="H373" s="138">
        <f>VLOOKUP(Table91213[[#This Row],[Date]],'DB Details'!$A:$L,8)</f>
        <v>55.4</v>
      </c>
      <c r="I373" s="138">
        <f>VLOOKUP(Table91213[[#This Row],[Date]],'DB Details'!$A:$L,9)</f>
        <v>60.6</v>
      </c>
      <c r="J373" s="138">
        <f>VLOOKUP(Table91213[[#This Row],[Date]],'DB Details'!$A:$L,10)</f>
        <v>55.3</v>
      </c>
      <c r="K373" s="110"/>
      <c r="L373" s="138">
        <f>VLOOKUP(Table91213[[#This Row],[Date]],'DB Details'!$A:$L,12)</f>
        <v>60.3</v>
      </c>
    </row>
    <row r="374" spans="1:12" x14ac:dyDescent="0.2">
      <c r="A374" s="54">
        <v>28734</v>
      </c>
      <c r="B374" s="72">
        <f>VLOOKUP(Table91213[[#This Row],[Date]],'DB Details'!$A:$L,2)</f>
        <v>61.3</v>
      </c>
      <c r="C374" s="56"/>
      <c r="D374" s="70"/>
      <c r="E374" s="138">
        <f>VLOOKUP(Table91213[[#This Row],[Date]],'DB Details'!$A:$L,5)</f>
        <v>86.8</v>
      </c>
      <c r="F374" s="138">
        <f>VLOOKUP(Table91213[[#This Row],[Date]],'DB Details'!$A:$L,6)</f>
        <v>65</v>
      </c>
      <c r="G374" s="110"/>
      <c r="H374" s="138">
        <f>VLOOKUP(Table91213[[#This Row],[Date]],'DB Details'!$A:$L,8)</f>
        <v>54.5</v>
      </c>
      <c r="I374" s="138">
        <f>VLOOKUP(Table91213[[#This Row],[Date]],'DB Details'!$A:$L,9)</f>
        <v>60</v>
      </c>
      <c r="J374" s="138">
        <f>VLOOKUP(Table91213[[#This Row],[Date]],'DB Details'!$A:$L,10)</f>
        <v>57.2</v>
      </c>
      <c r="K374" s="110"/>
      <c r="L374" s="138">
        <f>VLOOKUP(Table91213[[#This Row],[Date]],'DB Details'!$A:$L,12)</f>
        <v>60.5</v>
      </c>
    </row>
    <row r="375" spans="1:12" x14ac:dyDescent="0.2">
      <c r="A375" s="54">
        <v>28764</v>
      </c>
      <c r="B375" s="72">
        <f>VLOOKUP(Table91213[[#This Row],[Date]],'DB Details'!$A:$L,2)</f>
        <v>58.8</v>
      </c>
      <c r="C375" s="56"/>
      <c r="D375" s="70"/>
      <c r="E375" s="138">
        <f>VLOOKUP(Table91213[[#This Row],[Date]],'DB Details'!$A:$L,5)</f>
        <v>86.8</v>
      </c>
      <c r="F375" s="138">
        <f>VLOOKUP(Table91213[[#This Row],[Date]],'DB Details'!$A:$L,6)</f>
        <v>62</v>
      </c>
      <c r="G375" s="110"/>
      <c r="H375" s="138">
        <f>VLOOKUP(Table91213[[#This Row],[Date]],'DB Details'!$A:$L,8)</f>
        <v>56.1</v>
      </c>
      <c r="I375" s="138">
        <f>VLOOKUP(Table91213[[#This Row],[Date]],'DB Details'!$A:$L,9)</f>
        <v>64.7</v>
      </c>
      <c r="J375" s="138">
        <f>VLOOKUP(Table91213[[#This Row],[Date]],'DB Details'!$A:$L,10)</f>
        <v>57.9</v>
      </c>
      <c r="K375" s="110"/>
      <c r="L375" s="138">
        <f>VLOOKUP(Table91213[[#This Row],[Date]],'DB Details'!$A:$L,12)</f>
        <v>60.1</v>
      </c>
    </row>
    <row r="376" spans="1:12" x14ac:dyDescent="0.2">
      <c r="A376" s="54">
        <v>28795</v>
      </c>
      <c r="B376" s="72">
        <f>VLOOKUP(Table91213[[#This Row],[Date]],'DB Details'!$A:$L,2)</f>
        <v>61.9</v>
      </c>
      <c r="C376" s="56"/>
      <c r="D376" s="70"/>
      <c r="E376" s="138">
        <f>VLOOKUP(Table91213[[#This Row],[Date]],'DB Details'!$A:$L,5)</f>
        <v>84.1</v>
      </c>
      <c r="F376" s="138">
        <f>VLOOKUP(Table91213[[#This Row],[Date]],'DB Details'!$A:$L,6)</f>
        <v>61.3</v>
      </c>
      <c r="G376" s="110"/>
      <c r="H376" s="138">
        <f>VLOOKUP(Table91213[[#This Row],[Date]],'DB Details'!$A:$L,8)</f>
        <v>56.7</v>
      </c>
      <c r="I376" s="138">
        <f>VLOOKUP(Table91213[[#This Row],[Date]],'DB Details'!$A:$L,9)</f>
        <v>64.5</v>
      </c>
      <c r="J376" s="138">
        <f>VLOOKUP(Table91213[[#This Row],[Date]],'DB Details'!$A:$L,10)</f>
        <v>60.4</v>
      </c>
      <c r="K376" s="110"/>
      <c r="L376" s="138">
        <f>VLOOKUP(Table91213[[#This Row],[Date]],'DB Details'!$A:$L,12)</f>
        <v>61.3</v>
      </c>
    </row>
    <row r="377" spans="1:12" x14ac:dyDescent="0.2">
      <c r="A377" s="54">
        <v>28825</v>
      </c>
      <c r="B377" s="72">
        <f>VLOOKUP(Table91213[[#This Row],[Date]],'DB Details'!$A:$L,2)</f>
        <v>59.9</v>
      </c>
      <c r="C377" s="56"/>
      <c r="D377" s="70"/>
      <c r="E377" s="138">
        <f>VLOOKUP(Table91213[[#This Row],[Date]],'DB Details'!$A:$L,5)</f>
        <v>84.5</v>
      </c>
      <c r="F377" s="138">
        <f>VLOOKUP(Table91213[[#This Row],[Date]],'DB Details'!$A:$L,6)</f>
        <v>60.4</v>
      </c>
      <c r="G377" s="110"/>
      <c r="H377" s="138">
        <f>VLOOKUP(Table91213[[#This Row],[Date]],'DB Details'!$A:$L,8)</f>
        <v>53.9</v>
      </c>
      <c r="I377" s="138">
        <f>VLOOKUP(Table91213[[#This Row],[Date]],'DB Details'!$A:$L,9)</f>
        <v>63.5</v>
      </c>
      <c r="J377" s="138">
        <f>VLOOKUP(Table91213[[#This Row],[Date]],'DB Details'!$A:$L,10)</f>
        <v>56.9</v>
      </c>
      <c r="K377" s="110"/>
      <c r="L377" s="138">
        <f>VLOOKUP(Table91213[[#This Row],[Date]],'DB Details'!$A:$L,12)</f>
        <v>59.4</v>
      </c>
    </row>
    <row r="378" spans="1:12" x14ac:dyDescent="0.2">
      <c r="A378" s="54">
        <v>28856</v>
      </c>
      <c r="B378" s="72">
        <f>VLOOKUP(Table91213[[#This Row],[Date]],'DB Details'!$A:$L,2)</f>
        <v>57.3</v>
      </c>
      <c r="C378" s="56"/>
      <c r="D378" s="70"/>
      <c r="E378" s="138">
        <f>VLOOKUP(Table91213[[#This Row],[Date]],'DB Details'!$A:$L,5)</f>
        <v>85.8</v>
      </c>
      <c r="F378" s="138">
        <f>VLOOKUP(Table91213[[#This Row],[Date]],'DB Details'!$A:$L,6)</f>
        <v>58.8</v>
      </c>
      <c r="G378" s="110"/>
      <c r="H378" s="138">
        <f>VLOOKUP(Table91213[[#This Row],[Date]],'DB Details'!$A:$L,8)</f>
        <v>52.3</v>
      </c>
      <c r="I378" s="138">
        <f>VLOOKUP(Table91213[[#This Row],[Date]],'DB Details'!$A:$L,9)</f>
        <v>66.400000000000006</v>
      </c>
      <c r="J378" s="138">
        <f>VLOOKUP(Table91213[[#This Row],[Date]],'DB Details'!$A:$L,10)</f>
        <v>57.3</v>
      </c>
      <c r="K378" s="110"/>
      <c r="L378" s="138">
        <f>VLOOKUP(Table91213[[#This Row],[Date]],'DB Details'!$A:$L,12)</f>
        <v>58.5</v>
      </c>
    </row>
    <row r="379" spans="1:12" x14ac:dyDescent="0.2">
      <c r="A379" s="54">
        <v>28887</v>
      </c>
      <c r="B379" s="72">
        <f>VLOOKUP(Table91213[[#This Row],[Date]],'DB Details'!$A:$L,2)</f>
        <v>58.6</v>
      </c>
      <c r="C379" s="56"/>
      <c r="D379" s="70"/>
      <c r="E379" s="138">
        <f>VLOOKUP(Table91213[[#This Row],[Date]],'DB Details'!$A:$L,5)</f>
        <v>86.5</v>
      </c>
      <c r="F379" s="138">
        <f>VLOOKUP(Table91213[[#This Row],[Date]],'DB Details'!$A:$L,6)</f>
        <v>59</v>
      </c>
      <c r="G379" s="110"/>
      <c r="H379" s="138">
        <f>VLOOKUP(Table91213[[#This Row],[Date]],'DB Details'!$A:$L,8)</f>
        <v>51.4</v>
      </c>
      <c r="I379" s="138">
        <f>VLOOKUP(Table91213[[#This Row],[Date]],'DB Details'!$A:$L,9)</f>
        <v>64</v>
      </c>
      <c r="J379" s="138">
        <f>VLOOKUP(Table91213[[#This Row],[Date]],'DB Details'!$A:$L,10)</f>
        <v>55.6</v>
      </c>
      <c r="K379" s="110"/>
      <c r="L379" s="138">
        <f>VLOOKUP(Table91213[[#This Row],[Date]],'DB Details'!$A:$L,12)</f>
        <v>58.2</v>
      </c>
    </row>
    <row r="380" spans="1:12" x14ac:dyDescent="0.2">
      <c r="A380" s="54">
        <v>28915</v>
      </c>
      <c r="B380" s="72">
        <f>VLOOKUP(Table91213[[#This Row],[Date]],'DB Details'!$A:$L,2)</f>
        <v>56.7</v>
      </c>
      <c r="C380" s="56"/>
      <c r="D380" s="70"/>
      <c r="E380" s="138">
        <f>VLOOKUP(Table91213[[#This Row],[Date]],'DB Details'!$A:$L,5)</f>
        <v>87.7</v>
      </c>
      <c r="F380" s="138">
        <f>VLOOKUP(Table91213[[#This Row],[Date]],'DB Details'!$A:$L,6)</f>
        <v>57.4</v>
      </c>
      <c r="G380" s="110"/>
      <c r="H380" s="138">
        <f>VLOOKUP(Table91213[[#This Row],[Date]],'DB Details'!$A:$L,8)</f>
        <v>54.1</v>
      </c>
      <c r="I380" s="138">
        <f>VLOOKUP(Table91213[[#This Row],[Date]],'DB Details'!$A:$L,9)</f>
        <v>66.7</v>
      </c>
      <c r="J380" s="138">
        <f>VLOOKUP(Table91213[[#This Row],[Date]],'DB Details'!$A:$L,10)</f>
        <v>54.8</v>
      </c>
      <c r="K380" s="110"/>
      <c r="L380" s="138">
        <f>VLOOKUP(Table91213[[#This Row],[Date]],'DB Details'!$A:$L,12)</f>
        <v>57.7</v>
      </c>
    </row>
    <row r="381" spans="1:12" x14ac:dyDescent="0.2">
      <c r="A381" s="54">
        <v>28946</v>
      </c>
      <c r="B381" s="72">
        <f>VLOOKUP(Table91213[[#This Row],[Date]],'DB Details'!$A:$L,2)</f>
        <v>55.1</v>
      </c>
      <c r="C381" s="56"/>
      <c r="D381" s="70"/>
      <c r="E381" s="138">
        <f>VLOOKUP(Table91213[[#This Row],[Date]],'DB Details'!$A:$L,5)</f>
        <v>86.3</v>
      </c>
      <c r="F381" s="138">
        <f>VLOOKUP(Table91213[[#This Row],[Date]],'DB Details'!$A:$L,6)</f>
        <v>55.5</v>
      </c>
      <c r="G381" s="110"/>
      <c r="H381" s="138">
        <f>VLOOKUP(Table91213[[#This Row],[Date]],'DB Details'!$A:$L,8)</f>
        <v>50.9</v>
      </c>
      <c r="I381" s="138">
        <f>VLOOKUP(Table91213[[#This Row],[Date]],'DB Details'!$A:$L,9)</f>
        <v>75.599999999999994</v>
      </c>
      <c r="J381" s="138">
        <f>VLOOKUP(Table91213[[#This Row],[Date]],'DB Details'!$A:$L,10)</f>
        <v>46.9</v>
      </c>
      <c r="K381" s="110"/>
      <c r="L381" s="138">
        <f>VLOOKUP(Table91213[[#This Row],[Date]],'DB Details'!$A:$L,12)</f>
        <v>56.2</v>
      </c>
    </row>
    <row r="382" spans="1:12" x14ac:dyDescent="0.2">
      <c r="A382" s="54">
        <v>28976</v>
      </c>
      <c r="B382" s="72">
        <f>VLOOKUP(Table91213[[#This Row],[Date]],'DB Details'!$A:$L,2)</f>
        <v>52.1</v>
      </c>
      <c r="C382" s="56"/>
      <c r="D382" s="70"/>
      <c r="E382" s="138">
        <f>VLOOKUP(Table91213[[#This Row],[Date]],'DB Details'!$A:$L,5)</f>
        <v>86.9</v>
      </c>
      <c r="F382" s="138">
        <f>VLOOKUP(Table91213[[#This Row],[Date]],'DB Details'!$A:$L,6)</f>
        <v>52.1</v>
      </c>
      <c r="G382" s="110"/>
      <c r="H382" s="138">
        <f>VLOOKUP(Table91213[[#This Row],[Date]],'DB Details'!$A:$L,8)</f>
        <v>53.3</v>
      </c>
      <c r="I382" s="138">
        <f>VLOOKUP(Table91213[[#This Row],[Date]],'DB Details'!$A:$L,9)</f>
        <v>63.7</v>
      </c>
      <c r="J382" s="138">
        <f>VLOOKUP(Table91213[[#This Row],[Date]],'DB Details'!$A:$L,10)</f>
        <v>54.5</v>
      </c>
      <c r="K382" s="110"/>
      <c r="L382" s="138">
        <f>VLOOKUP(Table91213[[#This Row],[Date]],'DB Details'!$A:$L,12)</f>
        <v>54.4</v>
      </c>
    </row>
    <row r="383" spans="1:12" x14ac:dyDescent="0.2">
      <c r="A383" s="54">
        <v>29007</v>
      </c>
      <c r="B383" s="72">
        <f>VLOOKUP(Table91213[[#This Row],[Date]],'DB Details'!$A:$L,2)</f>
        <v>49.4</v>
      </c>
      <c r="C383" s="56"/>
      <c r="D383" s="70"/>
      <c r="E383" s="138">
        <f>VLOOKUP(Table91213[[#This Row],[Date]],'DB Details'!$A:$L,5)</f>
        <v>88.7</v>
      </c>
      <c r="F383" s="138">
        <f>VLOOKUP(Table91213[[#This Row],[Date]],'DB Details'!$A:$L,6)</f>
        <v>50.2</v>
      </c>
      <c r="G383" s="110"/>
      <c r="H383" s="138">
        <f>VLOOKUP(Table91213[[#This Row],[Date]],'DB Details'!$A:$L,8)</f>
        <v>53.8</v>
      </c>
      <c r="I383" s="138">
        <f>VLOOKUP(Table91213[[#This Row],[Date]],'DB Details'!$A:$L,9)</f>
        <v>61.4</v>
      </c>
      <c r="J383" s="138">
        <f>VLOOKUP(Table91213[[#This Row],[Date]],'DB Details'!$A:$L,10)</f>
        <v>53.8</v>
      </c>
      <c r="K383" s="110"/>
      <c r="L383" s="138">
        <f>VLOOKUP(Table91213[[#This Row],[Date]],'DB Details'!$A:$L,12)</f>
        <v>52.7</v>
      </c>
    </row>
    <row r="384" spans="1:12" x14ac:dyDescent="0.2">
      <c r="A384" s="54">
        <v>29037</v>
      </c>
      <c r="B384" s="72">
        <f>VLOOKUP(Table91213[[#This Row],[Date]],'DB Details'!$A:$L,2)</f>
        <v>49.8</v>
      </c>
      <c r="C384" s="56"/>
      <c r="D384" s="70"/>
      <c r="E384" s="138">
        <f>VLOOKUP(Table91213[[#This Row],[Date]],'DB Details'!$A:$L,5)</f>
        <v>93.1</v>
      </c>
      <c r="F384" s="138">
        <f>VLOOKUP(Table91213[[#This Row],[Date]],'DB Details'!$A:$L,6)</f>
        <v>49.4</v>
      </c>
      <c r="G384" s="110"/>
      <c r="H384" s="138">
        <f>VLOOKUP(Table91213[[#This Row],[Date]],'DB Details'!$A:$L,8)</f>
        <v>53.6</v>
      </c>
      <c r="I384" s="138">
        <f>VLOOKUP(Table91213[[#This Row],[Date]],'DB Details'!$A:$L,9)</f>
        <v>57.4</v>
      </c>
      <c r="J384" s="138">
        <f>VLOOKUP(Table91213[[#This Row],[Date]],'DB Details'!$A:$L,10)</f>
        <v>50.2</v>
      </c>
      <c r="K384" s="110"/>
      <c r="L384" s="138">
        <f>VLOOKUP(Table91213[[#This Row],[Date]],'DB Details'!$A:$L,12)</f>
        <v>51.3</v>
      </c>
    </row>
    <row r="385" spans="1:12" x14ac:dyDescent="0.2">
      <c r="A385" s="54">
        <v>29068</v>
      </c>
      <c r="B385" s="72">
        <f>VLOOKUP(Table91213[[#This Row],[Date]],'DB Details'!$A:$L,2)</f>
        <v>46.9</v>
      </c>
      <c r="C385" s="56"/>
      <c r="D385" s="70"/>
      <c r="E385" s="138">
        <f>VLOOKUP(Table91213[[#This Row],[Date]],'DB Details'!$A:$L,5)</f>
        <v>85.6</v>
      </c>
      <c r="F385" s="138">
        <f>VLOOKUP(Table91213[[#This Row],[Date]],'DB Details'!$A:$L,6)</f>
        <v>49</v>
      </c>
      <c r="G385" s="110"/>
      <c r="H385" s="138">
        <f>VLOOKUP(Table91213[[#This Row],[Date]],'DB Details'!$A:$L,8)</f>
        <v>51.6</v>
      </c>
      <c r="I385" s="138">
        <f>VLOOKUP(Table91213[[#This Row],[Date]],'DB Details'!$A:$L,9)</f>
        <v>52.9</v>
      </c>
      <c r="J385" s="138">
        <f>VLOOKUP(Table91213[[#This Row],[Date]],'DB Details'!$A:$L,10)</f>
        <v>50.5</v>
      </c>
      <c r="K385" s="110"/>
      <c r="L385" s="138">
        <f>VLOOKUP(Table91213[[#This Row],[Date]],'DB Details'!$A:$L,12)</f>
        <v>49.5</v>
      </c>
    </row>
    <row r="386" spans="1:12" x14ac:dyDescent="0.2">
      <c r="A386" s="54">
        <v>29099</v>
      </c>
      <c r="B386" s="72">
        <f>VLOOKUP(Table91213[[#This Row],[Date]],'DB Details'!$A:$L,2)</f>
        <v>48.7</v>
      </c>
      <c r="C386" s="56"/>
      <c r="D386" s="70"/>
      <c r="E386" s="138">
        <f>VLOOKUP(Table91213[[#This Row],[Date]],'DB Details'!$A:$L,5)</f>
        <v>85</v>
      </c>
      <c r="F386" s="138">
        <f>VLOOKUP(Table91213[[#This Row],[Date]],'DB Details'!$A:$L,6)</f>
        <v>48.3</v>
      </c>
      <c r="G386" s="110"/>
      <c r="H386" s="138">
        <f>VLOOKUP(Table91213[[#This Row],[Date]],'DB Details'!$A:$L,8)</f>
        <v>52.3</v>
      </c>
      <c r="I386" s="138">
        <f>VLOOKUP(Table91213[[#This Row],[Date]],'DB Details'!$A:$L,9)</f>
        <v>50.7</v>
      </c>
      <c r="J386" s="138">
        <f>VLOOKUP(Table91213[[#This Row],[Date]],'DB Details'!$A:$L,10)</f>
        <v>50.3</v>
      </c>
      <c r="K386" s="110"/>
      <c r="L386" s="138">
        <f>VLOOKUP(Table91213[[#This Row],[Date]],'DB Details'!$A:$L,12)</f>
        <v>49.6</v>
      </c>
    </row>
    <row r="387" spans="1:12" x14ac:dyDescent="0.2">
      <c r="A387" s="54">
        <v>29129</v>
      </c>
      <c r="B387" s="72">
        <f>VLOOKUP(Table91213[[#This Row],[Date]],'DB Details'!$A:$L,2)</f>
        <v>47.3</v>
      </c>
      <c r="C387" s="56"/>
      <c r="D387" s="70"/>
      <c r="E387" s="138">
        <f>VLOOKUP(Table91213[[#This Row],[Date]],'DB Details'!$A:$L,5)</f>
        <v>85.6</v>
      </c>
      <c r="F387" s="138">
        <f>VLOOKUP(Table91213[[#This Row],[Date]],'DB Details'!$A:$L,6)</f>
        <v>49</v>
      </c>
      <c r="G387" s="110"/>
      <c r="H387" s="138">
        <f>VLOOKUP(Table91213[[#This Row],[Date]],'DB Details'!$A:$L,8)</f>
        <v>46</v>
      </c>
      <c r="I387" s="138">
        <f>VLOOKUP(Table91213[[#This Row],[Date]],'DB Details'!$A:$L,9)</f>
        <v>46.9</v>
      </c>
      <c r="J387" s="138">
        <f>VLOOKUP(Table91213[[#This Row],[Date]],'DB Details'!$A:$L,10)</f>
        <v>54.6</v>
      </c>
      <c r="K387" s="110"/>
      <c r="L387" s="138">
        <f>VLOOKUP(Table91213[[#This Row],[Date]],'DB Details'!$A:$L,12)</f>
        <v>49</v>
      </c>
    </row>
    <row r="388" spans="1:12" x14ac:dyDescent="0.2">
      <c r="A388" s="54">
        <v>29160</v>
      </c>
      <c r="B388" s="72">
        <f>VLOOKUP(Table91213[[#This Row],[Date]],'DB Details'!$A:$L,2)</f>
        <v>46.5</v>
      </c>
      <c r="C388" s="56"/>
      <c r="D388" s="70"/>
      <c r="E388" s="138">
        <f>VLOOKUP(Table91213[[#This Row],[Date]],'DB Details'!$A:$L,5)</f>
        <v>89.2</v>
      </c>
      <c r="F388" s="138">
        <f>VLOOKUP(Table91213[[#This Row],[Date]],'DB Details'!$A:$L,6)</f>
        <v>52.6</v>
      </c>
      <c r="G388" s="110"/>
      <c r="H388" s="138">
        <f>VLOOKUP(Table91213[[#This Row],[Date]],'DB Details'!$A:$L,8)</f>
        <v>44.3</v>
      </c>
      <c r="I388" s="138">
        <f>VLOOKUP(Table91213[[#This Row],[Date]],'DB Details'!$A:$L,9)</f>
        <v>46.8</v>
      </c>
      <c r="J388" s="138">
        <f>VLOOKUP(Table91213[[#This Row],[Date]],'DB Details'!$A:$L,10)</f>
        <v>47.3</v>
      </c>
      <c r="K388" s="110"/>
      <c r="L388" s="138">
        <f>VLOOKUP(Table91213[[#This Row],[Date]],'DB Details'!$A:$L,12)</f>
        <v>48</v>
      </c>
    </row>
    <row r="389" spans="1:12" x14ac:dyDescent="0.2">
      <c r="A389" s="54">
        <v>29190</v>
      </c>
      <c r="B389" s="72">
        <f>VLOOKUP(Table91213[[#This Row],[Date]],'DB Details'!$A:$L,2)</f>
        <v>44.3</v>
      </c>
      <c r="C389" s="56"/>
      <c r="D389" s="70"/>
      <c r="E389" s="138">
        <f>VLOOKUP(Table91213[[#This Row],[Date]],'DB Details'!$A:$L,5)</f>
        <v>84.4</v>
      </c>
      <c r="F389" s="138">
        <f>VLOOKUP(Table91213[[#This Row],[Date]],'DB Details'!$A:$L,6)</f>
        <v>48.2</v>
      </c>
      <c r="G389" s="110"/>
      <c r="H389" s="138">
        <f>VLOOKUP(Table91213[[#This Row],[Date]],'DB Details'!$A:$L,8)</f>
        <v>43.5</v>
      </c>
      <c r="I389" s="138">
        <f>VLOOKUP(Table91213[[#This Row],[Date]],'DB Details'!$A:$L,9)</f>
        <v>42.2</v>
      </c>
      <c r="J389" s="138">
        <f>VLOOKUP(Table91213[[#This Row],[Date]],'DB Details'!$A:$L,10)</f>
        <v>44.1</v>
      </c>
      <c r="K389" s="110"/>
      <c r="L389" s="138">
        <f>VLOOKUP(Table91213[[#This Row],[Date]],'DB Details'!$A:$L,12)</f>
        <v>44.8</v>
      </c>
    </row>
    <row r="390" spans="1:12" x14ac:dyDescent="0.2">
      <c r="A390" s="54">
        <v>29221</v>
      </c>
      <c r="B390" s="72">
        <f>VLOOKUP(Table91213[[#This Row],[Date]],'DB Details'!$A:$L,2)</f>
        <v>47.1</v>
      </c>
      <c r="C390" s="56"/>
      <c r="D390" s="70"/>
      <c r="E390" s="138">
        <f>VLOOKUP(Table91213[[#This Row],[Date]],'DB Details'!$A:$L,5)</f>
        <v>83</v>
      </c>
      <c r="F390" s="138">
        <f>VLOOKUP(Table91213[[#This Row],[Date]],'DB Details'!$A:$L,6)</f>
        <v>48.4</v>
      </c>
      <c r="G390" s="110"/>
      <c r="H390" s="138">
        <f>VLOOKUP(Table91213[[#This Row],[Date]],'DB Details'!$A:$L,8)</f>
        <v>44.5</v>
      </c>
      <c r="I390" s="138">
        <f>VLOOKUP(Table91213[[#This Row],[Date]],'DB Details'!$A:$L,9)</f>
        <v>42.1</v>
      </c>
      <c r="J390" s="138">
        <f>VLOOKUP(Table91213[[#This Row],[Date]],'DB Details'!$A:$L,10)</f>
        <v>46.2</v>
      </c>
      <c r="K390" s="110"/>
      <c r="L390" s="138">
        <f>VLOOKUP(Table91213[[#This Row],[Date]],'DB Details'!$A:$L,12)</f>
        <v>46.2</v>
      </c>
    </row>
    <row r="391" spans="1:12" x14ac:dyDescent="0.2">
      <c r="A391" s="54">
        <v>29252</v>
      </c>
      <c r="B391" s="72">
        <f>VLOOKUP(Table91213[[#This Row],[Date]],'DB Details'!$A:$L,2)</f>
        <v>51.6</v>
      </c>
      <c r="C391" s="56"/>
      <c r="D391" s="70"/>
      <c r="E391" s="138">
        <f>VLOOKUP(Table91213[[#This Row],[Date]],'DB Details'!$A:$L,5)</f>
        <v>84.5</v>
      </c>
      <c r="F391" s="138">
        <f>VLOOKUP(Table91213[[#This Row],[Date]],'DB Details'!$A:$L,6)</f>
        <v>53.1</v>
      </c>
      <c r="G391" s="110"/>
      <c r="H391" s="138">
        <f>VLOOKUP(Table91213[[#This Row],[Date]],'DB Details'!$A:$L,8)</f>
        <v>46.5</v>
      </c>
      <c r="I391" s="138">
        <f>VLOOKUP(Table91213[[#This Row],[Date]],'DB Details'!$A:$L,9)</f>
        <v>46</v>
      </c>
      <c r="J391" s="138">
        <f>VLOOKUP(Table91213[[#This Row],[Date]],'DB Details'!$A:$L,10)</f>
        <v>49.7</v>
      </c>
      <c r="K391" s="110"/>
      <c r="L391" s="138">
        <f>VLOOKUP(Table91213[[#This Row],[Date]],'DB Details'!$A:$L,12)</f>
        <v>50.2</v>
      </c>
    </row>
    <row r="392" spans="1:12" x14ac:dyDescent="0.2">
      <c r="A392" s="54">
        <v>29281</v>
      </c>
      <c r="B392" s="72">
        <f>VLOOKUP(Table91213[[#This Row],[Date]],'DB Details'!$A:$L,2)</f>
        <v>43.8</v>
      </c>
      <c r="C392" s="56"/>
      <c r="D392" s="70"/>
      <c r="E392" s="138">
        <f>VLOOKUP(Table91213[[#This Row],[Date]],'DB Details'!$A:$L,5)</f>
        <v>84</v>
      </c>
      <c r="F392" s="138">
        <f>VLOOKUP(Table91213[[#This Row],[Date]],'DB Details'!$A:$L,6)</f>
        <v>46.7</v>
      </c>
      <c r="G392" s="110"/>
      <c r="H392" s="138">
        <f>VLOOKUP(Table91213[[#This Row],[Date]],'DB Details'!$A:$L,8)</f>
        <v>43</v>
      </c>
      <c r="I392" s="138">
        <f>VLOOKUP(Table91213[[#This Row],[Date]],'DB Details'!$A:$L,9)</f>
        <v>39.1</v>
      </c>
      <c r="J392" s="138">
        <f>VLOOKUP(Table91213[[#This Row],[Date]],'DB Details'!$A:$L,10)</f>
        <v>43.2</v>
      </c>
      <c r="K392" s="110"/>
      <c r="L392" s="138">
        <f>VLOOKUP(Table91213[[#This Row],[Date]],'DB Details'!$A:$L,12)</f>
        <v>43.6</v>
      </c>
    </row>
    <row r="393" spans="1:12" x14ac:dyDescent="0.2">
      <c r="A393" s="54">
        <v>29312</v>
      </c>
      <c r="B393" s="72">
        <f>VLOOKUP(Table91213[[#This Row],[Date]],'DB Details'!$A:$L,2)</f>
        <v>32</v>
      </c>
      <c r="C393" s="56"/>
      <c r="D393" s="70"/>
      <c r="E393" s="138">
        <f>VLOOKUP(Table91213[[#This Row],[Date]],'DB Details'!$A:$L,5)</f>
        <v>77.5</v>
      </c>
      <c r="F393" s="138">
        <f>VLOOKUP(Table91213[[#This Row],[Date]],'DB Details'!$A:$L,6)</f>
        <v>37.9</v>
      </c>
      <c r="G393" s="110"/>
      <c r="H393" s="138">
        <f>VLOOKUP(Table91213[[#This Row],[Date]],'DB Details'!$A:$L,8)</f>
        <v>45.3</v>
      </c>
      <c r="I393" s="138">
        <f>VLOOKUP(Table91213[[#This Row],[Date]],'DB Details'!$A:$L,9)</f>
        <v>36.9</v>
      </c>
      <c r="J393" s="138">
        <f>VLOOKUP(Table91213[[#This Row],[Date]],'DB Details'!$A:$L,10)</f>
        <v>41.2</v>
      </c>
      <c r="K393" s="110"/>
      <c r="L393" s="138">
        <f>VLOOKUP(Table91213[[#This Row],[Date]],'DB Details'!$A:$L,12)</f>
        <v>37.4</v>
      </c>
    </row>
    <row r="394" spans="1:12" x14ac:dyDescent="0.2">
      <c r="A394" s="54">
        <v>29342</v>
      </c>
      <c r="B394" s="72">
        <f>VLOOKUP(Table91213[[#This Row],[Date]],'DB Details'!$A:$L,2)</f>
        <v>25.6</v>
      </c>
      <c r="C394" s="56"/>
      <c r="D394" s="70"/>
      <c r="E394" s="138">
        <f>VLOOKUP(Table91213[[#This Row],[Date]],'DB Details'!$A:$L,5)</f>
        <v>70.8</v>
      </c>
      <c r="F394" s="138">
        <f>VLOOKUP(Table91213[[#This Row],[Date]],'DB Details'!$A:$L,6)</f>
        <v>28.1</v>
      </c>
      <c r="G394" s="110"/>
      <c r="H394" s="138">
        <f>VLOOKUP(Table91213[[#This Row],[Date]],'DB Details'!$A:$L,8)</f>
        <v>33.299999999999997</v>
      </c>
      <c r="I394" s="138">
        <f>VLOOKUP(Table91213[[#This Row],[Date]],'DB Details'!$A:$L,9)</f>
        <v>29.8</v>
      </c>
      <c r="J394" s="138">
        <f>VLOOKUP(Table91213[[#This Row],[Date]],'DB Details'!$A:$L,10)</f>
        <v>34.299999999999997</v>
      </c>
      <c r="K394" s="110"/>
      <c r="L394" s="138">
        <f>VLOOKUP(Table91213[[#This Row],[Date]],'DB Details'!$A:$L,12)</f>
        <v>29.4</v>
      </c>
    </row>
    <row r="395" spans="1:12" x14ac:dyDescent="0.2">
      <c r="A395" s="54">
        <v>29373</v>
      </c>
      <c r="B395" s="72">
        <f>VLOOKUP(Table91213[[#This Row],[Date]],'DB Details'!$A:$L,2)</f>
        <v>24.2</v>
      </c>
      <c r="C395" s="56"/>
      <c r="D395" s="70"/>
      <c r="E395" s="138">
        <f>VLOOKUP(Table91213[[#This Row],[Date]],'DB Details'!$A:$L,5)</f>
        <v>63.4</v>
      </c>
      <c r="F395" s="138">
        <f>VLOOKUP(Table91213[[#This Row],[Date]],'DB Details'!$A:$L,6)</f>
        <v>31.5</v>
      </c>
      <c r="G395" s="110"/>
      <c r="H395" s="138">
        <f>VLOOKUP(Table91213[[#This Row],[Date]],'DB Details'!$A:$L,8)</f>
        <v>37.299999999999997</v>
      </c>
      <c r="I395" s="138">
        <f>VLOOKUP(Table91213[[#This Row],[Date]],'DB Details'!$A:$L,9)</f>
        <v>32.4</v>
      </c>
      <c r="J395" s="138">
        <f>VLOOKUP(Table91213[[#This Row],[Date]],'DB Details'!$A:$L,10)</f>
        <v>32.799999999999997</v>
      </c>
      <c r="K395" s="110"/>
      <c r="L395" s="138">
        <f>VLOOKUP(Table91213[[#This Row],[Date]],'DB Details'!$A:$L,12)</f>
        <v>30.3</v>
      </c>
    </row>
    <row r="396" spans="1:12" x14ac:dyDescent="0.2">
      <c r="A396" s="54">
        <v>29403</v>
      </c>
      <c r="B396" s="72">
        <f>VLOOKUP(Table91213[[#This Row],[Date]],'DB Details'!$A:$L,2)</f>
        <v>36.1</v>
      </c>
      <c r="C396" s="56"/>
      <c r="D396" s="70"/>
      <c r="E396" s="138">
        <f>VLOOKUP(Table91213[[#This Row],[Date]],'DB Details'!$A:$L,5)</f>
        <v>59.3</v>
      </c>
      <c r="F396" s="138">
        <f>VLOOKUP(Table91213[[#This Row],[Date]],'DB Details'!$A:$L,6)</f>
        <v>35.1</v>
      </c>
      <c r="G396" s="110"/>
      <c r="H396" s="138">
        <f>VLOOKUP(Table91213[[#This Row],[Date]],'DB Details'!$A:$L,8)</f>
        <v>29.5</v>
      </c>
      <c r="I396" s="138">
        <f>VLOOKUP(Table91213[[#This Row],[Date]],'DB Details'!$A:$L,9)</f>
        <v>36.299999999999997</v>
      </c>
      <c r="J396" s="138">
        <f>VLOOKUP(Table91213[[#This Row],[Date]],'DB Details'!$A:$L,10)</f>
        <v>35</v>
      </c>
      <c r="K396" s="110"/>
      <c r="L396" s="138">
        <f>VLOOKUP(Table91213[[#This Row],[Date]],'DB Details'!$A:$L,12)</f>
        <v>35</v>
      </c>
    </row>
    <row r="397" spans="1:12" x14ac:dyDescent="0.2">
      <c r="A397" s="54">
        <v>29434</v>
      </c>
      <c r="B397" s="72">
        <f>VLOOKUP(Table91213[[#This Row],[Date]],'DB Details'!$A:$L,2)</f>
        <v>54.1</v>
      </c>
      <c r="C397" s="56"/>
      <c r="D397" s="70"/>
      <c r="E397" s="138">
        <f>VLOOKUP(Table91213[[#This Row],[Date]],'DB Details'!$A:$L,5)</f>
        <v>67</v>
      </c>
      <c r="F397" s="138">
        <f>VLOOKUP(Table91213[[#This Row],[Date]],'DB Details'!$A:$L,6)</f>
        <v>46.9</v>
      </c>
      <c r="G397" s="110"/>
      <c r="H397" s="138">
        <f>VLOOKUP(Table91213[[#This Row],[Date]],'DB Details'!$A:$L,8)</f>
        <v>37.6</v>
      </c>
      <c r="I397" s="138">
        <f>VLOOKUP(Table91213[[#This Row],[Date]],'DB Details'!$A:$L,9)</f>
        <v>40.1</v>
      </c>
      <c r="J397" s="138">
        <f>VLOOKUP(Table91213[[#This Row],[Date]],'DB Details'!$A:$L,10)</f>
        <v>38.700000000000003</v>
      </c>
      <c r="K397" s="110"/>
      <c r="L397" s="138">
        <f>VLOOKUP(Table91213[[#This Row],[Date]],'DB Details'!$A:$L,12)</f>
        <v>45.5</v>
      </c>
    </row>
    <row r="398" spans="1:12" x14ac:dyDescent="0.2">
      <c r="A398" s="54">
        <v>29465</v>
      </c>
      <c r="B398" s="72">
        <f>VLOOKUP(Table91213[[#This Row],[Date]],'DB Details'!$A:$L,2)</f>
        <v>53.9</v>
      </c>
      <c r="C398" s="56"/>
      <c r="D398" s="70"/>
      <c r="E398" s="138">
        <f>VLOOKUP(Table91213[[#This Row],[Date]],'DB Details'!$A:$L,5)</f>
        <v>68</v>
      </c>
      <c r="F398" s="138">
        <f>VLOOKUP(Table91213[[#This Row],[Date]],'DB Details'!$A:$L,6)</f>
        <v>55.1</v>
      </c>
      <c r="G398" s="110"/>
      <c r="H398" s="138">
        <f>VLOOKUP(Table91213[[#This Row],[Date]],'DB Details'!$A:$L,8)</f>
        <v>45.3</v>
      </c>
      <c r="I398" s="138">
        <f>VLOOKUP(Table91213[[#This Row],[Date]],'DB Details'!$A:$L,9)</f>
        <v>41.2</v>
      </c>
      <c r="J398" s="138">
        <f>VLOOKUP(Table91213[[#This Row],[Date]],'DB Details'!$A:$L,10)</f>
        <v>47</v>
      </c>
      <c r="K398" s="110"/>
      <c r="L398" s="138">
        <f>VLOOKUP(Table91213[[#This Row],[Date]],'DB Details'!$A:$L,12)</f>
        <v>50.1</v>
      </c>
    </row>
    <row r="399" spans="1:12" x14ac:dyDescent="0.2">
      <c r="A399" s="54">
        <v>29495</v>
      </c>
      <c r="B399" s="72">
        <f>VLOOKUP(Table91213[[#This Row],[Date]],'DB Details'!$A:$L,2)</f>
        <v>63.7</v>
      </c>
      <c r="C399" s="56"/>
      <c r="D399" s="70"/>
      <c r="E399" s="138">
        <f>VLOOKUP(Table91213[[#This Row],[Date]],'DB Details'!$A:$L,5)</f>
        <v>75.2</v>
      </c>
      <c r="F399" s="138">
        <f>VLOOKUP(Table91213[[#This Row],[Date]],'DB Details'!$A:$L,6)</f>
        <v>60.7</v>
      </c>
      <c r="G399" s="110"/>
      <c r="H399" s="138">
        <f>VLOOKUP(Table91213[[#This Row],[Date]],'DB Details'!$A:$L,8)</f>
        <v>43.9</v>
      </c>
      <c r="I399" s="138">
        <f>VLOOKUP(Table91213[[#This Row],[Date]],'DB Details'!$A:$L,9)</f>
        <v>46.5</v>
      </c>
      <c r="J399" s="138">
        <f>VLOOKUP(Table91213[[#This Row],[Date]],'DB Details'!$A:$L,10)</f>
        <v>49.4</v>
      </c>
      <c r="K399" s="110"/>
      <c r="L399" s="138">
        <f>VLOOKUP(Table91213[[#This Row],[Date]],'DB Details'!$A:$L,12)</f>
        <v>55.5</v>
      </c>
    </row>
    <row r="400" spans="1:12" x14ac:dyDescent="0.2">
      <c r="A400" s="54">
        <v>29526</v>
      </c>
      <c r="B400" s="72">
        <f>VLOOKUP(Table91213[[#This Row],[Date]],'DB Details'!$A:$L,2)</f>
        <v>65.3</v>
      </c>
      <c r="C400" s="56"/>
      <c r="D400" s="70"/>
      <c r="E400" s="138">
        <f>VLOOKUP(Table91213[[#This Row],[Date]],'DB Details'!$A:$L,5)</f>
        <v>76.7</v>
      </c>
      <c r="F400" s="138">
        <f>VLOOKUP(Table91213[[#This Row],[Date]],'DB Details'!$A:$L,6)</f>
        <v>66.8</v>
      </c>
      <c r="G400" s="110"/>
      <c r="H400" s="138">
        <f>VLOOKUP(Table91213[[#This Row],[Date]],'DB Details'!$A:$L,8)</f>
        <v>42.2</v>
      </c>
      <c r="I400" s="138">
        <f>VLOOKUP(Table91213[[#This Row],[Date]],'DB Details'!$A:$L,9)</f>
        <v>46.8</v>
      </c>
      <c r="J400" s="138">
        <f>VLOOKUP(Table91213[[#This Row],[Date]],'DB Details'!$A:$L,10)</f>
        <v>53.3</v>
      </c>
      <c r="K400" s="110"/>
      <c r="L400" s="138">
        <f>VLOOKUP(Table91213[[#This Row],[Date]],'DB Details'!$A:$L,12)</f>
        <v>58.2</v>
      </c>
    </row>
    <row r="401" spans="1:12" x14ac:dyDescent="0.2">
      <c r="A401" s="54">
        <v>29556</v>
      </c>
      <c r="B401" s="72">
        <f>VLOOKUP(Table91213[[#This Row],[Date]],'DB Details'!$A:$L,2)</f>
        <v>51.2</v>
      </c>
      <c r="C401" s="56"/>
      <c r="D401" s="70"/>
      <c r="E401" s="138">
        <f>VLOOKUP(Table91213[[#This Row],[Date]],'DB Details'!$A:$L,5)</f>
        <v>74.599999999999994</v>
      </c>
      <c r="F401" s="138">
        <f>VLOOKUP(Table91213[[#This Row],[Date]],'DB Details'!$A:$L,6)</f>
        <v>57.2</v>
      </c>
      <c r="G401" s="110"/>
      <c r="H401" s="138">
        <f>VLOOKUP(Table91213[[#This Row],[Date]],'DB Details'!$A:$L,8)</f>
        <v>51.4</v>
      </c>
      <c r="I401" s="138">
        <f>VLOOKUP(Table91213[[#This Row],[Date]],'DB Details'!$A:$L,9)</f>
        <v>50.1</v>
      </c>
      <c r="J401" s="138">
        <f>VLOOKUP(Table91213[[#This Row],[Date]],'DB Details'!$A:$L,10)</f>
        <v>53.2</v>
      </c>
      <c r="K401" s="110"/>
      <c r="L401" s="138">
        <f>VLOOKUP(Table91213[[#This Row],[Date]],'DB Details'!$A:$L,12)</f>
        <v>53</v>
      </c>
    </row>
    <row r="402" spans="1:12" x14ac:dyDescent="0.2">
      <c r="A402" s="54">
        <v>29587</v>
      </c>
      <c r="B402" s="72">
        <f>VLOOKUP(Table91213[[#This Row],[Date]],'DB Details'!$A:$L,2)</f>
        <v>48.7</v>
      </c>
      <c r="C402" s="56"/>
      <c r="D402" s="70"/>
      <c r="E402" s="138">
        <f>VLOOKUP(Table91213[[#This Row],[Date]],'DB Details'!$A:$L,5)</f>
        <v>76.3</v>
      </c>
      <c r="F402" s="138">
        <f>VLOOKUP(Table91213[[#This Row],[Date]],'DB Details'!$A:$L,6)</f>
        <v>51.8</v>
      </c>
      <c r="G402" s="110"/>
      <c r="H402" s="138">
        <f>VLOOKUP(Table91213[[#This Row],[Date]],'DB Details'!$A:$L,8)</f>
        <v>44.6</v>
      </c>
      <c r="I402" s="138">
        <f>VLOOKUP(Table91213[[#This Row],[Date]],'DB Details'!$A:$L,9)</f>
        <v>49.7</v>
      </c>
      <c r="J402" s="138">
        <f>VLOOKUP(Table91213[[#This Row],[Date]],'DB Details'!$A:$L,10)</f>
        <v>48.7</v>
      </c>
      <c r="K402" s="110"/>
      <c r="L402" s="138">
        <f>VLOOKUP(Table91213[[#This Row],[Date]],'DB Details'!$A:$L,12)</f>
        <v>49.2</v>
      </c>
    </row>
    <row r="403" spans="1:12" x14ac:dyDescent="0.2">
      <c r="A403" s="54">
        <v>29618</v>
      </c>
      <c r="B403" s="72">
        <f>VLOOKUP(Table91213[[#This Row],[Date]],'DB Details'!$A:$L,2)</f>
        <v>51.1</v>
      </c>
      <c r="C403" s="56"/>
      <c r="D403" s="70"/>
      <c r="E403" s="138">
        <f>VLOOKUP(Table91213[[#This Row],[Date]],'DB Details'!$A:$L,5)</f>
        <v>70.900000000000006</v>
      </c>
      <c r="F403" s="138">
        <f>VLOOKUP(Table91213[[#This Row],[Date]],'DB Details'!$A:$L,6)</f>
        <v>50.9</v>
      </c>
      <c r="G403" s="110"/>
      <c r="H403" s="138">
        <f>VLOOKUP(Table91213[[#This Row],[Date]],'DB Details'!$A:$L,8)</f>
        <v>42.1</v>
      </c>
      <c r="I403" s="138">
        <f>VLOOKUP(Table91213[[#This Row],[Date]],'DB Details'!$A:$L,9)</f>
        <v>48.5</v>
      </c>
      <c r="J403" s="138">
        <f>VLOOKUP(Table91213[[#This Row],[Date]],'DB Details'!$A:$L,10)</f>
        <v>46.3</v>
      </c>
      <c r="K403" s="110"/>
      <c r="L403" s="138">
        <f>VLOOKUP(Table91213[[#This Row],[Date]],'DB Details'!$A:$L,12)</f>
        <v>48.8</v>
      </c>
    </row>
    <row r="404" spans="1:12" x14ac:dyDescent="0.2">
      <c r="A404" s="54">
        <v>29646</v>
      </c>
      <c r="B404" s="72">
        <f>VLOOKUP(Table91213[[#This Row],[Date]],'DB Details'!$A:$L,2)</f>
        <v>50.2</v>
      </c>
      <c r="C404" s="56"/>
      <c r="D404" s="70"/>
      <c r="E404" s="138">
        <f>VLOOKUP(Table91213[[#This Row],[Date]],'DB Details'!$A:$L,5)</f>
        <v>72.599999999999994</v>
      </c>
      <c r="F404" s="138">
        <f>VLOOKUP(Table91213[[#This Row],[Date]],'DB Details'!$A:$L,6)</f>
        <v>52.8</v>
      </c>
      <c r="G404" s="110"/>
      <c r="H404" s="138">
        <f>VLOOKUP(Table91213[[#This Row],[Date]],'DB Details'!$A:$L,8)</f>
        <v>44.7</v>
      </c>
      <c r="I404" s="138">
        <f>VLOOKUP(Table91213[[#This Row],[Date]],'DB Details'!$A:$L,9)</f>
        <v>48.7</v>
      </c>
      <c r="J404" s="138">
        <f>VLOOKUP(Table91213[[#This Row],[Date]],'DB Details'!$A:$L,10)</f>
        <v>48.1</v>
      </c>
      <c r="K404" s="110"/>
      <c r="L404" s="138">
        <f>VLOOKUP(Table91213[[#This Row],[Date]],'DB Details'!$A:$L,12)</f>
        <v>49.6</v>
      </c>
    </row>
    <row r="405" spans="1:12" x14ac:dyDescent="0.2">
      <c r="A405" s="54">
        <v>29677</v>
      </c>
      <c r="B405" s="72">
        <f>VLOOKUP(Table91213[[#This Row],[Date]],'DB Details'!$A:$L,2)</f>
        <v>53.1</v>
      </c>
      <c r="C405" s="56"/>
      <c r="D405" s="70"/>
      <c r="E405" s="138">
        <f>VLOOKUP(Table91213[[#This Row],[Date]],'DB Details'!$A:$L,5)</f>
        <v>70.2</v>
      </c>
      <c r="F405" s="138">
        <f>VLOOKUP(Table91213[[#This Row],[Date]],'DB Details'!$A:$L,6)</f>
        <v>55</v>
      </c>
      <c r="G405" s="110"/>
      <c r="H405" s="138">
        <f>VLOOKUP(Table91213[[#This Row],[Date]],'DB Details'!$A:$L,8)</f>
        <v>44.4</v>
      </c>
      <c r="I405" s="138">
        <f>VLOOKUP(Table91213[[#This Row],[Date]],'DB Details'!$A:$L,9)</f>
        <v>51.2</v>
      </c>
      <c r="J405" s="138">
        <f>VLOOKUP(Table91213[[#This Row],[Date]],'DB Details'!$A:$L,10)</f>
        <v>49.2</v>
      </c>
      <c r="K405" s="110"/>
      <c r="L405" s="138">
        <f>VLOOKUP(Table91213[[#This Row],[Date]],'DB Details'!$A:$L,12)</f>
        <v>51.6</v>
      </c>
    </row>
    <row r="406" spans="1:12" x14ac:dyDescent="0.2">
      <c r="A406" s="54">
        <v>29707</v>
      </c>
      <c r="B406" s="72">
        <f>VLOOKUP(Table91213[[#This Row],[Date]],'DB Details'!$A:$L,2)</f>
        <v>55.7</v>
      </c>
      <c r="C406" s="56"/>
      <c r="D406" s="70"/>
      <c r="E406" s="138">
        <f>VLOOKUP(Table91213[[#This Row],[Date]],'DB Details'!$A:$L,5)</f>
        <v>66.2</v>
      </c>
      <c r="F406" s="138">
        <f>VLOOKUP(Table91213[[#This Row],[Date]],'DB Details'!$A:$L,6)</f>
        <v>59</v>
      </c>
      <c r="G406" s="110"/>
      <c r="H406" s="138">
        <f>VLOOKUP(Table91213[[#This Row],[Date]],'DB Details'!$A:$L,8)</f>
        <v>48.7</v>
      </c>
      <c r="I406" s="138">
        <f>VLOOKUP(Table91213[[#This Row],[Date]],'DB Details'!$A:$L,9)</f>
        <v>50.2</v>
      </c>
      <c r="J406" s="138">
        <f>VLOOKUP(Table91213[[#This Row],[Date]],'DB Details'!$A:$L,10)</f>
        <v>48.3</v>
      </c>
      <c r="K406" s="110"/>
      <c r="L406" s="138">
        <f>VLOOKUP(Table91213[[#This Row],[Date]],'DB Details'!$A:$L,12)</f>
        <v>53.5</v>
      </c>
    </row>
    <row r="407" spans="1:12" x14ac:dyDescent="0.2">
      <c r="A407" s="54">
        <v>29738</v>
      </c>
      <c r="B407" s="72">
        <f>VLOOKUP(Table91213[[#This Row],[Date]],'DB Details'!$A:$L,2)</f>
        <v>51</v>
      </c>
      <c r="C407" s="56"/>
      <c r="D407" s="70"/>
      <c r="E407" s="138">
        <f>VLOOKUP(Table91213[[#This Row],[Date]],'DB Details'!$A:$L,5)</f>
        <v>70.8</v>
      </c>
      <c r="F407" s="138">
        <f>VLOOKUP(Table91213[[#This Row],[Date]],'DB Details'!$A:$L,6)</f>
        <v>53.9</v>
      </c>
      <c r="G407" s="110"/>
      <c r="H407" s="138">
        <f>VLOOKUP(Table91213[[#This Row],[Date]],'DB Details'!$A:$L,8)</f>
        <v>49.4</v>
      </c>
      <c r="I407" s="138">
        <f>VLOOKUP(Table91213[[#This Row],[Date]],'DB Details'!$A:$L,9)</f>
        <v>47.9</v>
      </c>
      <c r="J407" s="138">
        <f>VLOOKUP(Table91213[[#This Row],[Date]],'DB Details'!$A:$L,10)</f>
        <v>48.8</v>
      </c>
      <c r="K407" s="110"/>
      <c r="L407" s="138">
        <f>VLOOKUP(Table91213[[#This Row],[Date]],'DB Details'!$A:$L,12)</f>
        <v>50.7</v>
      </c>
    </row>
    <row r="408" spans="1:12" x14ac:dyDescent="0.2">
      <c r="A408" s="54">
        <v>29768</v>
      </c>
      <c r="B408" s="72">
        <f>VLOOKUP(Table91213[[#This Row],[Date]],'DB Details'!$A:$L,2)</f>
        <v>47.6</v>
      </c>
      <c r="C408" s="56"/>
      <c r="D408" s="70"/>
      <c r="E408" s="138">
        <f>VLOOKUP(Table91213[[#This Row],[Date]],'DB Details'!$A:$L,5)</f>
        <v>66.900000000000006</v>
      </c>
      <c r="F408" s="138">
        <f>VLOOKUP(Table91213[[#This Row],[Date]],'DB Details'!$A:$L,6)</f>
        <v>47.6</v>
      </c>
      <c r="G408" s="110"/>
      <c r="H408" s="138">
        <f>VLOOKUP(Table91213[[#This Row],[Date]],'DB Details'!$A:$L,8)</f>
        <v>44.4</v>
      </c>
      <c r="I408" s="138">
        <f>VLOOKUP(Table91213[[#This Row],[Date]],'DB Details'!$A:$L,9)</f>
        <v>44.9</v>
      </c>
      <c r="J408" s="138">
        <f>VLOOKUP(Table91213[[#This Row],[Date]],'DB Details'!$A:$L,10)</f>
        <v>46.6</v>
      </c>
      <c r="K408" s="110"/>
      <c r="L408" s="138">
        <f>VLOOKUP(Table91213[[#This Row],[Date]],'DB Details'!$A:$L,12)</f>
        <v>46.7</v>
      </c>
    </row>
    <row r="409" spans="1:12" x14ac:dyDescent="0.2">
      <c r="A409" s="54">
        <v>29799</v>
      </c>
      <c r="B409" s="72">
        <f>VLOOKUP(Table91213[[#This Row],[Date]],'DB Details'!$A:$L,2)</f>
        <v>47.2</v>
      </c>
      <c r="C409" s="56"/>
      <c r="D409" s="70"/>
      <c r="E409" s="138">
        <f>VLOOKUP(Table91213[[#This Row],[Date]],'DB Details'!$A:$L,5)</f>
        <v>65.599999999999994</v>
      </c>
      <c r="F409" s="138">
        <f>VLOOKUP(Table91213[[#This Row],[Date]],'DB Details'!$A:$L,6)</f>
        <v>49.5</v>
      </c>
      <c r="G409" s="110"/>
      <c r="H409" s="138">
        <f>VLOOKUP(Table91213[[#This Row],[Date]],'DB Details'!$A:$L,8)</f>
        <v>47.3</v>
      </c>
      <c r="I409" s="138">
        <f>VLOOKUP(Table91213[[#This Row],[Date]],'DB Details'!$A:$L,9)</f>
        <v>49.6</v>
      </c>
      <c r="J409" s="138">
        <f>VLOOKUP(Table91213[[#This Row],[Date]],'DB Details'!$A:$L,10)</f>
        <v>47.8</v>
      </c>
      <c r="K409" s="110"/>
      <c r="L409" s="138">
        <f>VLOOKUP(Table91213[[#This Row],[Date]],'DB Details'!$A:$L,12)</f>
        <v>48.3</v>
      </c>
    </row>
    <row r="410" spans="1:12" x14ac:dyDescent="0.2">
      <c r="A410" s="54">
        <v>29830</v>
      </c>
      <c r="B410" s="72">
        <f>VLOOKUP(Table91213[[#This Row],[Date]],'DB Details'!$A:$L,2)</f>
        <v>42.2</v>
      </c>
      <c r="C410" s="56"/>
      <c r="D410" s="70"/>
      <c r="E410" s="138">
        <f>VLOOKUP(Table91213[[#This Row],[Date]],'DB Details'!$A:$L,5)</f>
        <v>65.8</v>
      </c>
      <c r="F410" s="138">
        <f>VLOOKUP(Table91213[[#This Row],[Date]],'DB Details'!$A:$L,6)</f>
        <v>43.8</v>
      </c>
      <c r="G410" s="110"/>
      <c r="H410" s="138">
        <f>VLOOKUP(Table91213[[#This Row],[Date]],'DB Details'!$A:$L,8)</f>
        <v>41.9</v>
      </c>
      <c r="I410" s="138">
        <f>VLOOKUP(Table91213[[#This Row],[Date]],'DB Details'!$A:$L,9)</f>
        <v>45.9</v>
      </c>
      <c r="J410" s="138">
        <f>VLOOKUP(Table91213[[#This Row],[Date]],'DB Details'!$A:$L,10)</f>
        <v>39.200000000000003</v>
      </c>
      <c r="K410" s="110"/>
      <c r="L410" s="138">
        <f>VLOOKUP(Table91213[[#This Row],[Date]],'DB Details'!$A:$L,12)</f>
        <v>42.5</v>
      </c>
    </row>
    <row r="411" spans="1:12" x14ac:dyDescent="0.2">
      <c r="A411" s="54">
        <v>29860</v>
      </c>
      <c r="B411" s="72">
        <f>VLOOKUP(Table91213[[#This Row],[Date]],'DB Details'!$A:$L,2)</f>
        <v>40.200000000000003</v>
      </c>
      <c r="C411" s="56"/>
      <c r="D411" s="70"/>
      <c r="E411" s="138">
        <f>VLOOKUP(Table91213[[#This Row],[Date]],'DB Details'!$A:$L,5)</f>
        <v>57.5</v>
      </c>
      <c r="F411" s="138">
        <f>VLOOKUP(Table91213[[#This Row],[Date]],'DB Details'!$A:$L,6)</f>
        <v>39.4</v>
      </c>
      <c r="G411" s="110"/>
      <c r="H411" s="138">
        <f>VLOOKUP(Table91213[[#This Row],[Date]],'DB Details'!$A:$L,8)</f>
        <v>48.9</v>
      </c>
      <c r="I411" s="138">
        <f>VLOOKUP(Table91213[[#This Row],[Date]],'DB Details'!$A:$L,9)</f>
        <v>37.700000000000003</v>
      </c>
      <c r="J411" s="138">
        <f>VLOOKUP(Table91213[[#This Row],[Date]],'DB Details'!$A:$L,10)</f>
        <v>37.9</v>
      </c>
      <c r="K411" s="110"/>
      <c r="L411" s="138">
        <f>VLOOKUP(Table91213[[#This Row],[Date]],'DB Details'!$A:$L,12)</f>
        <v>40</v>
      </c>
    </row>
    <row r="412" spans="1:12" x14ac:dyDescent="0.2">
      <c r="A412" s="54">
        <v>29891</v>
      </c>
      <c r="B412" s="72">
        <f>VLOOKUP(Table91213[[#This Row],[Date]],'DB Details'!$A:$L,2)</f>
        <v>32.799999999999997</v>
      </c>
      <c r="C412" s="56"/>
      <c r="D412" s="70"/>
      <c r="E412" s="138">
        <f>VLOOKUP(Table91213[[#This Row],[Date]],'DB Details'!$A:$L,5)</f>
        <v>58.4</v>
      </c>
      <c r="F412" s="138">
        <f>VLOOKUP(Table91213[[#This Row],[Date]],'DB Details'!$A:$L,6)</f>
        <v>36.1</v>
      </c>
      <c r="G412" s="110"/>
      <c r="H412" s="138">
        <f>VLOOKUP(Table91213[[#This Row],[Date]],'DB Details'!$A:$L,8)</f>
        <v>42.3</v>
      </c>
      <c r="I412" s="138">
        <f>VLOOKUP(Table91213[[#This Row],[Date]],'DB Details'!$A:$L,9)</f>
        <v>40.5</v>
      </c>
      <c r="J412" s="138">
        <f>VLOOKUP(Table91213[[#This Row],[Date]],'DB Details'!$A:$L,10)</f>
        <v>34.799999999999997</v>
      </c>
      <c r="K412" s="110"/>
      <c r="L412" s="138">
        <f>VLOOKUP(Table91213[[#This Row],[Date]],'DB Details'!$A:$L,12)</f>
        <v>36.1</v>
      </c>
    </row>
    <row r="413" spans="1:12" x14ac:dyDescent="0.2">
      <c r="A413" s="54">
        <v>29921</v>
      </c>
      <c r="B413" s="72">
        <f>VLOOKUP(Table91213[[#This Row],[Date]],'DB Details'!$A:$L,2)</f>
        <v>39.1</v>
      </c>
      <c r="C413" s="56"/>
      <c r="D413" s="70"/>
      <c r="E413" s="138">
        <f>VLOOKUP(Table91213[[#This Row],[Date]],'DB Details'!$A:$L,5)</f>
        <v>54.7</v>
      </c>
      <c r="F413" s="138">
        <f>VLOOKUP(Table91213[[#This Row],[Date]],'DB Details'!$A:$L,6)</f>
        <v>37.299999999999997</v>
      </c>
      <c r="G413" s="110"/>
      <c r="H413" s="138">
        <f>VLOOKUP(Table91213[[#This Row],[Date]],'DB Details'!$A:$L,8)</f>
        <v>37.200000000000003</v>
      </c>
      <c r="I413" s="138">
        <f>VLOOKUP(Table91213[[#This Row],[Date]],'DB Details'!$A:$L,9)</f>
        <v>41.2</v>
      </c>
      <c r="J413" s="138">
        <f>VLOOKUP(Table91213[[#This Row],[Date]],'DB Details'!$A:$L,10)</f>
        <v>34</v>
      </c>
      <c r="K413" s="110"/>
      <c r="L413" s="138">
        <f>VLOOKUP(Table91213[[#This Row],[Date]],'DB Details'!$A:$L,12)</f>
        <v>37.799999999999997</v>
      </c>
    </row>
    <row r="414" spans="1:12" x14ac:dyDescent="0.2">
      <c r="A414" s="54">
        <v>29952</v>
      </c>
      <c r="B414" s="72">
        <f>VLOOKUP(Table91213[[#This Row],[Date]],'DB Details'!$A:$L,2)</f>
        <v>39.9</v>
      </c>
      <c r="C414" s="56"/>
      <c r="D414" s="70"/>
      <c r="E414" s="138">
        <f>VLOOKUP(Table91213[[#This Row],[Date]],'DB Details'!$A:$L,5)</f>
        <v>48.8</v>
      </c>
      <c r="F414" s="138">
        <f>VLOOKUP(Table91213[[#This Row],[Date]],'DB Details'!$A:$L,6)</f>
        <v>39</v>
      </c>
      <c r="G414" s="110"/>
      <c r="H414" s="138">
        <f>VLOOKUP(Table91213[[#This Row],[Date]],'DB Details'!$A:$L,8)</f>
        <v>35.799999999999997</v>
      </c>
      <c r="I414" s="138">
        <f>VLOOKUP(Table91213[[#This Row],[Date]],'DB Details'!$A:$L,9)</f>
        <v>40.1</v>
      </c>
      <c r="J414" s="138">
        <f>VLOOKUP(Table91213[[#This Row],[Date]],'DB Details'!$A:$L,10)</f>
        <v>34.5</v>
      </c>
      <c r="K414" s="110"/>
      <c r="L414" s="138">
        <f>VLOOKUP(Table91213[[#This Row],[Date]],'DB Details'!$A:$L,12)</f>
        <v>38.200000000000003</v>
      </c>
    </row>
    <row r="415" spans="1:12" x14ac:dyDescent="0.2">
      <c r="A415" s="54">
        <v>29983</v>
      </c>
      <c r="B415" s="72">
        <f>VLOOKUP(Table91213[[#This Row],[Date]],'DB Details'!$A:$L,2)</f>
        <v>38.6</v>
      </c>
      <c r="C415" s="56"/>
      <c r="D415" s="70"/>
      <c r="E415" s="138">
        <f>VLOOKUP(Table91213[[#This Row],[Date]],'DB Details'!$A:$L,5)</f>
        <v>45.3</v>
      </c>
      <c r="F415" s="138">
        <f>VLOOKUP(Table91213[[#This Row],[Date]],'DB Details'!$A:$L,6)</f>
        <v>40.1</v>
      </c>
      <c r="G415" s="110"/>
      <c r="H415" s="138">
        <f>VLOOKUP(Table91213[[#This Row],[Date]],'DB Details'!$A:$L,8)</f>
        <v>34.700000000000003</v>
      </c>
      <c r="I415" s="138">
        <f>VLOOKUP(Table91213[[#This Row],[Date]],'DB Details'!$A:$L,9)</f>
        <v>40.799999999999997</v>
      </c>
      <c r="J415" s="138">
        <f>VLOOKUP(Table91213[[#This Row],[Date]],'DB Details'!$A:$L,10)</f>
        <v>35.5</v>
      </c>
      <c r="K415" s="110"/>
      <c r="L415" s="138">
        <f>VLOOKUP(Table91213[[#This Row],[Date]],'DB Details'!$A:$L,12)</f>
        <v>38.299999999999997</v>
      </c>
    </row>
    <row r="416" spans="1:12" x14ac:dyDescent="0.2">
      <c r="A416" s="54">
        <v>30011</v>
      </c>
      <c r="B416" s="72">
        <f>VLOOKUP(Table91213[[#This Row],[Date]],'DB Details'!$A:$L,2)</f>
        <v>40.4</v>
      </c>
      <c r="C416" s="56"/>
      <c r="D416" s="70"/>
      <c r="E416" s="138">
        <f>VLOOKUP(Table91213[[#This Row],[Date]],'DB Details'!$A:$L,5)</f>
        <v>35.4</v>
      </c>
      <c r="F416" s="138">
        <f>VLOOKUP(Table91213[[#This Row],[Date]],'DB Details'!$A:$L,6)</f>
        <v>38</v>
      </c>
      <c r="G416" s="110"/>
      <c r="H416" s="138">
        <f>VLOOKUP(Table91213[[#This Row],[Date]],'DB Details'!$A:$L,8)</f>
        <v>31.2</v>
      </c>
      <c r="I416" s="138">
        <f>VLOOKUP(Table91213[[#This Row],[Date]],'DB Details'!$A:$L,9)</f>
        <v>36.4</v>
      </c>
      <c r="J416" s="138">
        <f>VLOOKUP(Table91213[[#This Row],[Date]],'DB Details'!$A:$L,10)</f>
        <v>33.1</v>
      </c>
      <c r="K416" s="110"/>
      <c r="L416" s="138">
        <f>VLOOKUP(Table91213[[#This Row],[Date]],'DB Details'!$A:$L,12)</f>
        <v>36.799999999999997</v>
      </c>
    </row>
    <row r="417" spans="1:12" x14ac:dyDescent="0.2">
      <c r="A417" s="54">
        <v>30042</v>
      </c>
      <c r="B417" s="72">
        <f>VLOOKUP(Table91213[[#This Row],[Date]],'DB Details'!$A:$L,2)</f>
        <v>40.9</v>
      </c>
      <c r="C417" s="56"/>
      <c r="D417" s="70"/>
      <c r="E417" s="138">
        <f>VLOOKUP(Table91213[[#This Row],[Date]],'DB Details'!$A:$L,5)</f>
        <v>35.700000000000003</v>
      </c>
      <c r="F417" s="138">
        <f>VLOOKUP(Table91213[[#This Row],[Date]],'DB Details'!$A:$L,6)</f>
        <v>41.3</v>
      </c>
      <c r="G417" s="110"/>
      <c r="H417" s="138">
        <f>VLOOKUP(Table91213[[#This Row],[Date]],'DB Details'!$A:$L,8)</f>
        <v>31.5</v>
      </c>
      <c r="I417" s="138">
        <f>VLOOKUP(Table91213[[#This Row],[Date]],'DB Details'!$A:$L,9)</f>
        <v>38.200000000000003</v>
      </c>
      <c r="J417" s="138">
        <f>VLOOKUP(Table91213[[#This Row],[Date]],'DB Details'!$A:$L,10)</f>
        <v>31.7</v>
      </c>
      <c r="K417" s="110"/>
      <c r="L417" s="138">
        <f>VLOOKUP(Table91213[[#This Row],[Date]],'DB Details'!$A:$L,12)</f>
        <v>37.799999999999997</v>
      </c>
    </row>
    <row r="418" spans="1:12" x14ac:dyDescent="0.2">
      <c r="A418" s="54">
        <v>30072</v>
      </c>
      <c r="B418" s="72">
        <f>VLOOKUP(Table91213[[#This Row],[Date]],'DB Details'!$A:$L,2)</f>
        <v>38.1</v>
      </c>
      <c r="C418" s="56"/>
      <c r="D418" s="70"/>
      <c r="E418" s="138">
        <f>VLOOKUP(Table91213[[#This Row],[Date]],'DB Details'!$A:$L,5)</f>
        <v>41.4</v>
      </c>
      <c r="F418" s="138">
        <f>VLOOKUP(Table91213[[#This Row],[Date]],'DB Details'!$A:$L,6)</f>
        <v>37.200000000000003</v>
      </c>
      <c r="G418" s="110"/>
      <c r="H418" s="138">
        <f>VLOOKUP(Table91213[[#This Row],[Date]],'DB Details'!$A:$L,8)</f>
        <v>28.8</v>
      </c>
      <c r="I418" s="138">
        <f>VLOOKUP(Table91213[[#This Row],[Date]],'DB Details'!$A:$L,9)</f>
        <v>42.1</v>
      </c>
      <c r="J418" s="138">
        <f>VLOOKUP(Table91213[[#This Row],[Date]],'DB Details'!$A:$L,10)</f>
        <v>27.8</v>
      </c>
      <c r="K418" s="110"/>
      <c r="L418" s="138">
        <f>VLOOKUP(Table91213[[#This Row],[Date]],'DB Details'!$A:$L,12)</f>
        <v>35.5</v>
      </c>
    </row>
    <row r="419" spans="1:12" x14ac:dyDescent="0.2">
      <c r="A419" s="54">
        <v>30103</v>
      </c>
      <c r="B419" s="72">
        <f>VLOOKUP(Table91213[[#This Row],[Date]],'DB Details'!$A:$L,2)</f>
        <v>42</v>
      </c>
      <c r="C419" s="56"/>
      <c r="D419" s="70"/>
      <c r="E419" s="138">
        <f>VLOOKUP(Table91213[[#This Row],[Date]],'DB Details'!$A:$L,5)</f>
        <v>39.6</v>
      </c>
      <c r="F419" s="138">
        <f>VLOOKUP(Table91213[[#This Row],[Date]],'DB Details'!$A:$L,6)</f>
        <v>39.4</v>
      </c>
      <c r="G419" s="110"/>
      <c r="H419" s="138">
        <f>VLOOKUP(Table91213[[#This Row],[Date]],'DB Details'!$A:$L,8)</f>
        <v>29.4</v>
      </c>
      <c r="I419" s="138">
        <f>VLOOKUP(Table91213[[#This Row],[Date]],'DB Details'!$A:$L,9)</f>
        <v>45.2</v>
      </c>
      <c r="J419" s="138">
        <f>VLOOKUP(Table91213[[#This Row],[Date]],'DB Details'!$A:$L,10)</f>
        <v>30.8</v>
      </c>
      <c r="K419" s="110"/>
      <c r="L419" s="138">
        <f>VLOOKUP(Table91213[[#This Row],[Date]],'DB Details'!$A:$L,12)</f>
        <v>38.299999999999997</v>
      </c>
    </row>
    <row r="420" spans="1:12" x14ac:dyDescent="0.2">
      <c r="A420" s="54">
        <v>30133</v>
      </c>
      <c r="B420" s="72">
        <f>VLOOKUP(Table91213[[#This Row],[Date]],'DB Details'!$A:$L,2)</f>
        <v>40.700000000000003</v>
      </c>
      <c r="C420" s="56"/>
      <c r="D420" s="70"/>
      <c r="E420" s="138">
        <f>VLOOKUP(Table91213[[#This Row],[Date]],'DB Details'!$A:$L,5)</f>
        <v>40.799999999999997</v>
      </c>
      <c r="F420" s="138">
        <f>VLOOKUP(Table91213[[#This Row],[Date]],'DB Details'!$A:$L,6)</f>
        <v>41.1</v>
      </c>
      <c r="G420" s="110"/>
      <c r="H420" s="138">
        <f>VLOOKUP(Table91213[[#This Row],[Date]],'DB Details'!$A:$L,8)</f>
        <v>29.5</v>
      </c>
      <c r="I420" s="138">
        <f>VLOOKUP(Table91213[[#This Row],[Date]],'DB Details'!$A:$L,9)</f>
        <v>45.8</v>
      </c>
      <c r="J420" s="138">
        <f>VLOOKUP(Table91213[[#This Row],[Date]],'DB Details'!$A:$L,10)</f>
        <v>30.5</v>
      </c>
      <c r="K420" s="110"/>
      <c r="L420" s="138">
        <f>VLOOKUP(Table91213[[#This Row],[Date]],'DB Details'!$A:$L,12)</f>
        <v>38.4</v>
      </c>
    </row>
    <row r="421" spans="1:12" x14ac:dyDescent="0.2">
      <c r="A421" s="54">
        <v>30164</v>
      </c>
      <c r="B421" s="72">
        <f>VLOOKUP(Table91213[[#This Row],[Date]],'DB Details'!$A:$L,2)</f>
        <v>40.1</v>
      </c>
      <c r="C421" s="56"/>
      <c r="D421" s="70"/>
      <c r="E421" s="138">
        <f>VLOOKUP(Table91213[[#This Row],[Date]],'DB Details'!$A:$L,5)</f>
        <v>39.200000000000003</v>
      </c>
      <c r="F421" s="138">
        <f>VLOOKUP(Table91213[[#This Row],[Date]],'DB Details'!$A:$L,6)</f>
        <v>39.9</v>
      </c>
      <c r="G421" s="110"/>
      <c r="H421" s="138">
        <f>VLOOKUP(Table91213[[#This Row],[Date]],'DB Details'!$A:$L,8)</f>
        <v>31.6</v>
      </c>
      <c r="I421" s="138">
        <f>VLOOKUP(Table91213[[#This Row],[Date]],'DB Details'!$A:$L,9)</f>
        <v>45.3</v>
      </c>
      <c r="J421" s="138">
        <f>VLOOKUP(Table91213[[#This Row],[Date]],'DB Details'!$A:$L,10)</f>
        <v>31.8</v>
      </c>
      <c r="K421" s="110"/>
      <c r="L421" s="138">
        <f>VLOOKUP(Table91213[[#This Row],[Date]],'DB Details'!$A:$L,12)</f>
        <v>38.299999999999997</v>
      </c>
    </row>
    <row r="422" spans="1:12" x14ac:dyDescent="0.2">
      <c r="A422" s="54">
        <v>30195</v>
      </c>
      <c r="B422" s="72">
        <f>VLOOKUP(Table91213[[#This Row],[Date]],'DB Details'!$A:$L,2)</f>
        <v>40.4</v>
      </c>
      <c r="C422" s="56"/>
      <c r="D422" s="70"/>
      <c r="E422" s="138">
        <f>VLOOKUP(Table91213[[#This Row],[Date]],'DB Details'!$A:$L,5)</f>
        <v>41.2</v>
      </c>
      <c r="F422" s="138">
        <f>VLOOKUP(Table91213[[#This Row],[Date]],'DB Details'!$A:$L,6)</f>
        <v>41.3</v>
      </c>
      <c r="G422" s="110"/>
      <c r="H422" s="138">
        <f>VLOOKUP(Table91213[[#This Row],[Date]],'DB Details'!$A:$L,8)</f>
        <v>33.6</v>
      </c>
      <c r="I422" s="138">
        <f>VLOOKUP(Table91213[[#This Row],[Date]],'DB Details'!$A:$L,9)</f>
        <v>45.9</v>
      </c>
      <c r="J422" s="138">
        <f>VLOOKUP(Table91213[[#This Row],[Date]],'DB Details'!$A:$L,10)</f>
        <v>30.6</v>
      </c>
      <c r="K422" s="110"/>
      <c r="L422" s="138">
        <f>VLOOKUP(Table91213[[#This Row],[Date]],'DB Details'!$A:$L,12)</f>
        <v>38.799999999999997</v>
      </c>
    </row>
    <row r="423" spans="1:12" x14ac:dyDescent="0.2">
      <c r="A423" s="54">
        <v>30225</v>
      </c>
      <c r="B423" s="72">
        <f>VLOOKUP(Table91213[[#This Row],[Date]],'DB Details'!$A:$L,2)</f>
        <v>41.9</v>
      </c>
      <c r="C423" s="56"/>
      <c r="D423" s="70"/>
      <c r="E423" s="138">
        <f>VLOOKUP(Table91213[[#This Row],[Date]],'DB Details'!$A:$L,5)</f>
        <v>41</v>
      </c>
      <c r="F423" s="138">
        <f>VLOOKUP(Table91213[[#This Row],[Date]],'DB Details'!$A:$L,6)</f>
        <v>42</v>
      </c>
      <c r="G423" s="110"/>
      <c r="H423" s="138">
        <f>VLOOKUP(Table91213[[#This Row],[Date]],'DB Details'!$A:$L,8)</f>
        <v>32.5</v>
      </c>
      <c r="I423" s="138">
        <f>VLOOKUP(Table91213[[#This Row],[Date]],'DB Details'!$A:$L,9)</f>
        <v>46.5</v>
      </c>
      <c r="J423" s="138">
        <f>VLOOKUP(Table91213[[#This Row],[Date]],'DB Details'!$A:$L,10)</f>
        <v>30.6</v>
      </c>
      <c r="K423" s="110"/>
      <c r="L423" s="138">
        <f>VLOOKUP(Table91213[[#This Row],[Date]],'DB Details'!$A:$L,12)</f>
        <v>39.4</v>
      </c>
    </row>
    <row r="424" spans="1:12" x14ac:dyDescent="0.2">
      <c r="A424" s="54">
        <v>30256</v>
      </c>
      <c r="B424" s="72">
        <f>VLOOKUP(Table91213[[#This Row],[Date]],'DB Details'!$A:$L,2)</f>
        <v>41.5</v>
      </c>
      <c r="C424" s="56"/>
      <c r="D424" s="70"/>
      <c r="E424" s="138">
        <f>VLOOKUP(Table91213[[#This Row],[Date]],'DB Details'!$A:$L,5)</f>
        <v>37.299999999999997</v>
      </c>
      <c r="F424" s="138">
        <f>VLOOKUP(Table91213[[#This Row],[Date]],'DB Details'!$A:$L,6)</f>
        <v>42.6</v>
      </c>
      <c r="G424" s="110"/>
      <c r="H424" s="138">
        <f>VLOOKUP(Table91213[[#This Row],[Date]],'DB Details'!$A:$L,8)</f>
        <v>33.6</v>
      </c>
      <c r="I424" s="138">
        <f>VLOOKUP(Table91213[[#This Row],[Date]],'DB Details'!$A:$L,9)</f>
        <v>46.9</v>
      </c>
      <c r="J424" s="138">
        <f>VLOOKUP(Table91213[[#This Row],[Date]],'DB Details'!$A:$L,10)</f>
        <v>28.2</v>
      </c>
      <c r="K424" s="110"/>
      <c r="L424" s="138">
        <f>VLOOKUP(Table91213[[#This Row],[Date]],'DB Details'!$A:$L,12)</f>
        <v>39.200000000000003</v>
      </c>
    </row>
    <row r="425" spans="1:12" x14ac:dyDescent="0.2">
      <c r="A425" s="54">
        <v>30286</v>
      </c>
      <c r="B425" s="72">
        <f>VLOOKUP(Table91213[[#This Row],[Date]],'DB Details'!$A:$L,2)</f>
        <v>46</v>
      </c>
      <c r="C425" s="56"/>
      <c r="D425" s="70"/>
      <c r="E425" s="138">
        <f>VLOOKUP(Table91213[[#This Row],[Date]],'DB Details'!$A:$L,5)</f>
        <v>39.1</v>
      </c>
      <c r="F425" s="138">
        <f>VLOOKUP(Table91213[[#This Row],[Date]],'DB Details'!$A:$L,6)</f>
        <v>44</v>
      </c>
      <c r="G425" s="110"/>
      <c r="H425" s="138">
        <f>VLOOKUP(Table91213[[#This Row],[Date]],'DB Details'!$A:$L,8)</f>
        <v>34.700000000000003</v>
      </c>
      <c r="I425" s="138">
        <f>VLOOKUP(Table91213[[#This Row],[Date]],'DB Details'!$A:$L,9)</f>
        <v>48.6</v>
      </c>
      <c r="J425" s="138">
        <f>VLOOKUP(Table91213[[#This Row],[Date]],'DB Details'!$A:$L,10)</f>
        <v>36.299999999999997</v>
      </c>
      <c r="K425" s="110"/>
      <c r="L425" s="138">
        <f>VLOOKUP(Table91213[[#This Row],[Date]],'DB Details'!$A:$L,12)</f>
        <v>42.8</v>
      </c>
    </row>
    <row r="426" spans="1:12" x14ac:dyDescent="0.2">
      <c r="A426" s="54">
        <v>30317</v>
      </c>
      <c r="B426" s="72">
        <f>VLOOKUP(Table91213[[#This Row],[Date]],'DB Details'!$A:$L,2)</f>
        <v>50.3</v>
      </c>
      <c r="C426" s="56"/>
      <c r="D426" s="70"/>
      <c r="E426" s="138">
        <f>VLOOKUP(Table91213[[#This Row],[Date]],'DB Details'!$A:$L,5)</f>
        <v>43.7</v>
      </c>
      <c r="F426" s="138">
        <f>VLOOKUP(Table91213[[#This Row],[Date]],'DB Details'!$A:$L,6)</f>
        <v>50.8</v>
      </c>
      <c r="G426" s="110"/>
      <c r="H426" s="138">
        <f>VLOOKUP(Table91213[[#This Row],[Date]],'DB Details'!$A:$L,8)</f>
        <v>36.299999999999997</v>
      </c>
      <c r="I426" s="138">
        <f>VLOOKUP(Table91213[[#This Row],[Date]],'DB Details'!$A:$L,9)</f>
        <v>46.7</v>
      </c>
      <c r="J426" s="138">
        <f>VLOOKUP(Table91213[[#This Row],[Date]],'DB Details'!$A:$L,10)</f>
        <v>37.700000000000003</v>
      </c>
      <c r="K426" s="110"/>
      <c r="L426" s="138">
        <f>VLOOKUP(Table91213[[#This Row],[Date]],'DB Details'!$A:$L,12)</f>
        <v>46</v>
      </c>
    </row>
    <row r="427" spans="1:12" x14ac:dyDescent="0.2">
      <c r="A427" s="54">
        <v>30348</v>
      </c>
      <c r="B427" s="72">
        <f>VLOOKUP(Table91213[[#This Row],[Date]],'DB Details'!$A:$L,2)</f>
        <v>60.6</v>
      </c>
      <c r="C427" s="56"/>
      <c r="D427" s="70"/>
      <c r="E427" s="138">
        <f>VLOOKUP(Table91213[[#This Row],[Date]],'DB Details'!$A:$L,5)</f>
        <v>48.7</v>
      </c>
      <c r="F427" s="138">
        <f>VLOOKUP(Table91213[[#This Row],[Date]],'DB Details'!$A:$L,6)</f>
        <v>61.1</v>
      </c>
      <c r="G427" s="110"/>
      <c r="H427" s="138">
        <f>VLOOKUP(Table91213[[#This Row],[Date]],'DB Details'!$A:$L,8)</f>
        <v>40.1</v>
      </c>
      <c r="I427" s="138">
        <f>VLOOKUP(Table91213[[#This Row],[Date]],'DB Details'!$A:$L,9)</f>
        <v>49.9</v>
      </c>
      <c r="J427" s="138">
        <f>VLOOKUP(Table91213[[#This Row],[Date]],'DB Details'!$A:$L,10)</f>
        <v>47.4</v>
      </c>
      <c r="K427" s="110"/>
      <c r="L427" s="138">
        <f>VLOOKUP(Table91213[[#This Row],[Date]],'DB Details'!$A:$L,12)</f>
        <v>54.4</v>
      </c>
    </row>
    <row r="428" spans="1:12" x14ac:dyDescent="0.2">
      <c r="A428" s="54">
        <v>30376</v>
      </c>
      <c r="B428" s="72">
        <f>VLOOKUP(Table91213[[#This Row],[Date]],'DB Details'!$A:$L,2)</f>
        <v>60.8</v>
      </c>
      <c r="C428" s="56"/>
      <c r="D428" s="70"/>
      <c r="E428" s="138">
        <f>VLOOKUP(Table91213[[#This Row],[Date]],'DB Details'!$A:$L,5)</f>
        <v>47.9</v>
      </c>
      <c r="F428" s="138">
        <f>VLOOKUP(Table91213[[#This Row],[Date]],'DB Details'!$A:$L,6)</f>
        <v>58.4</v>
      </c>
      <c r="G428" s="110"/>
      <c r="H428" s="138">
        <f>VLOOKUP(Table91213[[#This Row],[Date]],'DB Details'!$A:$L,8)</f>
        <v>44.2</v>
      </c>
      <c r="I428" s="138">
        <f>VLOOKUP(Table91213[[#This Row],[Date]],'DB Details'!$A:$L,9)</f>
        <v>50.8</v>
      </c>
      <c r="J428" s="138">
        <f>VLOOKUP(Table91213[[#This Row],[Date]],'DB Details'!$A:$L,10)</f>
        <v>45.1</v>
      </c>
      <c r="K428" s="110"/>
      <c r="L428" s="138">
        <f>VLOOKUP(Table91213[[#This Row],[Date]],'DB Details'!$A:$L,12)</f>
        <v>53.9</v>
      </c>
    </row>
    <row r="429" spans="1:12" x14ac:dyDescent="0.2">
      <c r="A429" s="54">
        <v>30407</v>
      </c>
      <c r="B429" s="72">
        <f>VLOOKUP(Table91213[[#This Row],[Date]],'DB Details'!$A:$L,2)</f>
        <v>59.4</v>
      </c>
      <c r="C429" s="56"/>
      <c r="D429" s="70"/>
      <c r="E429" s="138">
        <f>VLOOKUP(Table91213[[#This Row],[Date]],'DB Details'!$A:$L,5)</f>
        <v>55.6</v>
      </c>
      <c r="F429" s="138">
        <f>VLOOKUP(Table91213[[#This Row],[Date]],'DB Details'!$A:$L,6)</f>
        <v>58.2</v>
      </c>
      <c r="G429" s="110"/>
      <c r="H429" s="138">
        <f>VLOOKUP(Table91213[[#This Row],[Date]],'DB Details'!$A:$L,8)</f>
        <v>46</v>
      </c>
      <c r="I429" s="138">
        <f>VLOOKUP(Table91213[[#This Row],[Date]],'DB Details'!$A:$L,9)</f>
        <v>52.7</v>
      </c>
      <c r="J429" s="138">
        <f>VLOOKUP(Table91213[[#This Row],[Date]],'DB Details'!$A:$L,10)</f>
        <v>46.4</v>
      </c>
      <c r="K429" s="110"/>
      <c r="L429" s="138">
        <f>VLOOKUP(Table91213[[#This Row],[Date]],'DB Details'!$A:$L,12)</f>
        <v>54.2</v>
      </c>
    </row>
    <row r="430" spans="1:12" x14ac:dyDescent="0.2">
      <c r="A430" s="54">
        <v>30437</v>
      </c>
      <c r="B430" s="72">
        <f>VLOOKUP(Table91213[[#This Row],[Date]],'DB Details'!$A:$L,2)</f>
        <v>61.8</v>
      </c>
      <c r="C430" s="56"/>
      <c r="D430" s="70"/>
      <c r="E430" s="138">
        <f>VLOOKUP(Table91213[[#This Row],[Date]],'DB Details'!$A:$L,5)</f>
        <v>60.3</v>
      </c>
      <c r="F430" s="138">
        <f>VLOOKUP(Table91213[[#This Row],[Date]],'DB Details'!$A:$L,6)</f>
        <v>61.5</v>
      </c>
      <c r="G430" s="110"/>
      <c r="H430" s="138">
        <f>VLOOKUP(Table91213[[#This Row],[Date]],'DB Details'!$A:$L,8)</f>
        <v>45.7</v>
      </c>
      <c r="I430" s="138">
        <f>VLOOKUP(Table91213[[#This Row],[Date]],'DB Details'!$A:$L,9)</f>
        <v>51.9</v>
      </c>
      <c r="J430" s="138">
        <f>VLOOKUP(Table91213[[#This Row],[Date]],'DB Details'!$A:$L,10)</f>
        <v>49.2</v>
      </c>
      <c r="K430" s="110"/>
      <c r="L430" s="138">
        <f>VLOOKUP(Table91213[[#This Row],[Date]],'DB Details'!$A:$L,12)</f>
        <v>56.1</v>
      </c>
    </row>
    <row r="431" spans="1:12" x14ac:dyDescent="0.2">
      <c r="A431" s="54">
        <v>30468</v>
      </c>
      <c r="B431" s="72">
        <f>VLOOKUP(Table91213[[#This Row],[Date]],'DB Details'!$A:$L,2)</f>
        <v>62.3</v>
      </c>
      <c r="C431" s="56"/>
      <c r="D431" s="70"/>
      <c r="E431" s="138">
        <f>VLOOKUP(Table91213[[#This Row],[Date]],'DB Details'!$A:$L,5)</f>
        <v>61.5</v>
      </c>
      <c r="F431" s="138">
        <f>VLOOKUP(Table91213[[#This Row],[Date]],'DB Details'!$A:$L,6)</f>
        <v>63.2</v>
      </c>
      <c r="G431" s="110"/>
      <c r="H431" s="138">
        <f>VLOOKUP(Table91213[[#This Row],[Date]],'DB Details'!$A:$L,8)</f>
        <v>45.7</v>
      </c>
      <c r="I431" s="138">
        <f>VLOOKUP(Table91213[[#This Row],[Date]],'DB Details'!$A:$L,9)</f>
        <v>56.8</v>
      </c>
      <c r="J431" s="138">
        <f>VLOOKUP(Table91213[[#This Row],[Date]],'DB Details'!$A:$L,10)</f>
        <v>49.7</v>
      </c>
      <c r="K431" s="110"/>
      <c r="L431" s="138">
        <f>VLOOKUP(Table91213[[#This Row],[Date]],'DB Details'!$A:$L,12)</f>
        <v>57.5</v>
      </c>
    </row>
    <row r="432" spans="1:12" x14ac:dyDescent="0.2">
      <c r="A432" s="54">
        <v>30498</v>
      </c>
      <c r="B432" s="72">
        <f>VLOOKUP(Table91213[[#This Row],[Date]],'DB Details'!$A:$L,2)</f>
        <v>70.3</v>
      </c>
      <c r="C432" s="56"/>
      <c r="D432" s="70"/>
      <c r="E432" s="138">
        <f>VLOOKUP(Table91213[[#This Row],[Date]],'DB Details'!$A:$L,5)</f>
        <v>63.2</v>
      </c>
      <c r="F432" s="138">
        <f>VLOOKUP(Table91213[[#This Row],[Date]],'DB Details'!$A:$L,6)</f>
        <v>71.5</v>
      </c>
      <c r="G432" s="110"/>
      <c r="H432" s="138">
        <f>VLOOKUP(Table91213[[#This Row],[Date]],'DB Details'!$A:$L,8)</f>
        <v>50.8</v>
      </c>
      <c r="I432" s="138">
        <f>VLOOKUP(Table91213[[#This Row],[Date]],'DB Details'!$A:$L,9)</f>
        <v>58.9</v>
      </c>
      <c r="J432" s="138">
        <f>VLOOKUP(Table91213[[#This Row],[Date]],'DB Details'!$A:$L,10)</f>
        <v>53.7</v>
      </c>
      <c r="K432" s="110"/>
      <c r="L432" s="138">
        <f>VLOOKUP(Table91213[[#This Row],[Date]],'DB Details'!$A:$L,12)</f>
        <v>63.6</v>
      </c>
    </row>
    <row r="433" spans="1:12" x14ac:dyDescent="0.2">
      <c r="A433" s="54">
        <v>30529</v>
      </c>
      <c r="B433" s="72">
        <f>VLOOKUP(Table91213[[#This Row],[Date]],'DB Details'!$A:$L,2)</f>
        <v>68.099999999999994</v>
      </c>
      <c r="C433" s="56"/>
      <c r="D433" s="70"/>
      <c r="E433" s="138">
        <f>VLOOKUP(Table91213[[#This Row],[Date]],'DB Details'!$A:$L,5)</f>
        <v>69.400000000000006</v>
      </c>
      <c r="F433" s="138">
        <f>VLOOKUP(Table91213[[#This Row],[Date]],'DB Details'!$A:$L,6)</f>
        <v>69.900000000000006</v>
      </c>
      <c r="G433" s="110"/>
      <c r="H433" s="138">
        <f>VLOOKUP(Table91213[[#This Row],[Date]],'DB Details'!$A:$L,8)</f>
        <v>49.3</v>
      </c>
      <c r="I433" s="138">
        <f>VLOOKUP(Table91213[[#This Row],[Date]],'DB Details'!$A:$L,9)</f>
        <v>60.2</v>
      </c>
      <c r="J433" s="138">
        <f>VLOOKUP(Table91213[[#This Row],[Date]],'DB Details'!$A:$L,10)</f>
        <v>56</v>
      </c>
      <c r="K433" s="110"/>
      <c r="L433" s="138">
        <f>VLOOKUP(Table91213[[#This Row],[Date]],'DB Details'!$A:$L,12)</f>
        <v>63.1</v>
      </c>
    </row>
    <row r="434" spans="1:12" x14ac:dyDescent="0.2">
      <c r="A434" s="54">
        <v>30560</v>
      </c>
      <c r="B434" s="72">
        <f>VLOOKUP(Table91213[[#This Row],[Date]],'DB Details'!$A:$L,2)</f>
        <v>66.900000000000006</v>
      </c>
      <c r="C434" s="56"/>
      <c r="D434" s="70"/>
      <c r="E434" s="138">
        <f>VLOOKUP(Table91213[[#This Row],[Date]],'DB Details'!$A:$L,5)</f>
        <v>68</v>
      </c>
      <c r="F434" s="138">
        <f>VLOOKUP(Table91213[[#This Row],[Date]],'DB Details'!$A:$L,6)</f>
        <v>67.8</v>
      </c>
      <c r="G434" s="110"/>
      <c r="H434" s="138">
        <f>VLOOKUP(Table91213[[#This Row],[Date]],'DB Details'!$A:$L,8)</f>
        <v>48.6</v>
      </c>
      <c r="I434" s="138">
        <f>VLOOKUP(Table91213[[#This Row],[Date]],'DB Details'!$A:$L,9)</f>
        <v>60.7</v>
      </c>
      <c r="J434" s="138">
        <f>VLOOKUP(Table91213[[#This Row],[Date]],'DB Details'!$A:$L,10)</f>
        <v>57.8</v>
      </c>
      <c r="K434" s="110"/>
      <c r="L434" s="138">
        <f>VLOOKUP(Table91213[[#This Row],[Date]],'DB Details'!$A:$L,12)</f>
        <v>62.5</v>
      </c>
    </row>
    <row r="435" spans="1:12" x14ac:dyDescent="0.2">
      <c r="A435" s="54">
        <v>30590</v>
      </c>
      <c r="B435" s="72">
        <f>VLOOKUP(Table91213[[#This Row],[Date]],'DB Details'!$A:$L,2)</f>
        <v>69.5</v>
      </c>
      <c r="C435" s="56"/>
      <c r="D435" s="70"/>
      <c r="E435" s="138">
        <f>VLOOKUP(Table91213[[#This Row],[Date]],'DB Details'!$A:$L,5)</f>
        <v>69.3</v>
      </c>
      <c r="F435" s="138">
        <f>VLOOKUP(Table91213[[#This Row],[Date]],'DB Details'!$A:$L,6)</f>
        <v>69.599999999999994</v>
      </c>
      <c r="G435" s="110"/>
      <c r="H435" s="138">
        <f>VLOOKUP(Table91213[[#This Row],[Date]],'DB Details'!$A:$L,8)</f>
        <v>52.1</v>
      </c>
      <c r="I435" s="138">
        <f>VLOOKUP(Table91213[[#This Row],[Date]],'DB Details'!$A:$L,9)</f>
        <v>62.8</v>
      </c>
      <c r="J435" s="138">
        <f>VLOOKUP(Table91213[[#This Row],[Date]],'DB Details'!$A:$L,10)</f>
        <v>57.6</v>
      </c>
      <c r="K435" s="110"/>
      <c r="L435" s="138">
        <f>VLOOKUP(Table91213[[#This Row],[Date]],'DB Details'!$A:$L,12)</f>
        <v>64.400000000000006</v>
      </c>
    </row>
    <row r="436" spans="1:12" x14ac:dyDescent="0.2">
      <c r="A436" s="54">
        <v>30621</v>
      </c>
      <c r="B436" s="72">
        <f>VLOOKUP(Table91213[[#This Row],[Date]],'DB Details'!$A:$L,2)</f>
        <v>69.2</v>
      </c>
      <c r="C436" s="56"/>
      <c r="D436" s="70"/>
      <c r="E436" s="138">
        <f>VLOOKUP(Table91213[[#This Row],[Date]],'DB Details'!$A:$L,5)</f>
        <v>68.099999999999994</v>
      </c>
      <c r="F436" s="138">
        <f>VLOOKUP(Table91213[[#This Row],[Date]],'DB Details'!$A:$L,6)</f>
        <v>70.7</v>
      </c>
      <c r="G436" s="110"/>
      <c r="H436" s="138">
        <f>VLOOKUP(Table91213[[#This Row],[Date]],'DB Details'!$A:$L,8)</f>
        <v>55</v>
      </c>
      <c r="I436" s="138">
        <f>VLOOKUP(Table91213[[#This Row],[Date]],'DB Details'!$A:$L,9)</f>
        <v>67.5</v>
      </c>
      <c r="J436" s="138">
        <f>VLOOKUP(Table91213[[#This Row],[Date]],'DB Details'!$A:$L,10)</f>
        <v>59.7</v>
      </c>
      <c r="K436" s="110"/>
      <c r="L436" s="138">
        <f>VLOOKUP(Table91213[[#This Row],[Date]],'DB Details'!$A:$L,12)</f>
        <v>66</v>
      </c>
    </row>
    <row r="437" spans="1:12" x14ac:dyDescent="0.2">
      <c r="A437" s="54">
        <v>30651</v>
      </c>
      <c r="B437" s="72">
        <f>VLOOKUP(Table91213[[#This Row],[Date]],'DB Details'!$A:$L,2)</f>
        <v>74.8</v>
      </c>
      <c r="C437" s="56"/>
      <c r="D437" s="70"/>
      <c r="E437" s="138">
        <f>VLOOKUP(Table91213[[#This Row],[Date]],'DB Details'!$A:$L,5)</f>
        <v>71.400000000000006</v>
      </c>
      <c r="F437" s="138">
        <f>VLOOKUP(Table91213[[#This Row],[Date]],'DB Details'!$A:$L,6)</f>
        <v>80.599999999999994</v>
      </c>
      <c r="G437" s="110"/>
      <c r="H437" s="138">
        <f>VLOOKUP(Table91213[[#This Row],[Date]],'DB Details'!$A:$L,8)</f>
        <v>59.6</v>
      </c>
      <c r="I437" s="138">
        <f>VLOOKUP(Table91213[[#This Row],[Date]],'DB Details'!$A:$L,9)</f>
        <v>62.1</v>
      </c>
      <c r="J437" s="138">
        <f>VLOOKUP(Table91213[[#This Row],[Date]],'DB Details'!$A:$L,10)</f>
        <v>60.4</v>
      </c>
      <c r="K437" s="110"/>
      <c r="L437" s="138">
        <f>VLOOKUP(Table91213[[#This Row],[Date]],'DB Details'!$A:$L,12)</f>
        <v>69.900000000000006</v>
      </c>
    </row>
    <row r="438" spans="1:12" x14ac:dyDescent="0.2">
      <c r="A438" s="54">
        <v>30682</v>
      </c>
      <c r="B438" s="72">
        <f>VLOOKUP(Table91213[[#This Row],[Date]],'DB Details'!$A:$L,2)</f>
        <v>63.7</v>
      </c>
      <c r="C438" s="56"/>
      <c r="D438" s="70"/>
      <c r="E438" s="138">
        <f>VLOOKUP(Table91213[[#This Row],[Date]],'DB Details'!$A:$L,5)</f>
        <v>64.400000000000006</v>
      </c>
      <c r="F438" s="138">
        <f>VLOOKUP(Table91213[[#This Row],[Date]],'DB Details'!$A:$L,6)</f>
        <v>59.9</v>
      </c>
      <c r="G438" s="110"/>
      <c r="H438" s="138">
        <f>VLOOKUP(Table91213[[#This Row],[Date]],'DB Details'!$A:$L,8)</f>
        <v>52.7</v>
      </c>
      <c r="I438" s="138">
        <f>VLOOKUP(Table91213[[#This Row],[Date]],'DB Details'!$A:$L,9)</f>
        <v>64.400000000000006</v>
      </c>
      <c r="J438" s="138">
        <f>VLOOKUP(Table91213[[#This Row],[Date]],'DB Details'!$A:$L,10)</f>
        <v>57.6</v>
      </c>
      <c r="K438" s="110"/>
      <c r="L438" s="138">
        <f>VLOOKUP(Table91213[[#This Row],[Date]],'DB Details'!$A:$L,12)</f>
        <v>60.5</v>
      </c>
    </row>
    <row r="439" spans="1:12" x14ac:dyDescent="0.2">
      <c r="A439" s="54">
        <v>30713</v>
      </c>
      <c r="B439" s="72">
        <f>VLOOKUP(Table91213[[#This Row],[Date]],'DB Details'!$A:$L,2)</f>
        <v>64.900000000000006</v>
      </c>
      <c r="C439" s="56"/>
      <c r="D439" s="70"/>
      <c r="E439" s="138">
        <f>VLOOKUP(Table91213[[#This Row],[Date]],'DB Details'!$A:$L,5)</f>
        <v>71.099999999999994</v>
      </c>
      <c r="F439" s="138">
        <f>VLOOKUP(Table91213[[#This Row],[Date]],'DB Details'!$A:$L,6)</f>
        <v>64</v>
      </c>
      <c r="G439" s="110"/>
      <c r="H439" s="138">
        <f>VLOOKUP(Table91213[[#This Row],[Date]],'DB Details'!$A:$L,8)</f>
        <v>52.7</v>
      </c>
      <c r="I439" s="138">
        <f>VLOOKUP(Table91213[[#This Row],[Date]],'DB Details'!$A:$L,9)</f>
        <v>61.5</v>
      </c>
      <c r="J439" s="138">
        <f>VLOOKUP(Table91213[[#This Row],[Date]],'DB Details'!$A:$L,10)</f>
        <v>56.4</v>
      </c>
      <c r="K439" s="110"/>
      <c r="L439" s="138">
        <f>VLOOKUP(Table91213[[#This Row],[Date]],'DB Details'!$A:$L,12)</f>
        <v>61.3</v>
      </c>
    </row>
    <row r="440" spans="1:12" x14ac:dyDescent="0.2">
      <c r="A440" s="54">
        <v>30742</v>
      </c>
      <c r="B440" s="72">
        <f>VLOOKUP(Table91213[[#This Row],[Date]],'DB Details'!$A:$L,2)</f>
        <v>60.9</v>
      </c>
      <c r="C440" s="56"/>
      <c r="D440" s="70"/>
      <c r="E440" s="138">
        <f>VLOOKUP(Table91213[[#This Row],[Date]],'DB Details'!$A:$L,5)</f>
        <v>73.599999999999994</v>
      </c>
      <c r="F440" s="138">
        <f>VLOOKUP(Table91213[[#This Row],[Date]],'DB Details'!$A:$L,6)</f>
        <v>61.5</v>
      </c>
      <c r="G440" s="110"/>
      <c r="H440" s="138">
        <f>VLOOKUP(Table91213[[#This Row],[Date]],'DB Details'!$A:$L,8)</f>
        <v>52.7</v>
      </c>
      <c r="I440" s="138">
        <f>VLOOKUP(Table91213[[#This Row],[Date]],'DB Details'!$A:$L,9)</f>
        <v>65.5</v>
      </c>
      <c r="J440" s="138">
        <f>VLOOKUP(Table91213[[#This Row],[Date]],'DB Details'!$A:$L,10)</f>
        <v>51.1</v>
      </c>
      <c r="K440" s="110"/>
      <c r="L440" s="138">
        <f>VLOOKUP(Table91213[[#This Row],[Date]],'DB Details'!$A:$L,12)</f>
        <v>58.9</v>
      </c>
    </row>
    <row r="441" spans="1:12" x14ac:dyDescent="0.2">
      <c r="A441" s="54">
        <v>30773</v>
      </c>
      <c r="B441" s="72">
        <f>VLOOKUP(Table91213[[#This Row],[Date]],'DB Details'!$A:$L,2)</f>
        <v>63.2</v>
      </c>
      <c r="C441" s="56"/>
      <c r="D441" s="70"/>
      <c r="E441" s="138">
        <f>VLOOKUP(Table91213[[#This Row],[Date]],'DB Details'!$A:$L,5)</f>
        <v>71.900000000000006</v>
      </c>
      <c r="F441" s="138">
        <f>VLOOKUP(Table91213[[#This Row],[Date]],'DB Details'!$A:$L,6)</f>
        <v>62.3</v>
      </c>
      <c r="G441" s="110"/>
      <c r="H441" s="138">
        <f>VLOOKUP(Table91213[[#This Row],[Date]],'DB Details'!$A:$L,8)</f>
        <v>54</v>
      </c>
      <c r="I441" s="138">
        <f>VLOOKUP(Table91213[[#This Row],[Date]],'DB Details'!$A:$L,9)</f>
        <v>64.599999999999994</v>
      </c>
      <c r="J441" s="138">
        <f>VLOOKUP(Table91213[[#This Row],[Date]],'DB Details'!$A:$L,10)</f>
        <v>56.8</v>
      </c>
      <c r="K441" s="110"/>
      <c r="L441" s="138">
        <f>VLOOKUP(Table91213[[#This Row],[Date]],'DB Details'!$A:$L,12)</f>
        <v>61</v>
      </c>
    </row>
    <row r="442" spans="1:12" x14ac:dyDescent="0.2">
      <c r="A442" s="54">
        <v>30803</v>
      </c>
      <c r="B442" s="72">
        <f>VLOOKUP(Table91213[[#This Row],[Date]],'DB Details'!$A:$L,2)</f>
        <v>59.2</v>
      </c>
      <c r="C442" s="56"/>
      <c r="D442" s="70"/>
      <c r="E442" s="138">
        <f>VLOOKUP(Table91213[[#This Row],[Date]],'DB Details'!$A:$L,5)</f>
        <v>62.5</v>
      </c>
      <c r="F442" s="138">
        <f>VLOOKUP(Table91213[[#This Row],[Date]],'DB Details'!$A:$L,6)</f>
        <v>59.3</v>
      </c>
      <c r="G442" s="110"/>
      <c r="H442" s="138">
        <f>VLOOKUP(Table91213[[#This Row],[Date]],'DB Details'!$A:$L,8)</f>
        <v>54.1</v>
      </c>
      <c r="I442" s="138">
        <f>VLOOKUP(Table91213[[#This Row],[Date]],'DB Details'!$A:$L,9)</f>
        <v>62.5</v>
      </c>
      <c r="J442" s="138">
        <f>VLOOKUP(Table91213[[#This Row],[Date]],'DB Details'!$A:$L,10)</f>
        <v>56.2</v>
      </c>
      <c r="K442" s="110"/>
      <c r="L442" s="138">
        <f>VLOOKUP(Table91213[[#This Row],[Date]],'DB Details'!$A:$L,12)</f>
        <v>58.6</v>
      </c>
    </row>
    <row r="443" spans="1:12" x14ac:dyDescent="0.2">
      <c r="A443" s="54">
        <v>30834</v>
      </c>
      <c r="B443" s="72">
        <f>VLOOKUP(Table91213[[#This Row],[Date]],'DB Details'!$A:$L,2)</f>
        <v>60.5</v>
      </c>
      <c r="C443" s="56"/>
      <c r="D443" s="70"/>
      <c r="E443" s="138">
        <f>VLOOKUP(Table91213[[#This Row],[Date]],'DB Details'!$A:$L,5)</f>
        <v>64</v>
      </c>
      <c r="F443" s="138">
        <f>VLOOKUP(Table91213[[#This Row],[Date]],'DB Details'!$A:$L,6)</f>
        <v>62.3</v>
      </c>
      <c r="G443" s="110"/>
      <c r="H443" s="138">
        <f>VLOOKUP(Table91213[[#This Row],[Date]],'DB Details'!$A:$L,8)</f>
        <v>56.3</v>
      </c>
      <c r="I443" s="138">
        <f>VLOOKUP(Table91213[[#This Row],[Date]],'DB Details'!$A:$L,9)</f>
        <v>56.2</v>
      </c>
      <c r="J443" s="138">
        <f>VLOOKUP(Table91213[[#This Row],[Date]],'DB Details'!$A:$L,10)</f>
        <v>51.7</v>
      </c>
      <c r="K443" s="110"/>
      <c r="L443" s="138">
        <f>VLOOKUP(Table91213[[#This Row],[Date]],'DB Details'!$A:$L,12)</f>
        <v>58.1</v>
      </c>
    </row>
    <row r="444" spans="1:12" x14ac:dyDescent="0.2">
      <c r="A444" s="54">
        <v>30864</v>
      </c>
      <c r="B444" s="72">
        <f>VLOOKUP(Table91213[[#This Row],[Date]],'DB Details'!$A:$L,2)</f>
        <v>54.1</v>
      </c>
      <c r="C444" s="56"/>
      <c r="D444" s="70"/>
      <c r="E444" s="138">
        <f>VLOOKUP(Table91213[[#This Row],[Date]],'DB Details'!$A:$L,5)</f>
        <v>61.3</v>
      </c>
      <c r="F444" s="138">
        <f>VLOOKUP(Table91213[[#This Row],[Date]],'DB Details'!$A:$L,6)</f>
        <v>58.2</v>
      </c>
      <c r="G444" s="110"/>
      <c r="H444" s="138">
        <f>VLOOKUP(Table91213[[#This Row],[Date]],'DB Details'!$A:$L,8)</f>
        <v>57.8</v>
      </c>
      <c r="I444" s="138">
        <f>VLOOKUP(Table91213[[#This Row],[Date]],'DB Details'!$A:$L,9)</f>
        <v>59.1</v>
      </c>
      <c r="J444" s="138">
        <f>VLOOKUP(Table91213[[#This Row],[Date]],'DB Details'!$A:$L,10)</f>
        <v>53.5</v>
      </c>
      <c r="K444" s="110"/>
      <c r="L444" s="138">
        <f>VLOOKUP(Table91213[[#This Row],[Date]],'DB Details'!$A:$L,12)</f>
        <v>56.1</v>
      </c>
    </row>
    <row r="445" spans="1:12" x14ac:dyDescent="0.2">
      <c r="A445" s="54">
        <v>30895</v>
      </c>
      <c r="B445" s="72">
        <f>VLOOKUP(Table91213[[#This Row],[Date]],'DB Details'!$A:$L,2)</f>
        <v>54</v>
      </c>
      <c r="C445" s="56"/>
      <c r="D445" s="70"/>
      <c r="E445" s="138">
        <f>VLOOKUP(Table91213[[#This Row],[Date]],'DB Details'!$A:$L,5)</f>
        <v>58.7</v>
      </c>
      <c r="F445" s="138">
        <f>VLOOKUP(Table91213[[#This Row],[Date]],'DB Details'!$A:$L,6)</f>
        <v>54.3</v>
      </c>
      <c r="G445" s="110"/>
      <c r="H445" s="138">
        <f>VLOOKUP(Table91213[[#This Row],[Date]],'DB Details'!$A:$L,8)</f>
        <v>49.1</v>
      </c>
      <c r="I445" s="138">
        <f>VLOOKUP(Table91213[[#This Row],[Date]],'DB Details'!$A:$L,9)</f>
        <v>55.2</v>
      </c>
      <c r="J445" s="138">
        <f>VLOOKUP(Table91213[[#This Row],[Date]],'DB Details'!$A:$L,10)</f>
        <v>50.4</v>
      </c>
      <c r="K445" s="110"/>
      <c r="L445" s="138">
        <f>VLOOKUP(Table91213[[#This Row],[Date]],'DB Details'!$A:$L,12)</f>
        <v>53</v>
      </c>
    </row>
    <row r="446" spans="1:12" x14ac:dyDescent="0.2">
      <c r="A446" s="54">
        <v>30926</v>
      </c>
      <c r="B446" s="72">
        <f>VLOOKUP(Table91213[[#This Row],[Date]],'DB Details'!$A:$L,2)</f>
        <v>47.2</v>
      </c>
      <c r="C446" s="56"/>
      <c r="D446" s="70"/>
      <c r="E446" s="138">
        <f>VLOOKUP(Table91213[[#This Row],[Date]],'DB Details'!$A:$L,5)</f>
        <v>53.4</v>
      </c>
      <c r="F446" s="138">
        <f>VLOOKUP(Table91213[[#This Row],[Date]],'DB Details'!$A:$L,6)</f>
        <v>52.2</v>
      </c>
      <c r="G446" s="110"/>
      <c r="H446" s="138">
        <f>VLOOKUP(Table91213[[#This Row],[Date]],'DB Details'!$A:$L,8)</f>
        <v>46.8</v>
      </c>
      <c r="I446" s="138">
        <f>VLOOKUP(Table91213[[#This Row],[Date]],'DB Details'!$A:$L,9)</f>
        <v>52.8</v>
      </c>
      <c r="J446" s="138">
        <f>VLOOKUP(Table91213[[#This Row],[Date]],'DB Details'!$A:$L,10)</f>
        <v>51.1</v>
      </c>
      <c r="K446" s="110"/>
      <c r="L446" s="138">
        <f>VLOOKUP(Table91213[[#This Row],[Date]],'DB Details'!$A:$L,12)</f>
        <v>50</v>
      </c>
    </row>
    <row r="447" spans="1:12" x14ac:dyDescent="0.2">
      <c r="A447" s="54">
        <v>30956</v>
      </c>
      <c r="B447" s="72">
        <f>VLOOKUP(Table91213[[#This Row],[Date]],'DB Details'!$A:$L,2)</f>
        <v>52.9</v>
      </c>
      <c r="C447" s="56"/>
      <c r="D447" s="70"/>
      <c r="E447" s="138">
        <f>VLOOKUP(Table91213[[#This Row],[Date]],'DB Details'!$A:$L,5)</f>
        <v>51.7</v>
      </c>
      <c r="F447" s="138">
        <f>VLOOKUP(Table91213[[#This Row],[Date]],'DB Details'!$A:$L,6)</f>
        <v>53.4</v>
      </c>
      <c r="G447" s="110"/>
      <c r="H447" s="138">
        <f>VLOOKUP(Table91213[[#This Row],[Date]],'DB Details'!$A:$L,8)</f>
        <v>45.6</v>
      </c>
      <c r="I447" s="138">
        <f>VLOOKUP(Table91213[[#This Row],[Date]],'DB Details'!$A:$L,9)</f>
        <v>49.3</v>
      </c>
      <c r="J447" s="138">
        <f>VLOOKUP(Table91213[[#This Row],[Date]],'DB Details'!$A:$L,10)</f>
        <v>48.1</v>
      </c>
      <c r="K447" s="110"/>
      <c r="L447" s="138">
        <f>VLOOKUP(Table91213[[#This Row],[Date]],'DB Details'!$A:$L,12)</f>
        <v>50.8</v>
      </c>
    </row>
    <row r="448" spans="1:12" x14ac:dyDescent="0.2">
      <c r="A448" s="54">
        <v>30987</v>
      </c>
      <c r="B448" s="72">
        <f>VLOOKUP(Table91213[[#This Row],[Date]],'DB Details'!$A:$L,2)</f>
        <v>52</v>
      </c>
      <c r="C448" s="56"/>
      <c r="D448" s="70"/>
      <c r="E448" s="138">
        <f>VLOOKUP(Table91213[[#This Row],[Date]],'DB Details'!$A:$L,5)</f>
        <v>55</v>
      </c>
      <c r="F448" s="138">
        <f>VLOOKUP(Table91213[[#This Row],[Date]],'DB Details'!$A:$L,6)</f>
        <v>53.8</v>
      </c>
      <c r="G448" s="110"/>
      <c r="H448" s="138">
        <f>VLOOKUP(Table91213[[#This Row],[Date]],'DB Details'!$A:$L,8)</f>
        <v>45.7</v>
      </c>
      <c r="I448" s="138">
        <f>VLOOKUP(Table91213[[#This Row],[Date]],'DB Details'!$A:$L,9)</f>
        <v>48.1</v>
      </c>
      <c r="J448" s="138">
        <f>VLOOKUP(Table91213[[#This Row],[Date]],'DB Details'!$A:$L,10)</f>
        <v>47.4</v>
      </c>
      <c r="K448" s="110"/>
      <c r="L448" s="138">
        <f>VLOOKUP(Table91213[[#This Row],[Date]],'DB Details'!$A:$L,12)</f>
        <v>50.3</v>
      </c>
    </row>
    <row r="449" spans="1:12" x14ac:dyDescent="0.2">
      <c r="A449" s="54">
        <v>31017</v>
      </c>
      <c r="B449" s="72">
        <f>VLOOKUP(Table91213[[#This Row],[Date]],'DB Details'!$A:$L,2)</f>
        <v>52.8</v>
      </c>
      <c r="C449" s="56"/>
      <c r="D449" s="70"/>
      <c r="E449" s="138">
        <f>VLOOKUP(Table91213[[#This Row],[Date]],'DB Details'!$A:$L,5)</f>
        <v>50.7</v>
      </c>
      <c r="F449" s="138">
        <f>VLOOKUP(Table91213[[#This Row],[Date]],'DB Details'!$A:$L,6)</f>
        <v>54.9</v>
      </c>
      <c r="G449" s="110"/>
      <c r="H449" s="138">
        <f>VLOOKUP(Table91213[[#This Row],[Date]],'DB Details'!$A:$L,8)</f>
        <v>47.3</v>
      </c>
      <c r="I449" s="138">
        <f>VLOOKUP(Table91213[[#This Row],[Date]],'DB Details'!$A:$L,9)</f>
        <v>48.8</v>
      </c>
      <c r="J449" s="138">
        <f>VLOOKUP(Table91213[[#This Row],[Date]],'DB Details'!$A:$L,10)</f>
        <v>45.2</v>
      </c>
      <c r="K449" s="110"/>
      <c r="L449" s="138">
        <f>VLOOKUP(Table91213[[#This Row],[Date]],'DB Details'!$A:$L,12)</f>
        <v>50.6</v>
      </c>
    </row>
    <row r="450" spans="1:12" x14ac:dyDescent="0.2">
      <c r="A450" s="54">
        <v>31048</v>
      </c>
      <c r="B450" s="72">
        <f>VLOOKUP(Table91213[[#This Row],[Date]],'DB Details'!$A:$L,2)</f>
        <v>51.8</v>
      </c>
      <c r="C450" s="56"/>
      <c r="D450" s="70"/>
      <c r="E450" s="138">
        <f>VLOOKUP(Table91213[[#This Row],[Date]],'DB Details'!$A:$L,5)</f>
        <v>47.6</v>
      </c>
      <c r="F450" s="138">
        <f>VLOOKUP(Table91213[[#This Row],[Date]],'DB Details'!$A:$L,6)</f>
        <v>54.9</v>
      </c>
      <c r="G450" s="110"/>
      <c r="H450" s="138">
        <f>VLOOKUP(Table91213[[#This Row],[Date]],'DB Details'!$A:$L,8)</f>
        <v>45.9</v>
      </c>
      <c r="I450" s="138">
        <f>VLOOKUP(Table91213[[#This Row],[Date]],'DB Details'!$A:$L,9)</f>
        <v>50.4</v>
      </c>
      <c r="J450" s="138">
        <f>VLOOKUP(Table91213[[#This Row],[Date]],'DB Details'!$A:$L,10)</f>
        <v>44.4</v>
      </c>
      <c r="K450" s="110"/>
      <c r="L450" s="138">
        <f>VLOOKUP(Table91213[[#This Row],[Date]],'DB Details'!$A:$L,12)</f>
        <v>50.3</v>
      </c>
    </row>
    <row r="451" spans="1:12" x14ac:dyDescent="0.2">
      <c r="A451" s="54">
        <v>31079</v>
      </c>
      <c r="B451" s="72">
        <f>VLOOKUP(Table91213[[#This Row],[Date]],'DB Details'!$A:$L,2)</f>
        <v>51.8</v>
      </c>
      <c r="C451" s="56"/>
      <c r="D451" s="70"/>
      <c r="E451" s="138">
        <f>VLOOKUP(Table91213[[#This Row],[Date]],'DB Details'!$A:$L,5)</f>
        <v>44.8</v>
      </c>
      <c r="F451" s="138">
        <f>VLOOKUP(Table91213[[#This Row],[Date]],'DB Details'!$A:$L,6)</f>
        <v>54.2</v>
      </c>
      <c r="G451" s="110"/>
      <c r="H451" s="138">
        <f>VLOOKUP(Table91213[[#This Row],[Date]],'DB Details'!$A:$L,8)</f>
        <v>44.8</v>
      </c>
      <c r="I451" s="138">
        <f>VLOOKUP(Table91213[[#This Row],[Date]],'DB Details'!$A:$L,9)</f>
        <v>48.6</v>
      </c>
      <c r="J451" s="138">
        <f>VLOOKUP(Table91213[[#This Row],[Date]],'DB Details'!$A:$L,10)</f>
        <v>45.2</v>
      </c>
      <c r="K451" s="110"/>
      <c r="L451" s="138">
        <f>VLOOKUP(Table91213[[#This Row],[Date]],'DB Details'!$A:$L,12)</f>
        <v>49.9</v>
      </c>
    </row>
    <row r="452" spans="1:12" x14ac:dyDescent="0.2">
      <c r="A452" s="54">
        <v>31107</v>
      </c>
      <c r="B452" s="72">
        <f>VLOOKUP(Table91213[[#This Row],[Date]],'DB Details'!$A:$L,2)</f>
        <v>49.1</v>
      </c>
      <c r="C452" s="56"/>
      <c r="D452" s="70"/>
      <c r="E452" s="138">
        <f>VLOOKUP(Table91213[[#This Row],[Date]],'DB Details'!$A:$L,5)</f>
        <v>46.2</v>
      </c>
      <c r="F452" s="138">
        <f>VLOOKUP(Table91213[[#This Row],[Date]],'DB Details'!$A:$L,6)</f>
        <v>51.2</v>
      </c>
      <c r="G452" s="110"/>
      <c r="H452" s="138">
        <f>VLOOKUP(Table91213[[#This Row],[Date]],'DB Details'!$A:$L,8)</f>
        <v>44</v>
      </c>
      <c r="I452" s="138">
        <f>VLOOKUP(Table91213[[#This Row],[Date]],'DB Details'!$A:$L,9)</f>
        <v>46.7</v>
      </c>
      <c r="J452" s="138">
        <f>VLOOKUP(Table91213[[#This Row],[Date]],'DB Details'!$A:$L,10)</f>
        <v>44.2</v>
      </c>
      <c r="K452" s="110"/>
      <c r="L452" s="138">
        <f>VLOOKUP(Table91213[[#This Row],[Date]],'DB Details'!$A:$L,12)</f>
        <v>47.8</v>
      </c>
    </row>
    <row r="453" spans="1:12" x14ac:dyDescent="0.2">
      <c r="A453" s="54">
        <v>31138</v>
      </c>
      <c r="B453" s="72">
        <f>VLOOKUP(Table91213[[#This Row],[Date]],'DB Details'!$A:$L,2)</f>
        <v>51.3</v>
      </c>
      <c r="C453" s="56"/>
      <c r="D453" s="70"/>
      <c r="E453" s="138">
        <f>VLOOKUP(Table91213[[#This Row],[Date]],'DB Details'!$A:$L,5)</f>
        <v>44.1</v>
      </c>
      <c r="F453" s="138">
        <f>VLOOKUP(Table91213[[#This Row],[Date]],'DB Details'!$A:$L,6)</f>
        <v>51.6</v>
      </c>
      <c r="G453" s="110"/>
      <c r="H453" s="138">
        <f>VLOOKUP(Table91213[[#This Row],[Date]],'DB Details'!$A:$L,8)</f>
        <v>43.8</v>
      </c>
      <c r="I453" s="138">
        <f>VLOOKUP(Table91213[[#This Row],[Date]],'DB Details'!$A:$L,9)</f>
        <v>46.1</v>
      </c>
      <c r="J453" s="138">
        <f>VLOOKUP(Table91213[[#This Row],[Date]],'DB Details'!$A:$L,10)</f>
        <v>43.2</v>
      </c>
      <c r="K453" s="110"/>
      <c r="L453" s="138">
        <f>VLOOKUP(Table91213[[#This Row],[Date]],'DB Details'!$A:$L,12)</f>
        <v>48.2</v>
      </c>
    </row>
    <row r="454" spans="1:12" x14ac:dyDescent="0.2">
      <c r="A454" s="54">
        <v>31168</v>
      </c>
      <c r="B454" s="72">
        <f>VLOOKUP(Table91213[[#This Row],[Date]],'DB Details'!$A:$L,2)</f>
        <v>49.5</v>
      </c>
      <c r="C454" s="56"/>
      <c r="D454" s="70"/>
      <c r="E454" s="138">
        <f>VLOOKUP(Table91213[[#This Row],[Date]],'DB Details'!$A:$L,5)</f>
        <v>48.7</v>
      </c>
      <c r="F454" s="138">
        <f>VLOOKUP(Table91213[[#This Row],[Date]],'DB Details'!$A:$L,6)</f>
        <v>51.9</v>
      </c>
      <c r="G454" s="110"/>
      <c r="H454" s="138">
        <f>VLOOKUP(Table91213[[#This Row],[Date]],'DB Details'!$A:$L,8)</f>
        <v>40.4</v>
      </c>
      <c r="I454" s="138">
        <f>VLOOKUP(Table91213[[#This Row],[Date]],'DB Details'!$A:$L,9)</f>
        <v>48</v>
      </c>
      <c r="J454" s="138">
        <f>VLOOKUP(Table91213[[#This Row],[Date]],'DB Details'!$A:$L,10)</f>
        <v>40.4</v>
      </c>
      <c r="K454" s="110"/>
      <c r="L454" s="138">
        <f>VLOOKUP(Table91213[[#This Row],[Date]],'DB Details'!$A:$L,12)</f>
        <v>47.1</v>
      </c>
    </row>
    <row r="455" spans="1:12" x14ac:dyDescent="0.2">
      <c r="A455" s="54">
        <v>31199</v>
      </c>
      <c r="B455" s="72">
        <f>VLOOKUP(Table91213[[#This Row],[Date]],'DB Details'!$A:$L,2)</f>
        <v>50.7</v>
      </c>
      <c r="C455" s="56"/>
      <c r="D455" s="70"/>
      <c r="E455" s="138">
        <f>VLOOKUP(Table91213[[#This Row],[Date]],'DB Details'!$A:$L,5)</f>
        <v>42.4</v>
      </c>
      <c r="F455" s="138">
        <f>VLOOKUP(Table91213[[#This Row],[Date]],'DB Details'!$A:$L,6)</f>
        <v>50.5</v>
      </c>
      <c r="G455" s="110"/>
      <c r="H455" s="138">
        <f>VLOOKUP(Table91213[[#This Row],[Date]],'DB Details'!$A:$L,8)</f>
        <v>40.200000000000003</v>
      </c>
      <c r="I455" s="138">
        <f>VLOOKUP(Table91213[[#This Row],[Date]],'DB Details'!$A:$L,9)</f>
        <v>47.1</v>
      </c>
      <c r="J455" s="138">
        <f>VLOOKUP(Table91213[[#This Row],[Date]],'DB Details'!$A:$L,10)</f>
        <v>44.5</v>
      </c>
      <c r="K455" s="110"/>
      <c r="L455" s="138">
        <f>VLOOKUP(Table91213[[#This Row],[Date]],'DB Details'!$A:$L,12)</f>
        <v>47.8</v>
      </c>
    </row>
    <row r="456" spans="1:12" x14ac:dyDescent="0.2">
      <c r="A456" s="54">
        <v>31229</v>
      </c>
      <c r="B456" s="72">
        <f>VLOOKUP(Table91213[[#This Row],[Date]],'DB Details'!$A:$L,2)</f>
        <v>52.5</v>
      </c>
      <c r="C456" s="56"/>
      <c r="D456" s="70"/>
      <c r="E456" s="138">
        <f>VLOOKUP(Table91213[[#This Row],[Date]],'DB Details'!$A:$L,5)</f>
        <v>45.6</v>
      </c>
      <c r="F456" s="138">
        <f>VLOOKUP(Table91213[[#This Row],[Date]],'DB Details'!$A:$L,6)</f>
        <v>48.2</v>
      </c>
      <c r="G456" s="110"/>
      <c r="H456" s="138">
        <f>VLOOKUP(Table91213[[#This Row],[Date]],'DB Details'!$A:$L,8)</f>
        <v>41.8</v>
      </c>
      <c r="I456" s="138">
        <f>VLOOKUP(Table91213[[#This Row],[Date]],'DB Details'!$A:$L,9)</f>
        <v>45.7</v>
      </c>
      <c r="J456" s="138">
        <f>VLOOKUP(Table91213[[#This Row],[Date]],'DB Details'!$A:$L,10)</f>
        <v>45.2</v>
      </c>
      <c r="K456" s="110"/>
      <c r="L456" s="138">
        <f>VLOOKUP(Table91213[[#This Row],[Date]],'DB Details'!$A:$L,12)</f>
        <v>47.9</v>
      </c>
    </row>
    <row r="457" spans="1:12" x14ac:dyDescent="0.2">
      <c r="A457" s="54">
        <v>31260</v>
      </c>
      <c r="B457" s="72">
        <f>VLOOKUP(Table91213[[#This Row],[Date]],'DB Details'!$A:$L,2)</f>
        <v>51.8</v>
      </c>
      <c r="C457" s="56"/>
      <c r="D457" s="70"/>
      <c r="E457" s="138">
        <f>VLOOKUP(Table91213[[#This Row],[Date]],'DB Details'!$A:$L,5)</f>
        <v>44</v>
      </c>
      <c r="F457" s="138">
        <f>VLOOKUP(Table91213[[#This Row],[Date]],'DB Details'!$A:$L,6)</f>
        <v>50.6</v>
      </c>
      <c r="G457" s="110"/>
      <c r="H457" s="138">
        <f>VLOOKUP(Table91213[[#This Row],[Date]],'DB Details'!$A:$L,8)</f>
        <v>43</v>
      </c>
      <c r="I457" s="138">
        <f>VLOOKUP(Table91213[[#This Row],[Date]],'DB Details'!$A:$L,9)</f>
        <v>46.6</v>
      </c>
      <c r="J457" s="138">
        <f>VLOOKUP(Table91213[[#This Row],[Date]],'DB Details'!$A:$L,10)</f>
        <v>41.1</v>
      </c>
      <c r="K457" s="110"/>
      <c r="L457" s="138">
        <f>VLOOKUP(Table91213[[#This Row],[Date]],'DB Details'!$A:$L,12)</f>
        <v>47.7</v>
      </c>
    </row>
    <row r="458" spans="1:12" x14ac:dyDescent="0.2">
      <c r="A458" s="54">
        <v>31291</v>
      </c>
      <c r="B458" s="72">
        <f>VLOOKUP(Table91213[[#This Row],[Date]],'DB Details'!$A:$L,2)</f>
        <v>54.6</v>
      </c>
      <c r="C458" s="56"/>
      <c r="D458" s="70"/>
      <c r="E458" s="138">
        <f>VLOOKUP(Table91213[[#This Row],[Date]],'DB Details'!$A:$L,5)</f>
        <v>44.3</v>
      </c>
      <c r="F458" s="138">
        <f>VLOOKUP(Table91213[[#This Row],[Date]],'DB Details'!$A:$L,6)</f>
        <v>52.8</v>
      </c>
      <c r="G458" s="110"/>
      <c r="H458" s="138">
        <f>VLOOKUP(Table91213[[#This Row],[Date]],'DB Details'!$A:$L,8)</f>
        <v>45.5</v>
      </c>
      <c r="I458" s="138">
        <f>VLOOKUP(Table91213[[#This Row],[Date]],'DB Details'!$A:$L,9)</f>
        <v>49.5</v>
      </c>
      <c r="J458" s="138">
        <f>VLOOKUP(Table91213[[#This Row],[Date]],'DB Details'!$A:$L,10)</f>
        <v>41.8</v>
      </c>
      <c r="K458" s="110"/>
      <c r="L458" s="138">
        <f>VLOOKUP(Table91213[[#This Row],[Date]],'DB Details'!$A:$L,12)</f>
        <v>49.9</v>
      </c>
    </row>
    <row r="459" spans="1:12" x14ac:dyDescent="0.2">
      <c r="A459" s="54">
        <v>31321</v>
      </c>
      <c r="B459" s="72">
        <f>VLOOKUP(Table91213[[#This Row],[Date]],'DB Details'!$A:$L,2)</f>
        <v>53.4</v>
      </c>
      <c r="C459" s="56"/>
      <c r="D459" s="70"/>
      <c r="E459" s="138">
        <f>VLOOKUP(Table91213[[#This Row],[Date]],'DB Details'!$A:$L,5)</f>
        <v>46.4</v>
      </c>
      <c r="F459" s="138">
        <f>VLOOKUP(Table91213[[#This Row],[Date]],'DB Details'!$A:$L,6)</f>
        <v>54.9</v>
      </c>
      <c r="G459" s="110"/>
      <c r="H459" s="138">
        <f>VLOOKUP(Table91213[[#This Row],[Date]],'DB Details'!$A:$L,8)</f>
        <v>45.9</v>
      </c>
      <c r="I459" s="138">
        <f>VLOOKUP(Table91213[[#This Row],[Date]],'DB Details'!$A:$L,9)</f>
        <v>50</v>
      </c>
      <c r="J459" s="138">
        <f>VLOOKUP(Table91213[[#This Row],[Date]],'DB Details'!$A:$L,10)</f>
        <v>45.2</v>
      </c>
      <c r="K459" s="110"/>
      <c r="L459" s="138">
        <f>VLOOKUP(Table91213[[#This Row],[Date]],'DB Details'!$A:$L,12)</f>
        <v>50.9</v>
      </c>
    </row>
    <row r="460" spans="1:12" x14ac:dyDescent="0.2">
      <c r="A460" s="54">
        <v>31352</v>
      </c>
      <c r="B460" s="72">
        <f>VLOOKUP(Table91213[[#This Row],[Date]],'DB Details'!$A:$L,2)</f>
        <v>57.2</v>
      </c>
      <c r="C460" s="56"/>
      <c r="D460" s="70"/>
      <c r="E460" s="138">
        <f>VLOOKUP(Table91213[[#This Row],[Date]],'DB Details'!$A:$L,5)</f>
        <v>45.7</v>
      </c>
      <c r="F460" s="138">
        <f>VLOOKUP(Table91213[[#This Row],[Date]],'DB Details'!$A:$L,6)</f>
        <v>56.5</v>
      </c>
      <c r="G460" s="110"/>
      <c r="H460" s="138">
        <f>VLOOKUP(Table91213[[#This Row],[Date]],'DB Details'!$A:$L,8)</f>
        <v>45.2</v>
      </c>
      <c r="I460" s="138">
        <f>VLOOKUP(Table91213[[#This Row],[Date]],'DB Details'!$A:$L,9)</f>
        <v>48.5</v>
      </c>
      <c r="J460" s="138">
        <f>VLOOKUP(Table91213[[#This Row],[Date]],'DB Details'!$A:$L,10)</f>
        <v>44.5</v>
      </c>
      <c r="K460" s="110"/>
      <c r="L460" s="138">
        <f>VLOOKUP(Table91213[[#This Row],[Date]],'DB Details'!$A:$L,12)</f>
        <v>52</v>
      </c>
    </row>
    <row r="461" spans="1:12" x14ac:dyDescent="0.2">
      <c r="A461" s="54">
        <v>31382</v>
      </c>
      <c r="B461" s="72">
        <f>VLOOKUP(Table91213[[#This Row],[Date]],'DB Details'!$A:$L,2)</f>
        <v>54.8</v>
      </c>
      <c r="C461" s="56"/>
      <c r="D461" s="70"/>
      <c r="E461" s="138">
        <f>VLOOKUP(Table91213[[#This Row],[Date]],'DB Details'!$A:$L,5)</f>
        <v>48.7</v>
      </c>
      <c r="F461" s="138">
        <f>VLOOKUP(Table91213[[#This Row],[Date]],'DB Details'!$A:$L,6)</f>
        <v>55.3</v>
      </c>
      <c r="G461" s="110"/>
      <c r="H461" s="138">
        <f>VLOOKUP(Table91213[[#This Row],[Date]],'DB Details'!$A:$L,8)</f>
        <v>45.2</v>
      </c>
      <c r="I461" s="138">
        <f>VLOOKUP(Table91213[[#This Row],[Date]],'DB Details'!$A:$L,9)</f>
        <v>49.3</v>
      </c>
      <c r="J461" s="138">
        <f>VLOOKUP(Table91213[[#This Row],[Date]],'DB Details'!$A:$L,10)</f>
        <v>42.6</v>
      </c>
      <c r="K461" s="110"/>
      <c r="L461" s="138">
        <f>VLOOKUP(Table91213[[#This Row],[Date]],'DB Details'!$A:$L,12)</f>
        <v>50.7</v>
      </c>
    </row>
    <row r="462" spans="1:12" x14ac:dyDescent="0.2">
      <c r="A462" s="54">
        <v>31413</v>
      </c>
      <c r="B462" s="72">
        <f>VLOOKUP(Table91213[[#This Row],[Date]],'DB Details'!$A:$L,2)</f>
        <v>56.7</v>
      </c>
      <c r="C462" s="56"/>
      <c r="D462" s="70"/>
      <c r="E462" s="138">
        <f>VLOOKUP(Table91213[[#This Row],[Date]],'DB Details'!$A:$L,5)</f>
        <v>48.4</v>
      </c>
      <c r="F462" s="138">
        <f>VLOOKUP(Table91213[[#This Row],[Date]],'DB Details'!$A:$L,6)</f>
        <v>52.9</v>
      </c>
      <c r="G462" s="110"/>
      <c r="H462" s="138">
        <f>VLOOKUP(Table91213[[#This Row],[Date]],'DB Details'!$A:$L,8)</f>
        <v>44.9</v>
      </c>
      <c r="I462" s="138">
        <f>VLOOKUP(Table91213[[#This Row],[Date]],'DB Details'!$A:$L,9)</f>
        <v>50.1</v>
      </c>
      <c r="J462" s="138">
        <f>VLOOKUP(Table91213[[#This Row],[Date]],'DB Details'!$A:$L,10)</f>
        <v>45.1</v>
      </c>
      <c r="K462" s="110"/>
      <c r="L462" s="138">
        <f>VLOOKUP(Table91213[[#This Row],[Date]],'DB Details'!$A:$L,12)</f>
        <v>51.2</v>
      </c>
    </row>
    <row r="463" spans="1:12" x14ac:dyDescent="0.2">
      <c r="A463" s="54">
        <v>31444</v>
      </c>
      <c r="B463" s="72">
        <f>VLOOKUP(Table91213[[#This Row],[Date]],'DB Details'!$A:$L,2)</f>
        <v>57.1</v>
      </c>
      <c r="C463" s="56"/>
      <c r="D463" s="70"/>
      <c r="E463" s="138">
        <f>VLOOKUP(Table91213[[#This Row],[Date]],'DB Details'!$A:$L,5)</f>
        <v>49.7</v>
      </c>
      <c r="F463" s="138">
        <f>VLOOKUP(Table91213[[#This Row],[Date]],'DB Details'!$A:$L,6)</f>
        <v>53.6</v>
      </c>
      <c r="G463" s="110"/>
      <c r="H463" s="138">
        <f>VLOOKUP(Table91213[[#This Row],[Date]],'DB Details'!$A:$L,8)</f>
        <v>44.7</v>
      </c>
      <c r="I463" s="138">
        <f>VLOOKUP(Table91213[[#This Row],[Date]],'DB Details'!$A:$L,9)</f>
        <v>49.8</v>
      </c>
      <c r="J463" s="138">
        <f>VLOOKUP(Table91213[[#This Row],[Date]],'DB Details'!$A:$L,10)</f>
        <v>43</v>
      </c>
      <c r="K463" s="110"/>
      <c r="L463" s="138">
        <f>VLOOKUP(Table91213[[#This Row],[Date]],'DB Details'!$A:$L,12)</f>
        <v>51</v>
      </c>
    </row>
    <row r="464" spans="1:12" x14ac:dyDescent="0.2">
      <c r="A464" s="54">
        <v>31472</v>
      </c>
      <c r="B464" s="72">
        <f>VLOOKUP(Table91213[[#This Row],[Date]],'DB Details'!$A:$L,2)</f>
        <v>54.5</v>
      </c>
      <c r="C464" s="56"/>
      <c r="D464" s="70"/>
      <c r="E464" s="138">
        <f>VLOOKUP(Table91213[[#This Row],[Date]],'DB Details'!$A:$L,5)</f>
        <v>49</v>
      </c>
      <c r="F464" s="138">
        <f>VLOOKUP(Table91213[[#This Row],[Date]],'DB Details'!$A:$L,6)</f>
        <v>56</v>
      </c>
      <c r="G464" s="110"/>
      <c r="H464" s="138">
        <f>VLOOKUP(Table91213[[#This Row],[Date]],'DB Details'!$A:$L,8)</f>
        <v>43.7</v>
      </c>
      <c r="I464" s="138">
        <f>VLOOKUP(Table91213[[#This Row],[Date]],'DB Details'!$A:$L,9)</f>
        <v>50.5</v>
      </c>
      <c r="J464" s="138">
        <f>VLOOKUP(Table91213[[#This Row],[Date]],'DB Details'!$A:$L,10)</f>
        <v>43.4</v>
      </c>
      <c r="K464" s="110"/>
      <c r="L464" s="138">
        <f>VLOOKUP(Table91213[[#This Row],[Date]],'DB Details'!$A:$L,12)</f>
        <v>51</v>
      </c>
    </row>
    <row r="465" spans="1:12" x14ac:dyDescent="0.2">
      <c r="A465" s="54">
        <v>31503</v>
      </c>
      <c r="B465" s="72">
        <f>VLOOKUP(Table91213[[#This Row],[Date]],'DB Details'!$A:$L,2)</f>
        <v>54.4</v>
      </c>
      <c r="C465" s="56"/>
      <c r="D465" s="70"/>
      <c r="E465" s="138">
        <f>VLOOKUP(Table91213[[#This Row],[Date]],'DB Details'!$A:$L,5)</f>
        <v>42.8</v>
      </c>
      <c r="F465" s="138">
        <f>VLOOKUP(Table91213[[#This Row],[Date]],'DB Details'!$A:$L,6)</f>
        <v>52.5</v>
      </c>
      <c r="G465" s="110"/>
      <c r="H465" s="138">
        <f>VLOOKUP(Table91213[[#This Row],[Date]],'DB Details'!$A:$L,8)</f>
        <v>42.5</v>
      </c>
      <c r="I465" s="138">
        <f>VLOOKUP(Table91213[[#This Row],[Date]],'DB Details'!$A:$L,9)</f>
        <v>50.7</v>
      </c>
      <c r="J465" s="138">
        <f>VLOOKUP(Table91213[[#This Row],[Date]],'DB Details'!$A:$L,10)</f>
        <v>42.2</v>
      </c>
      <c r="K465" s="110"/>
      <c r="L465" s="138">
        <f>VLOOKUP(Table91213[[#This Row],[Date]],'DB Details'!$A:$L,12)</f>
        <v>49.7</v>
      </c>
    </row>
    <row r="466" spans="1:12" x14ac:dyDescent="0.2">
      <c r="A466" s="54">
        <v>31533</v>
      </c>
      <c r="B466" s="72">
        <f>VLOOKUP(Table91213[[#This Row],[Date]],'DB Details'!$A:$L,2)</f>
        <v>61.1</v>
      </c>
      <c r="C466" s="56"/>
      <c r="D466" s="70"/>
      <c r="E466" s="138">
        <f>VLOOKUP(Table91213[[#This Row],[Date]],'DB Details'!$A:$L,5)</f>
        <v>49.5</v>
      </c>
      <c r="F466" s="138">
        <f>VLOOKUP(Table91213[[#This Row],[Date]],'DB Details'!$A:$L,6)</f>
        <v>55.1</v>
      </c>
      <c r="G466" s="110"/>
      <c r="H466" s="138">
        <f>VLOOKUP(Table91213[[#This Row],[Date]],'DB Details'!$A:$L,8)</f>
        <v>46.9</v>
      </c>
      <c r="I466" s="138">
        <f>VLOOKUP(Table91213[[#This Row],[Date]],'DB Details'!$A:$L,9)</f>
        <v>50.2</v>
      </c>
      <c r="J466" s="138">
        <f>VLOOKUP(Table91213[[#This Row],[Date]],'DB Details'!$A:$L,10)</f>
        <v>45.4</v>
      </c>
      <c r="K466" s="110"/>
      <c r="L466" s="138">
        <f>VLOOKUP(Table91213[[#This Row],[Date]],'DB Details'!$A:$L,12)</f>
        <v>53.4</v>
      </c>
    </row>
    <row r="467" spans="1:12" x14ac:dyDescent="0.2">
      <c r="A467" s="54">
        <v>31564</v>
      </c>
      <c r="B467" s="72">
        <f>VLOOKUP(Table91213[[#This Row],[Date]],'DB Details'!$A:$L,2)</f>
        <v>55.3</v>
      </c>
      <c r="C467" s="56"/>
      <c r="D467" s="70"/>
      <c r="E467" s="138">
        <f>VLOOKUP(Table91213[[#This Row],[Date]],'DB Details'!$A:$L,5)</f>
        <v>51.3</v>
      </c>
      <c r="F467" s="138">
        <f>VLOOKUP(Table91213[[#This Row],[Date]],'DB Details'!$A:$L,6)</f>
        <v>53.5</v>
      </c>
      <c r="G467" s="110"/>
      <c r="H467" s="138">
        <f>VLOOKUP(Table91213[[#This Row],[Date]],'DB Details'!$A:$L,8)</f>
        <v>44.4</v>
      </c>
      <c r="I467" s="138">
        <f>VLOOKUP(Table91213[[#This Row],[Date]],'DB Details'!$A:$L,9)</f>
        <v>49.9</v>
      </c>
      <c r="J467" s="138">
        <f>VLOOKUP(Table91213[[#This Row],[Date]],'DB Details'!$A:$L,10)</f>
        <v>43.3</v>
      </c>
      <c r="K467" s="110"/>
      <c r="L467" s="138">
        <f>VLOOKUP(Table91213[[#This Row],[Date]],'DB Details'!$A:$L,12)</f>
        <v>50.5</v>
      </c>
    </row>
    <row r="468" spans="1:12" x14ac:dyDescent="0.2">
      <c r="A468" s="54">
        <v>31594</v>
      </c>
      <c r="B468" s="72">
        <f>VLOOKUP(Table91213[[#This Row],[Date]],'DB Details'!$A:$L,2)</f>
        <v>51.2</v>
      </c>
      <c r="C468" s="56"/>
      <c r="D468" s="70"/>
      <c r="E468" s="138">
        <f>VLOOKUP(Table91213[[#This Row],[Date]],'DB Details'!$A:$L,5)</f>
        <v>49.3</v>
      </c>
      <c r="F468" s="138">
        <f>VLOOKUP(Table91213[[#This Row],[Date]],'DB Details'!$A:$L,6)</f>
        <v>49.3</v>
      </c>
      <c r="G468" s="110"/>
      <c r="H468" s="138">
        <f>VLOOKUP(Table91213[[#This Row],[Date]],'DB Details'!$A:$L,8)</f>
        <v>43.9</v>
      </c>
      <c r="I468" s="138">
        <f>VLOOKUP(Table91213[[#This Row],[Date]],'DB Details'!$A:$L,9)</f>
        <v>49.9</v>
      </c>
      <c r="J468" s="138">
        <f>VLOOKUP(Table91213[[#This Row],[Date]],'DB Details'!$A:$L,10)</f>
        <v>41.9</v>
      </c>
      <c r="K468" s="110"/>
      <c r="L468" s="138">
        <f>VLOOKUP(Table91213[[#This Row],[Date]],'DB Details'!$A:$L,12)</f>
        <v>48</v>
      </c>
    </row>
    <row r="469" spans="1:12" x14ac:dyDescent="0.2">
      <c r="A469" s="54">
        <v>31625</v>
      </c>
      <c r="B469" s="72">
        <f>VLOOKUP(Table91213[[#This Row],[Date]],'DB Details'!$A:$L,2)</f>
        <v>58.4</v>
      </c>
      <c r="C469" s="56"/>
      <c r="D469" s="70"/>
      <c r="E469" s="138">
        <f>VLOOKUP(Table91213[[#This Row],[Date]],'DB Details'!$A:$L,5)</f>
        <v>51.5</v>
      </c>
      <c r="F469" s="138">
        <f>VLOOKUP(Table91213[[#This Row],[Date]],'DB Details'!$A:$L,6)</f>
        <v>56</v>
      </c>
      <c r="G469" s="110"/>
      <c r="H469" s="138">
        <f>VLOOKUP(Table91213[[#This Row],[Date]],'DB Details'!$A:$L,8)</f>
        <v>45.9</v>
      </c>
      <c r="I469" s="138">
        <f>VLOOKUP(Table91213[[#This Row],[Date]],'DB Details'!$A:$L,9)</f>
        <v>50.8</v>
      </c>
      <c r="J469" s="138">
        <f>VLOOKUP(Table91213[[#This Row],[Date]],'DB Details'!$A:$L,10)</f>
        <v>44.5</v>
      </c>
      <c r="K469" s="110"/>
      <c r="L469" s="138">
        <f>VLOOKUP(Table91213[[#This Row],[Date]],'DB Details'!$A:$L,12)</f>
        <v>52.6</v>
      </c>
    </row>
    <row r="470" spans="1:12" x14ac:dyDescent="0.2">
      <c r="A470" s="54">
        <v>31656</v>
      </c>
      <c r="B470" s="72">
        <f>VLOOKUP(Table91213[[#This Row],[Date]],'DB Details'!$A:$L,2)</f>
        <v>57.3</v>
      </c>
      <c r="C470" s="56"/>
      <c r="D470" s="70"/>
      <c r="E470" s="138">
        <f>VLOOKUP(Table91213[[#This Row],[Date]],'DB Details'!$A:$L,5)</f>
        <v>57.1</v>
      </c>
      <c r="F470" s="138">
        <f>VLOOKUP(Table91213[[#This Row],[Date]],'DB Details'!$A:$L,6)</f>
        <v>56.5</v>
      </c>
      <c r="G470" s="110"/>
      <c r="H470" s="138">
        <f>VLOOKUP(Table91213[[#This Row],[Date]],'DB Details'!$A:$L,8)</f>
        <v>48.2</v>
      </c>
      <c r="I470" s="138">
        <f>VLOOKUP(Table91213[[#This Row],[Date]],'DB Details'!$A:$L,9)</f>
        <v>49.6</v>
      </c>
      <c r="J470" s="138">
        <f>VLOOKUP(Table91213[[#This Row],[Date]],'DB Details'!$A:$L,10)</f>
        <v>43.9</v>
      </c>
      <c r="K470" s="110"/>
      <c r="L470" s="138">
        <f>VLOOKUP(Table91213[[#This Row],[Date]],'DB Details'!$A:$L,12)</f>
        <v>52.4</v>
      </c>
    </row>
    <row r="471" spans="1:12" x14ac:dyDescent="0.2">
      <c r="A471" s="54">
        <v>31686</v>
      </c>
      <c r="B471" s="72">
        <f>VLOOKUP(Table91213[[#This Row],[Date]],'DB Details'!$A:$L,2)</f>
        <v>54.5</v>
      </c>
      <c r="C471" s="56"/>
      <c r="D471" s="70"/>
      <c r="E471" s="138">
        <f>VLOOKUP(Table91213[[#This Row],[Date]],'DB Details'!$A:$L,5)</f>
        <v>56.9</v>
      </c>
      <c r="F471" s="138">
        <f>VLOOKUP(Table91213[[#This Row],[Date]],'DB Details'!$A:$L,6)</f>
        <v>54.2</v>
      </c>
      <c r="G471" s="110"/>
      <c r="H471" s="138">
        <f>VLOOKUP(Table91213[[#This Row],[Date]],'DB Details'!$A:$L,8)</f>
        <v>48.2</v>
      </c>
      <c r="I471" s="138">
        <f>VLOOKUP(Table91213[[#This Row],[Date]],'DB Details'!$A:$L,9)</f>
        <v>51.3</v>
      </c>
      <c r="J471" s="138">
        <f>VLOOKUP(Table91213[[#This Row],[Date]],'DB Details'!$A:$L,10)</f>
        <v>43.7</v>
      </c>
      <c r="K471" s="110"/>
      <c r="L471" s="138">
        <f>VLOOKUP(Table91213[[#This Row],[Date]],'DB Details'!$A:$L,12)</f>
        <v>51.2</v>
      </c>
    </row>
    <row r="472" spans="1:12" x14ac:dyDescent="0.2">
      <c r="A472" s="54">
        <v>31717</v>
      </c>
      <c r="B472" s="72">
        <f>VLOOKUP(Table91213[[#This Row],[Date]],'DB Details'!$A:$L,2)</f>
        <v>57</v>
      </c>
      <c r="C472" s="56"/>
      <c r="D472" s="70"/>
      <c r="E472" s="138">
        <f>VLOOKUP(Table91213[[#This Row],[Date]],'DB Details'!$A:$L,5)</f>
        <v>57.1</v>
      </c>
      <c r="F472" s="138">
        <f>VLOOKUP(Table91213[[#This Row],[Date]],'DB Details'!$A:$L,6)</f>
        <v>54.7</v>
      </c>
      <c r="G472" s="110"/>
      <c r="H472" s="138">
        <f>VLOOKUP(Table91213[[#This Row],[Date]],'DB Details'!$A:$L,8)</f>
        <v>42.2</v>
      </c>
      <c r="I472" s="138">
        <f>VLOOKUP(Table91213[[#This Row],[Date]],'DB Details'!$A:$L,9)</f>
        <v>52</v>
      </c>
      <c r="J472" s="138">
        <f>VLOOKUP(Table91213[[#This Row],[Date]],'DB Details'!$A:$L,10)</f>
        <v>42.2</v>
      </c>
      <c r="K472" s="110"/>
      <c r="L472" s="138">
        <f>VLOOKUP(Table91213[[#This Row],[Date]],'DB Details'!$A:$L,12)</f>
        <v>51.2</v>
      </c>
    </row>
    <row r="473" spans="1:12" x14ac:dyDescent="0.2">
      <c r="A473" s="54">
        <v>31747</v>
      </c>
      <c r="B473" s="72">
        <f>VLOOKUP(Table91213[[#This Row],[Date]],'DB Details'!$A:$L,2)</f>
        <v>55.4</v>
      </c>
      <c r="C473" s="56"/>
      <c r="D473" s="70"/>
      <c r="E473" s="138">
        <f>VLOOKUP(Table91213[[#This Row],[Date]],'DB Details'!$A:$L,5)</f>
        <v>57</v>
      </c>
      <c r="F473" s="138">
        <f>VLOOKUP(Table91213[[#This Row],[Date]],'DB Details'!$A:$L,6)</f>
        <v>53</v>
      </c>
      <c r="G473" s="110"/>
      <c r="H473" s="138">
        <f>VLOOKUP(Table91213[[#This Row],[Date]],'DB Details'!$A:$L,8)</f>
        <v>38.4</v>
      </c>
      <c r="I473" s="138">
        <f>VLOOKUP(Table91213[[#This Row],[Date]],'DB Details'!$A:$L,9)</f>
        <v>52.8</v>
      </c>
      <c r="J473" s="138">
        <f>VLOOKUP(Table91213[[#This Row],[Date]],'DB Details'!$A:$L,10)</f>
        <v>44.5</v>
      </c>
      <c r="K473" s="110"/>
      <c r="L473" s="138">
        <f>VLOOKUP(Table91213[[#This Row],[Date]],'DB Details'!$A:$L,12)</f>
        <v>50.5</v>
      </c>
    </row>
    <row r="474" spans="1:12" x14ac:dyDescent="0.2">
      <c r="A474" s="54">
        <v>31778</v>
      </c>
      <c r="B474" s="72">
        <f>VLOOKUP(Table91213[[#This Row],[Date]],'DB Details'!$A:$L,2)</f>
        <v>59.8</v>
      </c>
      <c r="C474" s="56"/>
      <c r="D474" s="70"/>
      <c r="E474" s="138">
        <f>VLOOKUP(Table91213[[#This Row],[Date]],'DB Details'!$A:$L,5)</f>
        <v>61.1</v>
      </c>
      <c r="F474" s="138">
        <f>VLOOKUP(Table91213[[#This Row],[Date]],'DB Details'!$A:$L,6)</f>
        <v>60.7</v>
      </c>
      <c r="G474" s="110"/>
      <c r="H474" s="138">
        <f>VLOOKUP(Table91213[[#This Row],[Date]],'DB Details'!$A:$L,8)</f>
        <v>46.3</v>
      </c>
      <c r="I474" s="138">
        <f>VLOOKUP(Table91213[[#This Row],[Date]],'DB Details'!$A:$L,9)</f>
        <v>51.5</v>
      </c>
      <c r="J474" s="138">
        <f>VLOOKUP(Table91213[[#This Row],[Date]],'DB Details'!$A:$L,10)</f>
        <v>47.3</v>
      </c>
      <c r="K474" s="110"/>
      <c r="L474" s="138">
        <f>VLOOKUP(Table91213[[#This Row],[Date]],'DB Details'!$A:$L,12)</f>
        <v>54.9</v>
      </c>
    </row>
    <row r="475" spans="1:12" x14ac:dyDescent="0.2">
      <c r="A475" s="54">
        <v>31809</v>
      </c>
      <c r="B475" s="72">
        <f>VLOOKUP(Table91213[[#This Row],[Date]],'DB Details'!$A:$L,2)</f>
        <v>55.4</v>
      </c>
      <c r="C475" s="56"/>
      <c r="D475" s="70"/>
      <c r="E475" s="138">
        <f>VLOOKUP(Table91213[[#This Row],[Date]],'DB Details'!$A:$L,5)</f>
        <v>62.5</v>
      </c>
      <c r="F475" s="138">
        <f>VLOOKUP(Table91213[[#This Row],[Date]],'DB Details'!$A:$L,6)</f>
        <v>57.3</v>
      </c>
      <c r="G475" s="110"/>
      <c r="H475" s="138">
        <f>VLOOKUP(Table91213[[#This Row],[Date]],'DB Details'!$A:$L,8)</f>
        <v>46.7</v>
      </c>
      <c r="I475" s="138">
        <f>VLOOKUP(Table91213[[#This Row],[Date]],'DB Details'!$A:$L,9)</f>
        <v>51.2</v>
      </c>
      <c r="J475" s="138">
        <f>VLOOKUP(Table91213[[#This Row],[Date]],'DB Details'!$A:$L,10)</f>
        <v>46.6</v>
      </c>
      <c r="K475" s="110"/>
      <c r="L475" s="138">
        <f>VLOOKUP(Table91213[[#This Row],[Date]],'DB Details'!$A:$L,12)</f>
        <v>52.6</v>
      </c>
    </row>
    <row r="476" spans="1:12" x14ac:dyDescent="0.2">
      <c r="A476" s="54">
        <v>31837</v>
      </c>
      <c r="B476" s="72">
        <f>VLOOKUP(Table91213[[#This Row],[Date]],'DB Details'!$A:$L,2)</f>
        <v>61.6</v>
      </c>
      <c r="C476" s="56"/>
      <c r="D476" s="70"/>
      <c r="E476" s="138">
        <f>VLOOKUP(Table91213[[#This Row],[Date]],'DB Details'!$A:$L,5)</f>
        <v>62.7</v>
      </c>
      <c r="F476" s="138">
        <f>VLOOKUP(Table91213[[#This Row],[Date]],'DB Details'!$A:$L,6)</f>
        <v>57.6</v>
      </c>
      <c r="G476" s="110"/>
      <c r="H476" s="138">
        <f>VLOOKUP(Table91213[[#This Row],[Date]],'DB Details'!$A:$L,8)</f>
        <v>46.5</v>
      </c>
      <c r="I476" s="138">
        <f>VLOOKUP(Table91213[[#This Row],[Date]],'DB Details'!$A:$L,9)</f>
        <v>51.9</v>
      </c>
      <c r="J476" s="138">
        <f>VLOOKUP(Table91213[[#This Row],[Date]],'DB Details'!$A:$L,10)</f>
        <v>48.3</v>
      </c>
      <c r="K476" s="110"/>
      <c r="L476" s="138">
        <f>VLOOKUP(Table91213[[#This Row],[Date]],'DB Details'!$A:$L,12)</f>
        <v>55</v>
      </c>
    </row>
    <row r="477" spans="1:12" x14ac:dyDescent="0.2">
      <c r="A477" s="54">
        <v>31868</v>
      </c>
      <c r="B477" s="72">
        <f>VLOOKUP(Table91213[[#This Row],[Date]],'DB Details'!$A:$L,2)</f>
        <v>59.8</v>
      </c>
      <c r="C477" s="56"/>
      <c r="D477" s="70"/>
      <c r="E477" s="138">
        <f>VLOOKUP(Table91213[[#This Row],[Date]],'DB Details'!$A:$L,5)</f>
        <v>65.599999999999994</v>
      </c>
      <c r="F477" s="138">
        <f>VLOOKUP(Table91213[[#This Row],[Date]],'DB Details'!$A:$L,6)</f>
        <v>59.3</v>
      </c>
      <c r="G477" s="110"/>
      <c r="H477" s="138">
        <f>VLOOKUP(Table91213[[#This Row],[Date]],'DB Details'!$A:$L,8)</f>
        <v>45.9</v>
      </c>
      <c r="I477" s="138">
        <f>VLOOKUP(Table91213[[#This Row],[Date]],'DB Details'!$A:$L,9)</f>
        <v>52.8</v>
      </c>
      <c r="J477" s="138">
        <f>VLOOKUP(Table91213[[#This Row],[Date]],'DB Details'!$A:$L,10)</f>
        <v>51.3</v>
      </c>
      <c r="K477" s="110"/>
      <c r="L477" s="138">
        <f>VLOOKUP(Table91213[[#This Row],[Date]],'DB Details'!$A:$L,12)</f>
        <v>55.5</v>
      </c>
    </row>
    <row r="478" spans="1:12" x14ac:dyDescent="0.2">
      <c r="A478" s="54">
        <v>31898</v>
      </c>
      <c r="B478" s="72">
        <f>VLOOKUP(Table91213[[#This Row],[Date]],'DB Details'!$A:$L,2)</f>
        <v>63.4</v>
      </c>
      <c r="C478" s="56"/>
      <c r="D478" s="70"/>
      <c r="E478" s="138">
        <f>VLOOKUP(Table91213[[#This Row],[Date]],'DB Details'!$A:$L,5)</f>
        <v>67.599999999999994</v>
      </c>
      <c r="F478" s="138">
        <f>VLOOKUP(Table91213[[#This Row],[Date]],'DB Details'!$A:$L,6)</f>
        <v>60.6</v>
      </c>
      <c r="G478" s="110"/>
      <c r="H478" s="138">
        <f>VLOOKUP(Table91213[[#This Row],[Date]],'DB Details'!$A:$L,8)</f>
        <v>47.5</v>
      </c>
      <c r="I478" s="138">
        <f>VLOOKUP(Table91213[[#This Row],[Date]],'DB Details'!$A:$L,9)</f>
        <v>54</v>
      </c>
      <c r="J478" s="138">
        <f>VLOOKUP(Table91213[[#This Row],[Date]],'DB Details'!$A:$L,10)</f>
        <v>50.9</v>
      </c>
      <c r="K478" s="110"/>
      <c r="L478" s="138">
        <f>VLOOKUP(Table91213[[#This Row],[Date]],'DB Details'!$A:$L,12)</f>
        <v>57.2</v>
      </c>
    </row>
    <row r="479" spans="1:12" x14ac:dyDescent="0.2">
      <c r="A479" s="54">
        <v>31929</v>
      </c>
      <c r="B479" s="72">
        <f>VLOOKUP(Table91213[[#This Row],[Date]],'DB Details'!$A:$L,2)</f>
        <v>61.2</v>
      </c>
      <c r="C479" s="56"/>
      <c r="D479" s="70"/>
      <c r="E479" s="138">
        <f>VLOOKUP(Table91213[[#This Row],[Date]],'DB Details'!$A:$L,5)</f>
        <v>72.599999999999994</v>
      </c>
      <c r="F479" s="138">
        <f>VLOOKUP(Table91213[[#This Row],[Date]],'DB Details'!$A:$L,6)</f>
        <v>60.1</v>
      </c>
      <c r="G479" s="110"/>
      <c r="H479" s="138">
        <f>VLOOKUP(Table91213[[#This Row],[Date]],'DB Details'!$A:$L,8)</f>
        <v>52.4</v>
      </c>
      <c r="I479" s="138">
        <f>VLOOKUP(Table91213[[#This Row],[Date]],'DB Details'!$A:$L,9)</f>
        <v>56.8</v>
      </c>
      <c r="J479" s="138">
        <f>VLOOKUP(Table91213[[#This Row],[Date]],'DB Details'!$A:$L,10)</f>
        <v>51.4</v>
      </c>
      <c r="K479" s="110"/>
      <c r="L479" s="138">
        <f>VLOOKUP(Table91213[[#This Row],[Date]],'DB Details'!$A:$L,12)</f>
        <v>57.4</v>
      </c>
    </row>
    <row r="480" spans="1:12" x14ac:dyDescent="0.2">
      <c r="A480" s="54">
        <v>31959</v>
      </c>
      <c r="B480" s="72">
        <f>VLOOKUP(Table91213[[#This Row],[Date]],'DB Details'!$A:$L,2)</f>
        <v>64</v>
      </c>
      <c r="C480" s="56"/>
      <c r="D480" s="70"/>
      <c r="E480" s="138">
        <f>VLOOKUP(Table91213[[#This Row],[Date]],'DB Details'!$A:$L,5)</f>
        <v>74.3</v>
      </c>
      <c r="F480" s="138">
        <f>VLOOKUP(Table91213[[#This Row],[Date]],'DB Details'!$A:$L,6)</f>
        <v>62.5</v>
      </c>
      <c r="G480" s="110"/>
      <c r="H480" s="138">
        <f>VLOOKUP(Table91213[[#This Row],[Date]],'DB Details'!$A:$L,8)</f>
        <v>44.7</v>
      </c>
      <c r="I480" s="138">
        <f>VLOOKUP(Table91213[[#This Row],[Date]],'DB Details'!$A:$L,9)</f>
        <v>58.9</v>
      </c>
      <c r="J480" s="138">
        <f>VLOOKUP(Table91213[[#This Row],[Date]],'DB Details'!$A:$L,10)</f>
        <v>46.6</v>
      </c>
      <c r="K480" s="110"/>
      <c r="L480" s="138">
        <f>VLOOKUP(Table91213[[#This Row],[Date]],'DB Details'!$A:$L,12)</f>
        <v>57.5</v>
      </c>
    </row>
    <row r="481" spans="1:12" x14ac:dyDescent="0.2">
      <c r="A481" s="54">
        <v>31990</v>
      </c>
      <c r="B481" s="72">
        <f>VLOOKUP(Table91213[[#This Row],[Date]],'DB Details'!$A:$L,2)</f>
        <v>62.7</v>
      </c>
      <c r="C481" s="56"/>
      <c r="D481" s="70"/>
      <c r="E481" s="138">
        <f>VLOOKUP(Table91213[[#This Row],[Date]],'DB Details'!$A:$L,5)</f>
        <v>77.400000000000006</v>
      </c>
      <c r="F481" s="138">
        <f>VLOOKUP(Table91213[[#This Row],[Date]],'DB Details'!$A:$L,6)</f>
        <v>64.2</v>
      </c>
      <c r="G481" s="110"/>
      <c r="H481" s="138">
        <f>VLOOKUP(Table91213[[#This Row],[Date]],'DB Details'!$A:$L,8)</f>
        <v>49.3</v>
      </c>
      <c r="I481" s="138">
        <f>VLOOKUP(Table91213[[#This Row],[Date]],'DB Details'!$A:$L,9)</f>
        <v>60.3</v>
      </c>
      <c r="J481" s="138">
        <f>VLOOKUP(Table91213[[#This Row],[Date]],'DB Details'!$A:$L,10)</f>
        <v>52.4</v>
      </c>
      <c r="K481" s="110"/>
      <c r="L481" s="138">
        <f>VLOOKUP(Table91213[[#This Row],[Date]],'DB Details'!$A:$L,12)</f>
        <v>59.3</v>
      </c>
    </row>
    <row r="482" spans="1:12" x14ac:dyDescent="0.2">
      <c r="A482" s="54">
        <v>32021</v>
      </c>
      <c r="B482" s="72">
        <f>VLOOKUP(Table91213[[#This Row],[Date]],'DB Details'!$A:$L,2)</f>
        <v>62.1</v>
      </c>
      <c r="C482" s="56"/>
      <c r="D482" s="70"/>
      <c r="E482" s="138">
        <f>VLOOKUP(Table91213[[#This Row],[Date]],'DB Details'!$A:$L,5)</f>
        <v>77.3</v>
      </c>
      <c r="F482" s="138">
        <f>VLOOKUP(Table91213[[#This Row],[Date]],'DB Details'!$A:$L,6)</f>
        <v>65.5</v>
      </c>
      <c r="G482" s="110"/>
      <c r="H482" s="138">
        <f>VLOOKUP(Table91213[[#This Row],[Date]],'DB Details'!$A:$L,8)</f>
        <v>49.2</v>
      </c>
      <c r="I482" s="138">
        <f>VLOOKUP(Table91213[[#This Row],[Date]],'DB Details'!$A:$L,9)</f>
        <v>61.5</v>
      </c>
      <c r="J482" s="138">
        <f>VLOOKUP(Table91213[[#This Row],[Date]],'DB Details'!$A:$L,10)</f>
        <v>54.5</v>
      </c>
      <c r="K482" s="110"/>
      <c r="L482" s="138">
        <f>VLOOKUP(Table91213[[#This Row],[Date]],'DB Details'!$A:$L,12)</f>
        <v>60</v>
      </c>
    </row>
    <row r="483" spans="1:12" x14ac:dyDescent="0.2">
      <c r="A483" s="54">
        <v>32051</v>
      </c>
      <c r="B483" s="72">
        <f>VLOOKUP(Table91213[[#This Row],[Date]],'DB Details'!$A:$L,2)</f>
        <v>65.3</v>
      </c>
      <c r="C483" s="56"/>
      <c r="D483" s="70"/>
      <c r="E483" s="138">
        <f>VLOOKUP(Table91213[[#This Row],[Date]],'DB Details'!$A:$L,5)</f>
        <v>78.099999999999994</v>
      </c>
      <c r="F483" s="138">
        <f>VLOOKUP(Table91213[[#This Row],[Date]],'DB Details'!$A:$L,6)</f>
        <v>63.2</v>
      </c>
      <c r="G483" s="110"/>
      <c r="H483" s="138">
        <f>VLOOKUP(Table91213[[#This Row],[Date]],'DB Details'!$A:$L,8)</f>
        <v>50.7</v>
      </c>
      <c r="I483" s="138">
        <f>VLOOKUP(Table91213[[#This Row],[Date]],'DB Details'!$A:$L,9)</f>
        <v>62.2</v>
      </c>
      <c r="J483" s="138">
        <f>VLOOKUP(Table91213[[#This Row],[Date]],'DB Details'!$A:$L,10)</f>
        <v>54.6</v>
      </c>
      <c r="K483" s="110"/>
      <c r="L483" s="138">
        <f>VLOOKUP(Table91213[[#This Row],[Date]],'DB Details'!$A:$L,12)</f>
        <v>60.7</v>
      </c>
    </row>
    <row r="484" spans="1:12" x14ac:dyDescent="0.2">
      <c r="A484" s="54">
        <v>32082</v>
      </c>
      <c r="B484" s="72">
        <f>VLOOKUP(Table91213[[#This Row],[Date]],'DB Details'!$A:$L,2)</f>
        <v>59.3</v>
      </c>
      <c r="C484" s="56"/>
      <c r="D484" s="70"/>
      <c r="E484" s="138">
        <f>VLOOKUP(Table91213[[#This Row],[Date]],'DB Details'!$A:$L,5)</f>
        <v>79.2</v>
      </c>
      <c r="F484" s="138">
        <f>VLOOKUP(Table91213[[#This Row],[Date]],'DB Details'!$A:$L,6)</f>
        <v>61.9</v>
      </c>
      <c r="G484" s="110"/>
      <c r="H484" s="138">
        <f>VLOOKUP(Table91213[[#This Row],[Date]],'DB Details'!$A:$L,8)</f>
        <v>51.2</v>
      </c>
      <c r="I484" s="138">
        <f>VLOOKUP(Table91213[[#This Row],[Date]],'DB Details'!$A:$L,9)</f>
        <v>64.900000000000006</v>
      </c>
      <c r="J484" s="138">
        <f>VLOOKUP(Table91213[[#This Row],[Date]],'DB Details'!$A:$L,10)</f>
        <v>53.7</v>
      </c>
      <c r="K484" s="110"/>
      <c r="L484" s="138">
        <f>VLOOKUP(Table91213[[#This Row],[Date]],'DB Details'!$A:$L,12)</f>
        <v>58.8</v>
      </c>
    </row>
    <row r="485" spans="1:12" x14ac:dyDescent="0.2">
      <c r="A485" s="54">
        <v>32112</v>
      </c>
      <c r="B485" s="72">
        <f>VLOOKUP(Table91213[[#This Row],[Date]],'DB Details'!$A:$L,2)</f>
        <v>61.5</v>
      </c>
      <c r="C485" s="56"/>
      <c r="D485" s="70"/>
      <c r="E485" s="138">
        <f>VLOOKUP(Table91213[[#This Row],[Date]],'DB Details'!$A:$L,5)</f>
        <v>80.2</v>
      </c>
      <c r="F485" s="138">
        <f>VLOOKUP(Table91213[[#This Row],[Date]],'DB Details'!$A:$L,6)</f>
        <v>65.099999999999994</v>
      </c>
      <c r="G485" s="110"/>
      <c r="H485" s="138">
        <f>VLOOKUP(Table91213[[#This Row],[Date]],'DB Details'!$A:$L,8)</f>
        <v>50.8</v>
      </c>
      <c r="I485" s="138">
        <f>VLOOKUP(Table91213[[#This Row],[Date]],'DB Details'!$A:$L,9)</f>
        <v>62.7</v>
      </c>
      <c r="J485" s="138">
        <f>VLOOKUP(Table91213[[#This Row],[Date]],'DB Details'!$A:$L,10)</f>
        <v>59.1</v>
      </c>
      <c r="K485" s="110"/>
      <c r="L485" s="138">
        <f>VLOOKUP(Table91213[[#This Row],[Date]],'DB Details'!$A:$L,12)</f>
        <v>61</v>
      </c>
    </row>
    <row r="486" spans="1:12" x14ac:dyDescent="0.2">
      <c r="A486" s="54">
        <v>32143</v>
      </c>
      <c r="B486" s="72">
        <f>VLOOKUP(Table91213[[#This Row],[Date]],'DB Details'!$A:$L,2)</f>
        <v>60.3</v>
      </c>
      <c r="C486" s="56"/>
      <c r="D486" s="70"/>
      <c r="E486" s="138">
        <f>VLOOKUP(Table91213[[#This Row],[Date]],'DB Details'!$A:$L,5)</f>
        <v>78.7</v>
      </c>
      <c r="F486" s="138">
        <f>VLOOKUP(Table91213[[#This Row],[Date]],'DB Details'!$A:$L,6)</f>
        <v>59.3</v>
      </c>
      <c r="G486" s="110"/>
      <c r="H486" s="138">
        <f>VLOOKUP(Table91213[[#This Row],[Date]],'DB Details'!$A:$L,8)</f>
        <v>50.7</v>
      </c>
      <c r="I486" s="138">
        <f>VLOOKUP(Table91213[[#This Row],[Date]],'DB Details'!$A:$L,9)</f>
        <v>62</v>
      </c>
      <c r="J486" s="138">
        <f>VLOOKUP(Table91213[[#This Row],[Date]],'DB Details'!$A:$L,10)</f>
        <v>51.2</v>
      </c>
      <c r="K486" s="56">
        <f>VLOOKUP(Table91213[[#This Row],[Date]],'DB Details'!$A:$L,11)</f>
        <v>66</v>
      </c>
      <c r="L486" s="138">
        <f>VLOOKUP(Table91213[[#This Row],[Date]],'DB Details'!$A:$L,12)</f>
        <v>57.5</v>
      </c>
    </row>
    <row r="487" spans="1:12" x14ac:dyDescent="0.2">
      <c r="A487" s="54">
        <v>32174</v>
      </c>
      <c r="B487" s="72">
        <f>VLOOKUP(Table91213[[#This Row],[Date]],'DB Details'!$A:$L,2)</f>
        <v>57</v>
      </c>
      <c r="C487" s="56"/>
      <c r="D487" s="70"/>
      <c r="E487" s="138">
        <f>VLOOKUP(Table91213[[#This Row],[Date]],'DB Details'!$A:$L,5)</f>
        <v>81.2</v>
      </c>
      <c r="F487" s="138">
        <f>VLOOKUP(Table91213[[#This Row],[Date]],'DB Details'!$A:$L,6)</f>
        <v>58.6</v>
      </c>
      <c r="G487" s="110"/>
      <c r="H487" s="138">
        <f>VLOOKUP(Table91213[[#This Row],[Date]],'DB Details'!$A:$L,8)</f>
        <v>48.1</v>
      </c>
      <c r="I487" s="138">
        <f>VLOOKUP(Table91213[[#This Row],[Date]],'DB Details'!$A:$L,9)</f>
        <v>61.2</v>
      </c>
      <c r="J487" s="138">
        <f>VLOOKUP(Table91213[[#This Row],[Date]],'DB Details'!$A:$L,10)</f>
        <v>52.5</v>
      </c>
      <c r="K487" s="56">
        <f>VLOOKUP(Table91213[[#This Row],[Date]],'DB Details'!$A:$L,11)</f>
        <v>65.7</v>
      </c>
      <c r="L487" s="138">
        <f>VLOOKUP(Table91213[[#This Row],[Date]],'DB Details'!$A:$L,12)</f>
        <v>56.2</v>
      </c>
    </row>
    <row r="488" spans="1:12" x14ac:dyDescent="0.2">
      <c r="A488" s="54">
        <v>32203</v>
      </c>
      <c r="B488" s="72">
        <f>VLOOKUP(Table91213[[#This Row],[Date]],'DB Details'!$A:$L,2)</f>
        <v>57.9</v>
      </c>
      <c r="C488" s="56"/>
      <c r="D488" s="70"/>
      <c r="E488" s="138">
        <f>VLOOKUP(Table91213[[#This Row],[Date]],'DB Details'!$A:$L,5)</f>
        <v>74.5</v>
      </c>
      <c r="F488" s="138">
        <f>VLOOKUP(Table91213[[#This Row],[Date]],'DB Details'!$A:$L,6)</f>
        <v>57.7</v>
      </c>
      <c r="G488" s="110"/>
      <c r="H488" s="138">
        <f>VLOOKUP(Table91213[[#This Row],[Date]],'DB Details'!$A:$L,8)</f>
        <v>41.9</v>
      </c>
      <c r="I488" s="138">
        <f>VLOOKUP(Table91213[[#This Row],[Date]],'DB Details'!$A:$L,9)</f>
        <v>57.3</v>
      </c>
      <c r="J488" s="138">
        <f>VLOOKUP(Table91213[[#This Row],[Date]],'DB Details'!$A:$L,10)</f>
        <v>50.2</v>
      </c>
      <c r="K488" s="56">
        <f>VLOOKUP(Table91213[[#This Row],[Date]],'DB Details'!$A:$L,11)</f>
        <v>64.5</v>
      </c>
      <c r="L488" s="138">
        <f>VLOOKUP(Table91213[[#This Row],[Date]],'DB Details'!$A:$L,12)</f>
        <v>54.6</v>
      </c>
    </row>
    <row r="489" spans="1:12" x14ac:dyDescent="0.2">
      <c r="A489" s="54">
        <v>32234</v>
      </c>
      <c r="B489" s="72">
        <f>VLOOKUP(Table91213[[#This Row],[Date]],'DB Details'!$A:$L,2)</f>
        <v>57.6</v>
      </c>
      <c r="C489" s="56"/>
      <c r="D489" s="70"/>
      <c r="E489" s="138">
        <f>VLOOKUP(Table91213[[#This Row],[Date]],'DB Details'!$A:$L,5)</f>
        <v>81</v>
      </c>
      <c r="F489" s="138">
        <f>VLOOKUP(Table91213[[#This Row],[Date]],'DB Details'!$A:$L,6)</f>
        <v>59.1</v>
      </c>
      <c r="G489" s="110"/>
      <c r="H489" s="138">
        <f>VLOOKUP(Table91213[[#This Row],[Date]],'DB Details'!$A:$L,8)</f>
        <v>51</v>
      </c>
      <c r="I489" s="138">
        <f>VLOOKUP(Table91213[[#This Row],[Date]],'DB Details'!$A:$L,9)</f>
        <v>58.6</v>
      </c>
      <c r="J489" s="138">
        <f>VLOOKUP(Table91213[[#This Row],[Date]],'DB Details'!$A:$L,10)</f>
        <v>49.2</v>
      </c>
      <c r="K489" s="56">
        <f>VLOOKUP(Table91213[[#This Row],[Date]],'DB Details'!$A:$L,11)</f>
        <v>64</v>
      </c>
      <c r="L489" s="138">
        <f>VLOOKUP(Table91213[[#This Row],[Date]],'DB Details'!$A:$L,12)</f>
        <v>55.8</v>
      </c>
    </row>
    <row r="490" spans="1:12" x14ac:dyDescent="0.2">
      <c r="A490" s="54">
        <v>32264</v>
      </c>
      <c r="B490" s="72">
        <f>VLOOKUP(Table91213[[#This Row],[Date]],'DB Details'!$A:$L,2)</f>
        <v>57.7</v>
      </c>
      <c r="C490" s="56"/>
      <c r="D490" s="70"/>
      <c r="E490" s="138">
        <f>VLOOKUP(Table91213[[#This Row],[Date]],'DB Details'!$A:$L,5)</f>
        <v>81.5</v>
      </c>
      <c r="F490" s="138">
        <f>VLOOKUP(Table91213[[#This Row],[Date]],'DB Details'!$A:$L,6)</f>
        <v>58</v>
      </c>
      <c r="G490" s="110"/>
      <c r="H490" s="138">
        <f>VLOOKUP(Table91213[[#This Row],[Date]],'DB Details'!$A:$L,8)</f>
        <v>51.2</v>
      </c>
      <c r="I490" s="138">
        <f>VLOOKUP(Table91213[[#This Row],[Date]],'DB Details'!$A:$L,9)</f>
        <v>56.9</v>
      </c>
      <c r="J490" s="138">
        <f>VLOOKUP(Table91213[[#This Row],[Date]],'DB Details'!$A:$L,10)</f>
        <v>50.4</v>
      </c>
      <c r="K490" s="56">
        <f>VLOOKUP(Table91213[[#This Row],[Date]],'DB Details'!$A:$L,11)</f>
        <v>65.5</v>
      </c>
      <c r="L490" s="138">
        <f>VLOOKUP(Table91213[[#This Row],[Date]],'DB Details'!$A:$L,12)</f>
        <v>55.5</v>
      </c>
    </row>
    <row r="491" spans="1:12" x14ac:dyDescent="0.2">
      <c r="A491" s="54">
        <v>32295</v>
      </c>
      <c r="B491" s="72">
        <f>VLOOKUP(Table91213[[#This Row],[Date]],'DB Details'!$A:$L,2)</f>
        <v>63.6</v>
      </c>
      <c r="C491" s="56"/>
      <c r="D491" s="70"/>
      <c r="E491" s="138">
        <f>VLOOKUP(Table91213[[#This Row],[Date]],'DB Details'!$A:$L,5)</f>
        <v>80.7</v>
      </c>
      <c r="F491" s="138">
        <f>VLOOKUP(Table91213[[#This Row],[Date]],'DB Details'!$A:$L,6)</f>
        <v>61.7</v>
      </c>
      <c r="G491" s="110"/>
      <c r="H491" s="138">
        <f>VLOOKUP(Table91213[[#This Row],[Date]],'DB Details'!$A:$L,8)</f>
        <v>48.2</v>
      </c>
      <c r="I491" s="138">
        <f>VLOOKUP(Table91213[[#This Row],[Date]],'DB Details'!$A:$L,9)</f>
        <v>65.599999999999994</v>
      </c>
      <c r="J491" s="138">
        <f>VLOOKUP(Table91213[[#This Row],[Date]],'DB Details'!$A:$L,10)</f>
        <v>50.5</v>
      </c>
      <c r="K491" s="56">
        <f>VLOOKUP(Table91213[[#This Row],[Date]],'DB Details'!$A:$L,11)</f>
        <v>66</v>
      </c>
      <c r="L491" s="138">
        <f>VLOOKUP(Table91213[[#This Row],[Date]],'DB Details'!$A:$L,12)</f>
        <v>59.3</v>
      </c>
    </row>
    <row r="492" spans="1:12" x14ac:dyDescent="0.2">
      <c r="A492" s="54">
        <v>32325</v>
      </c>
      <c r="B492" s="72">
        <f>VLOOKUP(Table91213[[#This Row],[Date]],'DB Details'!$A:$L,2)</f>
        <v>60.6</v>
      </c>
      <c r="C492" s="56"/>
      <c r="D492" s="70"/>
      <c r="E492" s="138">
        <f>VLOOKUP(Table91213[[#This Row],[Date]],'DB Details'!$A:$L,5)</f>
        <v>81</v>
      </c>
      <c r="F492" s="138">
        <f>VLOOKUP(Table91213[[#This Row],[Date]],'DB Details'!$A:$L,6)</f>
        <v>61.2</v>
      </c>
      <c r="G492" s="110"/>
      <c r="H492" s="138">
        <f>VLOOKUP(Table91213[[#This Row],[Date]],'DB Details'!$A:$L,8)</f>
        <v>54.5</v>
      </c>
      <c r="I492" s="138">
        <f>VLOOKUP(Table91213[[#This Row],[Date]],'DB Details'!$A:$L,9)</f>
        <v>58.4</v>
      </c>
      <c r="J492" s="138">
        <f>VLOOKUP(Table91213[[#This Row],[Date]],'DB Details'!$A:$L,10)</f>
        <v>52.5</v>
      </c>
      <c r="K492" s="56">
        <f>VLOOKUP(Table91213[[#This Row],[Date]],'DB Details'!$A:$L,11)</f>
        <v>67.5</v>
      </c>
      <c r="L492" s="138">
        <f>VLOOKUP(Table91213[[#This Row],[Date]],'DB Details'!$A:$L,12)</f>
        <v>58.2</v>
      </c>
    </row>
    <row r="493" spans="1:12" x14ac:dyDescent="0.2">
      <c r="A493" s="54">
        <v>32356</v>
      </c>
      <c r="B493" s="72">
        <f>VLOOKUP(Table91213[[#This Row],[Date]],'DB Details'!$A:$L,2)</f>
        <v>59.2</v>
      </c>
      <c r="C493" s="56"/>
      <c r="D493" s="70"/>
      <c r="E493" s="138">
        <f>VLOOKUP(Table91213[[#This Row],[Date]],'DB Details'!$A:$L,5)</f>
        <v>78.2</v>
      </c>
      <c r="F493" s="138">
        <f>VLOOKUP(Table91213[[#This Row],[Date]],'DB Details'!$A:$L,6)</f>
        <v>57.8</v>
      </c>
      <c r="G493" s="110"/>
      <c r="H493" s="138">
        <f>VLOOKUP(Table91213[[#This Row],[Date]],'DB Details'!$A:$L,8)</f>
        <v>49.4</v>
      </c>
      <c r="I493" s="138">
        <f>VLOOKUP(Table91213[[#This Row],[Date]],'DB Details'!$A:$L,9)</f>
        <v>57.4</v>
      </c>
      <c r="J493" s="138">
        <f>VLOOKUP(Table91213[[#This Row],[Date]],'DB Details'!$A:$L,10)</f>
        <v>51.2</v>
      </c>
      <c r="K493" s="56">
        <f>VLOOKUP(Table91213[[#This Row],[Date]],'DB Details'!$A:$L,11)</f>
        <v>59.9</v>
      </c>
      <c r="L493" s="138">
        <f>VLOOKUP(Table91213[[#This Row],[Date]],'DB Details'!$A:$L,12)</f>
        <v>56</v>
      </c>
    </row>
    <row r="494" spans="1:12" x14ac:dyDescent="0.2">
      <c r="A494" s="54">
        <v>32387</v>
      </c>
      <c r="B494" s="72">
        <f>VLOOKUP(Table91213[[#This Row],[Date]],'DB Details'!$A:$L,2)</f>
        <v>58.6</v>
      </c>
      <c r="C494" s="56"/>
      <c r="D494" s="70"/>
      <c r="E494" s="138">
        <f>VLOOKUP(Table91213[[#This Row],[Date]],'DB Details'!$A:$L,5)</f>
        <v>72.8</v>
      </c>
      <c r="F494" s="138">
        <f>VLOOKUP(Table91213[[#This Row],[Date]],'DB Details'!$A:$L,6)</f>
        <v>54.8</v>
      </c>
      <c r="G494" s="110"/>
      <c r="H494" s="138">
        <f>VLOOKUP(Table91213[[#This Row],[Date]],'DB Details'!$A:$L,8)</f>
        <v>49.5</v>
      </c>
      <c r="I494" s="138">
        <f>VLOOKUP(Table91213[[#This Row],[Date]],'DB Details'!$A:$L,9)</f>
        <v>55.2</v>
      </c>
      <c r="J494" s="138">
        <f>VLOOKUP(Table91213[[#This Row],[Date]],'DB Details'!$A:$L,10)</f>
        <v>50.2</v>
      </c>
      <c r="K494" s="56">
        <f>VLOOKUP(Table91213[[#This Row],[Date]],'DB Details'!$A:$L,11)</f>
        <v>61.7</v>
      </c>
      <c r="L494" s="138">
        <f>VLOOKUP(Table91213[[#This Row],[Date]],'DB Details'!$A:$L,12)</f>
        <v>54.5</v>
      </c>
    </row>
    <row r="495" spans="1:12" x14ac:dyDescent="0.2">
      <c r="A495" s="54">
        <v>32417</v>
      </c>
      <c r="B495" s="72">
        <f>VLOOKUP(Table91213[[#This Row],[Date]],'DB Details'!$A:$L,2)</f>
        <v>57.2</v>
      </c>
      <c r="C495" s="56"/>
      <c r="D495" s="70"/>
      <c r="E495" s="138">
        <f>VLOOKUP(Table91213[[#This Row],[Date]],'DB Details'!$A:$L,5)</f>
        <v>71.5</v>
      </c>
      <c r="F495" s="138">
        <f>VLOOKUP(Table91213[[#This Row],[Date]],'DB Details'!$A:$L,6)</f>
        <v>58.7</v>
      </c>
      <c r="G495" s="110"/>
      <c r="H495" s="138">
        <f>VLOOKUP(Table91213[[#This Row],[Date]],'DB Details'!$A:$L,8)</f>
        <v>49.2</v>
      </c>
      <c r="I495" s="138">
        <f>VLOOKUP(Table91213[[#This Row],[Date]],'DB Details'!$A:$L,9)</f>
        <v>54.8</v>
      </c>
      <c r="J495" s="138">
        <f>VLOOKUP(Table91213[[#This Row],[Date]],'DB Details'!$A:$L,10)</f>
        <v>52.4</v>
      </c>
      <c r="K495" s="56">
        <f>VLOOKUP(Table91213[[#This Row],[Date]],'DB Details'!$A:$L,11)</f>
        <v>60.8</v>
      </c>
      <c r="L495" s="138">
        <f>VLOOKUP(Table91213[[#This Row],[Date]],'DB Details'!$A:$L,12)</f>
        <v>55.4</v>
      </c>
    </row>
    <row r="496" spans="1:12" x14ac:dyDescent="0.2">
      <c r="A496" s="54">
        <v>32448</v>
      </c>
      <c r="B496" s="72">
        <f>VLOOKUP(Table91213[[#This Row],[Date]],'DB Details'!$A:$L,2)</f>
        <v>58.4</v>
      </c>
      <c r="C496" s="56"/>
      <c r="D496" s="70"/>
      <c r="E496" s="138">
        <f>VLOOKUP(Table91213[[#This Row],[Date]],'DB Details'!$A:$L,5)</f>
        <v>70.900000000000006</v>
      </c>
      <c r="F496" s="138">
        <f>VLOOKUP(Table91213[[#This Row],[Date]],'DB Details'!$A:$L,6)</f>
        <v>57.5</v>
      </c>
      <c r="G496" s="110"/>
      <c r="H496" s="138">
        <f>VLOOKUP(Table91213[[#This Row],[Date]],'DB Details'!$A:$L,8)</f>
        <v>51.6</v>
      </c>
      <c r="I496" s="138">
        <f>VLOOKUP(Table91213[[#This Row],[Date]],'DB Details'!$A:$L,9)</f>
        <v>52.1</v>
      </c>
      <c r="J496" s="138">
        <f>VLOOKUP(Table91213[[#This Row],[Date]],'DB Details'!$A:$L,10)</f>
        <v>53.8</v>
      </c>
      <c r="K496" s="56">
        <f>VLOOKUP(Table91213[[#This Row],[Date]],'DB Details'!$A:$L,11)</f>
        <v>58.1</v>
      </c>
      <c r="L496" s="138">
        <f>VLOOKUP(Table91213[[#This Row],[Date]],'DB Details'!$A:$L,12)</f>
        <v>55.6</v>
      </c>
    </row>
    <row r="497" spans="1:12" x14ac:dyDescent="0.2">
      <c r="A497" s="54">
        <v>32478</v>
      </c>
      <c r="B497" s="72">
        <f>VLOOKUP(Table91213[[#This Row],[Date]],'DB Details'!$A:$L,2)</f>
        <v>59</v>
      </c>
      <c r="C497" s="56"/>
      <c r="D497" s="70"/>
      <c r="E497" s="138">
        <f>VLOOKUP(Table91213[[#This Row],[Date]],'DB Details'!$A:$L,5)</f>
        <v>69.8</v>
      </c>
      <c r="F497" s="138">
        <f>VLOOKUP(Table91213[[#This Row],[Date]],'DB Details'!$A:$L,6)</f>
        <v>57.6</v>
      </c>
      <c r="G497" s="110"/>
      <c r="H497" s="138">
        <f>VLOOKUP(Table91213[[#This Row],[Date]],'DB Details'!$A:$L,8)</f>
        <v>49.9</v>
      </c>
      <c r="I497" s="138">
        <f>VLOOKUP(Table91213[[#This Row],[Date]],'DB Details'!$A:$L,9)</f>
        <v>53</v>
      </c>
      <c r="J497" s="138">
        <f>VLOOKUP(Table91213[[#This Row],[Date]],'DB Details'!$A:$L,10)</f>
        <v>54.8</v>
      </c>
      <c r="K497" s="56">
        <f>VLOOKUP(Table91213[[#This Row],[Date]],'DB Details'!$A:$L,11)</f>
        <v>64.3</v>
      </c>
      <c r="L497" s="138">
        <f>VLOOKUP(Table91213[[#This Row],[Date]],'DB Details'!$A:$L,12)</f>
        <v>56</v>
      </c>
    </row>
    <row r="498" spans="1:12" x14ac:dyDescent="0.2">
      <c r="A498" s="54">
        <v>32509</v>
      </c>
      <c r="B498" s="72">
        <f>VLOOKUP(Table91213[[#This Row],[Date]],'DB Details'!$A:$L,2)</f>
        <v>57.3</v>
      </c>
      <c r="C498" s="56"/>
      <c r="D498" s="70"/>
      <c r="E498" s="138">
        <f>VLOOKUP(Table91213[[#This Row],[Date]],'DB Details'!$A:$L,5)</f>
        <v>70.5</v>
      </c>
      <c r="F498" s="138">
        <f>VLOOKUP(Table91213[[#This Row],[Date]],'DB Details'!$A:$L,6)</f>
        <v>57.9</v>
      </c>
      <c r="G498" s="110"/>
      <c r="H498" s="138">
        <f>VLOOKUP(Table91213[[#This Row],[Date]],'DB Details'!$A:$L,8)</f>
        <v>46.7</v>
      </c>
      <c r="I498" s="138">
        <f>VLOOKUP(Table91213[[#This Row],[Date]],'DB Details'!$A:$L,9)</f>
        <v>53.9</v>
      </c>
      <c r="J498" s="138">
        <f>VLOOKUP(Table91213[[#This Row],[Date]],'DB Details'!$A:$L,10)</f>
        <v>51.4</v>
      </c>
      <c r="K498" s="56">
        <f>VLOOKUP(Table91213[[#This Row],[Date]],'DB Details'!$A:$L,11)</f>
        <v>60.1</v>
      </c>
      <c r="L498" s="138">
        <f>VLOOKUP(Table91213[[#This Row],[Date]],'DB Details'!$A:$L,12)</f>
        <v>54.7</v>
      </c>
    </row>
    <row r="499" spans="1:12" x14ac:dyDescent="0.2">
      <c r="A499" s="54">
        <v>32540</v>
      </c>
      <c r="B499" s="72">
        <f>VLOOKUP(Table91213[[#This Row],[Date]],'DB Details'!$A:$L,2)</f>
        <v>57.3</v>
      </c>
      <c r="C499" s="56"/>
      <c r="D499" s="70"/>
      <c r="E499" s="138">
        <f>VLOOKUP(Table91213[[#This Row],[Date]],'DB Details'!$A:$L,5)</f>
        <v>67.900000000000006</v>
      </c>
      <c r="F499" s="138">
        <f>VLOOKUP(Table91213[[#This Row],[Date]],'DB Details'!$A:$L,6)</f>
        <v>55.6</v>
      </c>
      <c r="G499" s="110"/>
      <c r="H499" s="138">
        <f>VLOOKUP(Table91213[[#This Row],[Date]],'DB Details'!$A:$L,8)</f>
        <v>49</v>
      </c>
      <c r="I499" s="138">
        <f>VLOOKUP(Table91213[[#This Row],[Date]],'DB Details'!$A:$L,9)</f>
        <v>54</v>
      </c>
      <c r="J499" s="138">
        <f>VLOOKUP(Table91213[[#This Row],[Date]],'DB Details'!$A:$L,10)</f>
        <v>50</v>
      </c>
      <c r="K499" s="56">
        <f>VLOOKUP(Table91213[[#This Row],[Date]],'DB Details'!$A:$L,11)</f>
        <v>60</v>
      </c>
      <c r="L499" s="138">
        <f>VLOOKUP(Table91213[[#This Row],[Date]],'DB Details'!$A:$L,12)</f>
        <v>54.1</v>
      </c>
    </row>
    <row r="500" spans="1:12" x14ac:dyDescent="0.2">
      <c r="A500" s="54">
        <v>32568</v>
      </c>
      <c r="B500" s="72">
        <f>VLOOKUP(Table91213[[#This Row],[Date]],'DB Details'!$A:$L,2)</f>
        <v>52</v>
      </c>
      <c r="C500" s="56"/>
      <c r="D500" s="70"/>
      <c r="E500" s="138">
        <f>VLOOKUP(Table91213[[#This Row],[Date]],'DB Details'!$A:$L,5)</f>
        <v>67.900000000000006</v>
      </c>
      <c r="F500" s="138">
        <f>VLOOKUP(Table91213[[#This Row],[Date]],'DB Details'!$A:$L,6)</f>
        <v>52.7</v>
      </c>
      <c r="G500" s="110"/>
      <c r="H500" s="138">
        <f>VLOOKUP(Table91213[[#This Row],[Date]],'DB Details'!$A:$L,8)</f>
        <v>48.3</v>
      </c>
      <c r="I500" s="138">
        <f>VLOOKUP(Table91213[[#This Row],[Date]],'DB Details'!$A:$L,9)</f>
        <v>52.5</v>
      </c>
      <c r="J500" s="138">
        <f>VLOOKUP(Table91213[[#This Row],[Date]],'DB Details'!$A:$L,10)</f>
        <v>50.2</v>
      </c>
      <c r="K500" s="56">
        <f>VLOOKUP(Table91213[[#This Row],[Date]],'DB Details'!$A:$L,11)</f>
        <v>52.8</v>
      </c>
      <c r="L500" s="138">
        <f>VLOOKUP(Table91213[[#This Row],[Date]],'DB Details'!$A:$L,12)</f>
        <v>51.5</v>
      </c>
    </row>
    <row r="501" spans="1:12" x14ac:dyDescent="0.2">
      <c r="A501" s="54">
        <v>32599</v>
      </c>
      <c r="B501" s="72">
        <f>VLOOKUP(Table91213[[#This Row],[Date]],'DB Details'!$A:$L,2)</f>
        <v>53.1</v>
      </c>
      <c r="C501" s="56"/>
      <c r="D501" s="70"/>
      <c r="E501" s="138">
        <f>VLOOKUP(Table91213[[#This Row],[Date]],'DB Details'!$A:$L,5)</f>
        <v>65.400000000000006</v>
      </c>
      <c r="F501" s="138">
        <f>VLOOKUP(Table91213[[#This Row],[Date]],'DB Details'!$A:$L,6)</f>
        <v>54.9</v>
      </c>
      <c r="G501" s="110"/>
      <c r="H501" s="138">
        <f>VLOOKUP(Table91213[[#This Row],[Date]],'DB Details'!$A:$L,8)</f>
        <v>47.4</v>
      </c>
      <c r="I501" s="138">
        <f>VLOOKUP(Table91213[[#This Row],[Date]],'DB Details'!$A:$L,9)</f>
        <v>52.2</v>
      </c>
      <c r="J501" s="138">
        <f>VLOOKUP(Table91213[[#This Row],[Date]],'DB Details'!$A:$L,10)</f>
        <v>50</v>
      </c>
      <c r="K501" s="56">
        <f>VLOOKUP(Table91213[[#This Row],[Date]],'DB Details'!$A:$L,11)</f>
        <v>58.4</v>
      </c>
      <c r="L501" s="138">
        <f>VLOOKUP(Table91213[[#This Row],[Date]],'DB Details'!$A:$L,12)</f>
        <v>52.2</v>
      </c>
    </row>
    <row r="502" spans="1:12" x14ac:dyDescent="0.2">
      <c r="A502" s="54">
        <v>32629</v>
      </c>
      <c r="B502" s="72">
        <f>VLOOKUP(Table91213[[#This Row],[Date]],'DB Details'!$A:$L,2)</f>
        <v>50.7</v>
      </c>
      <c r="C502" s="56"/>
      <c r="D502" s="70"/>
      <c r="E502" s="138">
        <f>VLOOKUP(Table91213[[#This Row],[Date]],'DB Details'!$A:$L,5)</f>
        <v>59.3</v>
      </c>
      <c r="F502" s="138">
        <f>VLOOKUP(Table91213[[#This Row],[Date]],'DB Details'!$A:$L,6)</f>
        <v>50.7</v>
      </c>
      <c r="G502" s="110"/>
      <c r="H502" s="138">
        <f>VLOOKUP(Table91213[[#This Row],[Date]],'DB Details'!$A:$L,8)</f>
        <v>44.9</v>
      </c>
      <c r="I502" s="138">
        <f>VLOOKUP(Table91213[[#This Row],[Date]],'DB Details'!$A:$L,9)</f>
        <v>49.1</v>
      </c>
      <c r="J502" s="138">
        <f>VLOOKUP(Table91213[[#This Row],[Date]],'DB Details'!$A:$L,10)</f>
        <v>47.6</v>
      </c>
      <c r="K502" s="56">
        <f>VLOOKUP(Table91213[[#This Row],[Date]],'DB Details'!$A:$L,11)</f>
        <v>60.9</v>
      </c>
      <c r="L502" s="138">
        <f>VLOOKUP(Table91213[[#This Row],[Date]],'DB Details'!$A:$L,12)</f>
        <v>49.3</v>
      </c>
    </row>
    <row r="503" spans="1:12" x14ac:dyDescent="0.2">
      <c r="A503" s="54">
        <v>32660</v>
      </c>
      <c r="B503" s="72">
        <f>VLOOKUP(Table91213[[#This Row],[Date]],'DB Details'!$A:$L,2)</f>
        <v>45.6</v>
      </c>
      <c r="C503" s="56"/>
      <c r="D503" s="70"/>
      <c r="E503" s="138">
        <f>VLOOKUP(Table91213[[#This Row],[Date]],'DB Details'!$A:$L,5)</f>
        <v>50</v>
      </c>
      <c r="F503" s="138">
        <f>VLOOKUP(Table91213[[#This Row],[Date]],'DB Details'!$A:$L,6)</f>
        <v>49.5</v>
      </c>
      <c r="G503" s="110"/>
      <c r="H503" s="138">
        <f>VLOOKUP(Table91213[[#This Row],[Date]],'DB Details'!$A:$L,8)</f>
        <v>47.5</v>
      </c>
      <c r="I503" s="138">
        <f>VLOOKUP(Table91213[[#This Row],[Date]],'DB Details'!$A:$L,9)</f>
        <v>46.5</v>
      </c>
      <c r="J503" s="138">
        <f>VLOOKUP(Table91213[[#This Row],[Date]],'DB Details'!$A:$L,10)</f>
        <v>47.4</v>
      </c>
      <c r="K503" s="56">
        <f>VLOOKUP(Table91213[[#This Row],[Date]],'DB Details'!$A:$L,11)</f>
        <v>53.3</v>
      </c>
      <c r="L503" s="138">
        <f>VLOOKUP(Table91213[[#This Row],[Date]],'DB Details'!$A:$L,12)</f>
        <v>47.3</v>
      </c>
    </row>
    <row r="504" spans="1:12" x14ac:dyDescent="0.2">
      <c r="A504" s="54">
        <v>32690</v>
      </c>
      <c r="B504" s="72">
        <f>VLOOKUP(Table91213[[#This Row],[Date]],'DB Details'!$A:$L,2)</f>
        <v>45.8</v>
      </c>
      <c r="C504" s="56"/>
      <c r="D504" s="70"/>
      <c r="E504" s="138">
        <f>VLOOKUP(Table91213[[#This Row],[Date]],'DB Details'!$A:$L,5)</f>
        <v>48.1</v>
      </c>
      <c r="F504" s="138">
        <f>VLOOKUP(Table91213[[#This Row],[Date]],'DB Details'!$A:$L,6)</f>
        <v>46.9</v>
      </c>
      <c r="G504" s="110"/>
      <c r="H504" s="138">
        <f>VLOOKUP(Table91213[[#This Row],[Date]],'DB Details'!$A:$L,8)</f>
        <v>46.2</v>
      </c>
      <c r="I504" s="138">
        <f>VLOOKUP(Table91213[[#This Row],[Date]],'DB Details'!$A:$L,9)</f>
        <v>46.1</v>
      </c>
      <c r="J504" s="138">
        <f>VLOOKUP(Table91213[[#This Row],[Date]],'DB Details'!$A:$L,10)</f>
        <v>44.5</v>
      </c>
      <c r="K504" s="56">
        <f>VLOOKUP(Table91213[[#This Row],[Date]],'DB Details'!$A:$L,11)</f>
        <v>56.1</v>
      </c>
      <c r="L504" s="138">
        <f>VLOOKUP(Table91213[[#This Row],[Date]],'DB Details'!$A:$L,12)</f>
        <v>45.9</v>
      </c>
    </row>
    <row r="505" spans="1:12" x14ac:dyDescent="0.2">
      <c r="A505" s="54">
        <v>32721</v>
      </c>
      <c r="B505" s="72">
        <f>VLOOKUP(Table91213[[#This Row],[Date]],'DB Details'!$A:$L,2)</f>
        <v>45.2</v>
      </c>
      <c r="C505" s="56"/>
      <c r="D505" s="70"/>
      <c r="E505" s="138">
        <f>VLOOKUP(Table91213[[#This Row],[Date]],'DB Details'!$A:$L,5)</f>
        <v>43.3</v>
      </c>
      <c r="F505" s="138">
        <f>VLOOKUP(Table91213[[#This Row],[Date]],'DB Details'!$A:$L,6)</f>
        <v>46.7</v>
      </c>
      <c r="G505" s="110"/>
      <c r="H505" s="138">
        <f>VLOOKUP(Table91213[[#This Row],[Date]],'DB Details'!$A:$L,8)</f>
        <v>43.5</v>
      </c>
      <c r="I505" s="138">
        <f>VLOOKUP(Table91213[[#This Row],[Date]],'DB Details'!$A:$L,9)</f>
        <v>44</v>
      </c>
      <c r="J505" s="138">
        <f>VLOOKUP(Table91213[[#This Row],[Date]],'DB Details'!$A:$L,10)</f>
        <v>44.6</v>
      </c>
      <c r="K505" s="56">
        <f>VLOOKUP(Table91213[[#This Row],[Date]],'DB Details'!$A:$L,11)</f>
        <v>57.8</v>
      </c>
      <c r="L505" s="138">
        <f>VLOOKUP(Table91213[[#This Row],[Date]],'DB Details'!$A:$L,12)</f>
        <v>45.1</v>
      </c>
    </row>
    <row r="506" spans="1:12" x14ac:dyDescent="0.2">
      <c r="A506" s="54">
        <v>32752</v>
      </c>
      <c r="B506" s="72">
        <f>VLOOKUP(Table91213[[#This Row],[Date]],'DB Details'!$A:$L,2)</f>
        <v>46</v>
      </c>
      <c r="C506" s="56"/>
      <c r="D506" s="70"/>
      <c r="E506" s="138">
        <f>VLOOKUP(Table91213[[#This Row],[Date]],'DB Details'!$A:$L,5)</f>
        <v>42.4</v>
      </c>
      <c r="F506" s="138">
        <f>VLOOKUP(Table91213[[#This Row],[Date]],'DB Details'!$A:$L,6)</f>
        <v>48</v>
      </c>
      <c r="G506" s="110"/>
      <c r="H506" s="138">
        <f>VLOOKUP(Table91213[[#This Row],[Date]],'DB Details'!$A:$L,8)</f>
        <v>44.8</v>
      </c>
      <c r="I506" s="138">
        <f>VLOOKUP(Table91213[[#This Row],[Date]],'DB Details'!$A:$L,9)</f>
        <v>43.9</v>
      </c>
      <c r="J506" s="138">
        <f>VLOOKUP(Table91213[[#This Row],[Date]],'DB Details'!$A:$L,10)</f>
        <v>45.4</v>
      </c>
      <c r="K506" s="56">
        <f>VLOOKUP(Table91213[[#This Row],[Date]],'DB Details'!$A:$L,11)</f>
        <v>61.7</v>
      </c>
      <c r="L506" s="138">
        <f>VLOOKUP(Table91213[[#This Row],[Date]],'DB Details'!$A:$L,12)</f>
        <v>46</v>
      </c>
    </row>
    <row r="507" spans="1:12" x14ac:dyDescent="0.2">
      <c r="A507" s="54">
        <v>32782</v>
      </c>
      <c r="B507" s="72">
        <f>VLOOKUP(Table91213[[#This Row],[Date]],'DB Details'!$A:$L,2)</f>
        <v>49.3</v>
      </c>
      <c r="C507" s="56">
        <f>VLOOKUP(Table91213[[#This Row],[Date]],'DB Details'!$A:$L,3)</f>
        <v>49</v>
      </c>
      <c r="D507" s="70"/>
      <c r="E507" s="138">
        <f>VLOOKUP(Table91213[[#This Row],[Date]],'DB Details'!$A:$L,5)</f>
        <v>41</v>
      </c>
      <c r="F507" s="138">
        <f>VLOOKUP(Table91213[[#This Row],[Date]],'DB Details'!$A:$L,6)</f>
        <v>48.5</v>
      </c>
      <c r="G507" s="110"/>
      <c r="H507" s="138">
        <f>VLOOKUP(Table91213[[#This Row],[Date]],'DB Details'!$A:$L,8)</f>
        <v>43.8</v>
      </c>
      <c r="I507" s="138">
        <f>VLOOKUP(Table91213[[#This Row],[Date]],'DB Details'!$A:$L,9)</f>
        <v>43.3</v>
      </c>
      <c r="J507" s="138">
        <f>VLOOKUP(Table91213[[#This Row],[Date]],'DB Details'!$A:$L,10)</f>
        <v>45</v>
      </c>
      <c r="K507" s="56">
        <f>VLOOKUP(Table91213[[#This Row],[Date]],'DB Details'!$A:$L,11)</f>
        <v>57.2</v>
      </c>
      <c r="L507" s="138">
        <f>VLOOKUP(Table91213[[#This Row],[Date]],'DB Details'!$A:$L,12)</f>
        <v>46.8</v>
      </c>
    </row>
    <row r="508" spans="1:12" x14ac:dyDescent="0.2">
      <c r="A508" s="54">
        <v>32813</v>
      </c>
      <c r="B508" s="72">
        <f>VLOOKUP(Table91213[[#This Row],[Date]],'DB Details'!$A:$L,2)</f>
        <v>49.3</v>
      </c>
      <c r="C508" s="56">
        <f>VLOOKUP(Table91213[[#This Row],[Date]],'DB Details'!$A:$L,3)</f>
        <v>47</v>
      </c>
      <c r="D508" s="70"/>
      <c r="E508" s="138">
        <f>VLOOKUP(Table91213[[#This Row],[Date]],'DB Details'!$A:$L,5)</f>
        <v>40.9</v>
      </c>
      <c r="F508" s="138">
        <f>VLOOKUP(Table91213[[#This Row],[Date]],'DB Details'!$A:$L,6)</f>
        <v>49.2</v>
      </c>
      <c r="G508" s="110"/>
      <c r="H508" s="138">
        <f>VLOOKUP(Table91213[[#This Row],[Date]],'DB Details'!$A:$L,8)</f>
        <v>41.4</v>
      </c>
      <c r="I508" s="138">
        <f>VLOOKUP(Table91213[[#This Row],[Date]],'DB Details'!$A:$L,9)</f>
        <v>42.5</v>
      </c>
      <c r="J508" s="138">
        <f>VLOOKUP(Table91213[[#This Row],[Date]],'DB Details'!$A:$L,10)</f>
        <v>45.9</v>
      </c>
      <c r="K508" s="56">
        <f>VLOOKUP(Table91213[[#This Row],[Date]],'DB Details'!$A:$L,11)</f>
        <v>56.6</v>
      </c>
      <c r="L508" s="138">
        <f>VLOOKUP(Table91213[[#This Row],[Date]],'DB Details'!$A:$L,12)</f>
        <v>46.8</v>
      </c>
    </row>
    <row r="509" spans="1:12" x14ac:dyDescent="0.2">
      <c r="A509" s="54">
        <v>32843</v>
      </c>
      <c r="B509" s="72">
        <f>VLOOKUP(Table91213[[#This Row],[Date]],'DB Details'!$A:$L,2)</f>
        <v>50.4</v>
      </c>
      <c r="C509" s="56">
        <f>VLOOKUP(Table91213[[#This Row],[Date]],'DB Details'!$A:$L,3)</f>
        <v>45.5</v>
      </c>
      <c r="D509" s="70"/>
      <c r="E509" s="138">
        <f>VLOOKUP(Table91213[[#This Row],[Date]],'DB Details'!$A:$L,5)</f>
        <v>41</v>
      </c>
      <c r="F509" s="138">
        <f>VLOOKUP(Table91213[[#This Row],[Date]],'DB Details'!$A:$L,6)</f>
        <v>49.7</v>
      </c>
      <c r="G509" s="110"/>
      <c r="H509" s="138">
        <f>VLOOKUP(Table91213[[#This Row],[Date]],'DB Details'!$A:$L,8)</f>
        <v>43.9</v>
      </c>
      <c r="I509" s="138">
        <f>VLOOKUP(Table91213[[#This Row],[Date]],'DB Details'!$A:$L,9)</f>
        <v>43.5</v>
      </c>
      <c r="J509" s="138">
        <f>VLOOKUP(Table91213[[#This Row],[Date]],'DB Details'!$A:$L,10)</f>
        <v>44.6</v>
      </c>
      <c r="K509" s="56">
        <f>VLOOKUP(Table91213[[#This Row],[Date]],'DB Details'!$A:$L,11)</f>
        <v>54.9</v>
      </c>
      <c r="L509" s="138">
        <f>VLOOKUP(Table91213[[#This Row],[Date]],'DB Details'!$A:$L,12)</f>
        <v>47.4</v>
      </c>
    </row>
    <row r="510" spans="1:12" x14ac:dyDescent="0.2">
      <c r="A510" s="54">
        <v>32874</v>
      </c>
      <c r="B510" s="72">
        <f>VLOOKUP(Table91213[[#This Row],[Date]],'DB Details'!$A:$L,2)</f>
        <v>49.1</v>
      </c>
      <c r="C510" s="56">
        <f>VLOOKUP(Table91213[[#This Row],[Date]],'DB Details'!$A:$L,3)</f>
        <v>51.8</v>
      </c>
      <c r="D510" s="70"/>
      <c r="E510" s="138">
        <f>VLOOKUP(Table91213[[#This Row],[Date]],'DB Details'!$A:$L,5)</f>
        <v>50.8</v>
      </c>
      <c r="F510" s="138">
        <f>VLOOKUP(Table91213[[#This Row],[Date]],'DB Details'!$A:$L,6)</f>
        <v>47.4</v>
      </c>
      <c r="G510" s="110"/>
      <c r="H510" s="138">
        <f>VLOOKUP(Table91213[[#This Row],[Date]],'DB Details'!$A:$L,8)</f>
        <v>42.7</v>
      </c>
      <c r="I510" s="138">
        <f>VLOOKUP(Table91213[[#This Row],[Date]],'DB Details'!$A:$L,9)</f>
        <v>48.2</v>
      </c>
      <c r="J510" s="138">
        <f>VLOOKUP(Table91213[[#This Row],[Date]],'DB Details'!$A:$L,10)</f>
        <v>45.4</v>
      </c>
      <c r="K510" s="56">
        <f>VLOOKUP(Table91213[[#This Row],[Date]],'DB Details'!$A:$L,11)</f>
        <v>54.3</v>
      </c>
      <c r="L510" s="138">
        <f>VLOOKUP(Table91213[[#This Row],[Date]],'DB Details'!$A:$L,12)</f>
        <v>47.2</v>
      </c>
    </row>
    <row r="511" spans="1:12" x14ac:dyDescent="0.2">
      <c r="A511" s="54">
        <v>32905</v>
      </c>
      <c r="B511" s="72">
        <f>VLOOKUP(Table91213[[#This Row],[Date]],'DB Details'!$A:$L,2)</f>
        <v>52.5</v>
      </c>
      <c r="C511" s="56">
        <f>VLOOKUP(Table91213[[#This Row],[Date]],'DB Details'!$A:$L,3)</f>
        <v>50.3</v>
      </c>
      <c r="D511" s="70"/>
      <c r="E511" s="138">
        <f>VLOOKUP(Table91213[[#This Row],[Date]],'DB Details'!$A:$L,5)</f>
        <v>44.6</v>
      </c>
      <c r="F511" s="138">
        <f>VLOOKUP(Table91213[[#This Row],[Date]],'DB Details'!$A:$L,6)</f>
        <v>52.8</v>
      </c>
      <c r="G511" s="110"/>
      <c r="H511" s="138">
        <f>VLOOKUP(Table91213[[#This Row],[Date]],'DB Details'!$A:$L,8)</f>
        <v>41.4</v>
      </c>
      <c r="I511" s="138">
        <f>VLOOKUP(Table91213[[#This Row],[Date]],'DB Details'!$A:$L,9)</f>
        <v>44.4</v>
      </c>
      <c r="J511" s="138">
        <f>VLOOKUP(Table91213[[#This Row],[Date]],'DB Details'!$A:$L,10)</f>
        <v>46.5</v>
      </c>
      <c r="K511" s="56">
        <f>VLOOKUP(Table91213[[#This Row],[Date]],'DB Details'!$A:$L,11)</f>
        <v>54.7</v>
      </c>
      <c r="L511" s="138">
        <f>VLOOKUP(Table91213[[#This Row],[Date]],'DB Details'!$A:$L,12)</f>
        <v>49.1</v>
      </c>
    </row>
    <row r="512" spans="1:12" x14ac:dyDescent="0.2">
      <c r="A512" s="54">
        <v>32933</v>
      </c>
      <c r="B512" s="72">
        <f>VLOOKUP(Table91213[[#This Row],[Date]],'DB Details'!$A:$L,2)</f>
        <v>52.3</v>
      </c>
      <c r="C512" s="56">
        <f>VLOOKUP(Table91213[[#This Row],[Date]],'DB Details'!$A:$L,3)</f>
        <v>48.7</v>
      </c>
      <c r="D512" s="70"/>
      <c r="E512" s="138">
        <f>VLOOKUP(Table91213[[#This Row],[Date]],'DB Details'!$A:$L,5)</f>
        <v>50.1</v>
      </c>
      <c r="F512" s="138">
        <f>VLOOKUP(Table91213[[#This Row],[Date]],'DB Details'!$A:$L,6)</f>
        <v>54.7</v>
      </c>
      <c r="G512" s="110"/>
      <c r="H512" s="138">
        <f>VLOOKUP(Table91213[[#This Row],[Date]],'DB Details'!$A:$L,8)</f>
        <v>41.2</v>
      </c>
      <c r="I512" s="138">
        <f>VLOOKUP(Table91213[[#This Row],[Date]],'DB Details'!$A:$L,9)</f>
        <v>47.2</v>
      </c>
      <c r="J512" s="138">
        <f>VLOOKUP(Table91213[[#This Row],[Date]],'DB Details'!$A:$L,10)</f>
        <v>46.5</v>
      </c>
      <c r="K512" s="56">
        <f>VLOOKUP(Table91213[[#This Row],[Date]],'DB Details'!$A:$L,11)</f>
        <v>56.3</v>
      </c>
      <c r="L512" s="138">
        <f>VLOOKUP(Table91213[[#This Row],[Date]],'DB Details'!$A:$L,12)</f>
        <v>49.9</v>
      </c>
    </row>
    <row r="513" spans="1:12" x14ac:dyDescent="0.2">
      <c r="A513" s="54">
        <v>32964</v>
      </c>
      <c r="B513" s="72">
        <f>VLOOKUP(Table91213[[#This Row],[Date]],'DB Details'!$A:$L,2)</f>
        <v>53.7</v>
      </c>
      <c r="C513" s="56">
        <f>VLOOKUP(Table91213[[#This Row],[Date]],'DB Details'!$A:$L,3)</f>
        <v>48</v>
      </c>
      <c r="D513" s="70"/>
      <c r="E513" s="138">
        <f>VLOOKUP(Table91213[[#This Row],[Date]],'DB Details'!$A:$L,5)</f>
        <v>50.9</v>
      </c>
      <c r="F513" s="138">
        <f>VLOOKUP(Table91213[[#This Row],[Date]],'DB Details'!$A:$L,6)</f>
        <v>53.5</v>
      </c>
      <c r="G513" s="110"/>
      <c r="H513" s="138">
        <f>VLOOKUP(Table91213[[#This Row],[Date]],'DB Details'!$A:$L,8)</f>
        <v>41.3</v>
      </c>
      <c r="I513" s="138">
        <f>VLOOKUP(Table91213[[#This Row],[Date]],'DB Details'!$A:$L,9)</f>
        <v>47.2</v>
      </c>
      <c r="J513" s="138">
        <f>VLOOKUP(Table91213[[#This Row],[Date]],'DB Details'!$A:$L,10)</f>
        <v>46.6</v>
      </c>
      <c r="K513" s="56">
        <f>VLOOKUP(Table91213[[#This Row],[Date]],'DB Details'!$A:$L,11)</f>
        <v>57.5</v>
      </c>
      <c r="L513" s="138">
        <f>VLOOKUP(Table91213[[#This Row],[Date]],'DB Details'!$A:$L,12)</f>
        <v>50</v>
      </c>
    </row>
    <row r="514" spans="1:12" x14ac:dyDescent="0.2">
      <c r="A514" s="54">
        <v>32994</v>
      </c>
      <c r="B514" s="72">
        <f>VLOOKUP(Table91213[[#This Row],[Date]],'DB Details'!$A:$L,2)</f>
        <v>51.7</v>
      </c>
      <c r="C514" s="56">
        <f>VLOOKUP(Table91213[[#This Row],[Date]],'DB Details'!$A:$L,3)</f>
        <v>46.5</v>
      </c>
      <c r="D514" s="70"/>
      <c r="E514" s="138">
        <f>VLOOKUP(Table91213[[#This Row],[Date]],'DB Details'!$A:$L,5)</f>
        <v>50.1</v>
      </c>
      <c r="F514" s="138">
        <f>VLOOKUP(Table91213[[#This Row],[Date]],'DB Details'!$A:$L,6)</f>
        <v>53.9</v>
      </c>
      <c r="G514" s="110"/>
      <c r="H514" s="138">
        <f>VLOOKUP(Table91213[[#This Row],[Date]],'DB Details'!$A:$L,8)</f>
        <v>40</v>
      </c>
      <c r="I514" s="138">
        <f>VLOOKUP(Table91213[[#This Row],[Date]],'DB Details'!$A:$L,9)</f>
        <v>48.2</v>
      </c>
      <c r="J514" s="138">
        <f>VLOOKUP(Table91213[[#This Row],[Date]],'DB Details'!$A:$L,10)</f>
        <v>46.2</v>
      </c>
      <c r="K514" s="56">
        <f>VLOOKUP(Table91213[[#This Row],[Date]],'DB Details'!$A:$L,11)</f>
        <v>54.3</v>
      </c>
      <c r="L514" s="138">
        <f>VLOOKUP(Table91213[[#This Row],[Date]],'DB Details'!$A:$L,12)</f>
        <v>49.5</v>
      </c>
    </row>
    <row r="515" spans="1:12" x14ac:dyDescent="0.2">
      <c r="A515" s="54">
        <v>33025</v>
      </c>
      <c r="B515" s="72">
        <f>VLOOKUP(Table91213[[#This Row],[Date]],'DB Details'!$A:$L,2)</f>
        <v>52</v>
      </c>
      <c r="C515" s="56">
        <f>VLOOKUP(Table91213[[#This Row],[Date]],'DB Details'!$A:$L,3)</f>
        <v>47.6</v>
      </c>
      <c r="D515" s="70"/>
      <c r="E515" s="138">
        <f>VLOOKUP(Table91213[[#This Row],[Date]],'DB Details'!$A:$L,5)</f>
        <v>53.2</v>
      </c>
      <c r="F515" s="138">
        <f>VLOOKUP(Table91213[[#This Row],[Date]],'DB Details'!$A:$L,6)</f>
        <v>51.3</v>
      </c>
      <c r="G515" s="110"/>
      <c r="H515" s="138">
        <f>VLOOKUP(Table91213[[#This Row],[Date]],'DB Details'!$A:$L,8)</f>
        <v>42.6</v>
      </c>
      <c r="I515" s="138">
        <f>VLOOKUP(Table91213[[#This Row],[Date]],'DB Details'!$A:$L,9)</f>
        <v>49.8</v>
      </c>
      <c r="J515" s="138">
        <f>VLOOKUP(Table91213[[#This Row],[Date]],'DB Details'!$A:$L,10)</f>
        <v>45.4</v>
      </c>
      <c r="K515" s="56">
        <f>VLOOKUP(Table91213[[#This Row],[Date]],'DB Details'!$A:$L,11)</f>
        <v>56</v>
      </c>
      <c r="L515" s="138">
        <f>VLOOKUP(Table91213[[#This Row],[Date]],'DB Details'!$A:$L,12)</f>
        <v>49.2</v>
      </c>
    </row>
    <row r="516" spans="1:12" x14ac:dyDescent="0.2">
      <c r="A516" s="54">
        <v>33055</v>
      </c>
      <c r="B516" s="72">
        <f>VLOOKUP(Table91213[[#This Row],[Date]],'DB Details'!$A:$L,2)</f>
        <v>46.7</v>
      </c>
      <c r="C516" s="56">
        <f>VLOOKUP(Table91213[[#This Row],[Date]],'DB Details'!$A:$L,3)</f>
        <v>47.5</v>
      </c>
      <c r="D516" s="70"/>
      <c r="E516" s="138">
        <f>VLOOKUP(Table91213[[#This Row],[Date]],'DB Details'!$A:$L,5)</f>
        <v>51.4</v>
      </c>
      <c r="F516" s="138">
        <f>VLOOKUP(Table91213[[#This Row],[Date]],'DB Details'!$A:$L,6)</f>
        <v>49.8</v>
      </c>
      <c r="G516" s="110"/>
      <c r="H516" s="138">
        <f>VLOOKUP(Table91213[[#This Row],[Date]],'DB Details'!$A:$L,8)</f>
        <v>39.6</v>
      </c>
      <c r="I516" s="138">
        <f>VLOOKUP(Table91213[[#This Row],[Date]],'DB Details'!$A:$L,9)</f>
        <v>46.4</v>
      </c>
      <c r="J516" s="138">
        <f>VLOOKUP(Table91213[[#This Row],[Date]],'DB Details'!$A:$L,10)</f>
        <v>46.3</v>
      </c>
      <c r="K516" s="56">
        <f>VLOOKUP(Table91213[[#This Row],[Date]],'DB Details'!$A:$L,11)</f>
        <v>57.2</v>
      </c>
      <c r="L516" s="138">
        <f>VLOOKUP(Table91213[[#This Row],[Date]],'DB Details'!$A:$L,12)</f>
        <v>46.6</v>
      </c>
    </row>
    <row r="517" spans="1:12" x14ac:dyDescent="0.2">
      <c r="A517" s="54">
        <v>33086</v>
      </c>
      <c r="B517" s="72">
        <f>VLOOKUP(Table91213[[#This Row],[Date]],'DB Details'!$A:$L,2)</f>
        <v>45.5</v>
      </c>
      <c r="C517" s="56">
        <f>VLOOKUP(Table91213[[#This Row],[Date]],'DB Details'!$A:$L,3)</f>
        <v>46.9</v>
      </c>
      <c r="D517" s="70"/>
      <c r="E517" s="138">
        <f>VLOOKUP(Table91213[[#This Row],[Date]],'DB Details'!$A:$L,5)</f>
        <v>53.1</v>
      </c>
      <c r="F517" s="138">
        <f>VLOOKUP(Table91213[[#This Row],[Date]],'DB Details'!$A:$L,6)</f>
        <v>47.9</v>
      </c>
      <c r="G517" s="110"/>
      <c r="H517" s="138">
        <f>VLOOKUP(Table91213[[#This Row],[Date]],'DB Details'!$A:$L,8)</f>
        <v>43</v>
      </c>
      <c r="I517" s="138">
        <f>VLOOKUP(Table91213[[#This Row],[Date]],'DB Details'!$A:$L,9)</f>
        <v>50.1</v>
      </c>
      <c r="J517" s="138">
        <f>VLOOKUP(Table91213[[#This Row],[Date]],'DB Details'!$A:$L,10)</f>
        <v>43.1</v>
      </c>
      <c r="K517" s="56">
        <f>VLOOKUP(Table91213[[#This Row],[Date]],'DB Details'!$A:$L,11)</f>
        <v>54.6</v>
      </c>
      <c r="L517" s="138">
        <f>VLOOKUP(Table91213[[#This Row],[Date]],'DB Details'!$A:$L,12)</f>
        <v>46.1</v>
      </c>
    </row>
    <row r="518" spans="1:12" x14ac:dyDescent="0.2">
      <c r="A518" s="54">
        <v>33117</v>
      </c>
      <c r="B518" s="72">
        <f>VLOOKUP(Table91213[[#This Row],[Date]],'DB Details'!$A:$L,2)</f>
        <v>44.9</v>
      </c>
      <c r="C518" s="56">
        <f>VLOOKUP(Table91213[[#This Row],[Date]],'DB Details'!$A:$L,3)</f>
        <v>46</v>
      </c>
      <c r="D518" s="70"/>
      <c r="E518" s="138">
        <f>VLOOKUP(Table91213[[#This Row],[Date]],'DB Details'!$A:$L,5)</f>
        <v>70.2</v>
      </c>
      <c r="F518" s="138">
        <f>VLOOKUP(Table91213[[#This Row],[Date]],'DB Details'!$A:$L,6)</f>
        <v>45.5</v>
      </c>
      <c r="G518" s="110"/>
      <c r="H518" s="138">
        <f>VLOOKUP(Table91213[[#This Row],[Date]],'DB Details'!$A:$L,8)</f>
        <v>40.799999999999997</v>
      </c>
      <c r="I518" s="138">
        <f>VLOOKUP(Table91213[[#This Row],[Date]],'DB Details'!$A:$L,9)</f>
        <v>48.9</v>
      </c>
      <c r="J518" s="138">
        <f>VLOOKUP(Table91213[[#This Row],[Date]],'DB Details'!$A:$L,10)</f>
        <v>41.3</v>
      </c>
      <c r="K518" s="56">
        <f>VLOOKUP(Table91213[[#This Row],[Date]],'DB Details'!$A:$L,11)</f>
        <v>54.7</v>
      </c>
      <c r="L518" s="138">
        <f>VLOOKUP(Table91213[[#This Row],[Date]],'DB Details'!$A:$L,12)</f>
        <v>44.5</v>
      </c>
    </row>
    <row r="519" spans="1:12" x14ac:dyDescent="0.2">
      <c r="A519" s="54">
        <v>33147</v>
      </c>
      <c r="B519" s="72">
        <f>VLOOKUP(Table91213[[#This Row],[Date]],'DB Details'!$A:$L,2)</f>
        <v>43.1</v>
      </c>
      <c r="C519" s="56">
        <f>VLOOKUP(Table91213[[#This Row],[Date]],'DB Details'!$A:$L,3)</f>
        <v>47.4</v>
      </c>
      <c r="D519" s="70"/>
      <c r="E519" s="138">
        <f>VLOOKUP(Table91213[[#This Row],[Date]],'DB Details'!$A:$L,5)</f>
        <v>73.400000000000006</v>
      </c>
      <c r="F519" s="138">
        <f>VLOOKUP(Table91213[[#This Row],[Date]],'DB Details'!$A:$L,6)</f>
        <v>43.6</v>
      </c>
      <c r="G519" s="110"/>
      <c r="H519" s="138">
        <f>VLOOKUP(Table91213[[#This Row],[Date]],'DB Details'!$A:$L,8)</f>
        <v>41.2</v>
      </c>
      <c r="I519" s="138">
        <f>VLOOKUP(Table91213[[#This Row],[Date]],'DB Details'!$A:$L,9)</f>
        <v>48.1</v>
      </c>
      <c r="J519" s="138">
        <f>VLOOKUP(Table91213[[#This Row],[Date]],'DB Details'!$A:$L,10)</f>
        <v>40.200000000000003</v>
      </c>
      <c r="K519" s="56">
        <f>VLOOKUP(Table91213[[#This Row],[Date]],'DB Details'!$A:$L,11)</f>
        <v>51.5</v>
      </c>
      <c r="L519" s="138">
        <f>VLOOKUP(Table91213[[#This Row],[Date]],'DB Details'!$A:$L,12)</f>
        <v>43.2</v>
      </c>
    </row>
    <row r="520" spans="1:12" x14ac:dyDescent="0.2">
      <c r="A520" s="54">
        <v>33178</v>
      </c>
      <c r="B520" s="72">
        <f>VLOOKUP(Table91213[[#This Row],[Date]],'DB Details'!$A:$L,2)</f>
        <v>40.4</v>
      </c>
      <c r="C520" s="56">
        <f>VLOOKUP(Table91213[[#This Row],[Date]],'DB Details'!$A:$L,3)</f>
        <v>43.1</v>
      </c>
      <c r="D520" s="70"/>
      <c r="E520" s="138">
        <f>VLOOKUP(Table91213[[#This Row],[Date]],'DB Details'!$A:$L,5)</f>
        <v>64.2</v>
      </c>
      <c r="F520" s="138">
        <f>VLOOKUP(Table91213[[#This Row],[Date]],'DB Details'!$A:$L,6)</f>
        <v>42.1</v>
      </c>
      <c r="G520" s="110"/>
      <c r="H520" s="138">
        <f>VLOOKUP(Table91213[[#This Row],[Date]],'DB Details'!$A:$L,8)</f>
        <v>40.9</v>
      </c>
      <c r="I520" s="138">
        <f>VLOOKUP(Table91213[[#This Row],[Date]],'DB Details'!$A:$L,9)</f>
        <v>48.6</v>
      </c>
      <c r="J520" s="138">
        <f>VLOOKUP(Table91213[[#This Row],[Date]],'DB Details'!$A:$L,10)</f>
        <v>36.200000000000003</v>
      </c>
      <c r="K520" s="56">
        <f>VLOOKUP(Table91213[[#This Row],[Date]],'DB Details'!$A:$L,11)</f>
        <v>55.5</v>
      </c>
      <c r="L520" s="138">
        <f>VLOOKUP(Table91213[[#This Row],[Date]],'DB Details'!$A:$L,12)</f>
        <v>41.3</v>
      </c>
    </row>
    <row r="521" spans="1:12" x14ac:dyDescent="0.2">
      <c r="A521" s="54">
        <v>33208</v>
      </c>
      <c r="B521" s="72">
        <f>VLOOKUP(Table91213[[#This Row],[Date]],'DB Details'!$A:$L,2)</f>
        <v>38.5</v>
      </c>
      <c r="C521" s="56">
        <f>VLOOKUP(Table91213[[#This Row],[Date]],'DB Details'!$A:$L,3)</f>
        <v>46.5</v>
      </c>
      <c r="D521" s="70"/>
      <c r="E521" s="138">
        <f>VLOOKUP(Table91213[[#This Row],[Date]],'DB Details'!$A:$L,5)</f>
        <v>58.9</v>
      </c>
      <c r="F521" s="138">
        <f>VLOOKUP(Table91213[[#This Row],[Date]],'DB Details'!$A:$L,6)</f>
        <v>41.8</v>
      </c>
      <c r="G521" s="110"/>
      <c r="H521" s="138">
        <f>VLOOKUP(Table91213[[#This Row],[Date]],'DB Details'!$A:$L,8)</f>
        <v>39.6</v>
      </c>
      <c r="I521" s="138">
        <f>VLOOKUP(Table91213[[#This Row],[Date]],'DB Details'!$A:$L,9)</f>
        <v>47.2</v>
      </c>
      <c r="J521" s="138">
        <f>VLOOKUP(Table91213[[#This Row],[Date]],'DB Details'!$A:$L,10)</f>
        <v>38.799999999999997</v>
      </c>
      <c r="K521" s="56">
        <f>VLOOKUP(Table91213[[#This Row],[Date]],'DB Details'!$A:$L,11)</f>
        <v>56.5</v>
      </c>
      <c r="L521" s="138">
        <f>VLOOKUP(Table91213[[#This Row],[Date]],'DB Details'!$A:$L,12)</f>
        <v>40.799999999999997</v>
      </c>
    </row>
    <row r="522" spans="1:12" x14ac:dyDescent="0.2">
      <c r="A522" s="54">
        <v>33239</v>
      </c>
      <c r="B522" s="72">
        <f>VLOOKUP(Table91213[[#This Row],[Date]],'DB Details'!$A:$L,2)</f>
        <v>38.1</v>
      </c>
      <c r="C522" s="56">
        <f>VLOOKUP(Table91213[[#This Row],[Date]],'DB Details'!$A:$L,3)</f>
        <v>44.6</v>
      </c>
      <c r="D522" s="70"/>
      <c r="E522" s="138">
        <f>VLOOKUP(Table91213[[#This Row],[Date]],'DB Details'!$A:$L,5)</f>
        <v>51.6</v>
      </c>
      <c r="F522" s="138">
        <f>VLOOKUP(Table91213[[#This Row],[Date]],'DB Details'!$A:$L,6)</f>
        <v>38.9</v>
      </c>
      <c r="G522" s="110"/>
      <c r="H522" s="138">
        <f>VLOOKUP(Table91213[[#This Row],[Date]],'DB Details'!$A:$L,8)</f>
        <v>39.6</v>
      </c>
      <c r="I522" s="138">
        <f>VLOOKUP(Table91213[[#This Row],[Date]],'DB Details'!$A:$L,9)</f>
        <v>44.4</v>
      </c>
      <c r="J522" s="138">
        <f>VLOOKUP(Table91213[[#This Row],[Date]],'DB Details'!$A:$L,10)</f>
        <v>37.299999999999997</v>
      </c>
      <c r="K522" s="56">
        <f>VLOOKUP(Table91213[[#This Row],[Date]],'DB Details'!$A:$L,11)</f>
        <v>55.9</v>
      </c>
      <c r="L522" s="138">
        <f>VLOOKUP(Table91213[[#This Row],[Date]],'DB Details'!$A:$L,12)</f>
        <v>39.200000000000003</v>
      </c>
    </row>
    <row r="523" spans="1:12" x14ac:dyDescent="0.2">
      <c r="A523" s="54">
        <v>33270</v>
      </c>
      <c r="B523" s="72">
        <f>VLOOKUP(Table91213[[#This Row],[Date]],'DB Details'!$A:$L,2)</f>
        <v>39.200000000000003</v>
      </c>
      <c r="C523" s="56">
        <f>VLOOKUP(Table91213[[#This Row],[Date]],'DB Details'!$A:$L,3)</f>
        <v>45.8</v>
      </c>
      <c r="D523" s="70"/>
      <c r="E523" s="138">
        <f>VLOOKUP(Table91213[[#This Row],[Date]],'DB Details'!$A:$L,5)</f>
        <v>44.5</v>
      </c>
      <c r="F523" s="138">
        <f>VLOOKUP(Table91213[[#This Row],[Date]],'DB Details'!$A:$L,6)</f>
        <v>39.1</v>
      </c>
      <c r="G523" s="110"/>
      <c r="H523" s="138">
        <f>VLOOKUP(Table91213[[#This Row],[Date]],'DB Details'!$A:$L,8)</f>
        <v>39.9</v>
      </c>
      <c r="I523" s="138">
        <f>VLOOKUP(Table91213[[#This Row],[Date]],'DB Details'!$A:$L,9)</f>
        <v>44.7</v>
      </c>
      <c r="J523" s="138">
        <f>VLOOKUP(Table91213[[#This Row],[Date]],'DB Details'!$A:$L,10)</f>
        <v>35.6</v>
      </c>
      <c r="K523" s="56">
        <f>VLOOKUP(Table91213[[#This Row],[Date]],'DB Details'!$A:$L,11)</f>
        <v>53.3</v>
      </c>
      <c r="L523" s="138">
        <f>VLOOKUP(Table91213[[#This Row],[Date]],'DB Details'!$A:$L,12)</f>
        <v>39.4</v>
      </c>
    </row>
    <row r="524" spans="1:12" x14ac:dyDescent="0.2">
      <c r="A524" s="54">
        <v>33298</v>
      </c>
      <c r="B524" s="72">
        <f>VLOOKUP(Table91213[[#This Row],[Date]],'DB Details'!$A:$L,2)</f>
        <v>42.4</v>
      </c>
      <c r="C524" s="56">
        <f>VLOOKUP(Table91213[[#This Row],[Date]],'DB Details'!$A:$L,3)</f>
        <v>45.8</v>
      </c>
      <c r="D524" s="70"/>
      <c r="E524" s="138">
        <f>VLOOKUP(Table91213[[#This Row],[Date]],'DB Details'!$A:$L,5)</f>
        <v>41.2</v>
      </c>
      <c r="F524" s="138">
        <f>VLOOKUP(Table91213[[#This Row],[Date]],'DB Details'!$A:$L,6)</f>
        <v>41.2</v>
      </c>
      <c r="G524" s="110"/>
      <c r="H524" s="138">
        <f>VLOOKUP(Table91213[[#This Row],[Date]],'DB Details'!$A:$L,8)</f>
        <v>43.6</v>
      </c>
      <c r="I524" s="138">
        <f>VLOOKUP(Table91213[[#This Row],[Date]],'DB Details'!$A:$L,9)</f>
        <v>43.9</v>
      </c>
      <c r="J524" s="138">
        <f>VLOOKUP(Table91213[[#This Row],[Date]],'DB Details'!$A:$L,10)</f>
        <v>33.6</v>
      </c>
      <c r="K524" s="56">
        <f>VLOOKUP(Table91213[[#This Row],[Date]],'DB Details'!$A:$L,11)</f>
        <v>55.9</v>
      </c>
      <c r="L524" s="138">
        <f>VLOOKUP(Table91213[[#This Row],[Date]],'DB Details'!$A:$L,12)</f>
        <v>40.700000000000003</v>
      </c>
    </row>
    <row r="525" spans="1:12" x14ac:dyDescent="0.2">
      <c r="A525" s="54">
        <v>33329</v>
      </c>
      <c r="B525" s="72">
        <f>VLOOKUP(Table91213[[#This Row],[Date]],'DB Details'!$A:$L,2)</f>
        <v>46.1</v>
      </c>
      <c r="C525" s="56">
        <f>VLOOKUP(Table91213[[#This Row],[Date]],'DB Details'!$A:$L,3)</f>
        <v>45.2</v>
      </c>
      <c r="D525" s="70"/>
      <c r="E525" s="138">
        <f>VLOOKUP(Table91213[[#This Row],[Date]],'DB Details'!$A:$L,5)</f>
        <v>38.799999999999997</v>
      </c>
      <c r="F525" s="138">
        <f>VLOOKUP(Table91213[[#This Row],[Date]],'DB Details'!$A:$L,6)</f>
        <v>44.5</v>
      </c>
      <c r="G525" s="110"/>
      <c r="H525" s="138">
        <f>VLOOKUP(Table91213[[#This Row],[Date]],'DB Details'!$A:$L,8)</f>
        <v>39.6</v>
      </c>
      <c r="I525" s="138">
        <f>VLOOKUP(Table91213[[#This Row],[Date]],'DB Details'!$A:$L,9)</f>
        <v>45</v>
      </c>
      <c r="J525" s="138">
        <f>VLOOKUP(Table91213[[#This Row],[Date]],'DB Details'!$A:$L,10)</f>
        <v>35.799999999999997</v>
      </c>
      <c r="K525" s="56">
        <f>VLOOKUP(Table91213[[#This Row],[Date]],'DB Details'!$A:$L,11)</f>
        <v>53.9</v>
      </c>
      <c r="L525" s="138">
        <f>VLOOKUP(Table91213[[#This Row],[Date]],'DB Details'!$A:$L,12)</f>
        <v>42.8</v>
      </c>
    </row>
    <row r="526" spans="1:12" x14ac:dyDescent="0.2">
      <c r="A526" s="54">
        <v>33359</v>
      </c>
      <c r="B526" s="72">
        <f>VLOOKUP(Table91213[[#This Row],[Date]],'DB Details'!$A:$L,2)</f>
        <v>48.9</v>
      </c>
      <c r="C526" s="56">
        <f>VLOOKUP(Table91213[[#This Row],[Date]],'DB Details'!$A:$L,3)</f>
        <v>47</v>
      </c>
      <c r="D526" s="70"/>
      <c r="E526" s="138">
        <f>VLOOKUP(Table91213[[#This Row],[Date]],'DB Details'!$A:$L,5)</f>
        <v>38.200000000000003</v>
      </c>
      <c r="F526" s="138">
        <f>VLOOKUP(Table91213[[#This Row],[Date]],'DB Details'!$A:$L,6)</f>
        <v>46.9</v>
      </c>
      <c r="G526" s="110"/>
      <c r="H526" s="138">
        <f>VLOOKUP(Table91213[[#This Row],[Date]],'DB Details'!$A:$L,8)</f>
        <v>37.299999999999997</v>
      </c>
      <c r="I526" s="138">
        <f>VLOOKUP(Table91213[[#This Row],[Date]],'DB Details'!$A:$L,9)</f>
        <v>46</v>
      </c>
      <c r="J526" s="138">
        <f>VLOOKUP(Table91213[[#This Row],[Date]],'DB Details'!$A:$L,10)</f>
        <v>37.4</v>
      </c>
      <c r="K526" s="56">
        <f>VLOOKUP(Table91213[[#This Row],[Date]],'DB Details'!$A:$L,11)</f>
        <v>53.2</v>
      </c>
      <c r="L526" s="138">
        <f>VLOOKUP(Table91213[[#This Row],[Date]],'DB Details'!$A:$L,12)</f>
        <v>44.5</v>
      </c>
    </row>
    <row r="527" spans="1:12" x14ac:dyDescent="0.2">
      <c r="A527" s="54">
        <v>33390</v>
      </c>
      <c r="B527" s="72">
        <f>VLOOKUP(Table91213[[#This Row],[Date]],'DB Details'!$A:$L,2)</f>
        <v>58.4</v>
      </c>
      <c r="C527" s="56">
        <f>VLOOKUP(Table91213[[#This Row],[Date]],'DB Details'!$A:$L,3)</f>
        <v>47</v>
      </c>
      <c r="D527" s="70"/>
      <c r="E527" s="138">
        <f>VLOOKUP(Table91213[[#This Row],[Date]],'DB Details'!$A:$L,5)</f>
        <v>39.6</v>
      </c>
      <c r="F527" s="138">
        <f>VLOOKUP(Table91213[[#This Row],[Date]],'DB Details'!$A:$L,6)</f>
        <v>53.7</v>
      </c>
      <c r="G527" s="110"/>
      <c r="H527" s="138">
        <f>VLOOKUP(Table91213[[#This Row],[Date]],'DB Details'!$A:$L,8)</f>
        <v>37.1</v>
      </c>
      <c r="I527" s="138">
        <f>VLOOKUP(Table91213[[#This Row],[Date]],'DB Details'!$A:$L,9)</f>
        <v>47.1</v>
      </c>
      <c r="J527" s="138">
        <f>VLOOKUP(Table91213[[#This Row],[Date]],'DB Details'!$A:$L,10)</f>
        <v>43</v>
      </c>
      <c r="K527" s="56">
        <f>VLOOKUP(Table91213[[#This Row],[Date]],'DB Details'!$A:$L,11)</f>
        <v>54.8</v>
      </c>
      <c r="L527" s="138">
        <f>VLOOKUP(Table91213[[#This Row],[Date]],'DB Details'!$A:$L,12)</f>
        <v>50.3</v>
      </c>
    </row>
    <row r="528" spans="1:12" x14ac:dyDescent="0.2">
      <c r="A528" s="54">
        <v>33420</v>
      </c>
      <c r="B528" s="72">
        <f>VLOOKUP(Table91213[[#This Row],[Date]],'DB Details'!$A:$L,2)</f>
        <v>55.6</v>
      </c>
      <c r="C528" s="56">
        <f>VLOOKUP(Table91213[[#This Row],[Date]],'DB Details'!$A:$L,3)</f>
        <v>47.6</v>
      </c>
      <c r="D528" s="70"/>
      <c r="E528" s="138">
        <f>VLOOKUP(Table91213[[#This Row],[Date]],'DB Details'!$A:$L,5)</f>
        <v>38.4</v>
      </c>
      <c r="F528" s="138">
        <f>VLOOKUP(Table91213[[#This Row],[Date]],'DB Details'!$A:$L,6)</f>
        <v>57.2</v>
      </c>
      <c r="G528" s="110"/>
      <c r="H528" s="138">
        <f>VLOOKUP(Table91213[[#This Row],[Date]],'DB Details'!$A:$L,8)</f>
        <v>39.1</v>
      </c>
      <c r="I528" s="138">
        <f>VLOOKUP(Table91213[[#This Row],[Date]],'DB Details'!$A:$L,9)</f>
        <v>49.6</v>
      </c>
      <c r="J528" s="138">
        <f>VLOOKUP(Table91213[[#This Row],[Date]],'DB Details'!$A:$L,10)</f>
        <v>41.3</v>
      </c>
      <c r="K528" s="56">
        <f>VLOOKUP(Table91213[[#This Row],[Date]],'DB Details'!$A:$L,11)</f>
        <v>52.8</v>
      </c>
      <c r="L528" s="138">
        <f>VLOOKUP(Table91213[[#This Row],[Date]],'DB Details'!$A:$L,12)</f>
        <v>50.6</v>
      </c>
    </row>
    <row r="529" spans="1:12" x14ac:dyDescent="0.2">
      <c r="A529" s="54">
        <v>33451</v>
      </c>
      <c r="B529" s="72">
        <f>VLOOKUP(Table91213[[#This Row],[Date]],'DB Details'!$A:$L,2)</f>
        <v>60.1</v>
      </c>
      <c r="C529" s="56">
        <f>VLOOKUP(Table91213[[#This Row],[Date]],'DB Details'!$A:$L,3)</f>
        <v>49.5</v>
      </c>
      <c r="D529" s="70"/>
      <c r="E529" s="138">
        <f>VLOOKUP(Table91213[[#This Row],[Date]],'DB Details'!$A:$L,5)</f>
        <v>41.8</v>
      </c>
      <c r="F529" s="138">
        <f>VLOOKUP(Table91213[[#This Row],[Date]],'DB Details'!$A:$L,6)</f>
        <v>59.8</v>
      </c>
      <c r="G529" s="110"/>
      <c r="H529" s="138">
        <f>VLOOKUP(Table91213[[#This Row],[Date]],'DB Details'!$A:$L,8)</f>
        <v>39</v>
      </c>
      <c r="I529" s="138">
        <f>VLOOKUP(Table91213[[#This Row],[Date]],'DB Details'!$A:$L,9)</f>
        <v>48.3</v>
      </c>
      <c r="J529" s="138">
        <f>VLOOKUP(Table91213[[#This Row],[Date]],'DB Details'!$A:$L,10)</f>
        <v>44</v>
      </c>
      <c r="K529" s="56">
        <f>VLOOKUP(Table91213[[#This Row],[Date]],'DB Details'!$A:$L,11)</f>
        <v>56.5</v>
      </c>
      <c r="L529" s="138">
        <f>VLOOKUP(Table91213[[#This Row],[Date]],'DB Details'!$A:$L,12)</f>
        <v>52.9</v>
      </c>
    </row>
    <row r="530" spans="1:12" x14ac:dyDescent="0.2">
      <c r="A530" s="54">
        <v>33482</v>
      </c>
      <c r="B530" s="72">
        <f>VLOOKUP(Table91213[[#This Row],[Date]],'DB Details'!$A:$L,2)</f>
        <v>60.7</v>
      </c>
      <c r="C530" s="56">
        <f>VLOOKUP(Table91213[[#This Row],[Date]],'DB Details'!$A:$L,3)</f>
        <v>49.5</v>
      </c>
      <c r="D530" s="70"/>
      <c r="E530" s="138">
        <f>VLOOKUP(Table91213[[#This Row],[Date]],'DB Details'!$A:$L,5)</f>
        <v>45.5</v>
      </c>
      <c r="F530" s="138">
        <f>VLOOKUP(Table91213[[#This Row],[Date]],'DB Details'!$A:$L,6)</f>
        <v>61.2</v>
      </c>
      <c r="G530" s="110"/>
      <c r="H530" s="138">
        <f>VLOOKUP(Table91213[[#This Row],[Date]],'DB Details'!$A:$L,8)</f>
        <v>45.9</v>
      </c>
      <c r="I530" s="138">
        <f>VLOOKUP(Table91213[[#This Row],[Date]],'DB Details'!$A:$L,9)</f>
        <v>48.8</v>
      </c>
      <c r="J530" s="138">
        <f>VLOOKUP(Table91213[[#This Row],[Date]],'DB Details'!$A:$L,10)</f>
        <v>47.3</v>
      </c>
      <c r="K530" s="56">
        <f>VLOOKUP(Table91213[[#This Row],[Date]],'DB Details'!$A:$L,11)</f>
        <v>53.8</v>
      </c>
      <c r="L530" s="138">
        <f>VLOOKUP(Table91213[[#This Row],[Date]],'DB Details'!$A:$L,12)</f>
        <v>54.9</v>
      </c>
    </row>
    <row r="531" spans="1:12" x14ac:dyDescent="0.2">
      <c r="A531" s="54">
        <v>33512</v>
      </c>
      <c r="B531" s="72">
        <f>VLOOKUP(Table91213[[#This Row],[Date]],'DB Details'!$A:$L,2)</f>
        <v>58</v>
      </c>
      <c r="C531" s="56">
        <f>VLOOKUP(Table91213[[#This Row],[Date]],'DB Details'!$A:$L,3)</f>
        <v>48.4</v>
      </c>
      <c r="D531" s="70"/>
      <c r="E531" s="138">
        <f>VLOOKUP(Table91213[[#This Row],[Date]],'DB Details'!$A:$L,5)</f>
        <v>50</v>
      </c>
      <c r="F531" s="138">
        <f>VLOOKUP(Table91213[[#This Row],[Date]],'DB Details'!$A:$L,6)</f>
        <v>60.7</v>
      </c>
      <c r="G531" s="110"/>
      <c r="H531" s="138">
        <f>VLOOKUP(Table91213[[#This Row],[Date]],'DB Details'!$A:$L,8)</f>
        <v>40.5</v>
      </c>
      <c r="I531" s="138">
        <f>VLOOKUP(Table91213[[#This Row],[Date]],'DB Details'!$A:$L,9)</f>
        <v>50.2</v>
      </c>
      <c r="J531" s="138">
        <f>VLOOKUP(Table91213[[#This Row],[Date]],'DB Details'!$A:$L,10)</f>
        <v>44.7</v>
      </c>
      <c r="K531" s="56">
        <f>VLOOKUP(Table91213[[#This Row],[Date]],'DB Details'!$A:$L,11)</f>
        <v>55.7</v>
      </c>
      <c r="L531" s="138">
        <f>VLOOKUP(Table91213[[#This Row],[Date]],'DB Details'!$A:$L,12)</f>
        <v>53.1</v>
      </c>
    </row>
    <row r="532" spans="1:12" x14ac:dyDescent="0.2">
      <c r="A532" s="54">
        <v>33543</v>
      </c>
      <c r="B532" s="72">
        <f>VLOOKUP(Table91213[[#This Row],[Date]],'DB Details'!$A:$L,2)</f>
        <v>53.5</v>
      </c>
      <c r="C532" s="56">
        <f>VLOOKUP(Table91213[[#This Row],[Date]],'DB Details'!$A:$L,3)</f>
        <v>46.1</v>
      </c>
      <c r="D532" s="70"/>
      <c r="E532" s="138">
        <f>VLOOKUP(Table91213[[#This Row],[Date]],'DB Details'!$A:$L,5)</f>
        <v>47.6</v>
      </c>
      <c r="F532" s="138">
        <f>VLOOKUP(Table91213[[#This Row],[Date]],'DB Details'!$A:$L,6)</f>
        <v>52.1</v>
      </c>
      <c r="G532" s="110"/>
      <c r="H532" s="138">
        <f>VLOOKUP(Table91213[[#This Row],[Date]],'DB Details'!$A:$L,8)</f>
        <v>42.8</v>
      </c>
      <c r="I532" s="138">
        <f>VLOOKUP(Table91213[[#This Row],[Date]],'DB Details'!$A:$L,9)</f>
        <v>50.1</v>
      </c>
      <c r="J532" s="138">
        <f>VLOOKUP(Table91213[[#This Row],[Date]],'DB Details'!$A:$L,10)</f>
        <v>43</v>
      </c>
      <c r="K532" s="56">
        <f>VLOOKUP(Table91213[[#This Row],[Date]],'DB Details'!$A:$L,11)</f>
        <v>55.2</v>
      </c>
      <c r="L532" s="138">
        <f>VLOOKUP(Table91213[[#This Row],[Date]],'DB Details'!$A:$L,12)</f>
        <v>49.5</v>
      </c>
    </row>
    <row r="533" spans="1:12" x14ac:dyDescent="0.2">
      <c r="A533" s="54">
        <v>33573</v>
      </c>
      <c r="B533" s="72">
        <f>VLOOKUP(Table91213[[#This Row],[Date]],'DB Details'!$A:$L,2)</f>
        <v>49.5</v>
      </c>
      <c r="C533" s="56">
        <f>VLOOKUP(Table91213[[#This Row],[Date]],'DB Details'!$A:$L,3)</f>
        <v>47.6</v>
      </c>
      <c r="D533" s="70"/>
      <c r="E533" s="138">
        <f>VLOOKUP(Table91213[[#This Row],[Date]],'DB Details'!$A:$L,5)</f>
        <v>48.9</v>
      </c>
      <c r="F533" s="138">
        <f>VLOOKUP(Table91213[[#This Row],[Date]],'DB Details'!$A:$L,6)</f>
        <v>50.6</v>
      </c>
      <c r="G533" s="110"/>
      <c r="H533" s="138">
        <f>VLOOKUP(Table91213[[#This Row],[Date]],'DB Details'!$A:$L,8)</f>
        <v>38.799999999999997</v>
      </c>
      <c r="I533" s="138">
        <f>VLOOKUP(Table91213[[#This Row],[Date]],'DB Details'!$A:$L,9)</f>
        <v>49.4</v>
      </c>
      <c r="J533" s="138">
        <f>VLOOKUP(Table91213[[#This Row],[Date]],'DB Details'!$A:$L,10)</f>
        <v>39.799999999999997</v>
      </c>
      <c r="K533" s="56">
        <f>VLOOKUP(Table91213[[#This Row],[Date]],'DB Details'!$A:$L,11)</f>
        <v>53.6</v>
      </c>
      <c r="L533" s="138">
        <f>VLOOKUP(Table91213[[#This Row],[Date]],'DB Details'!$A:$L,12)</f>
        <v>46.8</v>
      </c>
    </row>
    <row r="534" spans="1:12" x14ac:dyDescent="0.2">
      <c r="A534" s="54">
        <v>33604</v>
      </c>
      <c r="B534" s="72">
        <f>VLOOKUP(Table91213[[#This Row],[Date]],'DB Details'!$A:$L,2)</f>
        <v>49.6</v>
      </c>
      <c r="C534" s="56">
        <f>VLOOKUP(Table91213[[#This Row],[Date]],'DB Details'!$A:$L,3)</f>
        <v>47</v>
      </c>
      <c r="D534" s="70"/>
      <c r="E534" s="138">
        <f>VLOOKUP(Table91213[[#This Row],[Date]],'DB Details'!$A:$L,5)</f>
        <v>45.4</v>
      </c>
      <c r="F534" s="138">
        <f>VLOOKUP(Table91213[[#This Row],[Date]],'DB Details'!$A:$L,6)</f>
        <v>50.4</v>
      </c>
      <c r="G534" s="110"/>
      <c r="H534" s="138">
        <f>VLOOKUP(Table91213[[#This Row],[Date]],'DB Details'!$A:$L,8)</f>
        <v>44.1</v>
      </c>
      <c r="I534" s="138">
        <f>VLOOKUP(Table91213[[#This Row],[Date]],'DB Details'!$A:$L,9)</f>
        <v>48.7</v>
      </c>
      <c r="J534" s="138">
        <f>VLOOKUP(Table91213[[#This Row],[Date]],'DB Details'!$A:$L,10)</f>
        <v>40.6</v>
      </c>
      <c r="K534" s="56">
        <f>VLOOKUP(Table91213[[#This Row],[Date]],'DB Details'!$A:$L,11)</f>
        <v>51.9</v>
      </c>
      <c r="L534" s="138">
        <f>VLOOKUP(Table91213[[#This Row],[Date]],'DB Details'!$A:$L,12)</f>
        <v>47.3</v>
      </c>
    </row>
    <row r="535" spans="1:12" x14ac:dyDescent="0.2">
      <c r="A535" s="54">
        <v>33635</v>
      </c>
      <c r="B535" s="72">
        <f>VLOOKUP(Table91213[[#This Row],[Date]],'DB Details'!$A:$L,2)</f>
        <v>58.3</v>
      </c>
      <c r="C535" s="56">
        <f>VLOOKUP(Table91213[[#This Row],[Date]],'DB Details'!$A:$L,3)</f>
        <v>47.2</v>
      </c>
      <c r="D535" s="70"/>
      <c r="E535" s="138">
        <f>VLOOKUP(Table91213[[#This Row],[Date]],'DB Details'!$A:$L,5)</f>
        <v>45.9</v>
      </c>
      <c r="F535" s="138">
        <f>VLOOKUP(Table91213[[#This Row],[Date]],'DB Details'!$A:$L,6)</f>
        <v>58.7</v>
      </c>
      <c r="G535" s="110"/>
      <c r="H535" s="138">
        <f>VLOOKUP(Table91213[[#This Row],[Date]],'DB Details'!$A:$L,8)</f>
        <v>44</v>
      </c>
      <c r="I535" s="138">
        <f>VLOOKUP(Table91213[[#This Row],[Date]],'DB Details'!$A:$L,9)</f>
        <v>49.3</v>
      </c>
      <c r="J535" s="138">
        <f>VLOOKUP(Table91213[[#This Row],[Date]],'DB Details'!$A:$L,10)</f>
        <v>43.9</v>
      </c>
      <c r="K535" s="56">
        <f>VLOOKUP(Table91213[[#This Row],[Date]],'DB Details'!$A:$L,11)</f>
        <v>54.7</v>
      </c>
      <c r="L535" s="138">
        <f>VLOOKUP(Table91213[[#This Row],[Date]],'DB Details'!$A:$L,12)</f>
        <v>52.7</v>
      </c>
    </row>
    <row r="536" spans="1:12" x14ac:dyDescent="0.2">
      <c r="A536" s="54">
        <v>33664</v>
      </c>
      <c r="B536" s="72">
        <f>VLOOKUP(Table91213[[#This Row],[Date]],'DB Details'!$A:$L,2)</f>
        <v>63.3</v>
      </c>
      <c r="C536" s="56">
        <f>VLOOKUP(Table91213[[#This Row],[Date]],'DB Details'!$A:$L,3)</f>
        <v>49.8</v>
      </c>
      <c r="D536" s="70"/>
      <c r="E536" s="138">
        <f>VLOOKUP(Table91213[[#This Row],[Date]],'DB Details'!$A:$L,5)</f>
        <v>48.1</v>
      </c>
      <c r="F536" s="138">
        <f>VLOOKUP(Table91213[[#This Row],[Date]],'DB Details'!$A:$L,6)</f>
        <v>59.7</v>
      </c>
      <c r="G536" s="110"/>
      <c r="H536" s="138">
        <f>VLOOKUP(Table91213[[#This Row],[Date]],'DB Details'!$A:$L,8)</f>
        <v>44.3</v>
      </c>
      <c r="I536" s="138">
        <f>VLOOKUP(Table91213[[#This Row],[Date]],'DB Details'!$A:$L,9)</f>
        <v>50.3</v>
      </c>
      <c r="J536" s="138">
        <f>VLOOKUP(Table91213[[#This Row],[Date]],'DB Details'!$A:$L,10)</f>
        <v>43.7</v>
      </c>
      <c r="K536" s="56">
        <f>VLOOKUP(Table91213[[#This Row],[Date]],'DB Details'!$A:$L,11)</f>
        <v>54.7</v>
      </c>
      <c r="L536" s="138">
        <f>VLOOKUP(Table91213[[#This Row],[Date]],'DB Details'!$A:$L,12)</f>
        <v>54.6</v>
      </c>
    </row>
    <row r="537" spans="1:12" x14ac:dyDescent="0.2">
      <c r="A537" s="54">
        <v>33695</v>
      </c>
      <c r="B537" s="72">
        <f>VLOOKUP(Table91213[[#This Row],[Date]],'DB Details'!$A:$L,2)</f>
        <v>59.1</v>
      </c>
      <c r="C537" s="56">
        <f>VLOOKUP(Table91213[[#This Row],[Date]],'DB Details'!$A:$L,3)</f>
        <v>52.1</v>
      </c>
      <c r="D537" s="70"/>
      <c r="E537" s="138">
        <f>VLOOKUP(Table91213[[#This Row],[Date]],'DB Details'!$A:$L,5)</f>
        <v>51.1</v>
      </c>
      <c r="F537" s="138">
        <f>VLOOKUP(Table91213[[#This Row],[Date]],'DB Details'!$A:$L,6)</f>
        <v>57.8</v>
      </c>
      <c r="G537" s="110"/>
      <c r="H537" s="138">
        <f>VLOOKUP(Table91213[[#This Row],[Date]],'DB Details'!$A:$L,8)</f>
        <v>43.2</v>
      </c>
      <c r="I537" s="138">
        <f>VLOOKUP(Table91213[[#This Row],[Date]],'DB Details'!$A:$L,9)</f>
        <v>47.4</v>
      </c>
      <c r="J537" s="138">
        <f>VLOOKUP(Table91213[[#This Row],[Date]],'DB Details'!$A:$L,10)</f>
        <v>45</v>
      </c>
      <c r="K537" s="56">
        <f>VLOOKUP(Table91213[[#This Row],[Date]],'DB Details'!$A:$L,11)</f>
        <v>53.4</v>
      </c>
      <c r="L537" s="138">
        <f>VLOOKUP(Table91213[[#This Row],[Date]],'DB Details'!$A:$L,12)</f>
        <v>52.6</v>
      </c>
    </row>
    <row r="538" spans="1:12" x14ac:dyDescent="0.2">
      <c r="A538" s="54">
        <v>33725</v>
      </c>
      <c r="B538" s="72">
        <f>VLOOKUP(Table91213[[#This Row],[Date]],'DB Details'!$A:$L,2)</f>
        <v>60.9</v>
      </c>
      <c r="C538" s="56">
        <f>VLOOKUP(Table91213[[#This Row],[Date]],'DB Details'!$A:$L,3)</f>
        <v>53.9</v>
      </c>
      <c r="D538" s="70"/>
      <c r="E538" s="138">
        <f>VLOOKUP(Table91213[[#This Row],[Date]],'DB Details'!$A:$L,5)</f>
        <v>55</v>
      </c>
      <c r="F538" s="138">
        <f>VLOOKUP(Table91213[[#This Row],[Date]],'DB Details'!$A:$L,6)</f>
        <v>61.2</v>
      </c>
      <c r="G538" s="110"/>
      <c r="H538" s="138">
        <f>VLOOKUP(Table91213[[#This Row],[Date]],'DB Details'!$A:$L,8)</f>
        <v>47</v>
      </c>
      <c r="I538" s="138">
        <f>VLOOKUP(Table91213[[#This Row],[Date]],'DB Details'!$A:$L,9)</f>
        <v>50</v>
      </c>
      <c r="J538" s="138">
        <f>VLOOKUP(Table91213[[#This Row],[Date]],'DB Details'!$A:$L,10)</f>
        <v>49.5</v>
      </c>
      <c r="K538" s="56">
        <f>VLOOKUP(Table91213[[#This Row],[Date]],'DB Details'!$A:$L,11)</f>
        <v>56.2</v>
      </c>
      <c r="L538" s="138">
        <f>VLOOKUP(Table91213[[#This Row],[Date]],'DB Details'!$A:$L,12)</f>
        <v>55.7</v>
      </c>
    </row>
    <row r="539" spans="1:12" x14ac:dyDescent="0.2">
      <c r="A539" s="54">
        <v>33756</v>
      </c>
      <c r="B539" s="72">
        <f>VLOOKUP(Table91213[[#This Row],[Date]],'DB Details'!$A:$L,2)</f>
        <v>59.8</v>
      </c>
      <c r="C539" s="56">
        <f>VLOOKUP(Table91213[[#This Row],[Date]],'DB Details'!$A:$L,3)</f>
        <v>49.1</v>
      </c>
      <c r="D539" s="70"/>
      <c r="E539" s="138">
        <f>VLOOKUP(Table91213[[#This Row],[Date]],'DB Details'!$A:$L,5)</f>
        <v>53.9</v>
      </c>
      <c r="F539" s="138">
        <f>VLOOKUP(Table91213[[#This Row],[Date]],'DB Details'!$A:$L,6)</f>
        <v>57.6</v>
      </c>
      <c r="G539" s="110"/>
      <c r="H539" s="138">
        <f>VLOOKUP(Table91213[[#This Row],[Date]],'DB Details'!$A:$L,8)</f>
        <v>43.1</v>
      </c>
      <c r="I539" s="138">
        <f>VLOOKUP(Table91213[[#This Row],[Date]],'DB Details'!$A:$L,9)</f>
        <v>50.8</v>
      </c>
      <c r="J539" s="138">
        <f>VLOOKUP(Table91213[[#This Row],[Date]],'DB Details'!$A:$L,10)</f>
        <v>46.6</v>
      </c>
      <c r="K539" s="56">
        <f>VLOOKUP(Table91213[[#This Row],[Date]],'DB Details'!$A:$L,11)</f>
        <v>53.1</v>
      </c>
      <c r="L539" s="138">
        <f>VLOOKUP(Table91213[[#This Row],[Date]],'DB Details'!$A:$L,12)</f>
        <v>53.6</v>
      </c>
    </row>
    <row r="540" spans="1:12" x14ac:dyDescent="0.2">
      <c r="A540" s="54">
        <v>33786</v>
      </c>
      <c r="B540" s="72">
        <f>VLOOKUP(Table91213[[#This Row],[Date]],'DB Details'!$A:$L,2)</f>
        <v>59.5</v>
      </c>
      <c r="C540" s="56">
        <f>VLOOKUP(Table91213[[#This Row],[Date]],'DB Details'!$A:$L,3)</f>
        <v>49.7</v>
      </c>
      <c r="D540" s="70"/>
      <c r="E540" s="138">
        <f>VLOOKUP(Table91213[[#This Row],[Date]],'DB Details'!$A:$L,5)</f>
        <v>56.2</v>
      </c>
      <c r="F540" s="138">
        <f>VLOOKUP(Table91213[[#This Row],[Date]],'DB Details'!$A:$L,6)</f>
        <v>57.4</v>
      </c>
      <c r="G540" s="110"/>
      <c r="H540" s="138">
        <f>VLOOKUP(Table91213[[#This Row],[Date]],'DB Details'!$A:$L,8)</f>
        <v>46.9</v>
      </c>
      <c r="I540" s="138">
        <f>VLOOKUP(Table91213[[#This Row],[Date]],'DB Details'!$A:$L,9)</f>
        <v>52.5</v>
      </c>
      <c r="J540" s="138">
        <f>VLOOKUP(Table91213[[#This Row],[Date]],'DB Details'!$A:$L,10)</f>
        <v>45.5</v>
      </c>
      <c r="K540" s="56">
        <f>VLOOKUP(Table91213[[#This Row],[Date]],'DB Details'!$A:$L,11)</f>
        <v>55.2</v>
      </c>
      <c r="L540" s="138">
        <f>VLOOKUP(Table91213[[#This Row],[Date]],'DB Details'!$A:$L,12)</f>
        <v>53.9</v>
      </c>
    </row>
    <row r="541" spans="1:12" x14ac:dyDescent="0.2">
      <c r="A541" s="54">
        <v>33817</v>
      </c>
      <c r="B541" s="72">
        <f>VLOOKUP(Table91213[[#This Row],[Date]],'DB Details'!$A:$L,2)</f>
        <v>58.8</v>
      </c>
      <c r="C541" s="56">
        <f>VLOOKUP(Table91213[[#This Row],[Date]],'DB Details'!$A:$L,3)</f>
        <v>48.6</v>
      </c>
      <c r="D541" s="70"/>
      <c r="E541" s="138">
        <f>VLOOKUP(Table91213[[#This Row],[Date]],'DB Details'!$A:$L,5)</f>
        <v>53.7</v>
      </c>
      <c r="F541" s="138">
        <f>VLOOKUP(Table91213[[#This Row],[Date]],'DB Details'!$A:$L,6)</f>
        <v>56.8</v>
      </c>
      <c r="G541" s="110"/>
      <c r="H541" s="138">
        <f>VLOOKUP(Table91213[[#This Row],[Date]],'DB Details'!$A:$L,8)</f>
        <v>45.8</v>
      </c>
      <c r="I541" s="138">
        <f>VLOOKUP(Table91213[[#This Row],[Date]],'DB Details'!$A:$L,9)</f>
        <v>50.3</v>
      </c>
      <c r="J541" s="138">
        <f>VLOOKUP(Table91213[[#This Row],[Date]],'DB Details'!$A:$L,10)</f>
        <v>47.3</v>
      </c>
      <c r="K541" s="56">
        <f>VLOOKUP(Table91213[[#This Row],[Date]],'DB Details'!$A:$L,11)</f>
        <v>53.3</v>
      </c>
      <c r="L541" s="138">
        <f>VLOOKUP(Table91213[[#This Row],[Date]],'DB Details'!$A:$L,12)</f>
        <v>53.4</v>
      </c>
    </row>
    <row r="542" spans="1:12" x14ac:dyDescent="0.2">
      <c r="A542" s="54">
        <v>33848</v>
      </c>
      <c r="B542" s="72">
        <f>VLOOKUP(Table91213[[#This Row],[Date]],'DB Details'!$A:$L,2)</f>
        <v>51.1</v>
      </c>
      <c r="C542" s="56">
        <f>VLOOKUP(Table91213[[#This Row],[Date]],'DB Details'!$A:$L,3)</f>
        <v>46.7</v>
      </c>
      <c r="D542" s="70"/>
      <c r="E542" s="138">
        <f>VLOOKUP(Table91213[[#This Row],[Date]],'DB Details'!$A:$L,5)</f>
        <v>51.6</v>
      </c>
      <c r="F542" s="138">
        <f>VLOOKUP(Table91213[[#This Row],[Date]],'DB Details'!$A:$L,6)</f>
        <v>53.9</v>
      </c>
      <c r="G542" s="110"/>
      <c r="H542" s="138">
        <f>VLOOKUP(Table91213[[#This Row],[Date]],'DB Details'!$A:$L,8)</f>
        <v>42.3</v>
      </c>
      <c r="I542" s="138">
        <f>VLOOKUP(Table91213[[#This Row],[Date]],'DB Details'!$A:$L,9)</f>
        <v>51.2</v>
      </c>
      <c r="J542" s="138">
        <f>VLOOKUP(Table91213[[#This Row],[Date]],'DB Details'!$A:$L,10)</f>
        <v>45.1</v>
      </c>
      <c r="K542" s="56">
        <f>VLOOKUP(Table91213[[#This Row],[Date]],'DB Details'!$A:$L,11)</f>
        <v>55.8</v>
      </c>
      <c r="L542" s="138">
        <f>VLOOKUP(Table91213[[#This Row],[Date]],'DB Details'!$A:$L,12)</f>
        <v>49.7</v>
      </c>
    </row>
    <row r="543" spans="1:12" x14ac:dyDescent="0.2">
      <c r="A543" s="54">
        <v>33878</v>
      </c>
      <c r="B543" s="72">
        <f>VLOOKUP(Table91213[[#This Row],[Date]],'DB Details'!$A:$L,2)</f>
        <v>53.8</v>
      </c>
      <c r="C543" s="56">
        <f>VLOOKUP(Table91213[[#This Row],[Date]],'DB Details'!$A:$L,3)</f>
        <v>47.7</v>
      </c>
      <c r="D543" s="70"/>
      <c r="E543" s="138">
        <f>VLOOKUP(Table91213[[#This Row],[Date]],'DB Details'!$A:$L,5)</f>
        <v>46.4</v>
      </c>
      <c r="F543" s="138">
        <f>VLOOKUP(Table91213[[#This Row],[Date]],'DB Details'!$A:$L,6)</f>
        <v>54.7</v>
      </c>
      <c r="G543" s="110"/>
      <c r="H543" s="138">
        <f>VLOOKUP(Table91213[[#This Row],[Date]],'DB Details'!$A:$L,8)</f>
        <v>42.4</v>
      </c>
      <c r="I543" s="138">
        <f>VLOOKUP(Table91213[[#This Row],[Date]],'DB Details'!$A:$L,9)</f>
        <v>48.6</v>
      </c>
      <c r="J543" s="138">
        <f>VLOOKUP(Table91213[[#This Row],[Date]],'DB Details'!$A:$L,10)</f>
        <v>44.7</v>
      </c>
      <c r="K543" s="56">
        <f>VLOOKUP(Table91213[[#This Row],[Date]],'DB Details'!$A:$L,11)</f>
        <v>53.8</v>
      </c>
      <c r="L543" s="138">
        <f>VLOOKUP(Table91213[[#This Row],[Date]],'DB Details'!$A:$L,12)</f>
        <v>50.3</v>
      </c>
    </row>
    <row r="544" spans="1:12" x14ac:dyDescent="0.2">
      <c r="A544" s="54">
        <v>33909</v>
      </c>
      <c r="B544" s="72">
        <f>VLOOKUP(Table91213[[#This Row],[Date]],'DB Details'!$A:$L,2)</f>
        <v>58.8</v>
      </c>
      <c r="C544" s="56">
        <f>VLOOKUP(Table91213[[#This Row],[Date]],'DB Details'!$A:$L,3)</f>
        <v>48</v>
      </c>
      <c r="D544" s="70"/>
      <c r="E544" s="138">
        <f>VLOOKUP(Table91213[[#This Row],[Date]],'DB Details'!$A:$L,5)</f>
        <v>42.1</v>
      </c>
      <c r="F544" s="138">
        <f>VLOOKUP(Table91213[[#This Row],[Date]],'DB Details'!$A:$L,6)</f>
        <v>58.6</v>
      </c>
      <c r="G544" s="110"/>
      <c r="H544" s="138">
        <f>VLOOKUP(Table91213[[#This Row],[Date]],'DB Details'!$A:$L,8)</f>
        <v>42.1</v>
      </c>
      <c r="I544" s="138">
        <f>VLOOKUP(Table91213[[#This Row],[Date]],'DB Details'!$A:$L,9)</f>
        <v>51.3</v>
      </c>
      <c r="J544" s="138">
        <f>VLOOKUP(Table91213[[#This Row],[Date]],'DB Details'!$A:$L,10)</f>
        <v>47.1</v>
      </c>
      <c r="K544" s="56">
        <f>VLOOKUP(Table91213[[#This Row],[Date]],'DB Details'!$A:$L,11)</f>
        <v>52.9</v>
      </c>
      <c r="L544" s="138">
        <f>VLOOKUP(Table91213[[#This Row],[Date]],'DB Details'!$A:$L,12)</f>
        <v>53.6</v>
      </c>
    </row>
    <row r="545" spans="1:12" x14ac:dyDescent="0.2">
      <c r="A545" s="54">
        <v>33939</v>
      </c>
      <c r="B545" s="72">
        <f>VLOOKUP(Table91213[[#This Row],[Date]],'DB Details'!$A:$L,2)</f>
        <v>61</v>
      </c>
      <c r="C545" s="56">
        <f>VLOOKUP(Table91213[[#This Row],[Date]],'DB Details'!$A:$L,3)</f>
        <v>51.4</v>
      </c>
      <c r="D545" s="70"/>
      <c r="E545" s="138">
        <f>VLOOKUP(Table91213[[#This Row],[Date]],'DB Details'!$A:$L,5)</f>
        <v>48</v>
      </c>
      <c r="F545" s="138">
        <f>VLOOKUP(Table91213[[#This Row],[Date]],'DB Details'!$A:$L,6)</f>
        <v>57.9</v>
      </c>
      <c r="G545" s="110"/>
      <c r="H545" s="138">
        <f>VLOOKUP(Table91213[[#This Row],[Date]],'DB Details'!$A:$L,8)</f>
        <v>45</v>
      </c>
      <c r="I545" s="138">
        <f>VLOOKUP(Table91213[[#This Row],[Date]],'DB Details'!$A:$L,9)</f>
        <v>51.5</v>
      </c>
      <c r="J545" s="138">
        <f>VLOOKUP(Table91213[[#This Row],[Date]],'DB Details'!$A:$L,10)</f>
        <v>45.9</v>
      </c>
      <c r="K545" s="56">
        <f>VLOOKUP(Table91213[[#This Row],[Date]],'DB Details'!$A:$L,11)</f>
        <v>53.1</v>
      </c>
      <c r="L545" s="138">
        <f>VLOOKUP(Table91213[[#This Row],[Date]],'DB Details'!$A:$L,12)</f>
        <v>54.2</v>
      </c>
    </row>
    <row r="546" spans="1:12" x14ac:dyDescent="0.2">
      <c r="A546" s="54">
        <v>33970</v>
      </c>
      <c r="B546" s="72">
        <f>VLOOKUP(Table91213[[#This Row],[Date]],'DB Details'!$A:$L,2)</f>
        <v>63</v>
      </c>
      <c r="C546" s="56">
        <f>VLOOKUP(Table91213[[#This Row],[Date]],'DB Details'!$A:$L,3)</f>
        <v>49.4</v>
      </c>
      <c r="D546" s="70">
        <f>VLOOKUP(Table91213[[#This Row],[Date]],'DB Details'!$A:$L,4)</f>
        <v>56.5</v>
      </c>
      <c r="E546" s="138">
        <f>VLOOKUP(Table91213[[#This Row],[Date]],'DB Details'!$A:$L,5)</f>
        <v>49.8</v>
      </c>
      <c r="F546" s="138">
        <f>VLOOKUP(Table91213[[#This Row],[Date]],'DB Details'!$A:$L,6)</f>
        <v>61.5</v>
      </c>
      <c r="G546" s="110"/>
      <c r="H546" s="138">
        <f>VLOOKUP(Table91213[[#This Row],[Date]],'DB Details'!$A:$L,8)</f>
        <v>43.3</v>
      </c>
      <c r="I546" s="138">
        <f>VLOOKUP(Table91213[[#This Row],[Date]],'DB Details'!$A:$L,9)</f>
        <v>52.3</v>
      </c>
      <c r="J546" s="138">
        <f>VLOOKUP(Table91213[[#This Row],[Date]],'DB Details'!$A:$L,10)</f>
        <v>46.9</v>
      </c>
      <c r="K546" s="56">
        <f>VLOOKUP(Table91213[[#This Row],[Date]],'DB Details'!$A:$L,11)</f>
        <v>53.4</v>
      </c>
      <c r="L546" s="138">
        <f>VLOOKUP(Table91213[[#This Row],[Date]],'DB Details'!$A:$L,12)</f>
        <v>55.8</v>
      </c>
    </row>
    <row r="547" spans="1:12" x14ac:dyDescent="0.2">
      <c r="A547" s="54">
        <v>34001</v>
      </c>
      <c r="B547" s="72">
        <f>VLOOKUP(Table91213[[#This Row],[Date]],'DB Details'!$A:$L,2)</f>
        <v>59.7</v>
      </c>
      <c r="C547" s="56">
        <f>VLOOKUP(Table91213[[#This Row],[Date]],'DB Details'!$A:$L,3)</f>
        <v>49.5</v>
      </c>
      <c r="D547" s="70">
        <f>VLOOKUP(Table91213[[#This Row],[Date]],'DB Details'!$A:$L,4)</f>
        <v>56</v>
      </c>
      <c r="E547" s="138">
        <f>VLOOKUP(Table91213[[#This Row],[Date]],'DB Details'!$A:$L,5)</f>
        <v>53.9</v>
      </c>
      <c r="F547" s="138">
        <f>VLOOKUP(Table91213[[#This Row],[Date]],'DB Details'!$A:$L,6)</f>
        <v>63.5</v>
      </c>
      <c r="G547" s="110"/>
      <c r="H547" s="138">
        <f>VLOOKUP(Table91213[[#This Row],[Date]],'DB Details'!$A:$L,8)</f>
        <v>42.6</v>
      </c>
      <c r="I547" s="138">
        <f>VLOOKUP(Table91213[[#This Row],[Date]],'DB Details'!$A:$L,9)</f>
        <v>51.7</v>
      </c>
      <c r="J547" s="138">
        <f>VLOOKUP(Table91213[[#This Row],[Date]],'DB Details'!$A:$L,10)</f>
        <v>47</v>
      </c>
      <c r="K547" s="56">
        <f>VLOOKUP(Table91213[[#This Row],[Date]],'DB Details'!$A:$L,11)</f>
        <v>53.2</v>
      </c>
      <c r="L547" s="138">
        <f>VLOOKUP(Table91213[[#This Row],[Date]],'DB Details'!$A:$L,12)</f>
        <v>55.2</v>
      </c>
    </row>
    <row r="548" spans="1:12" x14ac:dyDescent="0.2">
      <c r="A548" s="54">
        <v>34029</v>
      </c>
      <c r="B548" s="72">
        <f>VLOOKUP(Table91213[[#This Row],[Date]],'DB Details'!$A:$L,2)</f>
        <v>58.1</v>
      </c>
      <c r="C548" s="56">
        <f>VLOOKUP(Table91213[[#This Row],[Date]],'DB Details'!$A:$L,3)</f>
        <v>49.4</v>
      </c>
      <c r="D548" s="70">
        <f>VLOOKUP(Table91213[[#This Row],[Date]],'DB Details'!$A:$L,4)</f>
        <v>54.5</v>
      </c>
      <c r="E548" s="138">
        <f>VLOOKUP(Table91213[[#This Row],[Date]],'DB Details'!$A:$L,5)</f>
        <v>53.6</v>
      </c>
      <c r="F548" s="138">
        <f>VLOOKUP(Table91213[[#This Row],[Date]],'DB Details'!$A:$L,6)</f>
        <v>56.7</v>
      </c>
      <c r="G548" s="110"/>
      <c r="H548" s="138">
        <f>VLOOKUP(Table91213[[#This Row],[Date]],'DB Details'!$A:$L,8)</f>
        <v>45.6</v>
      </c>
      <c r="I548" s="138">
        <f>VLOOKUP(Table91213[[#This Row],[Date]],'DB Details'!$A:$L,9)</f>
        <v>52.7</v>
      </c>
      <c r="J548" s="138">
        <f>VLOOKUP(Table91213[[#This Row],[Date]],'DB Details'!$A:$L,10)</f>
        <v>47.1</v>
      </c>
      <c r="K548" s="56">
        <f>VLOOKUP(Table91213[[#This Row],[Date]],'DB Details'!$A:$L,11)</f>
        <v>52.3</v>
      </c>
      <c r="L548" s="138">
        <f>VLOOKUP(Table91213[[#This Row],[Date]],'DB Details'!$A:$L,12)</f>
        <v>53.5</v>
      </c>
    </row>
    <row r="549" spans="1:12" x14ac:dyDescent="0.2">
      <c r="A549" s="54">
        <v>34060</v>
      </c>
      <c r="B549" s="72">
        <f>VLOOKUP(Table91213[[#This Row],[Date]],'DB Details'!$A:$L,2)</f>
        <v>53</v>
      </c>
      <c r="C549" s="56">
        <f>VLOOKUP(Table91213[[#This Row],[Date]],'DB Details'!$A:$L,3)</f>
        <v>50.1</v>
      </c>
      <c r="D549" s="70">
        <f>VLOOKUP(Table91213[[#This Row],[Date]],'DB Details'!$A:$L,4)</f>
        <v>51</v>
      </c>
      <c r="E549" s="138">
        <f>VLOOKUP(Table91213[[#This Row],[Date]],'DB Details'!$A:$L,5)</f>
        <v>54.6</v>
      </c>
      <c r="F549" s="138">
        <f>VLOOKUP(Table91213[[#This Row],[Date]],'DB Details'!$A:$L,6)</f>
        <v>51.6</v>
      </c>
      <c r="G549" s="110"/>
      <c r="H549" s="138">
        <f>VLOOKUP(Table91213[[#This Row],[Date]],'DB Details'!$A:$L,8)</f>
        <v>44.7</v>
      </c>
      <c r="I549" s="138">
        <f>VLOOKUP(Table91213[[#This Row],[Date]],'DB Details'!$A:$L,9)</f>
        <v>52.8</v>
      </c>
      <c r="J549" s="138">
        <f>VLOOKUP(Table91213[[#This Row],[Date]],'DB Details'!$A:$L,10)</f>
        <v>44.8</v>
      </c>
      <c r="K549" s="56">
        <f>VLOOKUP(Table91213[[#This Row],[Date]],'DB Details'!$A:$L,11)</f>
        <v>53.5</v>
      </c>
      <c r="L549" s="138">
        <f>VLOOKUP(Table91213[[#This Row],[Date]],'DB Details'!$A:$L,12)</f>
        <v>50.2</v>
      </c>
    </row>
    <row r="550" spans="1:12" x14ac:dyDescent="0.2">
      <c r="A550" s="54">
        <v>34090</v>
      </c>
      <c r="B550" s="72">
        <f>VLOOKUP(Table91213[[#This Row],[Date]],'DB Details'!$A:$L,2)</f>
        <v>55.2</v>
      </c>
      <c r="C550" s="56">
        <f>VLOOKUP(Table91213[[#This Row],[Date]],'DB Details'!$A:$L,3)</f>
        <v>47.4</v>
      </c>
      <c r="D550" s="70">
        <f>VLOOKUP(Table91213[[#This Row],[Date]],'DB Details'!$A:$L,4)</f>
        <v>51.5</v>
      </c>
      <c r="E550" s="138">
        <f>VLOOKUP(Table91213[[#This Row],[Date]],'DB Details'!$A:$L,5)</f>
        <v>50.4</v>
      </c>
      <c r="F550" s="138">
        <f>VLOOKUP(Table91213[[#This Row],[Date]],'DB Details'!$A:$L,6)</f>
        <v>55</v>
      </c>
      <c r="G550" s="110"/>
      <c r="H550" s="138">
        <f>VLOOKUP(Table91213[[#This Row],[Date]],'DB Details'!$A:$L,8)</f>
        <v>44.8</v>
      </c>
      <c r="I550" s="138">
        <f>VLOOKUP(Table91213[[#This Row],[Date]],'DB Details'!$A:$L,9)</f>
        <v>51.5</v>
      </c>
      <c r="J550" s="138">
        <f>VLOOKUP(Table91213[[#This Row],[Date]],'DB Details'!$A:$L,10)</f>
        <v>43.6</v>
      </c>
      <c r="K550" s="56">
        <f>VLOOKUP(Table91213[[#This Row],[Date]],'DB Details'!$A:$L,11)</f>
        <v>54.2</v>
      </c>
      <c r="L550" s="138">
        <f>VLOOKUP(Table91213[[#This Row],[Date]],'DB Details'!$A:$L,12)</f>
        <v>51.2</v>
      </c>
    </row>
    <row r="551" spans="1:12" x14ac:dyDescent="0.2">
      <c r="A551" s="54">
        <v>34121</v>
      </c>
      <c r="B551" s="72">
        <f>VLOOKUP(Table91213[[#This Row],[Date]],'DB Details'!$A:$L,2)</f>
        <v>51.6</v>
      </c>
      <c r="C551" s="56">
        <f>VLOOKUP(Table91213[[#This Row],[Date]],'DB Details'!$A:$L,3)</f>
        <v>49.8</v>
      </c>
      <c r="D551" s="70">
        <f>VLOOKUP(Table91213[[#This Row],[Date]],'DB Details'!$A:$L,4)</f>
        <v>52</v>
      </c>
      <c r="E551" s="138">
        <f>VLOOKUP(Table91213[[#This Row],[Date]],'DB Details'!$A:$L,5)</f>
        <v>50.6</v>
      </c>
      <c r="F551" s="138">
        <f>VLOOKUP(Table91213[[#This Row],[Date]],'DB Details'!$A:$L,6)</f>
        <v>53.1</v>
      </c>
      <c r="G551" s="110"/>
      <c r="H551" s="138">
        <f>VLOOKUP(Table91213[[#This Row],[Date]],'DB Details'!$A:$L,8)</f>
        <v>46.5</v>
      </c>
      <c r="I551" s="138">
        <f>VLOOKUP(Table91213[[#This Row],[Date]],'DB Details'!$A:$L,9)</f>
        <v>50.4</v>
      </c>
      <c r="J551" s="138">
        <f>VLOOKUP(Table91213[[#This Row],[Date]],'DB Details'!$A:$L,10)</f>
        <v>43.2</v>
      </c>
      <c r="K551" s="56">
        <f>VLOOKUP(Table91213[[#This Row],[Date]],'DB Details'!$A:$L,11)</f>
        <v>52.4</v>
      </c>
      <c r="L551" s="138">
        <f>VLOOKUP(Table91213[[#This Row],[Date]],'DB Details'!$A:$L,12)</f>
        <v>49.6</v>
      </c>
    </row>
    <row r="552" spans="1:12" x14ac:dyDescent="0.2">
      <c r="A552" s="54">
        <v>34151</v>
      </c>
      <c r="B552" s="72">
        <f>VLOOKUP(Table91213[[#This Row],[Date]],'DB Details'!$A:$L,2)</f>
        <v>53.8</v>
      </c>
      <c r="C552" s="56">
        <f>VLOOKUP(Table91213[[#This Row],[Date]],'DB Details'!$A:$L,3)</f>
        <v>48.7</v>
      </c>
      <c r="D552" s="70">
        <f>VLOOKUP(Table91213[[#This Row],[Date]],'DB Details'!$A:$L,4)</f>
        <v>45</v>
      </c>
      <c r="E552" s="138">
        <f>VLOOKUP(Table91213[[#This Row],[Date]],'DB Details'!$A:$L,5)</f>
        <v>51.4</v>
      </c>
      <c r="F552" s="138">
        <f>VLOOKUP(Table91213[[#This Row],[Date]],'DB Details'!$A:$L,6)</f>
        <v>52.7</v>
      </c>
      <c r="G552" s="110"/>
      <c r="H552" s="138">
        <f>VLOOKUP(Table91213[[#This Row],[Date]],'DB Details'!$A:$L,8)</f>
        <v>45.5</v>
      </c>
      <c r="I552" s="138">
        <f>VLOOKUP(Table91213[[#This Row],[Date]],'DB Details'!$A:$L,9)</f>
        <v>51</v>
      </c>
      <c r="J552" s="138">
        <f>VLOOKUP(Table91213[[#This Row],[Date]],'DB Details'!$A:$L,10)</f>
        <v>43.6</v>
      </c>
      <c r="K552" s="56">
        <f>VLOOKUP(Table91213[[#This Row],[Date]],'DB Details'!$A:$L,11)</f>
        <v>50.1</v>
      </c>
      <c r="L552" s="138">
        <f>VLOOKUP(Table91213[[#This Row],[Date]],'DB Details'!$A:$L,12)</f>
        <v>50.2</v>
      </c>
    </row>
    <row r="553" spans="1:12" x14ac:dyDescent="0.2">
      <c r="A553" s="54">
        <v>34182</v>
      </c>
      <c r="B553" s="72">
        <f>VLOOKUP(Table91213[[#This Row],[Date]],'DB Details'!$A:$L,2)</f>
        <v>55.3</v>
      </c>
      <c r="C553" s="56">
        <f>VLOOKUP(Table91213[[#This Row],[Date]],'DB Details'!$A:$L,3)</f>
        <v>49.4</v>
      </c>
      <c r="D553" s="70">
        <f>VLOOKUP(Table91213[[#This Row],[Date]],'DB Details'!$A:$L,4)</f>
        <v>51</v>
      </c>
      <c r="E553" s="138">
        <f>VLOOKUP(Table91213[[#This Row],[Date]],'DB Details'!$A:$L,5)</f>
        <v>52.3</v>
      </c>
      <c r="F553" s="138">
        <f>VLOOKUP(Table91213[[#This Row],[Date]],'DB Details'!$A:$L,6)</f>
        <v>53.9</v>
      </c>
      <c r="G553" s="110"/>
      <c r="H553" s="138">
        <f>VLOOKUP(Table91213[[#This Row],[Date]],'DB Details'!$A:$L,8)</f>
        <v>44.4</v>
      </c>
      <c r="I553" s="138">
        <f>VLOOKUP(Table91213[[#This Row],[Date]],'DB Details'!$A:$L,9)</f>
        <v>51.8</v>
      </c>
      <c r="J553" s="138">
        <f>VLOOKUP(Table91213[[#This Row],[Date]],'DB Details'!$A:$L,10)</f>
        <v>41.9</v>
      </c>
      <c r="K553" s="56">
        <f>VLOOKUP(Table91213[[#This Row],[Date]],'DB Details'!$A:$L,11)</f>
        <v>52.6</v>
      </c>
      <c r="L553" s="138">
        <f>VLOOKUP(Table91213[[#This Row],[Date]],'DB Details'!$A:$L,12)</f>
        <v>50.7</v>
      </c>
    </row>
    <row r="554" spans="1:12" x14ac:dyDescent="0.2">
      <c r="A554" s="54">
        <v>34213</v>
      </c>
      <c r="B554" s="72">
        <f>VLOOKUP(Table91213[[#This Row],[Date]],'DB Details'!$A:$L,2)</f>
        <v>52.6</v>
      </c>
      <c r="C554" s="56">
        <f>VLOOKUP(Table91213[[#This Row],[Date]],'DB Details'!$A:$L,3)</f>
        <v>49.9</v>
      </c>
      <c r="D554" s="70">
        <f>VLOOKUP(Table91213[[#This Row],[Date]],'DB Details'!$A:$L,4)</f>
        <v>49</v>
      </c>
      <c r="E554" s="138">
        <f>VLOOKUP(Table91213[[#This Row],[Date]],'DB Details'!$A:$L,5)</f>
        <v>49</v>
      </c>
      <c r="F554" s="138">
        <f>VLOOKUP(Table91213[[#This Row],[Date]],'DB Details'!$A:$L,6)</f>
        <v>55.2</v>
      </c>
      <c r="G554" s="110"/>
      <c r="H554" s="138">
        <f>VLOOKUP(Table91213[[#This Row],[Date]],'DB Details'!$A:$L,8)</f>
        <v>46.2</v>
      </c>
      <c r="I554" s="138">
        <f>VLOOKUP(Table91213[[#This Row],[Date]],'DB Details'!$A:$L,9)</f>
        <v>51.3</v>
      </c>
      <c r="J554" s="138">
        <f>VLOOKUP(Table91213[[#This Row],[Date]],'DB Details'!$A:$L,10)</f>
        <v>44.5</v>
      </c>
      <c r="K554" s="56">
        <f>VLOOKUP(Table91213[[#This Row],[Date]],'DB Details'!$A:$L,11)</f>
        <v>51.7</v>
      </c>
      <c r="L554" s="138">
        <f>VLOOKUP(Table91213[[#This Row],[Date]],'DB Details'!$A:$L,12)</f>
        <v>50.8</v>
      </c>
    </row>
    <row r="555" spans="1:12" x14ac:dyDescent="0.2">
      <c r="A555" s="54">
        <v>34243</v>
      </c>
      <c r="B555" s="72">
        <f>VLOOKUP(Table91213[[#This Row],[Date]],'DB Details'!$A:$L,2)</f>
        <v>58.9</v>
      </c>
      <c r="C555" s="56">
        <f>VLOOKUP(Table91213[[#This Row],[Date]],'DB Details'!$A:$L,3)</f>
        <v>49.4</v>
      </c>
      <c r="D555" s="70">
        <f>VLOOKUP(Table91213[[#This Row],[Date]],'DB Details'!$A:$L,4)</f>
        <v>55.5</v>
      </c>
      <c r="E555" s="138">
        <f>VLOOKUP(Table91213[[#This Row],[Date]],'DB Details'!$A:$L,5)</f>
        <v>50.9</v>
      </c>
      <c r="F555" s="138">
        <f>VLOOKUP(Table91213[[#This Row],[Date]],'DB Details'!$A:$L,6)</f>
        <v>56.1</v>
      </c>
      <c r="G555" s="110"/>
      <c r="H555" s="138">
        <f>VLOOKUP(Table91213[[#This Row],[Date]],'DB Details'!$A:$L,8)</f>
        <v>48.6</v>
      </c>
      <c r="I555" s="138">
        <f>VLOOKUP(Table91213[[#This Row],[Date]],'DB Details'!$A:$L,9)</f>
        <v>50.7</v>
      </c>
      <c r="J555" s="138">
        <f>VLOOKUP(Table91213[[#This Row],[Date]],'DB Details'!$A:$L,10)</f>
        <v>46</v>
      </c>
      <c r="K555" s="56">
        <f>VLOOKUP(Table91213[[#This Row],[Date]],'DB Details'!$A:$L,11)</f>
        <v>54.1</v>
      </c>
      <c r="L555" s="138">
        <f>VLOOKUP(Table91213[[#This Row],[Date]],'DB Details'!$A:$L,12)</f>
        <v>53.4</v>
      </c>
    </row>
    <row r="556" spans="1:12" x14ac:dyDescent="0.2">
      <c r="A556" s="54">
        <v>34274</v>
      </c>
      <c r="B556" s="72">
        <f>VLOOKUP(Table91213[[#This Row],[Date]],'DB Details'!$A:$L,2)</f>
        <v>60.4</v>
      </c>
      <c r="C556" s="56">
        <f>VLOOKUP(Table91213[[#This Row],[Date]],'DB Details'!$A:$L,3)</f>
        <v>51.5</v>
      </c>
      <c r="D556" s="70">
        <f>VLOOKUP(Table91213[[#This Row],[Date]],'DB Details'!$A:$L,4)</f>
        <v>56.5</v>
      </c>
      <c r="E556" s="138">
        <f>VLOOKUP(Table91213[[#This Row],[Date]],'DB Details'!$A:$L,5)</f>
        <v>52.7</v>
      </c>
      <c r="F556" s="138">
        <f>VLOOKUP(Table91213[[#This Row],[Date]],'DB Details'!$A:$L,6)</f>
        <v>57.5</v>
      </c>
      <c r="G556" s="110"/>
      <c r="H556" s="138">
        <f>VLOOKUP(Table91213[[#This Row],[Date]],'DB Details'!$A:$L,8)</f>
        <v>45.5</v>
      </c>
      <c r="I556" s="138">
        <f>VLOOKUP(Table91213[[#This Row],[Date]],'DB Details'!$A:$L,9)</f>
        <v>50.9</v>
      </c>
      <c r="J556" s="138">
        <f>VLOOKUP(Table91213[[#This Row],[Date]],'DB Details'!$A:$L,10)</f>
        <v>45.5</v>
      </c>
      <c r="K556" s="56">
        <f>VLOOKUP(Table91213[[#This Row],[Date]],'DB Details'!$A:$L,11)</f>
        <v>55</v>
      </c>
      <c r="L556" s="138">
        <f>VLOOKUP(Table91213[[#This Row],[Date]],'DB Details'!$A:$L,12)</f>
        <v>53.8</v>
      </c>
    </row>
    <row r="557" spans="1:12" x14ac:dyDescent="0.2">
      <c r="A557" s="54">
        <v>34304</v>
      </c>
      <c r="B557" s="72">
        <f>VLOOKUP(Table91213[[#This Row],[Date]],'DB Details'!$A:$L,2)</f>
        <v>62.4</v>
      </c>
      <c r="C557" s="56">
        <f>VLOOKUP(Table91213[[#This Row],[Date]],'DB Details'!$A:$L,3)</f>
        <v>50.3</v>
      </c>
      <c r="D557" s="70">
        <f>VLOOKUP(Table91213[[#This Row],[Date]],'DB Details'!$A:$L,4)</f>
        <v>54.5</v>
      </c>
      <c r="E557" s="138">
        <f>VLOOKUP(Table91213[[#This Row],[Date]],'DB Details'!$A:$L,5)</f>
        <v>53.1</v>
      </c>
      <c r="F557" s="138">
        <f>VLOOKUP(Table91213[[#This Row],[Date]],'DB Details'!$A:$L,6)</f>
        <v>61.7</v>
      </c>
      <c r="G557" s="110"/>
      <c r="H557" s="138">
        <f>VLOOKUP(Table91213[[#This Row],[Date]],'DB Details'!$A:$L,8)</f>
        <v>43.2</v>
      </c>
      <c r="I557" s="138">
        <f>VLOOKUP(Table91213[[#This Row],[Date]],'DB Details'!$A:$L,9)</f>
        <v>51.5</v>
      </c>
      <c r="J557" s="138">
        <f>VLOOKUP(Table91213[[#This Row],[Date]],'DB Details'!$A:$L,10)</f>
        <v>47.1</v>
      </c>
      <c r="K557" s="56">
        <f>VLOOKUP(Table91213[[#This Row],[Date]],'DB Details'!$A:$L,11)</f>
        <v>53.8</v>
      </c>
      <c r="L557" s="138">
        <f>VLOOKUP(Table91213[[#This Row],[Date]],'DB Details'!$A:$L,12)</f>
        <v>55.6</v>
      </c>
    </row>
    <row r="558" spans="1:12" x14ac:dyDescent="0.2">
      <c r="A558" s="54">
        <v>34335</v>
      </c>
      <c r="B558" s="72">
        <f>VLOOKUP(Table91213[[#This Row],[Date]],'DB Details'!$A:$L,2)</f>
        <v>63.5</v>
      </c>
      <c r="C558" s="56">
        <f>VLOOKUP(Table91213[[#This Row],[Date]],'DB Details'!$A:$L,3)</f>
        <v>52.4</v>
      </c>
      <c r="D558" s="70">
        <f>VLOOKUP(Table91213[[#This Row],[Date]],'DB Details'!$A:$L,4)</f>
        <v>58</v>
      </c>
      <c r="E558" s="138">
        <f>VLOOKUP(Table91213[[#This Row],[Date]],'DB Details'!$A:$L,5)</f>
        <v>58.9</v>
      </c>
      <c r="F558" s="138">
        <f>VLOOKUP(Table91213[[#This Row],[Date]],'DB Details'!$A:$L,6)</f>
        <v>59.7</v>
      </c>
      <c r="G558" s="110"/>
      <c r="H558" s="138">
        <f>VLOOKUP(Table91213[[#This Row],[Date]],'DB Details'!$A:$L,8)</f>
        <v>43.9</v>
      </c>
      <c r="I558" s="138">
        <f>VLOOKUP(Table91213[[#This Row],[Date]],'DB Details'!$A:$L,9)</f>
        <v>54.4</v>
      </c>
      <c r="J558" s="138">
        <f>VLOOKUP(Table91213[[#This Row],[Date]],'DB Details'!$A:$L,10)</f>
        <v>47.5</v>
      </c>
      <c r="K558" s="56">
        <f>VLOOKUP(Table91213[[#This Row],[Date]],'DB Details'!$A:$L,11)</f>
        <v>55.3</v>
      </c>
      <c r="L558" s="138">
        <f>VLOOKUP(Table91213[[#This Row],[Date]],'DB Details'!$A:$L,12)</f>
        <v>56</v>
      </c>
    </row>
    <row r="559" spans="1:12" x14ac:dyDescent="0.2">
      <c r="A559" s="54">
        <v>34366</v>
      </c>
      <c r="B559" s="72">
        <f>VLOOKUP(Table91213[[#This Row],[Date]],'DB Details'!$A:$L,2)</f>
        <v>62.2</v>
      </c>
      <c r="C559" s="56">
        <f>VLOOKUP(Table91213[[#This Row],[Date]],'DB Details'!$A:$L,3)</f>
        <v>51.9</v>
      </c>
      <c r="D559" s="70">
        <f>VLOOKUP(Table91213[[#This Row],[Date]],'DB Details'!$A:$L,4)</f>
        <v>56.5</v>
      </c>
      <c r="E559" s="138">
        <f>VLOOKUP(Table91213[[#This Row],[Date]],'DB Details'!$A:$L,5)</f>
        <v>63</v>
      </c>
      <c r="F559" s="138">
        <f>VLOOKUP(Table91213[[#This Row],[Date]],'DB Details'!$A:$L,6)</f>
        <v>60.2</v>
      </c>
      <c r="G559" s="110"/>
      <c r="H559" s="138">
        <f>VLOOKUP(Table91213[[#This Row],[Date]],'DB Details'!$A:$L,8)</f>
        <v>44.6</v>
      </c>
      <c r="I559" s="138">
        <f>VLOOKUP(Table91213[[#This Row],[Date]],'DB Details'!$A:$L,9)</f>
        <v>57</v>
      </c>
      <c r="J559" s="138">
        <f>VLOOKUP(Table91213[[#This Row],[Date]],'DB Details'!$A:$L,10)</f>
        <v>48.7</v>
      </c>
      <c r="K559" s="56">
        <f>VLOOKUP(Table91213[[#This Row],[Date]],'DB Details'!$A:$L,11)</f>
        <v>58.3</v>
      </c>
      <c r="L559" s="138">
        <f>VLOOKUP(Table91213[[#This Row],[Date]],'DB Details'!$A:$L,12)</f>
        <v>56.5</v>
      </c>
    </row>
    <row r="560" spans="1:12" x14ac:dyDescent="0.2">
      <c r="A560" s="54">
        <v>34394</v>
      </c>
      <c r="B560" s="72">
        <f>VLOOKUP(Table91213[[#This Row],[Date]],'DB Details'!$A:$L,2)</f>
        <v>62.8</v>
      </c>
      <c r="C560" s="56">
        <f>VLOOKUP(Table91213[[#This Row],[Date]],'DB Details'!$A:$L,3)</f>
        <v>51.8</v>
      </c>
      <c r="D560" s="70">
        <f>VLOOKUP(Table91213[[#This Row],[Date]],'DB Details'!$A:$L,4)</f>
        <v>56.5</v>
      </c>
      <c r="E560" s="138">
        <f>VLOOKUP(Table91213[[#This Row],[Date]],'DB Details'!$A:$L,5)</f>
        <v>62.9</v>
      </c>
      <c r="F560" s="138">
        <f>VLOOKUP(Table91213[[#This Row],[Date]],'DB Details'!$A:$L,6)</f>
        <v>63.4</v>
      </c>
      <c r="G560" s="110"/>
      <c r="H560" s="138">
        <f>VLOOKUP(Table91213[[#This Row],[Date]],'DB Details'!$A:$L,8)</f>
        <v>43</v>
      </c>
      <c r="I560" s="138">
        <f>VLOOKUP(Table91213[[#This Row],[Date]],'DB Details'!$A:$L,9)</f>
        <v>55.4</v>
      </c>
      <c r="J560" s="138">
        <f>VLOOKUP(Table91213[[#This Row],[Date]],'DB Details'!$A:$L,10)</f>
        <v>48.2</v>
      </c>
      <c r="K560" s="56">
        <f>VLOOKUP(Table91213[[#This Row],[Date]],'DB Details'!$A:$L,11)</f>
        <v>55.2</v>
      </c>
      <c r="L560" s="138">
        <f>VLOOKUP(Table91213[[#This Row],[Date]],'DB Details'!$A:$L,12)</f>
        <v>56.9</v>
      </c>
    </row>
    <row r="561" spans="1:12" x14ac:dyDescent="0.2">
      <c r="A561" s="54">
        <v>34425</v>
      </c>
      <c r="B561" s="72">
        <f>VLOOKUP(Table91213[[#This Row],[Date]],'DB Details'!$A:$L,2)</f>
        <v>62.7</v>
      </c>
      <c r="C561" s="56">
        <f>VLOOKUP(Table91213[[#This Row],[Date]],'DB Details'!$A:$L,3)</f>
        <v>51.8</v>
      </c>
      <c r="D561" s="70">
        <f>VLOOKUP(Table91213[[#This Row],[Date]],'DB Details'!$A:$L,4)</f>
        <v>61.5</v>
      </c>
      <c r="E561" s="138">
        <f>VLOOKUP(Table91213[[#This Row],[Date]],'DB Details'!$A:$L,5)</f>
        <v>63.5</v>
      </c>
      <c r="F561" s="138">
        <f>VLOOKUP(Table91213[[#This Row],[Date]],'DB Details'!$A:$L,6)</f>
        <v>61.4</v>
      </c>
      <c r="G561" s="110"/>
      <c r="H561" s="138">
        <f>VLOOKUP(Table91213[[#This Row],[Date]],'DB Details'!$A:$L,8)</f>
        <v>45.9</v>
      </c>
      <c r="I561" s="138">
        <f>VLOOKUP(Table91213[[#This Row],[Date]],'DB Details'!$A:$L,9)</f>
        <v>57.2</v>
      </c>
      <c r="J561" s="138">
        <f>VLOOKUP(Table91213[[#This Row],[Date]],'DB Details'!$A:$L,10)</f>
        <v>50.1</v>
      </c>
      <c r="K561" s="56">
        <f>VLOOKUP(Table91213[[#This Row],[Date]],'DB Details'!$A:$L,11)</f>
        <v>56.9</v>
      </c>
      <c r="L561" s="138">
        <f>VLOOKUP(Table91213[[#This Row],[Date]],'DB Details'!$A:$L,12)</f>
        <v>57.4</v>
      </c>
    </row>
    <row r="562" spans="1:12" x14ac:dyDescent="0.2">
      <c r="A562" s="54">
        <v>34455</v>
      </c>
      <c r="B562" s="72">
        <f>VLOOKUP(Table91213[[#This Row],[Date]],'DB Details'!$A:$L,2)</f>
        <v>61.6</v>
      </c>
      <c r="C562" s="56">
        <f>VLOOKUP(Table91213[[#This Row],[Date]],'DB Details'!$A:$L,3)</f>
        <v>53.4</v>
      </c>
      <c r="D562" s="70">
        <f>VLOOKUP(Table91213[[#This Row],[Date]],'DB Details'!$A:$L,4)</f>
        <v>61.5</v>
      </c>
      <c r="E562" s="138">
        <f>VLOOKUP(Table91213[[#This Row],[Date]],'DB Details'!$A:$L,5)</f>
        <v>67.8</v>
      </c>
      <c r="F562" s="138">
        <f>VLOOKUP(Table91213[[#This Row],[Date]],'DB Details'!$A:$L,6)</f>
        <v>62.7</v>
      </c>
      <c r="G562" s="110"/>
      <c r="H562" s="138">
        <f>VLOOKUP(Table91213[[#This Row],[Date]],'DB Details'!$A:$L,8)</f>
        <v>47.6</v>
      </c>
      <c r="I562" s="138">
        <f>VLOOKUP(Table91213[[#This Row],[Date]],'DB Details'!$A:$L,9)</f>
        <v>60.2</v>
      </c>
      <c r="J562" s="138">
        <f>VLOOKUP(Table91213[[#This Row],[Date]],'DB Details'!$A:$L,10)</f>
        <v>51.4</v>
      </c>
      <c r="K562" s="56">
        <f>VLOOKUP(Table91213[[#This Row],[Date]],'DB Details'!$A:$L,11)</f>
        <v>54.9</v>
      </c>
      <c r="L562" s="138">
        <f>VLOOKUP(Table91213[[#This Row],[Date]],'DB Details'!$A:$L,12)</f>
        <v>58.2</v>
      </c>
    </row>
    <row r="563" spans="1:12" x14ac:dyDescent="0.2">
      <c r="A563" s="54">
        <v>34486</v>
      </c>
      <c r="B563" s="72">
        <f>VLOOKUP(Table91213[[#This Row],[Date]],'DB Details'!$A:$L,2)</f>
        <v>65</v>
      </c>
      <c r="C563" s="56">
        <f>VLOOKUP(Table91213[[#This Row],[Date]],'DB Details'!$A:$L,3)</f>
        <v>55.2</v>
      </c>
      <c r="D563" s="70">
        <f>VLOOKUP(Table91213[[#This Row],[Date]],'DB Details'!$A:$L,4)</f>
        <v>60</v>
      </c>
      <c r="E563" s="138">
        <f>VLOOKUP(Table91213[[#This Row],[Date]],'DB Details'!$A:$L,5)</f>
        <v>69.7</v>
      </c>
      <c r="F563" s="138">
        <f>VLOOKUP(Table91213[[#This Row],[Date]],'DB Details'!$A:$L,6)</f>
        <v>62</v>
      </c>
      <c r="G563" s="110"/>
      <c r="H563" s="138">
        <f>VLOOKUP(Table91213[[#This Row],[Date]],'DB Details'!$A:$L,8)</f>
        <v>48.3</v>
      </c>
      <c r="I563" s="138">
        <f>VLOOKUP(Table91213[[#This Row],[Date]],'DB Details'!$A:$L,9)</f>
        <v>60.3</v>
      </c>
      <c r="J563" s="138">
        <f>VLOOKUP(Table91213[[#This Row],[Date]],'DB Details'!$A:$L,10)</f>
        <v>49.5</v>
      </c>
      <c r="K563" s="56">
        <f>VLOOKUP(Table91213[[#This Row],[Date]],'DB Details'!$A:$L,11)</f>
        <v>57.8</v>
      </c>
      <c r="L563" s="138">
        <f>VLOOKUP(Table91213[[#This Row],[Date]],'DB Details'!$A:$L,12)</f>
        <v>58.8</v>
      </c>
    </row>
    <row r="564" spans="1:12" x14ac:dyDescent="0.2">
      <c r="A564" s="54">
        <v>34516</v>
      </c>
      <c r="B564" s="72">
        <f>VLOOKUP(Table91213[[#This Row],[Date]],'DB Details'!$A:$L,2)</f>
        <v>64.2</v>
      </c>
      <c r="C564" s="56">
        <f>VLOOKUP(Table91213[[#This Row],[Date]],'DB Details'!$A:$L,3)</f>
        <v>51.1</v>
      </c>
      <c r="D564" s="70">
        <f>VLOOKUP(Table91213[[#This Row],[Date]],'DB Details'!$A:$L,4)</f>
        <v>59.5</v>
      </c>
      <c r="E564" s="138">
        <f>VLOOKUP(Table91213[[#This Row],[Date]],'DB Details'!$A:$L,5)</f>
        <v>71.599999999999994</v>
      </c>
      <c r="F564" s="138">
        <f>VLOOKUP(Table91213[[#This Row],[Date]],'DB Details'!$A:$L,6)</f>
        <v>62.3</v>
      </c>
      <c r="G564" s="110"/>
      <c r="H564" s="138">
        <f>VLOOKUP(Table91213[[#This Row],[Date]],'DB Details'!$A:$L,8)</f>
        <v>45.1</v>
      </c>
      <c r="I564" s="138">
        <f>VLOOKUP(Table91213[[#This Row],[Date]],'DB Details'!$A:$L,9)</f>
        <v>58.1</v>
      </c>
      <c r="J564" s="138">
        <f>VLOOKUP(Table91213[[#This Row],[Date]],'DB Details'!$A:$L,10)</f>
        <v>52.3</v>
      </c>
      <c r="K564" s="56">
        <f>VLOOKUP(Table91213[[#This Row],[Date]],'DB Details'!$A:$L,11)</f>
        <v>56.7</v>
      </c>
      <c r="L564" s="138">
        <f>VLOOKUP(Table91213[[#This Row],[Date]],'DB Details'!$A:$L,12)</f>
        <v>58.5</v>
      </c>
    </row>
    <row r="565" spans="1:12" x14ac:dyDescent="0.2">
      <c r="A565" s="54">
        <v>34547</v>
      </c>
      <c r="B565" s="72">
        <f>VLOOKUP(Table91213[[#This Row],[Date]],'DB Details'!$A:$L,2)</f>
        <v>63</v>
      </c>
      <c r="C565" s="56">
        <f>VLOOKUP(Table91213[[#This Row],[Date]],'DB Details'!$A:$L,3)</f>
        <v>51.3</v>
      </c>
      <c r="D565" s="70">
        <f>VLOOKUP(Table91213[[#This Row],[Date]],'DB Details'!$A:$L,4)</f>
        <v>60.5</v>
      </c>
      <c r="E565" s="138">
        <f>VLOOKUP(Table91213[[#This Row],[Date]],'DB Details'!$A:$L,5)</f>
        <v>75.2</v>
      </c>
      <c r="F565" s="138">
        <f>VLOOKUP(Table91213[[#This Row],[Date]],'DB Details'!$A:$L,6)</f>
        <v>60.2</v>
      </c>
      <c r="G565" s="110"/>
      <c r="H565" s="138">
        <f>VLOOKUP(Table91213[[#This Row],[Date]],'DB Details'!$A:$L,8)</f>
        <v>44.9</v>
      </c>
      <c r="I565" s="138">
        <f>VLOOKUP(Table91213[[#This Row],[Date]],'DB Details'!$A:$L,9)</f>
        <v>61.6</v>
      </c>
      <c r="J565" s="138">
        <f>VLOOKUP(Table91213[[#This Row],[Date]],'DB Details'!$A:$L,10)</f>
        <v>51.4</v>
      </c>
      <c r="K565" s="56">
        <f>VLOOKUP(Table91213[[#This Row],[Date]],'DB Details'!$A:$L,11)</f>
        <v>57.7</v>
      </c>
      <c r="L565" s="138">
        <f>VLOOKUP(Table91213[[#This Row],[Date]],'DB Details'!$A:$L,12)</f>
        <v>58</v>
      </c>
    </row>
    <row r="566" spans="1:12" x14ac:dyDescent="0.2">
      <c r="A566" s="54">
        <v>34578</v>
      </c>
      <c r="B566" s="72">
        <f>VLOOKUP(Table91213[[#This Row],[Date]],'DB Details'!$A:$L,2)</f>
        <v>62.7</v>
      </c>
      <c r="C566" s="56">
        <f>VLOOKUP(Table91213[[#This Row],[Date]],'DB Details'!$A:$L,3)</f>
        <v>53</v>
      </c>
      <c r="D566" s="70">
        <f>VLOOKUP(Table91213[[#This Row],[Date]],'DB Details'!$A:$L,4)</f>
        <v>60.5</v>
      </c>
      <c r="E566" s="138">
        <f>VLOOKUP(Table91213[[#This Row],[Date]],'DB Details'!$A:$L,5)</f>
        <v>80.3</v>
      </c>
      <c r="F566" s="138">
        <f>VLOOKUP(Table91213[[#This Row],[Date]],'DB Details'!$A:$L,6)</f>
        <v>62.8</v>
      </c>
      <c r="G566" s="110"/>
      <c r="H566" s="138">
        <f>VLOOKUP(Table91213[[#This Row],[Date]],'DB Details'!$A:$L,8)</f>
        <v>46.1</v>
      </c>
      <c r="I566" s="138">
        <f>VLOOKUP(Table91213[[#This Row],[Date]],'DB Details'!$A:$L,9)</f>
        <v>62.5</v>
      </c>
      <c r="J566" s="138">
        <f>VLOOKUP(Table91213[[#This Row],[Date]],'DB Details'!$A:$L,10)</f>
        <v>52.5</v>
      </c>
      <c r="K566" s="56">
        <f>VLOOKUP(Table91213[[#This Row],[Date]],'DB Details'!$A:$L,11)</f>
        <v>60</v>
      </c>
      <c r="L566" s="138">
        <f>VLOOKUP(Table91213[[#This Row],[Date]],'DB Details'!$A:$L,12)</f>
        <v>59</v>
      </c>
    </row>
    <row r="567" spans="1:12" x14ac:dyDescent="0.2">
      <c r="A567" s="54">
        <v>34608</v>
      </c>
      <c r="B567" s="72">
        <f>VLOOKUP(Table91213[[#This Row],[Date]],'DB Details'!$A:$L,2)</f>
        <v>63</v>
      </c>
      <c r="C567" s="56">
        <f>VLOOKUP(Table91213[[#This Row],[Date]],'DB Details'!$A:$L,3)</f>
        <v>53.7</v>
      </c>
      <c r="D567" s="70">
        <f>VLOOKUP(Table91213[[#This Row],[Date]],'DB Details'!$A:$L,4)</f>
        <v>60.5</v>
      </c>
      <c r="E567" s="138">
        <f>VLOOKUP(Table91213[[#This Row],[Date]],'DB Details'!$A:$L,5)</f>
        <v>84.1</v>
      </c>
      <c r="F567" s="138">
        <f>VLOOKUP(Table91213[[#This Row],[Date]],'DB Details'!$A:$L,6)</f>
        <v>63.3</v>
      </c>
      <c r="G567" s="110"/>
      <c r="H567" s="138">
        <f>VLOOKUP(Table91213[[#This Row],[Date]],'DB Details'!$A:$L,8)</f>
        <v>47.6</v>
      </c>
      <c r="I567" s="138">
        <f>VLOOKUP(Table91213[[#This Row],[Date]],'DB Details'!$A:$L,9)</f>
        <v>64.900000000000006</v>
      </c>
      <c r="J567" s="138">
        <f>VLOOKUP(Table91213[[#This Row],[Date]],'DB Details'!$A:$L,10)</f>
        <v>51.1</v>
      </c>
      <c r="K567" s="56">
        <f>VLOOKUP(Table91213[[#This Row],[Date]],'DB Details'!$A:$L,11)</f>
        <v>58.5</v>
      </c>
      <c r="L567" s="138">
        <f>VLOOKUP(Table91213[[#This Row],[Date]],'DB Details'!$A:$L,12)</f>
        <v>59.4</v>
      </c>
    </row>
    <row r="568" spans="1:12" x14ac:dyDescent="0.2">
      <c r="A568" s="54">
        <v>34639</v>
      </c>
      <c r="B568" s="72">
        <f>VLOOKUP(Table91213[[#This Row],[Date]],'DB Details'!$A:$L,2)</f>
        <v>61.5</v>
      </c>
      <c r="C568" s="56">
        <f>VLOOKUP(Table91213[[#This Row],[Date]],'DB Details'!$A:$L,3)</f>
        <v>53.2</v>
      </c>
      <c r="D568" s="70">
        <f>VLOOKUP(Table91213[[#This Row],[Date]],'DB Details'!$A:$L,4)</f>
        <v>58</v>
      </c>
      <c r="E568" s="138">
        <f>VLOOKUP(Table91213[[#This Row],[Date]],'DB Details'!$A:$L,5)</f>
        <v>84.5</v>
      </c>
      <c r="F568" s="138">
        <f>VLOOKUP(Table91213[[#This Row],[Date]],'DB Details'!$A:$L,6)</f>
        <v>63.9</v>
      </c>
      <c r="G568" s="110"/>
      <c r="H568" s="138">
        <f>VLOOKUP(Table91213[[#This Row],[Date]],'DB Details'!$A:$L,8)</f>
        <v>47.3</v>
      </c>
      <c r="I568" s="138">
        <f>VLOOKUP(Table91213[[#This Row],[Date]],'DB Details'!$A:$L,9)</f>
        <v>64.7</v>
      </c>
      <c r="J568" s="138">
        <f>VLOOKUP(Table91213[[#This Row],[Date]],'DB Details'!$A:$L,10)</f>
        <v>51.6</v>
      </c>
      <c r="K568" s="56">
        <f>VLOOKUP(Table91213[[#This Row],[Date]],'DB Details'!$A:$L,11)</f>
        <v>56.1</v>
      </c>
      <c r="L568" s="138">
        <f>VLOOKUP(Table91213[[#This Row],[Date]],'DB Details'!$A:$L,12)</f>
        <v>59.2</v>
      </c>
    </row>
    <row r="569" spans="1:12" x14ac:dyDescent="0.2">
      <c r="A569" s="54">
        <v>34669</v>
      </c>
      <c r="B569" s="72">
        <f>VLOOKUP(Table91213[[#This Row],[Date]],'DB Details'!$A:$L,2)</f>
        <v>58.9</v>
      </c>
      <c r="C569" s="56">
        <f>VLOOKUP(Table91213[[#This Row],[Date]],'DB Details'!$A:$L,3)</f>
        <v>52.6</v>
      </c>
      <c r="D569" s="70">
        <f>VLOOKUP(Table91213[[#This Row],[Date]],'DB Details'!$A:$L,4)</f>
        <v>53.5</v>
      </c>
      <c r="E569" s="138">
        <f>VLOOKUP(Table91213[[#This Row],[Date]],'DB Details'!$A:$L,5)</f>
        <v>87.1</v>
      </c>
      <c r="F569" s="138">
        <f>VLOOKUP(Table91213[[#This Row],[Date]],'DB Details'!$A:$L,6)</f>
        <v>59.5</v>
      </c>
      <c r="G569" s="110"/>
      <c r="H569" s="138">
        <f>VLOOKUP(Table91213[[#This Row],[Date]],'DB Details'!$A:$L,8)</f>
        <v>45</v>
      </c>
      <c r="I569" s="138">
        <f>VLOOKUP(Table91213[[#This Row],[Date]],'DB Details'!$A:$L,9)</f>
        <v>64.8</v>
      </c>
      <c r="J569" s="138">
        <f>VLOOKUP(Table91213[[#This Row],[Date]],'DB Details'!$A:$L,10)</f>
        <v>46.7</v>
      </c>
      <c r="K569" s="56">
        <f>VLOOKUP(Table91213[[#This Row],[Date]],'DB Details'!$A:$L,11)</f>
        <v>58.4</v>
      </c>
      <c r="L569" s="138">
        <f>VLOOKUP(Table91213[[#This Row],[Date]],'DB Details'!$A:$L,12)</f>
        <v>56.1</v>
      </c>
    </row>
    <row r="570" spans="1:12" x14ac:dyDescent="0.2">
      <c r="A570" s="54">
        <v>34700</v>
      </c>
      <c r="B570" s="72">
        <f>VLOOKUP(Table91213[[#This Row],[Date]],'DB Details'!$A:$L,2)</f>
        <v>59.7</v>
      </c>
      <c r="C570" s="56">
        <f>VLOOKUP(Table91213[[#This Row],[Date]],'DB Details'!$A:$L,3)</f>
        <v>52.2</v>
      </c>
      <c r="D570" s="70">
        <f>VLOOKUP(Table91213[[#This Row],[Date]],'DB Details'!$A:$L,4)</f>
        <v>54</v>
      </c>
      <c r="E570" s="138">
        <f>VLOOKUP(Table91213[[#This Row],[Date]],'DB Details'!$A:$L,5)</f>
        <v>86</v>
      </c>
      <c r="F570" s="138">
        <f>VLOOKUP(Table91213[[#This Row],[Date]],'DB Details'!$A:$L,6)</f>
        <v>60.9</v>
      </c>
      <c r="G570" s="110"/>
      <c r="H570" s="138">
        <f>VLOOKUP(Table91213[[#This Row],[Date]],'DB Details'!$A:$L,8)</f>
        <v>45.2</v>
      </c>
      <c r="I570" s="138">
        <f>VLOOKUP(Table91213[[#This Row],[Date]],'DB Details'!$A:$L,9)</f>
        <v>62.7</v>
      </c>
      <c r="J570" s="138">
        <f>VLOOKUP(Table91213[[#This Row],[Date]],'DB Details'!$A:$L,10)</f>
        <v>51.9</v>
      </c>
      <c r="K570" s="56">
        <f>VLOOKUP(Table91213[[#This Row],[Date]],'DB Details'!$A:$L,11)</f>
        <v>59.1</v>
      </c>
      <c r="L570" s="138">
        <f>VLOOKUP(Table91213[[#This Row],[Date]],'DB Details'!$A:$L,12)</f>
        <v>57.4</v>
      </c>
    </row>
    <row r="571" spans="1:12" x14ac:dyDescent="0.2">
      <c r="A571" s="54">
        <v>34731</v>
      </c>
      <c r="B571" s="72">
        <f>VLOOKUP(Table91213[[#This Row],[Date]],'DB Details'!$A:$L,2)</f>
        <v>56.6</v>
      </c>
      <c r="C571" s="56">
        <f>VLOOKUP(Table91213[[#This Row],[Date]],'DB Details'!$A:$L,3)</f>
        <v>53</v>
      </c>
      <c r="D571" s="70">
        <f>VLOOKUP(Table91213[[#This Row],[Date]],'DB Details'!$A:$L,4)</f>
        <v>55</v>
      </c>
      <c r="E571" s="138">
        <f>VLOOKUP(Table91213[[#This Row],[Date]],'DB Details'!$A:$L,5)</f>
        <v>81.7</v>
      </c>
      <c r="F571" s="138">
        <f>VLOOKUP(Table91213[[#This Row],[Date]],'DB Details'!$A:$L,6)</f>
        <v>57.4</v>
      </c>
      <c r="G571" s="110"/>
      <c r="H571" s="138">
        <f>VLOOKUP(Table91213[[#This Row],[Date]],'DB Details'!$A:$L,8)</f>
        <v>47</v>
      </c>
      <c r="I571" s="138">
        <f>VLOOKUP(Table91213[[#This Row],[Date]],'DB Details'!$A:$L,9)</f>
        <v>60.7</v>
      </c>
      <c r="J571" s="138">
        <f>VLOOKUP(Table91213[[#This Row],[Date]],'DB Details'!$A:$L,10)</f>
        <v>50</v>
      </c>
      <c r="K571" s="56">
        <f>VLOOKUP(Table91213[[#This Row],[Date]],'DB Details'!$A:$L,11)</f>
        <v>58.7</v>
      </c>
      <c r="L571" s="138">
        <f>VLOOKUP(Table91213[[#This Row],[Date]],'DB Details'!$A:$L,12)</f>
        <v>55.1</v>
      </c>
    </row>
    <row r="572" spans="1:12" x14ac:dyDescent="0.2">
      <c r="A572" s="54">
        <v>34759</v>
      </c>
      <c r="B572" s="72">
        <f>VLOOKUP(Table91213[[#This Row],[Date]],'DB Details'!$A:$L,2)</f>
        <v>51.9</v>
      </c>
      <c r="C572" s="56">
        <f>VLOOKUP(Table91213[[#This Row],[Date]],'DB Details'!$A:$L,3)</f>
        <v>52</v>
      </c>
      <c r="D572" s="70">
        <f>VLOOKUP(Table91213[[#This Row],[Date]],'DB Details'!$A:$L,4)</f>
        <v>51</v>
      </c>
      <c r="E572" s="138">
        <f>VLOOKUP(Table91213[[#This Row],[Date]],'DB Details'!$A:$L,5)</f>
        <v>78.900000000000006</v>
      </c>
      <c r="F572" s="138">
        <f>VLOOKUP(Table91213[[#This Row],[Date]],'DB Details'!$A:$L,6)</f>
        <v>54.8</v>
      </c>
      <c r="G572" s="110"/>
      <c r="H572" s="138">
        <f>VLOOKUP(Table91213[[#This Row],[Date]],'DB Details'!$A:$L,8)</f>
        <v>47</v>
      </c>
      <c r="I572" s="138">
        <f>VLOOKUP(Table91213[[#This Row],[Date]],'DB Details'!$A:$L,9)</f>
        <v>56.9</v>
      </c>
      <c r="J572" s="138">
        <f>VLOOKUP(Table91213[[#This Row],[Date]],'DB Details'!$A:$L,10)</f>
        <v>48.1</v>
      </c>
      <c r="K572" s="56">
        <f>VLOOKUP(Table91213[[#This Row],[Date]],'DB Details'!$A:$L,11)</f>
        <v>56.9</v>
      </c>
      <c r="L572" s="138">
        <f>VLOOKUP(Table91213[[#This Row],[Date]],'DB Details'!$A:$L,12)</f>
        <v>52.1</v>
      </c>
    </row>
    <row r="573" spans="1:12" x14ac:dyDescent="0.2">
      <c r="A573" s="54">
        <v>34790</v>
      </c>
      <c r="B573" s="72">
        <f>VLOOKUP(Table91213[[#This Row],[Date]],'DB Details'!$A:$L,2)</f>
        <v>52.2</v>
      </c>
      <c r="C573" s="56">
        <f>VLOOKUP(Table91213[[#This Row],[Date]],'DB Details'!$A:$L,3)</f>
        <v>49.8</v>
      </c>
      <c r="D573" s="70">
        <f>VLOOKUP(Table91213[[#This Row],[Date]],'DB Details'!$A:$L,4)</f>
        <v>47.5</v>
      </c>
      <c r="E573" s="138">
        <f>VLOOKUP(Table91213[[#This Row],[Date]],'DB Details'!$A:$L,5)</f>
        <v>74.5</v>
      </c>
      <c r="F573" s="138">
        <f>VLOOKUP(Table91213[[#This Row],[Date]],'DB Details'!$A:$L,6)</f>
        <v>54.1</v>
      </c>
      <c r="G573" s="110"/>
      <c r="H573" s="138">
        <f>VLOOKUP(Table91213[[#This Row],[Date]],'DB Details'!$A:$L,8)</f>
        <v>44.2</v>
      </c>
      <c r="I573" s="138">
        <f>VLOOKUP(Table91213[[#This Row],[Date]],'DB Details'!$A:$L,9)</f>
        <v>56.3</v>
      </c>
      <c r="J573" s="138">
        <f>VLOOKUP(Table91213[[#This Row],[Date]],'DB Details'!$A:$L,10)</f>
        <v>47.4</v>
      </c>
      <c r="K573" s="56">
        <f>VLOOKUP(Table91213[[#This Row],[Date]],'DB Details'!$A:$L,11)</f>
        <v>55.6</v>
      </c>
      <c r="L573" s="138">
        <f>VLOOKUP(Table91213[[#This Row],[Date]],'DB Details'!$A:$L,12)</f>
        <v>51.5</v>
      </c>
    </row>
    <row r="574" spans="1:12" x14ac:dyDescent="0.2">
      <c r="A574" s="54">
        <v>34820</v>
      </c>
      <c r="B574" s="72">
        <f>VLOOKUP(Table91213[[#This Row],[Date]],'DB Details'!$A:$L,2)</f>
        <v>44</v>
      </c>
      <c r="C574" s="56">
        <f>VLOOKUP(Table91213[[#This Row],[Date]],'DB Details'!$A:$L,3)</f>
        <v>47.9</v>
      </c>
      <c r="D574" s="70">
        <f>VLOOKUP(Table91213[[#This Row],[Date]],'DB Details'!$A:$L,4)</f>
        <v>42</v>
      </c>
      <c r="E574" s="138">
        <f>VLOOKUP(Table91213[[#This Row],[Date]],'DB Details'!$A:$L,5)</f>
        <v>70.5</v>
      </c>
      <c r="F574" s="138">
        <f>VLOOKUP(Table91213[[#This Row],[Date]],'DB Details'!$A:$L,6)</f>
        <v>49.9</v>
      </c>
      <c r="G574" s="110"/>
      <c r="H574" s="138">
        <f>VLOOKUP(Table91213[[#This Row],[Date]],'DB Details'!$A:$L,8)</f>
        <v>43.3</v>
      </c>
      <c r="I574" s="138">
        <f>VLOOKUP(Table91213[[#This Row],[Date]],'DB Details'!$A:$L,9)</f>
        <v>53.3</v>
      </c>
      <c r="J574" s="138">
        <f>VLOOKUP(Table91213[[#This Row],[Date]],'DB Details'!$A:$L,10)</f>
        <v>43.7</v>
      </c>
      <c r="K574" s="56">
        <f>VLOOKUP(Table91213[[#This Row],[Date]],'DB Details'!$A:$L,11)</f>
        <v>56.3</v>
      </c>
      <c r="L574" s="138">
        <f>VLOOKUP(Table91213[[#This Row],[Date]],'DB Details'!$A:$L,12)</f>
        <v>46.7</v>
      </c>
    </row>
    <row r="575" spans="1:12" x14ac:dyDescent="0.2">
      <c r="A575" s="54">
        <v>34851</v>
      </c>
      <c r="B575" s="72">
        <f>VLOOKUP(Table91213[[#This Row],[Date]],'DB Details'!$A:$L,2)</f>
        <v>43.5</v>
      </c>
      <c r="C575" s="56">
        <f>VLOOKUP(Table91213[[#This Row],[Date]],'DB Details'!$A:$L,3)</f>
        <v>49.3</v>
      </c>
      <c r="D575" s="70">
        <f>VLOOKUP(Table91213[[#This Row],[Date]],'DB Details'!$A:$L,4)</f>
        <v>36</v>
      </c>
      <c r="E575" s="138">
        <f>VLOOKUP(Table91213[[#This Row],[Date]],'DB Details'!$A:$L,5)</f>
        <v>64.7</v>
      </c>
      <c r="F575" s="138">
        <f>VLOOKUP(Table91213[[#This Row],[Date]],'DB Details'!$A:$L,6)</f>
        <v>46.1</v>
      </c>
      <c r="G575" s="110"/>
      <c r="H575" s="138">
        <f>VLOOKUP(Table91213[[#This Row],[Date]],'DB Details'!$A:$L,8)</f>
        <v>43</v>
      </c>
      <c r="I575" s="138">
        <f>VLOOKUP(Table91213[[#This Row],[Date]],'DB Details'!$A:$L,9)</f>
        <v>51.8</v>
      </c>
      <c r="J575" s="138">
        <f>VLOOKUP(Table91213[[#This Row],[Date]],'DB Details'!$A:$L,10)</f>
        <v>46.5</v>
      </c>
      <c r="K575" s="56">
        <f>VLOOKUP(Table91213[[#This Row],[Date]],'DB Details'!$A:$L,11)</f>
        <v>56.1</v>
      </c>
      <c r="L575" s="138">
        <f>VLOOKUP(Table91213[[#This Row],[Date]],'DB Details'!$A:$L,12)</f>
        <v>45.9</v>
      </c>
    </row>
    <row r="576" spans="1:12" x14ac:dyDescent="0.2">
      <c r="A576" s="54">
        <v>34881</v>
      </c>
      <c r="B576" s="72">
        <f>VLOOKUP(Table91213[[#This Row],[Date]],'DB Details'!$A:$L,2)</f>
        <v>52.7</v>
      </c>
      <c r="C576" s="56">
        <f>VLOOKUP(Table91213[[#This Row],[Date]],'DB Details'!$A:$L,3)</f>
        <v>53.3</v>
      </c>
      <c r="D576" s="70">
        <f>VLOOKUP(Table91213[[#This Row],[Date]],'DB Details'!$A:$L,4)</f>
        <v>41.5</v>
      </c>
      <c r="E576" s="138">
        <f>VLOOKUP(Table91213[[#This Row],[Date]],'DB Details'!$A:$L,5)</f>
        <v>58.6</v>
      </c>
      <c r="F576" s="138">
        <f>VLOOKUP(Table91213[[#This Row],[Date]],'DB Details'!$A:$L,6)</f>
        <v>51.6</v>
      </c>
      <c r="G576" s="110"/>
      <c r="H576" s="138">
        <f>VLOOKUP(Table91213[[#This Row],[Date]],'DB Details'!$A:$L,8)</f>
        <v>46.5</v>
      </c>
      <c r="I576" s="138">
        <f>VLOOKUP(Table91213[[#This Row],[Date]],'DB Details'!$A:$L,9)</f>
        <v>51.3</v>
      </c>
      <c r="J576" s="138">
        <f>VLOOKUP(Table91213[[#This Row],[Date]],'DB Details'!$A:$L,10)</f>
        <v>48.1</v>
      </c>
      <c r="K576" s="56">
        <f>VLOOKUP(Table91213[[#This Row],[Date]],'DB Details'!$A:$L,11)</f>
        <v>56.4</v>
      </c>
      <c r="L576" s="138">
        <f>VLOOKUP(Table91213[[#This Row],[Date]],'DB Details'!$A:$L,12)</f>
        <v>50.7</v>
      </c>
    </row>
    <row r="577" spans="1:12" x14ac:dyDescent="0.2">
      <c r="A577" s="54">
        <v>34912</v>
      </c>
      <c r="B577" s="72">
        <f>VLOOKUP(Table91213[[#This Row],[Date]],'DB Details'!$A:$L,2)</f>
        <v>46.5</v>
      </c>
      <c r="C577" s="56">
        <f>VLOOKUP(Table91213[[#This Row],[Date]],'DB Details'!$A:$L,3)</f>
        <v>51.8</v>
      </c>
      <c r="D577" s="70">
        <f>VLOOKUP(Table91213[[#This Row],[Date]],'DB Details'!$A:$L,4)</f>
        <v>40.5</v>
      </c>
      <c r="E577" s="138">
        <f>VLOOKUP(Table91213[[#This Row],[Date]],'DB Details'!$A:$L,5)</f>
        <v>48.5</v>
      </c>
      <c r="F577" s="138">
        <f>VLOOKUP(Table91213[[#This Row],[Date]],'DB Details'!$A:$L,6)</f>
        <v>49.1</v>
      </c>
      <c r="G577" s="110"/>
      <c r="H577" s="138">
        <f>VLOOKUP(Table91213[[#This Row],[Date]],'DB Details'!$A:$L,8)</f>
        <v>45.5</v>
      </c>
      <c r="I577" s="138">
        <f>VLOOKUP(Table91213[[#This Row],[Date]],'DB Details'!$A:$L,9)</f>
        <v>49.1</v>
      </c>
      <c r="J577" s="138">
        <f>VLOOKUP(Table91213[[#This Row],[Date]],'DB Details'!$A:$L,10)</f>
        <v>45</v>
      </c>
      <c r="K577" s="56">
        <f>VLOOKUP(Table91213[[#This Row],[Date]],'DB Details'!$A:$L,11)</f>
        <v>53.7</v>
      </c>
      <c r="L577" s="138">
        <f>VLOOKUP(Table91213[[#This Row],[Date]],'DB Details'!$A:$L,12)</f>
        <v>47.1</v>
      </c>
    </row>
    <row r="578" spans="1:12" x14ac:dyDescent="0.2">
      <c r="A578" s="54">
        <v>34943</v>
      </c>
      <c r="B578" s="72">
        <f>VLOOKUP(Table91213[[#This Row],[Date]],'DB Details'!$A:$L,2)</f>
        <v>49.4</v>
      </c>
      <c r="C578" s="56">
        <f>VLOOKUP(Table91213[[#This Row],[Date]],'DB Details'!$A:$L,3)</f>
        <v>49.4</v>
      </c>
      <c r="D578" s="70">
        <f>VLOOKUP(Table91213[[#This Row],[Date]],'DB Details'!$A:$L,4)</f>
        <v>43.5</v>
      </c>
      <c r="E578" s="138">
        <f>VLOOKUP(Table91213[[#This Row],[Date]],'DB Details'!$A:$L,5)</f>
        <v>48.8</v>
      </c>
      <c r="F578" s="138">
        <f>VLOOKUP(Table91213[[#This Row],[Date]],'DB Details'!$A:$L,6)</f>
        <v>50.5</v>
      </c>
      <c r="G578" s="110"/>
      <c r="H578" s="138">
        <f>VLOOKUP(Table91213[[#This Row],[Date]],'DB Details'!$A:$L,8)</f>
        <v>40.299999999999997</v>
      </c>
      <c r="I578" s="138">
        <f>VLOOKUP(Table91213[[#This Row],[Date]],'DB Details'!$A:$L,9)</f>
        <v>50</v>
      </c>
      <c r="J578" s="138">
        <f>VLOOKUP(Table91213[[#This Row],[Date]],'DB Details'!$A:$L,10)</f>
        <v>45.5</v>
      </c>
      <c r="K578" s="56">
        <f>VLOOKUP(Table91213[[#This Row],[Date]],'DB Details'!$A:$L,11)</f>
        <v>52.6</v>
      </c>
      <c r="L578" s="138">
        <f>VLOOKUP(Table91213[[#This Row],[Date]],'DB Details'!$A:$L,12)</f>
        <v>48.1</v>
      </c>
    </row>
    <row r="579" spans="1:12" x14ac:dyDescent="0.2">
      <c r="A579" s="54">
        <v>34973</v>
      </c>
      <c r="B579" s="72">
        <f>VLOOKUP(Table91213[[#This Row],[Date]],'DB Details'!$A:$L,2)</f>
        <v>47.5</v>
      </c>
      <c r="C579" s="56">
        <f>VLOOKUP(Table91213[[#This Row],[Date]],'DB Details'!$A:$L,3)</f>
        <v>49.5</v>
      </c>
      <c r="D579" s="70">
        <f>VLOOKUP(Table91213[[#This Row],[Date]],'DB Details'!$A:$L,4)</f>
        <v>40.5</v>
      </c>
      <c r="E579" s="138">
        <f>VLOOKUP(Table91213[[#This Row],[Date]],'DB Details'!$A:$L,5)</f>
        <v>46.5</v>
      </c>
      <c r="F579" s="138">
        <f>VLOOKUP(Table91213[[#This Row],[Date]],'DB Details'!$A:$L,6)</f>
        <v>47</v>
      </c>
      <c r="G579" s="110"/>
      <c r="H579" s="138">
        <f>VLOOKUP(Table91213[[#This Row],[Date]],'DB Details'!$A:$L,8)</f>
        <v>42.2</v>
      </c>
      <c r="I579" s="138">
        <f>VLOOKUP(Table91213[[#This Row],[Date]],'DB Details'!$A:$L,9)</f>
        <v>48.4</v>
      </c>
      <c r="J579" s="138">
        <f>VLOOKUP(Table91213[[#This Row],[Date]],'DB Details'!$A:$L,10)</f>
        <v>45.9</v>
      </c>
      <c r="K579" s="56">
        <f>VLOOKUP(Table91213[[#This Row],[Date]],'DB Details'!$A:$L,11)</f>
        <v>52.2</v>
      </c>
      <c r="L579" s="138">
        <f>VLOOKUP(Table91213[[#This Row],[Date]],'DB Details'!$A:$L,12)</f>
        <v>46.7</v>
      </c>
    </row>
    <row r="580" spans="1:12" x14ac:dyDescent="0.2">
      <c r="A580" s="54">
        <v>35004</v>
      </c>
      <c r="B580" s="72">
        <f>VLOOKUP(Table91213[[#This Row],[Date]],'DB Details'!$A:$L,2)</f>
        <v>48.6</v>
      </c>
      <c r="C580" s="56">
        <f>VLOOKUP(Table91213[[#This Row],[Date]],'DB Details'!$A:$L,3)</f>
        <v>44.2</v>
      </c>
      <c r="D580" s="70">
        <f>VLOOKUP(Table91213[[#This Row],[Date]],'DB Details'!$A:$L,4)</f>
        <v>41.5</v>
      </c>
      <c r="E580" s="138">
        <f>VLOOKUP(Table91213[[#This Row],[Date]],'DB Details'!$A:$L,5)</f>
        <v>44.5</v>
      </c>
      <c r="F580" s="138">
        <f>VLOOKUP(Table91213[[#This Row],[Date]],'DB Details'!$A:$L,6)</f>
        <v>45</v>
      </c>
      <c r="G580" s="110"/>
      <c r="H580" s="138">
        <f>VLOOKUP(Table91213[[#This Row],[Date]],'DB Details'!$A:$L,8)</f>
        <v>43.3</v>
      </c>
      <c r="I580" s="138">
        <f>VLOOKUP(Table91213[[#This Row],[Date]],'DB Details'!$A:$L,9)</f>
        <v>45.3</v>
      </c>
      <c r="J580" s="138">
        <f>VLOOKUP(Table91213[[#This Row],[Date]],'DB Details'!$A:$L,10)</f>
        <v>44.5</v>
      </c>
      <c r="K580" s="56">
        <f>VLOOKUP(Table91213[[#This Row],[Date]],'DB Details'!$A:$L,11)</f>
        <v>54.7</v>
      </c>
      <c r="L580" s="138">
        <f>VLOOKUP(Table91213[[#This Row],[Date]],'DB Details'!$A:$L,12)</f>
        <v>45.9</v>
      </c>
    </row>
    <row r="581" spans="1:12" x14ac:dyDescent="0.2">
      <c r="A581" s="54">
        <v>35034</v>
      </c>
      <c r="B581" s="72">
        <f>VLOOKUP(Table91213[[#This Row],[Date]],'DB Details'!$A:$L,2)</f>
        <v>45.9</v>
      </c>
      <c r="C581" s="56">
        <f>VLOOKUP(Table91213[[#This Row],[Date]],'DB Details'!$A:$L,3)</f>
        <v>49.5</v>
      </c>
      <c r="D581" s="70">
        <f>VLOOKUP(Table91213[[#This Row],[Date]],'DB Details'!$A:$L,4)</f>
        <v>42</v>
      </c>
      <c r="E581" s="138">
        <f>VLOOKUP(Table91213[[#This Row],[Date]],'DB Details'!$A:$L,5)</f>
        <v>40.299999999999997</v>
      </c>
      <c r="F581" s="138">
        <f>VLOOKUP(Table91213[[#This Row],[Date]],'DB Details'!$A:$L,6)</f>
        <v>46.9</v>
      </c>
      <c r="G581" s="110"/>
      <c r="H581" s="138">
        <f>VLOOKUP(Table91213[[#This Row],[Date]],'DB Details'!$A:$L,8)</f>
        <v>43.1</v>
      </c>
      <c r="I581" s="138">
        <f>VLOOKUP(Table91213[[#This Row],[Date]],'DB Details'!$A:$L,9)</f>
        <v>47.5</v>
      </c>
      <c r="J581" s="138">
        <f>VLOOKUP(Table91213[[#This Row],[Date]],'DB Details'!$A:$L,10)</f>
        <v>46.2</v>
      </c>
      <c r="K581" s="56">
        <f>VLOOKUP(Table91213[[#This Row],[Date]],'DB Details'!$A:$L,11)</f>
        <v>56.5</v>
      </c>
      <c r="L581" s="138">
        <f>VLOOKUP(Table91213[[#This Row],[Date]],'DB Details'!$A:$L,12)</f>
        <v>46.2</v>
      </c>
    </row>
    <row r="582" spans="1:12" x14ac:dyDescent="0.2">
      <c r="A582" s="54">
        <v>35065</v>
      </c>
      <c r="B582" s="72">
        <f>VLOOKUP(Table91213[[#This Row],[Date]],'DB Details'!$A:$L,2)</f>
        <v>44.1</v>
      </c>
      <c r="C582" s="56">
        <f>VLOOKUP(Table91213[[#This Row],[Date]],'DB Details'!$A:$L,3)</f>
        <v>48.3</v>
      </c>
      <c r="D582" s="70">
        <f>VLOOKUP(Table91213[[#This Row],[Date]],'DB Details'!$A:$L,4)</f>
        <v>41.5</v>
      </c>
      <c r="E582" s="138">
        <f>VLOOKUP(Table91213[[#This Row],[Date]],'DB Details'!$A:$L,5)</f>
        <v>40.299999999999997</v>
      </c>
      <c r="F582" s="138">
        <f>VLOOKUP(Table91213[[#This Row],[Date]],'DB Details'!$A:$L,6)</f>
        <v>45.6</v>
      </c>
      <c r="G582" s="110"/>
      <c r="H582" s="138">
        <f>VLOOKUP(Table91213[[#This Row],[Date]],'DB Details'!$A:$L,8)</f>
        <v>46.6</v>
      </c>
      <c r="I582" s="138">
        <f>VLOOKUP(Table91213[[#This Row],[Date]],'DB Details'!$A:$L,9)</f>
        <v>47.8</v>
      </c>
      <c r="J582" s="138">
        <f>VLOOKUP(Table91213[[#This Row],[Date]],'DB Details'!$A:$L,10)</f>
        <v>45.3</v>
      </c>
      <c r="K582" s="56">
        <f>VLOOKUP(Table91213[[#This Row],[Date]],'DB Details'!$A:$L,11)</f>
        <v>50</v>
      </c>
      <c r="L582" s="138">
        <f>VLOOKUP(Table91213[[#This Row],[Date]],'DB Details'!$A:$L,12)</f>
        <v>45.5</v>
      </c>
    </row>
    <row r="583" spans="1:12" x14ac:dyDescent="0.2">
      <c r="A583" s="54">
        <v>35096</v>
      </c>
      <c r="B583" s="72">
        <f>VLOOKUP(Table91213[[#This Row],[Date]],'DB Details'!$A:$L,2)</f>
        <v>46.1</v>
      </c>
      <c r="C583" s="56">
        <f>VLOOKUP(Table91213[[#This Row],[Date]],'DB Details'!$A:$L,3)</f>
        <v>48.1</v>
      </c>
      <c r="D583" s="70">
        <f>VLOOKUP(Table91213[[#This Row],[Date]],'DB Details'!$A:$L,4)</f>
        <v>43.5</v>
      </c>
      <c r="E583" s="138">
        <f>VLOOKUP(Table91213[[#This Row],[Date]],'DB Details'!$A:$L,5)</f>
        <v>38.799999999999997</v>
      </c>
      <c r="F583" s="138">
        <f>VLOOKUP(Table91213[[#This Row],[Date]],'DB Details'!$A:$L,6)</f>
        <v>45.7</v>
      </c>
      <c r="G583" s="110"/>
      <c r="H583" s="138">
        <f>VLOOKUP(Table91213[[#This Row],[Date]],'DB Details'!$A:$L,8)</f>
        <v>43.3</v>
      </c>
      <c r="I583" s="138">
        <f>VLOOKUP(Table91213[[#This Row],[Date]],'DB Details'!$A:$L,9)</f>
        <v>49.5</v>
      </c>
      <c r="J583" s="138">
        <f>VLOOKUP(Table91213[[#This Row],[Date]],'DB Details'!$A:$L,10)</f>
        <v>44.6</v>
      </c>
      <c r="K583" s="56">
        <f>VLOOKUP(Table91213[[#This Row],[Date]],'DB Details'!$A:$L,11)</f>
        <v>51.3</v>
      </c>
      <c r="L583" s="138">
        <f>VLOOKUP(Table91213[[#This Row],[Date]],'DB Details'!$A:$L,12)</f>
        <v>45.9</v>
      </c>
    </row>
    <row r="584" spans="1:12" x14ac:dyDescent="0.2">
      <c r="A584" s="54">
        <v>35125</v>
      </c>
      <c r="B584" s="72">
        <f>VLOOKUP(Table91213[[#This Row],[Date]],'DB Details'!$A:$L,2)</f>
        <v>49.1</v>
      </c>
      <c r="C584" s="56">
        <f>VLOOKUP(Table91213[[#This Row],[Date]],'DB Details'!$A:$L,3)</f>
        <v>47.5</v>
      </c>
      <c r="D584" s="70">
        <f>VLOOKUP(Table91213[[#This Row],[Date]],'DB Details'!$A:$L,4)</f>
        <v>40</v>
      </c>
      <c r="E584" s="138">
        <f>VLOOKUP(Table91213[[#This Row],[Date]],'DB Details'!$A:$L,5)</f>
        <v>39.9</v>
      </c>
      <c r="F584" s="138">
        <f>VLOOKUP(Table91213[[#This Row],[Date]],'DB Details'!$A:$L,6)</f>
        <v>47.3</v>
      </c>
      <c r="G584" s="110"/>
      <c r="H584" s="138">
        <f>VLOOKUP(Table91213[[#This Row],[Date]],'DB Details'!$A:$L,8)</f>
        <v>40</v>
      </c>
      <c r="I584" s="138">
        <f>VLOOKUP(Table91213[[#This Row],[Date]],'DB Details'!$A:$L,9)</f>
        <v>49.6</v>
      </c>
      <c r="J584" s="138">
        <f>VLOOKUP(Table91213[[#This Row],[Date]],'DB Details'!$A:$L,10)</f>
        <v>44.4</v>
      </c>
      <c r="K584" s="56">
        <f>VLOOKUP(Table91213[[#This Row],[Date]],'DB Details'!$A:$L,11)</f>
        <v>50.8</v>
      </c>
      <c r="L584" s="138">
        <f>VLOOKUP(Table91213[[#This Row],[Date]],'DB Details'!$A:$L,12)</f>
        <v>46.9</v>
      </c>
    </row>
    <row r="585" spans="1:12" x14ac:dyDescent="0.2">
      <c r="A585" s="54">
        <v>35156</v>
      </c>
      <c r="B585" s="72">
        <f>VLOOKUP(Table91213[[#This Row],[Date]],'DB Details'!$A:$L,2)</f>
        <v>52.3</v>
      </c>
      <c r="C585" s="56">
        <f>VLOOKUP(Table91213[[#This Row],[Date]],'DB Details'!$A:$L,3)</f>
        <v>47.5</v>
      </c>
      <c r="D585" s="70">
        <f>VLOOKUP(Table91213[[#This Row],[Date]],'DB Details'!$A:$L,4)</f>
        <v>44</v>
      </c>
      <c r="E585" s="138">
        <f>VLOOKUP(Table91213[[#This Row],[Date]],'DB Details'!$A:$L,5)</f>
        <v>41.5</v>
      </c>
      <c r="F585" s="138">
        <f>VLOOKUP(Table91213[[#This Row],[Date]],'DB Details'!$A:$L,6)</f>
        <v>51.6</v>
      </c>
      <c r="G585" s="110"/>
      <c r="H585" s="138">
        <f>VLOOKUP(Table91213[[#This Row],[Date]],'DB Details'!$A:$L,8)</f>
        <v>43.9</v>
      </c>
      <c r="I585" s="138">
        <f>VLOOKUP(Table91213[[#This Row],[Date]],'DB Details'!$A:$L,9)</f>
        <v>49.4</v>
      </c>
      <c r="J585" s="138">
        <f>VLOOKUP(Table91213[[#This Row],[Date]],'DB Details'!$A:$L,10)</f>
        <v>44.7</v>
      </c>
      <c r="K585" s="56">
        <f>VLOOKUP(Table91213[[#This Row],[Date]],'DB Details'!$A:$L,11)</f>
        <v>51.4</v>
      </c>
      <c r="L585" s="138">
        <f>VLOOKUP(Table91213[[#This Row],[Date]],'DB Details'!$A:$L,12)</f>
        <v>49.3</v>
      </c>
    </row>
    <row r="586" spans="1:12" x14ac:dyDescent="0.2">
      <c r="A586" s="54">
        <v>35186</v>
      </c>
      <c r="B586" s="72">
        <f>VLOOKUP(Table91213[[#This Row],[Date]],'DB Details'!$A:$L,2)</f>
        <v>51.7</v>
      </c>
      <c r="C586" s="56">
        <f>VLOOKUP(Table91213[[#This Row],[Date]],'DB Details'!$A:$L,3)</f>
        <v>48.5</v>
      </c>
      <c r="D586" s="70">
        <f>VLOOKUP(Table91213[[#This Row],[Date]],'DB Details'!$A:$L,4)</f>
        <v>48.5</v>
      </c>
      <c r="E586" s="138">
        <f>VLOOKUP(Table91213[[#This Row],[Date]],'DB Details'!$A:$L,5)</f>
        <v>50.2</v>
      </c>
      <c r="F586" s="138">
        <f>VLOOKUP(Table91213[[#This Row],[Date]],'DB Details'!$A:$L,6)</f>
        <v>53</v>
      </c>
      <c r="G586" s="110"/>
      <c r="H586" s="138">
        <f>VLOOKUP(Table91213[[#This Row],[Date]],'DB Details'!$A:$L,8)</f>
        <v>39.200000000000003</v>
      </c>
      <c r="I586" s="138">
        <f>VLOOKUP(Table91213[[#This Row],[Date]],'DB Details'!$A:$L,9)</f>
        <v>49.9</v>
      </c>
      <c r="J586" s="138">
        <f>VLOOKUP(Table91213[[#This Row],[Date]],'DB Details'!$A:$L,10)</f>
        <v>44.7</v>
      </c>
      <c r="K586" s="56">
        <f>VLOOKUP(Table91213[[#This Row],[Date]],'DB Details'!$A:$L,11)</f>
        <v>57.2</v>
      </c>
      <c r="L586" s="138">
        <f>VLOOKUP(Table91213[[#This Row],[Date]],'DB Details'!$A:$L,12)</f>
        <v>49.1</v>
      </c>
    </row>
    <row r="587" spans="1:12" x14ac:dyDescent="0.2">
      <c r="A587" s="54">
        <v>35217</v>
      </c>
      <c r="B587" s="72">
        <f>VLOOKUP(Table91213[[#This Row],[Date]],'DB Details'!$A:$L,2)</f>
        <v>59.4</v>
      </c>
      <c r="C587" s="56">
        <f>VLOOKUP(Table91213[[#This Row],[Date]],'DB Details'!$A:$L,3)</f>
        <v>48.7</v>
      </c>
      <c r="D587" s="70">
        <f>VLOOKUP(Table91213[[#This Row],[Date]],'DB Details'!$A:$L,4)</f>
        <v>51</v>
      </c>
      <c r="E587" s="138">
        <f>VLOOKUP(Table91213[[#This Row],[Date]],'DB Details'!$A:$L,5)</f>
        <v>47.9</v>
      </c>
      <c r="F587" s="138">
        <f>VLOOKUP(Table91213[[#This Row],[Date]],'DB Details'!$A:$L,6)</f>
        <v>55.5</v>
      </c>
      <c r="G587" s="110"/>
      <c r="H587" s="138">
        <f>VLOOKUP(Table91213[[#This Row],[Date]],'DB Details'!$A:$L,8)</f>
        <v>43.1</v>
      </c>
      <c r="I587" s="138">
        <f>VLOOKUP(Table91213[[#This Row],[Date]],'DB Details'!$A:$L,9)</f>
        <v>52.8</v>
      </c>
      <c r="J587" s="138">
        <f>VLOOKUP(Table91213[[#This Row],[Date]],'DB Details'!$A:$L,10)</f>
        <v>48.2</v>
      </c>
      <c r="K587" s="56">
        <f>VLOOKUP(Table91213[[#This Row],[Date]],'DB Details'!$A:$L,11)</f>
        <v>53.1</v>
      </c>
      <c r="L587" s="138">
        <f>VLOOKUP(Table91213[[#This Row],[Date]],'DB Details'!$A:$L,12)</f>
        <v>53.6</v>
      </c>
    </row>
    <row r="588" spans="1:12" x14ac:dyDescent="0.2">
      <c r="A588" s="54">
        <v>35247</v>
      </c>
      <c r="B588" s="72">
        <f>VLOOKUP(Table91213[[#This Row],[Date]],'DB Details'!$A:$L,2)</f>
        <v>51.9</v>
      </c>
      <c r="C588" s="56">
        <f>VLOOKUP(Table91213[[#This Row],[Date]],'DB Details'!$A:$L,3)</f>
        <v>53.1</v>
      </c>
      <c r="D588" s="70">
        <f>VLOOKUP(Table91213[[#This Row],[Date]],'DB Details'!$A:$L,4)</f>
        <v>47.5</v>
      </c>
      <c r="E588" s="138">
        <f>VLOOKUP(Table91213[[#This Row],[Date]],'DB Details'!$A:$L,5)</f>
        <v>44.1</v>
      </c>
      <c r="F588" s="138">
        <f>VLOOKUP(Table91213[[#This Row],[Date]],'DB Details'!$A:$L,6)</f>
        <v>52.4</v>
      </c>
      <c r="G588" s="110"/>
      <c r="H588" s="138">
        <f>VLOOKUP(Table91213[[#This Row],[Date]],'DB Details'!$A:$L,8)</f>
        <v>40.799999999999997</v>
      </c>
      <c r="I588" s="138">
        <f>VLOOKUP(Table91213[[#This Row],[Date]],'DB Details'!$A:$L,9)</f>
        <v>50.8</v>
      </c>
      <c r="J588" s="138">
        <f>VLOOKUP(Table91213[[#This Row],[Date]],'DB Details'!$A:$L,10)</f>
        <v>46.7</v>
      </c>
      <c r="K588" s="56">
        <f>VLOOKUP(Table91213[[#This Row],[Date]],'DB Details'!$A:$L,11)</f>
        <v>53.2</v>
      </c>
      <c r="L588" s="138">
        <f>VLOOKUP(Table91213[[#This Row],[Date]],'DB Details'!$A:$L,12)</f>
        <v>49.7</v>
      </c>
    </row>
    <row r="589" spans="1:12" x14ac:dyDescent="0.2">
      <c r="A589" s="54">
        <v>35278</v>
      </c>
      <c r="B589" s="72">
        <f>VLOOKUP(Table91213[[#This Row],[Date]],'DB Details'!$A:$L,2)</f>
        <v>54.6</v>
      </c>
      <c r="C589" s="56">
        <f>VLOOKUP(Table91213[[#This Row],[Date]],'DB Details'!$A:$L,3)</f>
        <v>50</v>
      </c>
      <c r="D589" s="70">
        <f>VLOOKUP(Table91213[[#This Row],[Date]],'DB Details'!$A:$L,4)</f>
        <v>47</v>
      </c>
      <c r="E589" s="138">
        <f>VLOOKUP(Table91213[[#This Row],[Date]],'DB Details'!$A:$L,5)</f>
        <v>46.6</v>
      </c>
      <c r="F589" s="138">
        <f>VLOOKUP(Table91213[[#This Row],[Date]],'DB Details'!$A:$L,6)</f>
        <v>55.1</v>
      </c>
      <c r="G589" s="110"/>
      <c r="H589" s="138">
        <f>VLOOKUP(Table91213[[#This Row],[Date]],'DB Details'!$A:$L,8)</f>
        <v>42.2</v>
      </c>
      <c r="I589" s="138">
        <f>VLOOKUP(Table91213[[#This Row],[Date]],'DB Details'!$A:$L,9)</f>
        <v>51.9</v>
      </c>
      <c r="J589" s="138">
        <f>VLOOKUP(Table91213[[#This Row],[Date]],'DB Details'!$A:$L,10)</f>
        <v>47.4</v>
      </c>
      <c r="K589" s="56">
        <f>VLOOKUP(Table91213[[#This Row],[Date]],'DB Details'!$A:$L,11)</f>
        <v>55.3</v>
      </c>
      <c r="L589" s="138">
        <f>VLOOKUP(Table91213[[#This Row],[Date]],'DB Details'!$A:$L,12)</f>
        <v>51.6</v>
      </c>
    </row>
    <row r="590" spans="1:12" x14ac:dyDescent="0.2">
      <c r="A590" s="54">
        <v>35309</v>
      </c>
      <c r="B590" s="72">
        <f>VLOOKUP(Table91213[[#This Row],[Date]],'DB Details'!$A:$L,2)</f>
        <v>54.6</v>
      </c>
      <c r="C590" s="56">
        <f>VLOOKUP(Table91213[[#This Row],[Date]],'DB Details'!$A:$L,3)</f>
        <v>50.7</v>
      </c>
      <c r="D590" s="70">
        <f>VLOOKUP(Table91213[[#This Row],[Date]],'DB Details'!$A:$L,4)</f>
        <v>49.5</v>
      </c>
      <c r="E590" s="138">
        <f>VLOOKUP(Table91213[[#This Row],[Date]],'DB Details'!$A:$L,5)</f>
        <v>50.1</v>
      </c>
      <c r="F590" s="138">
        <f>VLOOKUP(Table91213[[#This Row],[Date]],'DB Details'!$A:$L,6)</f>
        <v>53.5</v>
      </c>
      <c r="G590" s="110"/>
      <c r="H590" s="138">
        <f>VLOOKUP(Table91213[[#This Row],[Date]],'DB Details'!$A:$L,8)</f>
        <v>43.7</v>
      </c>
      <c r="I590" s="138">
        <f>VLOOKUP(Table91213[[#This Row],[Date]],'DB Details'!$A:$L,9)</f>
        <v>50</v>
      </c>
      <c r="J590" s="138">
        <f>VLOOKUP(Table91213[[#This Row],[Date]],'DB Details'!$A:$L,10)</f>
        <v>47.2</v>
      </c>
      <c r="K590" s="56">
        <f>VLOOKUP(Table91213[[#This Row],[Date]],'DB Details'!$A:$L,11)</f>
        <v>55.1</v>
      </c>
      <c r="L590" s="138">
        <f>VLOOKUP(Table91213[[#This Row],[Date]],'DB Details'!$A:$L,12)</f>
        <v>51.1</v>
      </c>
    </row>
    <row r="591" spans="1:12" x14ac:dyDescent="0.2">
      <c r="A591" s="54">
        <v>35339</v>
      </c>
      <c r="B591" s="72">
        <f>VLOOKUP(Table91213[[#This Row],[Date]],'DB Details'!$A:$L,2)</f>
        <v>52.9</v>
      </c>
      <c r="C591" s="56">
        <f>VLOOKUP(Table91213[[#This Row],[Date]],'DB Details'!$A:$L,3)</f>
        <v>52.8</v>
      </c>
      <c r="D591" s="70">
        <f>VLOOKUP(Table91213[[#This Row],[Date]],'DB Details'!$A:$L,4)</f>
        <v>44.5</v>
      </c>
      <c r="E591" s="138">
        <f>VLOOKUP(Table91213[[#This Row],[Date]],'DB Details'!$A:$L,5)</f>
        <v>45.7</v>
      </c>
      <c r="F591" s="138">
        <f>VLOOKUP(Table91213[[#This Row],[Date]],'DB Details'!$A:$L,6)</f>
        <v>55.4</v>
      </c>
      <c r="G591" s="110"/>
      <c r="H591" s="138">
        <f>VLOOKUP(Table91213[[#This Row],[Date]],'DB Details'!$A:$L,8)</f>
        <v>39.6</v>
      </c>
      <c r="I591" s="138">
        <f>VLOOKUP(Table91213[[#This Row],[Date]],'DB Details'!$A:$L,9)</f>
        <v>50.9</v>
      </c>
      <c r="J591" s="138">
        <f>VLOOKUP(Table91213[[#This Row],[Date]],'DB Details'!$A:$L,10)</f>
        <v>46</v>
      </c>
      <c r="K591" s="56">
        <f>VLOOKUP(Table91213[[#This Row],[Date]],'DB Details'!$A:$L,11)</f>
        <v>57</v>
      </c>
      <c r="L591" s="138">
        <f>VLOOKUP(Table91213[[#This Row],[Date]],'DB Details'!$A:$L,12)</f>
        <v>50.5</v>
      </c>
    </row>
    <row r="592" spans="1:12" x14ac:dyDescent="0.2">
      <c r="A592" s="54">
        <v>35370</v>
      </c>
      <c r="B592" s="72">
        <f>VLOOKUP(Table91213[[#This Row],[Date]],'DB Details'!$A:$L,2)</f>
        <v>56.9</v>
      </c>
      <c r="C592" s="56">
        <f>VLOOKUP(Table91213[[#This Row],[Date]],'DB Details'!$A:$L,3)</f>
        <v>53.2</v>
      </c>
      <c r="D592" s="70">
        <f>VLOOKUP(Table91213[[#This Row],[Date]],'DB Details'!$A:$L,4)</f>
        <v>49</v>
      </c>
      <c r="E592" s="138">
        <f>VLOOKUP(Table91213[[#This Row],[Date]],'DB Details'!$A:$L,5)</f>
        <v>46.3</v>
      </c>
      <c r="F592" s="138">
        <f>VLOOKUP(Table91213[[#This Row],[Date]],'DB Details'!$A:$L,6)</f>
        <v>58.1</v>
      </c>
      <c r="G592" s="110"/>
      <c r="H592" s="138">
        <f>VLOOKUP(Table91213[[#This Row],[Date]],'DB Details'!$A:$L,8)</f>
        <v>42.3</v>
      </c>
      <c r="I592" s="138">
        <f>VLOOKUP(Table91213[[#This Row],[Date]],'DB Details'!$A:$L,9)</f>
        <v>51.2</v>
      </c>
      <c r="J592" s="138">
        <f>VLOOKUP(Table91213[[#This Row],[Date]],'DB Details'!$A:$L,10)</f>
        <v>47.6</v>
      </c>
      <c r="K592" s="56">
        <f>VLOOKUP(Table91213[[#This Row],[Date]],'DB Details'!$A:$L,11)</f>
        <v>55.5</v>
      </c>
      <c r="L592" s="138">
        <f>VLOOKUP(Table91213[[#This Row],[Date]],'DB Details'!$A:$L,12)</f>
        <v>53</v>
      </c>
    </row>
    <row r="593" spans="1:12" x14ac:dyDescent="0.2">
      <c r="A593" s="54">
        <v>35400</v>
      </c>
      <c r="B593" s="72">
        <f>VLOOKUP(Table91213[[#This Row],[Date]],'DB Details'!$A:$L,2)</f>
        <v>61.7</v>
      </c>
      <c r="C593" s="56">
        <f>VLOOKUP(Table91213[[#This Row],[Date]],'DB Details'!$A:$L,3)</f>
        <v>51.6</v>
      </c>
      <c r="D593" s="70">
        <f>VLOOKUP(Table91213[[#This Row],[Date]],'DB Details'!$A:$L,4)</f>
        <v>51</v>
      </c>
      <c r="E593" s="138">
        <f>VLOOKUP(Table91213[[#This Row],[Date]],'DB Details'!$A:$L,5)</f>
        <v>52</v>
      </c>
      <c r="F593" s="138">
        <f>VLOOKUP(Table91213[[#This Row],[Date]],'DB Details'!$A:$L,6)</f>
        <v>58.9</v>
      </c>
      <c r="G593" s="110"/>
      <c r="H593" s="138">
        <f>VLOOKUP(Table91213[[#This Row],[Date]],'DB Details'!$A:$L,8)</f>
        <v>44.4</v>
      </c>
      <c r="I593" s="138">
        <f>VLOOKUP(Table91213[[#This Row],[Date]],'DB Details'!$A:$L,9)</f>
        <v>52</v>
      </c>
      <c r="J593" s="138">
        <f>VLOOKUP(Table91213[[#This Row],[Date]],'DB Details'!$A:$L,10)</f>
        <v>48.6</v>
      </c>
      <c r="K593" s="56">
        <f>VLOOKUP(Table91213[[#This Row],[Date]],'DB Details'!$A:$L,11)</f>
        <v>56.5</v>
      </c>
      <c r="L593" s="138">
        <f>VLOOKUP(Table91213[[#This Row],[Date]],'DB Details'!$A:$L,12)</f>
        <v>55.2</v>
      </c>
    </row>
    <row r="594" spans="1:12" x14ac:dyDescent="0.2">
      <c r="A594" s="54">
        <v>35431</v>
      </c>
      <c r="B594" s="72">
        <f>VLOOKUP(Table91213[[#This Row],[Date]],'DB Details'!$A:$L,2)</f>
        <v>57</v>
      </c>
      <c r="C594" s="56">
        <f>VLOOKUP(Table91213[[#This Row],[Date]],'DB Details'!$A:$L,3)</f>
        <v>53.5</v>
      </c>
      <c r="D594" s="70">
        <f>VLOOKUP(Table91213[[#This Row],[Date]],'DB Details'!$A:$L,4)</f>
        <v>45.5</v>
      </c>
      <c r="E594" s="138">
        <f>VLOOKUP(Table91213[[#This Row],[Date]],'DB Details'!$A:$L,5)</f>
        <v>53.3</v>
      </c>
      <c r="F594" s="138">
        <f>VLOOKUP(Table91213[[#This Row],[Date]],'DB Details'!$A:$L,6)</f>
        <v>59.8</v>
      </c>
      <c r="G594" s="56">
        <f>VLOOKUP(Table91213[[#This Row],[Date]],'DB Details'!$A:$L,7)</f>
        <v>46.5</v>
      </c>
      <c r="H594" s="138">
        <f>VLOOKUP(Table91213[[#This Row],[Date]],'DB Details'!$A:$L,8)</f>
        <v>43.2</v>
      </c>
      <c r="I594" s="138">
        <f>VLOOKUP(Table91213[[#This Row],[Date]],'DB Details'!$A:$L,9)</f>
        <v>49.7</v>
      </c>
      <c r="J594" s="138">
        <f>VLOOKUP(Table91213[[#This Row],[Date]],'DB Details'!$A:$L,10)</f>
        <v>49.8</v>
      </c>
      <c r="K594" s="56">
        <f>VLOOKUP(Table91213[[#This Row],[Date]],'DB Details'!$A:$L,11)</f>
        <v>56.2</v>
      </c>
      <c r="L594" s="138">
        <f>VLOOKUP(Table91213[[#This Row],[Date]],'DB Details'!$A:$L,12)</f>
        <v>53.8</v>
      </c>
    </row>
    <row r="595" spans="1:12" x14ac:dyDescent="0.2">
      <c r="A595" s="54">
        <v>35462</v>
      </c>
      <c r="B595" s="72">
        <f>VLOOKUP(Table91213[[#This Row],[Date]],'DB Details'!$A:$L,2)</f>
        <v>57.6</v>
      </c>
      <c r="C595" s="56">
        <f>VLOOKUP(Table91213[[#This Row],[Date]],'DB Details'!$A:$L,3)</f>
        <v>53.7</v>
      </c>
      <c r="D595" s="70">
        <f>VLOOKUP(Table91213[[#This Row],[Date]],'DB Details'!$A:$L,4)</f>
        <v>48.5</v>
      </c>
      <c r="E595" s="138">
        <f>VLOOKUP(Table91213[[#This Row],[Date]],'DB Details'!$A:$L,5)</f>
        <v>56.4</v>
      </c>
      <c r="F595" s="138">
        <f>VLOOKUP(Table91213[[#This Row],[Date]],'DB Details'!$A:$L,6)</f>
        <v>58.9</v>
      </c>
      <c r="G595" s="56">
        <f>VLOOKUP(Table91213[[#This Row],[Date]],'DB Details'!$A:$L,7)</f>
        <v>44.5</v>
      </c>
      <c r="H595" s="138">
        <f>VLOOKUP(Table91213[[#This Row],[Date]],'DB Details'!$A:$L,8)</f>
        <v>41.3</v>
      </c>
      <c r="I595" s="138">
        <f>VLOOKUP(Table91213[[#This Row],[Date]],'DB Details'!$A:$L,9)</f>
        <v>52.1</v>
      </c>
      <c r="J595" s="138">
        <f>VLOOKUP(Table91213[[#This Row],[Date]],'DB Details'!$A:$L,10)</f>
        <v>45.9</v>
      </c>
      <c r="K595" s="56">
        <f>VLOOKUP(Table91213[[#This Row],[Date]],'DB Details'!$A:$L,11)</f>
        <v>54.6</v>
      </c>
      <c r="L595" s="138">
        <f>VLOOKUP(Table91213[[#This Row],[Date]],'DB Details'!$A:$L,12)</f>
        <v>53.1</v>
      </c>
    </row>
    <row r="596" spans="1:12" x14ac:dyDescent="0.2">
      <c r="A596" s="54">
        <v>35490</v>
      </c>
      <c r="B596" s="72">
        <f>VLOOKUP(Table91213[[#This Row],[Date]],'DB Details'!$A:$L,2)</f>
        <v>58.6</v>
      </c>
      <c r="C596" s="56">
        <f>VLOOKUP(Table91213[[#This Row],[Date]],'DB Details'!$A:$L,3)</f>
        <v>48.3</v>
      </c>
      <c r="D596" s="70">
        <f>VLOOKUP(Table91213[[#This Row],[Date]],'DB Details'!$A:$L,4)</f>
        <v>51.5</v>
      </c>
      <c r="E596" s="138">
        <f>VLOOKUP(Table91213[[#This Row],[Date]],'DB Details'!$A:$L,5)</f>
        <v>51.1</v>
      </c>
      <c r="F596" s="138">
        <f>VLOOKUP(Table91213[[#This Row],[Date]],'DB Details'!$A:$L,6)</f>
        <v>55</v>
      </c>
      <c r="G596" s="56">
        <f>VLOOKUP(Table91213[[#This Row],[Date]],'DB Details'!$A:$L,7)</f>
        <v>46.5</v>
      </c>
      <c r="H596" s="138">
        <f>VLOOKUP(Table91213[[#This Row],[Date]],'DB Details'!$A:$L,8)</f>
        <v>43.5</v>
      </c>
      <c r="I596" s="138">
        <f>VLOOKUP(Table91213[[#This Row],[Date]],'DB Details'!$A:$L,9)</f>
        <v>53.1</v>
      </c>
      <c r="J596" s="138">
        <f>VLOOKUP(Table91213[[#This Row],[Date]],'DB Details'!$A:$L,10)</f>
        <v>50.8</v>
      </c>
      <c r="K596" s="56">
        <f>VLOOKUP(Table91213[[#This Row],[Date]],'DB Details'!$A:$L,11)</f>
        <v>55.7</v>
      </c>
      <c r="L596" s="138">
        <f>VLOOKUP(Table91213[[#This Row],[Date]],'DB Details'!$A:$L,12)</f>
        <v>53.8</v>
      </c>
    </row>
    <row r="597" spans="1:12" x14ac:dyDescent="0.2">
      <c r="A597" s="54">
        <v>35521</v>
      </c>
      <c r="B597" s="72">
        <f>VLOOKUP(Table91213[[#This Row],[Date]],'DB Details'!$A:$L,2)</f>
        <v>56.6</v>
      </c>
      <c r="C597" s="56">
        <f>VLOOKUP(Table91213[[#This Row],[Date]],'DB Details'!$A:$L,3)</f>
        <v>51.4</v>
      </c>
      <c r="D597" s="70">
        <f>VLOOKUP(Table91213[[#This Row],[Date]],'DB Details'!$A:$L,4)</f>
        <v>54</v>
      </c>
      <c r="E597" s="138">
        <f>VLOOKUP(Table91213[[#This Row],[Date]],'DB Details'!$A:$L,5)</f>
        <v>50.3</v>
      </c>
      <c r="F597" s="138">
        <f>VLOOKUP(Table91213[[#This Row],[Date]],'DB Details'!$A:$L,6)</f>
        <v>56.8</v>
      </c>
      <c r="G597" s="56">
        <f>VLOOKUP(Table91213[[#This Row],[Date]],'DB Details'!$A:$L,7)</f>
        <v>47</v>
      </c>
      <c r="H597" s="138">
        <f>VLOOKUP(Table91213[[#This Row],[Date]],'DB Details'!$A:$L,8)</f>
        <v>41.4</v>
      </c>
      <c r="I597" s="138">
        <f>VLOOKUP(Table91213[[#This Row],[Date]],'DB Details'!$A:$L,9)</f>
        <v>53.4</v>
      </c>
      <c r="J597" s="138">
        <f>VLOOKUP(Table91213[[#This Row],[Date]],'DB Details'!$A:$L,10)</f>
        <v>51.8</v>
      </c>
      <c r="K597" s="56">
        <f>VLOOKUP(Table91213[[#This Row],[Date]],'DB Details'!$A:$L,11)</f>
        <v>54.7</v>
      </c>
      <c r="L597" s="138">
        <f>VLOOKUP(Table91213[[#This Row],[Date]],'DB Details'!$A:$L,12)</f>
        <v>53.7</v>
      </c>
    </row>
    <row r="598" spans="1:12" x14ac:dyDescent="0.2">
      <c r="A598" s="54">
        <v>35551</v>
      </c>
      <c r="B598" s="72">
        <f>VLOOKUP(Table91213[[#This Row],[Date]],'DB Details'!$A:$L,2)</f>
        <v>62.3</v>
      </c>
      <c r="C598" s="56">
        <f>VLOOKUP(Table91213[[#This Row],[Date]],'DB Details'!$A:$L,3)</f>
        <v>52.1</v>
      </c>
      <c r="D598" s="70">
        <f>VLOOKUP(Table91213[[#This Row],[Date]],'DB Details'!$A:$L,4)</f>
        <v>58</v>
      </c>
      <c r="E598" s="138">
        <f>VLOOKUP(Table91213[[#This Row],[Date]],'DB Details'!$A:$L,5)</f>
        <v>48.5</v>
      </c>
      <c r="F598" s="138">
        <f>VLOOKUP(Table91213[[#This Row],[Date]],'DB Details'!$A:$L,6)</f>
        <v>56.7</v>
      </c>
      <c r="G598" s="56">
        <f>VLOOKUP(Table91213[[#This Row],[Date]],'DB Details'!$A:$L,7)</f>
        <v>44.5</v>
      </c>
      <c r="H598" s="138">
        <f>VLOOKUP(Table91213[[#This Row],[Date]],'DB Details'!$A:$L,8)</f>
        <v>48.1</v>
      </c>
      <c r="I598" s="138">
        <f>VLOOKUP(Table91213[[#This Row],[Date]],'DB Details'!$A:$L,9)</f>
        <v>55</v>
      </c>
      <c r="J598" s="138">
        <f>VLOOKUP(Table91213[[#This Row],[Date]],'DB Details'!$A:$L,10)</f>
        <v>50.7</v>
      </c>
      <c r="K598" s="56">
        <f>VLOOKUP(Table91213[[#This Row],[Date]],'DB Details'!$A:$L,11)</f>
        <v>53.6</v>
      </c>
      <c r="L598" s="138">
        <f>VLOOKUP(Table91213[[#This Row],[Date]],'DB Details'!$A:$L,12)</f>
        <v>56.1</v>
      </c>
    </row>
    <row r="599" spans="1:12" x14ac:dyDescent="0.2">
      <c r="A599" s="54">
        <v>35582</v>
      </c>
      <c r="B599" s="72">
        <f>VLOOKUP(Table91213[[#This Row],[Date]],'DB Details'!$A:$L,2)</f>
        <v>59.4</v>
      </c>
      <c r="C599" s="56">
        <f>VLOOKUP(Table91213[[#This Row],[Date]],'DB Details'!$A:$L,3)</f>
        <v>54.1</v>
      </c>
      <c r="D599" s="70">
        <f>VLOOKUP(Table91213[[#This Row],[Date]],'DB Details'!$A:$L,4)</f>
        <v>53.5</v>
      </c>
      <c r="E599" s="138">
        <f>VLOOKUP(Table91213[[#This Row],[Date]],'DB Details'!$A:$L,5)</f>
        <v>48.9</v>
      </c>
      <c r="F599" s="138">
        <f>VLOOKUP(Table91213[[#This Row],[Date]],'DB Details'!$A:$L,6)</f>
        <v>56.5</v>
      </c>
      <c r="G599" s="56">
        <f>VLOOKUP(Table91213[[#This Row],[Date]],'DB Details'!$A:$L,7)</f>
        <v>50.5</v>
      </c>
      <c r="H599" s="138">
        <f>VLOOKUP(Table91213[[#This Row],[Date]],'DB Details'!$A:$L,8)</f>
        <v>45.2</v>
      </c>
      <c r="I599" s="138">
        <f>VLOOKUP(Table91213[[#This Row],[Date]],'DB Details'!$A:$L,9)</f>
        <v>54.6</v>
      </c>
      <c r="J599" s="138">
        <f>VLOOKUP(Table91213[[#This Row],[Date]],'DB Details'!$A:$L,10)</f>
        <v>51.3</v>
      </c>
      <c r="K599" s="56">
        <f>VLOOKUP(Table91213[[#This Row],[Date]],'DB Details'!$A:$L,11)</f>
        <v>53.5</v>
      </c>
      <c r="L599" s="138">
        <f>VLOOKUP(Table91213[[#This Row],[Date]],'DB Details'!$A:$L,12)</f>
        <v>54.9</v>
      </c>
    </row>
    <row r="600" spans="1:12" x14ac:dyDescent="0.2">
      <c r="A600" s="54">
        <v>35612</v>
      </c>
      <c r="B600" s="72">
        <f>VLOOKUP(Table91213[[#This Row],[Date]],'DB Details'!$A:$L,2)</f>
        <v>61.3</v>
      </c>
      <c r="C600" s="56">
        <f>VLOOKUP(Table91213[[#This Row],[Date]],'DB Details'!$A:$L,3)</f>
        <v>55.2</v>
      </c>
      <c r="D600" s="70">
        <f>VLOOKUP(Table91213[[#This Row],[Date]],'DB Details'!$A:$L,4)</f>
        <v>56.5</v>
      </c>
      <c r="E600" s="138">
        <f>VLOOKUP(Table91213[[#This Row],[Date]],'DB Details'!$A:$L,5)</f>
        <v>52</v>
      </c>
      <c r="F600" s="138">
        <f>VLOOKUP(Table91213[[#This Row],[Date]],'DB Details'!$A:$L,6)</f>
        <v>64.5</v>
      </c>
      <c r="G600" s="56">
        <f>VLOOKUP(Table91213[[#This Row],[Date]],'DB Details'!$A:$L,7)</f>
        <v>47.5</v>
      </c>
      <c r="H600" s="138">
        <f>VLOOKUP(Table91213[[#This Row],[Date]],'DB Details'!$A:$L,8)</f>
        <v>45.9</v>
      </c>
      <c r="I600" s="138">
        <f>VLOOKUP(Table91213[[#This Row],[Date]],'DB Details'!$A:$L,9)</f>
        <v>54.7</v>
      </c>
      <c r="J600" s="138">
        <f>VLOOKUP(Table91213[[#This Row],[Date]],'DB Details'!$A:$L,10)</f>
        <v>51.7</v>
      </c>
      <c r="K600" s="56">
        <f>VLOOKUP(Table91213[[#This Row],[Date]],'DB Details'!$A:$L,11)</f>
        <v>56.2</v>
      </c>
      <c r="L600" s="138">
        <f>VLOOKUP(Table91213[[#This Row],[Date]],'DB Details'!$A:$L,12)</f>
        <v>57.7</v>
      </c>
    </row>
    <row r="601" spans="1:12" x14ac:dyDescent="0.2">
      <c r="A601" s="54">
        <v>35643</v>
      </c>
      <c r="B601" s="72">
        <f>VLOOKUP(Table91213[[#This Row],[Date]],'DB Details'!$A:$L,2)</f>
        <v>60.3</v>
      </c>
      <c r="C601" s="56">
        <f>VLOOKUP(Table91213[[#This Row],[Date]],'DB Details'!$A:$L,3)</f>
        <v>53.7</v>
      </c>
      <c r="D601" s="70">
        <f>VLOOKUP(Table91213[[#This Row],[Date]],'DB Details'!$A:$L,4)</f>
        <v>60</v>
      </c>
      <c r="E601" s="138">
        <f>VLOOKUP(Table91213[[#This Row],[Date]],'DB Details'!$A:$L,5)</f>
        <v>52.1</v>
      </c>
      <c r="F601" s="138">
        <f>VLOOKUP(Table91213[[#This Row],[Date]],'DB Details'!$A:$L,6)</f>
        <v>61.5</v>
      </c>
      <c r="G601" s="56">
        <f>VLOOKUP(Table91213[[#This Row],[Date]],'DB Details'!$A:$L,7)</f>
        <v>47</v>
      </c>
      <c r="H601" s="138">
        <f>VLOOKUP(Table91213[[#This Row],[Date]],'DB Details'!$A:$L,8)</f>
        <v>43</v>
      </c>
      <c r="I601" s="138">
        <f>VLOOKUP(Table91213[[#This Row],[Date]],'DB Details'!$A:$L,9)</f>
        <v>55.2</v>
      </c>
      <c r="J601" s="138">
        <f>VLOOKUP(Table91213[[#This Row],[Date]],'DB Details'!$A:$L,10)</f>
        <v>51.3</v>
      </c>
      <c r="K601" s="56">
        <f>VLOOKUP(Table91213[[#This Row],[Date]],'DB Details'!$A:$L,11)</f>
        <v>54.9</v>
      </c>
      <c r="L601" s="138">
        <f>VLOOKUP(Table91213[[#This Row],[Date]],'DB Details'!$A:$L,12)</f>
        <v>56.3</v>
      </c>
    </row>
    <row r="602" spans="1:12" x14ac:dyDescent="0.2">
      <c r="A602" s="54">
        <v>35674</v>
      </c>
      <c r="B602" s="72">
        <f>VLOOKUP(Table91213[[#This Row],[Date]],'DB Details'!$A:$L,2)</f>
        <v>55.4</v>
      </c>
      <c r="C602" s="56">
        <f>VLOOKUP(Table91213[[#This Row],[Date]],'DB Details'!$A:$L,3)</f>
        <v>51.6</v>
      </c>
      <c r="D602" s="70">
        <f>VLOOKUP(Table91213[[#This Row],[Date]],'DB Details'!$A:$L,4)</f>
        <v>50</v>
      </c>
      <c r="E602" s="138">
        <f>VLOOKUP(Table91213[[#This Row],[Date]],'DB Details'!$A:$L,5)</f>
        <v>53</v>
      </c>
      <c r="F602" s="138">
        <f>VLOOKUP(Table91213[[#This Row],[Date]],'DB Details'!$A:$L,6)</f>
        <v>56.6</v>
      </c>
      <c r="G602" s="56">
        <f>VLOOKUP(Table91213[[#This Row],[Date]],'DB Details'!$A:$L,7)</f>
        <v>49.5</v>
      </c>
      <c r="H602" s="138">
        <f>VLOOKUP(Table91213[[#This Row],[Date]],'DB Details'!$A:$L,8)</f>
        <v>47.2</v>
      </c>
      <c r="I602" s="138">
        <f>VLOOKUP(Table91213[[#This Row],[Date]],'DB Details'!$A:$L,9)</f>
        <v>54.8</v>
      </c>
      <c r="J602" s="138">
        <f>VLOOKUP(Table91213[[#This Row],[Date]],'DB Details'!$A:$L,10)</f>
        <v>51.2</v>
      </c>
      <c r="K602" s="56">
        <f>VLOOKUP(Table91213[[#This Row],[Date]],'DB Details'!$A:$L,11)</f>
        <v>49.4</v>
      </c>
      <c r="L602" s="138">
        <f>VLOOKUP(Table91213[[#This Row],[Date]],'DB Details'!$A:$L,12)</f>
        <v>53.9</v>
      </c>
    </row>
    <row r="603" spans="1:12" x14ac:dyDescent="0.2">
      <c r="A603" s="54">
        <v>35704</v>
      </c>
      <c r="B603" s="72">
        <f>VLOOKUP(Table91213[[#This Row],[Date]],'DB Details'!$A:$L,2)</f>
        <v>60.9</v>
      </c>
      <c r="C603" s="56">
        <f>VLOOKUP(Table91213[[#This Row],[Date]],'DB Details'!$A:$L,3)</f>
        <v>51.8</v>
      </c>
      <c r="D603" s="70">
        <f>VLOOKUP(Table91213[[#This Row],[Date]],'DB Details'!$A:$L,4)</f>
        <v>56.5</v>
      </c>
      <c r="E603" s="138">
        <f>VLOOKUP(Table91213[[#This Row],[Date]],'DB Details'!$A:$L,5)</f>
        <v>53.6</v>
      </c>
      <c r="F603" s="138">
        <f>VLOOKUP(Table91213[[#This Row],[Date]],'DB Details'!$A:$L,6)</f>
        <v>59.4</v>
      </c>
      <c r="G603" s="56">
        <f>VLOOKUP(Table91213[[#This Row],[Date]],'DB Details'!$A:$L,7)</f>
        <v>47</v>
      </c>
      <c r="H603" s="138">
        <f>VLOOKUP(Table91213[[#This Row],[Date]],'DB Details'!$A:$L,8)</f>
        <v>45</v>
      </c>
      <c r="I603" s="138">
        <f>VLOOKUP(Table91213[[#This Row],[Date]],'DB Details'!$A:$L,9)</f>
        <v>54.9</v>
      </c>
      <c r="J603" s="138">
        <f>VLOOKUP(Table91213[[#This Row],[Date]],'DB Details'!$A:$L,10)</f>
        <v>52.8</v>
      </c>
      <c r="K603" s="56">
        <f>VLOOKUP(Table91213[[#This Row],[Date]],'DB Details'!$A:$L,11)</f>
        <v>54.9</v>
      </c>
      <c r="L603" s="138">
        <f>VLOOKUP(Table91213[[#This Row],[Date]],'DB Details'!$A:$L,12)</f>
        <v>56.4</v>
      </c>
    </row>
    <row r="604" spans="1:12" x14ac:dyDescent="0.2">
      <c r="A604" s="54">
        <v>35735</v>
      </c>
      <c r="B604" s="72">
        <f>VLOOKUP(Table91213[[#This Row],[Date]],'DB Details'!$A:$L,2)</f>
        <v>57.4</v>
      </c>
      <c r="C604" s="56">
        <f>VLOOKUP(Table91213[[#This Row],[Date]],'DB Details'!$A:$L,3)</f>
        <v>54.7</v>
      </c>
      <c r="D604" s="70">
        <f>VLOOKUP(Table91213[[#This Row],[Date]],'DB Details'!$A:$L,4)</f>
        <v>50</v>
      </c>
      <c r="E604" s="138">
        <f>VLOOKUP(Table91213[[#This Row],[Date]],'DB Details'!$A:$L,5)</f>
        <v>52.1</v>
      </c>
      <c r="F604" s="138">
        <f>VLOOKUP(Table91213[[#This Row],[Date]],'DB Details'!$A:$L,6)</f>
        <v>60.1</v>
      </c>
      <c r="G604" s="56">
        <f>VLOOKUP(Table91213[[#This Row],[Date]],'DB Details'!$A:$L,7)</f>
        <v>48</v>
      </c>
      <c r="H604" s="138">
        <f>VLOOKUP(Table91213[[#This Row],[Date]],'DB Details'!$A:$L,8)</f>
        <v>43.8</v>
      </c>
      <c r="I604" s="138">
        <f>VLOOKUP(Table91213[[#This Row],[Date]],'DB Details'!$A:$L,9)</f>
        <v>55.2</v>
      </c>
      <c r="J604" s="138">
        <f>VLOOKUP(Table91213[[#This Row],[Date]],'DB Details'!$A:$L,10)</f>
        <v>53.7</v>
      </c>
      <c r="K604" s="56">
        <f>VLOOKUP(Table91213[[#This Row],[Date]],'DB Details'!$A:$L,11)</f>
        <v>53.6</v>
      </c>
      <c r="L604" s="138">
        <f>VLOOKUP(Table91213[[#This Row],[Date]],'DB Details'!$A:$L,12)</f>
        <v>55.7</v>
      </c>
    </row>
    <row r="605" spans="1:12" x14ac:dyDescent="0.2">
      <c r="A605" s="54">
        <v>35765</v>
      </c>
      <c r="B605" s="72">
        <f>VLOOKUP(Table91213[[#This Row],[Date]],'DB Details'!$A:$L,2)</f>
        <v>57.2</v>
      </c>
      <c r="C605" s="56">
        <f>VLOOKUP(Table91213[[#This Row],[Date]],'DB Details'!$A:$L,3)</f>
        <v>56</v>
      </c>
      <c r="D605" s="70">
        <f>VLOOKUP(Table91213[[#This Row],[Date]],'DB Details'!$A:$L,4)</f>
        <v>52</v>
      </c>
      <c r="E605" s="138">
        <f>VLOOKUP(Table91213[[#This Row],[Date]],'DB Details'!$A:$L,5)</f>
        <v>52.2</v>
      </c>
      <c r="F605" s="138">
        <f>VLOOKUP(Table91213[[#This Row],[Date]],'DB Details'!$A:$L,6)</f>
        <v>56.7</v>
      </c>
      <c r="G605" s="56">
        <f>VLOOKUP(Table91213[[#This Row],[Date]],'DB Details'!$A:$L,7)</f>
        <v>46.5</v>
      </c>
      <c r="H605" s="138">
        <f>VLOOKUP(Table91213[[#This Row],[Date]],'DB Details'!$A:$L,8)</f>
        <v>46.2</v>
      </c>
      <c r="I605" s="138">
        <f>VLOOKUP(Table91213[[#This Row],[Date]],'DB Details'!$A:$L,9)</f>
        <v>53.9</v>
      </c>
      <c r="J605" s="138">
        <f>VLOOKUP(Table91213[[#This Row],[Date]],'DB Details'!$A:$L,10)</f>
        <v>52.1</v>
      </c>
      <c r="K605" s="56">
        <f>VLOOKUP(Table91213[[#This Row],[Date]],'DB Details'!$A:$L,11)</f>
        <v>51.4</v>
      </c>
      <c r="L605" s="138">
        <f>VLOOKUP(Table91213[[#This Row],[Date]],'DB Details'!$A:$L,12)</f>
        <v>54.5</v>
      </c>
    </row>
    <row r="606" spans="1:12" x14ac:dyDescent="0.2">
      <c r="A606" s="54">
        <v>35796</v>
      </c>
      <c r="B606" s="72">
        <f>VLOOKUP(Table91213[[#This Row],[Date]],'DB Details'!$A:$L,2)</f>
        <v>57.1</v>
      </c>
      <c r="C606" s="56">
        <f>VLOOKUP(Table91213[[#This Row],[Date]],'DB Details'!$A:$L,3)</f>
        <v>55.1</v>
      </c>
      <c r="D606" s="70">
        <f>VLOOKUP(Table91213[[#This Row],[Date]],'DB Details'!$A:$L,4)</f>
        <v>47</v>
      </c>
      <c r="E606" s="138">
        <f>VLOOKUP(Table91213[[#This Row],[Date]],'DB Details'!$A:$L,5)</f>
        <v>47</v>
      </c>
      <c r="F606" s="138">
        <f>VLOOKUP(Table91213[[#This Row],[Date]],'DB Details'!$A:$L,6)</f>
        <v>55.6</v>
      </c>
      <c r="G606" s="56">
        <f>VLOOKUP(Table91213[[#This Row],[Date]],'DB Details'!$A:$L,7)</f>
        <v>47.5</v>
      </c>
      <c r="H606" s="138">
        <f>VLOOKUP(Table91213[[#This Row],[Date]],'DB Details'!$A:$L,8)</f>
        <v>46.2</v>
      </c>
      <c r="I606" s="138">
        <f>VLOOKUP(Table91213[[#This Row],[Date]],'DB Details'!$A:$L,9)</f>
        <v>53</v>
      </c>
      <c r="J606" s="138">
        <f>VLOOKUP(Table91213[[#This Row],[Date]],'DB Details'!$A:$L,10)</f>
        <v>51.1</v>
      </c>
      <c r="K606" s="56">
        <f>VLOOKUP(Table91213[[#This Row],[Date]],'DB Details'!$A:$L,11)</f>
        <v>46.2</v>
      </c>
      <c r="L606" s="138">
        <f>VLOOKUP(Table91213[[#This Row],[Date]],'DB Details'!$A:$L,12)</f>
        <v>53.8</v>
      </c>
    </row>
    <row r="607" spans="1:12" x14ac:dyDescent="0.2">
      <c r="A607" s="54">
        <v>35827</v>
      </c>
      <c r="B607" s="72">
        <f>VLOOKUP(Table91213[[#This Row],[Date]],'DB Details'!$A:$L,2)</f>
        <v>54.6</v>
      </c>
      <c r="C607" s="56">
        <f>VLOOKUP(Table91213[[#This Row],[Date]],'DB Details'!$A:$L,3)</f>
        <v>53.4</v>
      </c>
      <c r="D607" s="70">
        <f>VLOOKUP(Table91213[[#This Row],[Date]],'DB Details'!$A:$L,4)</f>
        <v>48</v>
      </c>
      <c r="E607" s="138">
        <f>VLOOKUP(Table91213[[#This Row],[Date]],'DB Details'!$A:$L,5)</f>
        <v>45.5</v>
      </c>
      <c r="F607" s="138">
        <f>VLOOKUP(Table91213[[#This Row],[Date]],'DB Details'!$A:$L,6)</f>
        <v>54.6</v>
      </c>
      <c r="G607" s="56">
        <f>VLOOKUP(Table91213[[#This Row],[Date]],'DB Details'!$A:$L,7)</f>
        <v>46.5</v>
      </c>
      <c r="H607" s="138">
        <f>VLOOKUP(Table91213[[#This Row],[Date]],'DB Details'!$A:$L,8)</f>
        <v>46.2</v>
      </c>
      <c r="I607" s="138">
        <f>VLOOKUP(Table91213[[#This Row],[Date]],'DB Details'!$A:$L,9)</f>
        <v>52.8</v>
      </c>
      <c r="J607" s="138">
        <f>VLOOKUP(Table91213[[#This Row],[Date]],'DB Details'!$A:$L,10)</f>
        <v>51.7</v>
      </c>
      <c r="K607" s="56">
        <f>VLOOKUP(Table91213[[#This Row],[Date]],'DB Details'!$A:$L,11)</f>
        <v>48.3</v>
      </c>
      <c r="L607" s="138">
        <f>VLOOKUP(Table91213[[#This Row],[Date]],'DB Details'!$A:$L,12)</f>
        <v>52.9</v>
      </c>
    </row>
    <row r="608" spans="1:12" x14ac:dyDescent="0.2">
      <c r="A608" s="54">
        <v>35855</v>
      </c>
      <c r="B608" s="72">
        <f>VLOOKUP(Table91213[[#This Row],[Date]],'DB Details'!$A:$L,2)</f>
        <v>54.9</v>
      </c>
      <c r="C608" s="56">
        <f>VLOOKUP(Table91213[[#This Row],[Date]],'DB Details'!$A:$L,3)</f>
        <v>52.1</v>
      </c>
      <c r="D608" s="70">
        <f>VLOOKUP(Table91213[[#This Row],[Date]],'DB Details'!$A:$L,4)</f>
        <v>51.5</v>
      </c>
      <c r="E608" s="138">
        <f>VLOOKUP(Table91213[[#This Row],[Date]],'DB Details'!$A:$L,5)</f>
        <v>44.2</v>
      </c>
      <c r="F608" s="138">
        <f>VLOOKUP(Table91213[[#This Row],[Date]],'DB Details'!$A:$L,6)</f>
        <v>54.5</v>
      </c>
      <c r="G608" s="56">
        <f>VLOOKUP(Table91213[[#This Row],[Date]],'DB Details'!$A:$L,7)</f>
        <v>47</v>
      </c>
      <c r="H608" s="138">
        <f>VLOOKUP(Table91213[[#This Row],[Date]],'DB Details'!$A:$L,8)</f>
        <v>46</v>
      </c>
      <c r="I608" s="138">
        <f>VLOOKUP(Table91213[[#This Row],[Date]],'DB Details'!$A:$L,9)</f>
        <v>53</v>
      </c>
      <c r="J608" s="138">
        <f>VLOOKUP(Table91213[[#This Row],[Date]],'DB Details'!$A:$L,10)</f>
        <v>51.4</v>
      </c>
      <c r="K608" s="56">
        <f>VLOOKUP(Table91213[[#This Row],[Date]],'DB Details'!$A:$L,11)</f>
        <v>46.7</v>
      </c>
      <c r="L608" s="138">
        <f>VLOOKUP(Table91213[[#This Row],[Date]],'DB Details'!$A:$L,12)</f>
        <v>52.9</v>
      </c>
    </row>
    <row r="609" spans="1:12" x14ac:dyDescent="0.2">
      <c r="A609" s="54">
        <v>35886</v>
      </c>
      <c r="B609" s="72">
        <f>VLOOKUP(Table91213[[#This Row],[Date]],'DB Details'!$A:$L,2)</f>
        <v>55.3</v>
      </c>
      <c r="C609" s="56">
        <f>VLOOKUP(Table91213[[#This Row],[Date]],'DB Details'!$A:$L,3)</f>
        <v>53.9</v>
      </c>
      <c r="D609" s="70">
        <f>VLOOKUP(Table91213[[#This Row],[Date]],'DB Details'!$A:$L,4)</f>
        <v>52.5</v>
      </c>
      <c r="E609" s="138">
        <f>VLOOKUP(Table91213[[#This Row],[Date]],'DB Details'!$A:$L,5)</f>
        <v>40.5</v>
      </c>
      <c r="F609" s="138">
        <f>VLOOKUP(Table91213[[#This Row],[Date]],'DB Details'!$A:$L,6)</f>
        <v>53.3</v>
      </c>
      <c r="G609" s="56">
        <f>VLOOKUP(Table91213[[#This Row],[Date]],'DB Details'!$A:$L,7)</f>
        <v>49</v>
      </c>
      <c r="H609" s="138">
        <f>VLOOKUP(Table91213[[#This Row],[Date]],'DB Details'!$A:$L,8)</f>
        <v>46.1</v>
      </c>
      <c r="I609" s="138">
        <f>VLOOKUP(Table91213[[#This Row],[Date]],'DB Details'!$A:$L,9)</f>
        <v>52.4</v>
      </c>
      <c r="J609" s="138">
        <f>VLOOKUP(Table91213[[#This Row],[Date]],'DB Details'!$A:$L,10)</f>
        <v>49</v>
      </c>
      <c r="K609" s="56">
        <f>VLOOKUP(Table91213[[#This Row],[Date]],'DB Details'!$A:$L,11)</f>
        <v>48.5</v>
      </c>
      <c r="L609" s="138">
        <f>VLOOKUP(Table91213[[#This Row],[Date]],'DB Details'!$A:$L,12)</f>
        <v>52.2</v>
      </c>
    </row>
    <row r="610" spans="1:12" x14ac:dyDescent="0.2">
      <c r="A610" s="54">
        <v>35916</v>
      </c>
      <c r="B610" s="72">
        <f>VLOOKUP(Table91213[[#This Row],[Date]],'DB Details'!$A:$L,2)</f>
        <v>51.5</v>
      </c>
      <c r="C610" s="56">
        <f>VLOOKUP(Table91213[[#This Row],[Date]],'DB Details'!$A:$L,3)</f>
        <v>52.1</v>
      </c>
      <c r="D610" s="70">
        <f>VLOOKUP(Table91213[[#This Row],[Date]],'DB Details'!$A:$L,4)</f>
        <v>48.5</v>
      </c>
      <c r="E610" s="138">
        <f>VLOOKUP(Table91213[[#This Row],[Date]],'DB Details'!$A:$L,5)</f>
        <v>41.1</v>
      </c>
      <c r="F610" s="138">
        <f>VLOOKUP(Table91213[[#This Row],[Date]],'DB Details'!$A:$L,6)</f>
        <v>53.2</v>
      </c>
      <c r="G610" s="56">
        <f>VLOOKUP(Table91213[[#This Row],[Date]],'DB Details'!$A:$L,7)</f>
        <v>47.5</v>
      </c>
      <c r="H610" s="138">
        <f>VLOOKUP(Table91213[[#This Row],[Date]],'DB Details'!$A:$L,8)</f>
        <v>46</v>
      </c>
      <c r="I610" s="138">
        <f>VLOOKUP(Table91213[[#This Row],[Date]],'DB Details'!$A:$L,9)</f>
        <v>51.5</v>
      </c>
      <c r="J610" s="138">
        <f>VLOOKUP(Table91213[[#This Row],[Date]],'DB Details'!$A:$L,10)</f>
        <v>49.3</v>
      </c>
      <c r="K610" s="56">
        <f>VLOOKUP(Table91213[[#This Row],[Date]],'DB Details'!$A:$L,11)</f>
        <v>46.1</v>
      </c>
      <c r="L610" s="138">
        <f>VLOOKUP(Table91213[[#This Row],[Date]],'DB Details'!$A:$L,12)</f>
        <v>50.9</v>
      </c>
    </row>
    <row r="611" spans="1:12" x14ac:dyDescent="0.2">
      <c r="A611" s="54">
        <v>35947</v>
      </c>
      <c r="B611" s="72">
        <f>VLOOKUP(Table91213[[#This Row],[Date]],'DB Details'!$A:$L,2)</f>
        <v>50.2</v>
      </c>
      <c r="C611" s="56">
        <f>VLOOKUP(Table91213[[#This Row],[Date]],'DB Details'!$A:$L,3)</f>
        <v>51.7</v>
      </c>
      <c r="D611" s="70">
        <f>VLOOKUP(Table91213[[#This Row],[Date]],'DB Details'!$A:$L,4)</f>
        <v>48.5</v>
      </c>
      <c r="E611" s="138">
        <f>VLOOKUP(Table91213[[#This Row],[Date]],'DB Details'!$A:$L,5)</f>
        <v>39.299999999999997</v>
      </c>
      <c r="F611" s="138">
        <f>VLOOKUP(Table91213[[#This Row],[Date]],'DB Details'!$A:$L,6)</f>
        <v>50.6</v>
      </c>
      <c r="G611" s="56">
        <f>VLOOKUP(Table91213[[#This Row],[Date]],'DB Details'!$A:$L,7)</f>
        <v>44.5</v>
      </c>
      <c r="H611" s="138">
        <f>VLOOKUP(Table91213[[#This Row],[Date]],'DB Details'!$A:$L,8)</f>
        <v>42</v>
      </c>
      <c r="I611" s="138">
        <f>VLOOKUP(Table91213[[#This Row],[Date]],'DB Details'!$A:$L,9)</f>
        <v>50.9</v>
      </c>
      <c r="J611" s="138">
        <f>VLOOKUP(Table91213[[#This Row],[Date]],'DB Details'!$A:$L,10)</f>
        <v>47</v>
      </c>
      <c r="K611" s="56">
        <f>VLOOKUP(Table91213[[#This Row],[Date]],'DB Details'!$A:$L,11)</f>
        <v>46.3</v>
      </c>
      <c r="L611" s="138">
        <f>VLOOKUP(Table91213[[#This Row],[Date]],'DB Details'!$A:$L,12)</f>
        <v>48.9</v>
      </c>
    </row>
    <row r="612" spans="1:12" x14ac:dyDescent="0.2">
      <c r="A612" s="54">
        <v>35977</v>
      </c>
      <c r="B612" s="72">
        <f>VLOOKUP(Table91213[[#This Row],[Date]],'DB Details'!$A:$L,2)</f>
        <v>51.8</v>
      </c>
      <c r="C612" s="56">
        <f>VLOOKUP(Table91213[[#This Row],[Date]],'DB Details'!$A:$L,3)</f>
        <v>51.4</v>
      </c>
      <c r="D612" s="70">
        <f>VLOOKUP(Table91213[[#This Row],[Date]],'DB Details'!$A:$L,4)</f>
        <v>44.5</v>
      </c>
      <c r="E612" s="138">
        <f>VLOOKUP(Table91213[[#This Row],[Date]],'DB Details'!$A:$L,5)</f>
        <v>38.4</v>
      </c>
      <c r="F612" s="138">
        <f>VLOOKUP(Table91213[[#This Row],[Date]],'DB Details'!$A:$L,6)</f>
        <v>50.8</v>
      </c>
      <c r="G612" s="56">
        <f>VLOOKUP(Table91213[[#This Row],[Date]],'DB Details'!$A:$L,7)</f>
        <v>47</v>
      </c>
      <c r="H612" s="138">
        <f>VLOOKUP(Table91213[[#This Row],[Date]],'DB Details'!$A:$L,8)</f>
        <v>44.1</v>
      </c>
      <c r="I612" s="138">
        <f>VLOOKUP(Table91213[[#This Row],[Date]],'DB Details'!$A:$L,9)</f>
        <v>50.2</v>
      </c>
      <c r="J612" s="138">
        <f>VLOOKUP(Table91213[[#This Row],[Date]],'DB Details'!$A:$L,10)</f>
        <v>45.1</v>
      </c>
      <c r="K612" s="56">
        <f>VLOOKUP(Table91213[[#This Row],[Date]],'DB Details'!$A:$L,11)</f>
        <v>45.6</v>
      </c>
      <c r="L612" s="138">
        <f>VLOOKUP(Table91213[[#This Row],[Date]],'DB Details'!$A:$L,12)</f>
        <v>49.2</v>
      </c>
    </row>
    <row r="613" spans="1:12" x14ac:dyDescent="0.2">
      <c r="A613" s="54">
        <v>36008</v>
      </c>
      <c r="B613" s="72">
        <f>VLOOKUP(Table91213[[#This Row],[Date]],'DB Details'!$A:$L,2)</f>
        <v>50.9</v>
      </c>
      <c r="C613" s="56">
        <f>VLOOKUP(Table91213[[#This Row],[Date]],'DB Details'!$A:$L,3)</f>
        <v>51.2</v>
      </c>
      <c r="D613" s="70">
        <f>VLOOKUP(Table91213[[#This Row],[Date]],'DB Details'!$A:$L,4)</f>
        <v>48.5</v>
      </c>
      <c r="E613" s="138">
        <f>VLOOKUP(Table91213[[#This Row],[Date]],'DB Details'!$A:$L,5)</f>
        <v>37.799999999999997</v>
      </c>
      <c r="F613" s="138">
        <f>VLOOKUP(Table91213[[#This Row],[Date]],'DB Details'!$A:$L,6)</f>
        <v>50.7</v>
      </c>
      <c r="G613" s="56">
        <f>VLOOKUP(Table91213[[#This Row],[Date]],'DB Details'!$A:$L,7)</f>
        <v>50.5</v>
      </c>
      <c r="H613" s="138">
        <f>VLOOKUP(Table91213[[#This Row],[Date]],'DB Details'!$A:$L,8)</f>
        <v>44.8</v>
      </c>
      <c r="I613" s="138">
        <f>VLOOKUP(Table91213[[#This Row],[Date]],'DB Details'!$A:$L,9)</f>
        <v>50.3</v>
      </c>
      <c r="J613" s="138">
        <f>VLOOKUP(Table91213[[#This Row],[Date]],'DB Details'!$A:$L,10)</f>
        <v>46.7</v>
      </c>
      <c r="K613" s="56">
        <f>VLOOKUP(Table91213[[#This Row],[Date]],'DB Details'!$A:$L,11)</f>
        <v>44</v>
      </c>
      <c r="L613" s="138">
        <f>VLOOKUP(Table91213[[#This Row],[Date]],'DB Details'!$A:$L,12)</f>
        <v>49.3</v>
      </c>
    </row>
    <row r="614" spans="1:12" x14ac:dyDescent="0.2">
      <c r="A614" s="54">
        <v>36039</v>
      </c>
      <c r="B614" s="72">
        <f>VLOOKUP(Table91213[[#This Row],[Date]],'DB Details'!$A:$L,2)</f>
        <v>49.4</v>
      </c>
      <c r="C614" s="56">
        <f>VLOOKUP(Table91213[[#This Row],[Date]],'DB Details'!$A:$L,3)</f>
        <v>51.5</v>
      </c>
      <c r="D614" s="70">
        <f>VLOOKUP(Table91213[[#This Row],[Date]],'DB Details'!$A:$L,4)</f>
        <v>46</v>
      </c>
      <c r="E614" s="138">
        <f>VLOOKUP(Table91213[[#This Row],[Date]],'DB Details'!$A:$L,5)</f>
        <v>34</v>
      </c>
      <c r="F614" s="138">
        <f>VLOOKUP(Table91213[[#This Row],[Date]],'DB Details'!$A:$L,6)</f>
        <v>51.2</v>
      </c>
      <c r="G614" s="56">
        <f>VLOOKUP(Table91213[[#This Row],[Date]],'DB Details'!$A:$L,7)</f>
        <v>49</v>
      </c>
      <c r="H614" s="138">
        <f>VLOOKUP(Table91213[[#This Row],[Date]],'DB Details'!$A:$L,8)</f>
        <v>43.2</v>
      </c>
      <c r="I614" s="138">
        <f>VLOOKUP(Table91213[[#This Row],[Date]],'DB Details'!$A:$L,9)</f>
        <v>50.8</v>
      </c>
      <c r="J614" s="138">
        <f>VLOOKUP(Table91213[[#This Row],[Date]],'DB Details'!$A:$L,10)</f>
        <v>45.7</v>
      </c>
      <c r="K614" s="56">
        <f>VLOOKUP(Table91213[[#This Row],[Date]],'DB Details'!$A:$L,11)</f>
        <v>44.2</v>
      </c>
      <c r="L614" s="138">
        <f>VLOOKUP(Table91213[[#This Row],[Date]],'DB Details'!$A:$L,12)</f>
        <v>48.7</v>
      </c>
    </row>
    <row r="615" spans="1:12" x14ac:dyDescent="0.2">
      <c r="A615" s="54">
        <v>36069</v>
      </c>
      <c r="B615" s="72">
        <f>VLOOKUP(Table91213[[#This Row],[Date]],'DB Details'!$A:$L,2)</f>
        <v>48</v>
      </c>
      <c r="C615" s="56">
        <f>VLOOKUP(Table91213[[#This Row],[Date]],'DB Details'!$A:$L,3)</f>
        <v>51.3</v>
      </c>
      <c r="D615" s="70">
        <f>VLOOKUP(Table91213[[#This Row],[Date]],'DB Details'!$A:$L,4)</f>
        <v>45.5</v>
      </c>
      <c r="E615" s="138">
        <f>VLOOKUP(Table91213[[#This Row],[Date]],'DB Details'!$A:$L,5)</f>
        <v>34.700000000000003</v>
      </c>
      <c r="F615" s="138">
        <f>VLOOKUP(Table91213[[#This Row],[Date]],'DB Details'!$A:$L,6)</f>
        <v>52.4</v>
      </c>
      <c r="G615" s="56">
        <f>VLOOKUP(Table91213[[#This Row],[Date]],'DB Details'!$A:$L,7)</f>
        <v>50.5</v>
      </c>
      <c r="H615" s="138">
        <f>VLOOKUP(Table91213[[#This Row],[Date]],'DB Details'!$A:$L,8)</f>
        <v>47.1</v>
      </c>
      <c r="I615" s="138">
        <f>VLOOKUP(Table91213[[#This Row],[Date]],'DB Details'!$A:$L,9)</f>
        <v>49.8</v>
      </c>
      <c r="J615" s="138">
        <f>VLOOKUP(Table91213[[#This Row],[Date]],'DB Details'!$A:$L,10)</f>
        <v>45.2</v>
      </c>
      <c r="K615" s="56">
        <f>VLOOKUP(Table91213[[#This Row],[Date]],'DB Details'!$A:$L,11)</f>
        <v>44.4</v>
      </c>
      <c r="L615" s="138">
        <f>VLOOKUP(Table91213[[#This Row],[Date]],'DB Details'!$A:$L,12)</f>
        <v>48.7</v>
      </c>
    </row>
    <row r="616" spans="1:12" x14ac:dyDescent="0.2">
      <c r="A616" s="54">
        <v>36100</v>
      </c>
      <c r="B616" s="72">
        <f>VLOOKUP(Table91213[[#This Row],[Date]],'DB Details'!$A:$L,2)</f>
        <v>48.3</v>
      </c>
      <c r="C616" s="56">
        <f>VLOOKUP(Table91213[[#This Row],[Date]],'DB Details'!$A:$L,3)</f>
        <v>51.1</v>
      </c>
      <c r="D616" s="70">
        <f>VLOOKUP(Table91213[[#This Row],[Date]],'DB Details'!$A:$L,4)</f>
        <v>40.5</v>
      </c>
      <c r="E616" s="138">
        <f>VLOOKUP(Table91213[[#This Row],[Date]],'DB Details'!$A:$L,5)</f>
        <v>34.5</v>
      </c>
      <c r="F616" s="138">
        <f>VLOOKUP(Table91213[[#This Row],[Date]],'DB Details'!$A:$L,6)</f>
        <v>50.4</v>
      </c>
      <c r="G616" s="56">
        <f>VLOOKUP(Table91213[[#This Row],[Date]],'DB Details'!$A:$L,7)</f>
        <v>47.5</v>
      </c>
      <c r="H616" s="138">
        <f>VLOOKUP(Table91213[[#This Row],[Date]],'DB Details'!$A:$L,8)</f>
        <v>44.5</v>
      </c>
      <c r="I616" s="138">
        <f>VLOOKUP(Table91213[[#This Row],[Date]],'DB Details'!$A:$L,9)</f>
        <v>50.4</v>
      </c>
      <c r="J616" s="138">
        <f>VLOOKUP(Table91213[[#This Row],[Date]],'DB Details'!$A:$L,10)</f>
        <v>45.3</v>
      </c>
      <c r="K616" s="56">
        <f>VLOOKUP(Table91213[[#This Row],[Date]],'DB Details'!$A:$L,11)</f>
        <v>43.7</v>
      </c>
      <c r="L616" s="138">
        <f>VLOOKUP(Table91213[[#This Row],[Date]],'DB Details'!$A:$L,12)</f>
        <v>48.2</v>
      </c>
    </row>
    <row r="617" spans="1:12" x14ac:dyDescent="0.2">
      <c r="A617" s="54">
        <v>36130</v>
      </c>
      <c r="B617" s="72">
        <f>VLOOKUP(Table91213[[#This Row],[Date]],'DB Details'!$A:$L,2)</f>
        <v>49.7</v>
      </c>
      <c r="C617" s="56">
        <f>VLOOKUP(Table91213[[#This Row],[Date]],'DB Details'!$A:$L,3)</f>
        <v>50.5</v>
      </c>
      <c r="D617" s="70">
        <f>VLOOKUP(Table91213[[#This Row],[Date]],'DB Details'!$A:$L,4)</f>
        <v>37</v>
      </c>
      <c r="E617" s="138">
        <f>VLOOKUP(Table91213[[#This Row],[Date]],'DB Details'!$A:$L,5)</f>
        <v>31.9</v>
      </c>
      <c r="F617" s="138">
        <f>VLOOKUP(Table91213[[#This Row],[Date]],'DB Details'!$A:$L,6)</f>
        <v>47.7</v>
      </c>
      <c r="G617" s="56">
        <f>VLOOKUP(Table91213[[#This Row],[Date]],'DB Details'!$A:$L,7)</f>
        <v>47</v>
      </c>
      <c r="H617" s="138">
        <f>VLOOKUP(Table91213[[#This Row],[Date]],'DB Details'!$A:$L,8)</f>
        <v>42.7</v>
      </c>
      <c r="I617" s="138">
        <f>VLOOKUP(Table91213[[#This Row],[Date]],'DB Details'!$A:$L,9)</f>
        <v>48.5</v>
      </c>
      <c r="J617" s="138">
        <f>VLOOKUP(Table91213[[#This Row],[Date]],'DB Details'!$A:$L,10)</f>
        <v>41.9</v>
      </c>
      <c r="K617" s="56">
        <f>VLOOKUP(Table91213[[#This Row],[Date]],'DB Details'!$A:$L,11)</f>
        <v>46.2</v>
      </c>
      <c r="L617" s="138">
        <f>VLOOKUP(Table91213[[#This Row],[Date]],'DB Details'!$A:$L,12)</f>
        <v>46.8</v>
      </c>
    </row>
    <row r="618" spans="1:12" x14ac:dyDescent="0.2">
      <c r="A618" s="54">
        <v>36161</v>
      </c>
      <c r="B618" s="72">
        <f>VLOOKUP(Table91213[[#This Row],[Date]],'DB Details'!$A:$L,2)</f>
        <v>52.4</v>
      </c>
      <c r="C618" s="56">
        <f>VLOOKUP(Table91213[[#This Row],[Date]],'DB Details'!$A:$L,3)</f>
        <v>50.5</v>
      </c>
      <c r="D618" s="70">
        <f>VLOOKUP(Table91213[[#This Row],[Date]],'DB Details'!$A:$L,4)</f>
        <v>38</v>
      </c>
      <c r="E618" s="138">
        <f>VLOOKUP(Table91213[[#This Row],[Date]],'DB Details'!$A:$L,5)</f>
        <v>33.700000000000003</v>
      </c>
      <c r="F618" s="138">
        <f>VLOOKUP(Table91213[[#This Row],[Date]],'DB Details'!$A:$L,6)</f>
        <v>55.6</v>
      </c>
      <c r="G618" s="56">
        <f>VLOOKUP(Table91213[[#This Row],[Date]],'DB Details'!$A:$L,7)</f>
        <v>44</v>
      </c>
      <c r="H618" s="138">
        <f>VLOOKUP(Table91213[[#This Row],[Date]],'DB Details'!$A:$L,8)</f>
        <v>42.7</v>
      </c>
      <c r="I618" s="138">
        <f>VLOOKUP(Table91213[[#This Row],[Date]],'DB Details'!$A:$L,9)</f>
        <v>51</v>
      </c>
      <c r="J618" s="138">
        <f>VLOOKUP(Table91213[[#This Row],[Date]],'DB Details'!$A:$L,10)</f>
        <v>45.5</v>
      </c>
      <c r="K618" s="56">
        <f>VLOOKUP(Table91213[[#This Row],[Date]],'DB Details'!$A:$L,11)</f>
        <v>50</v>
      </c>
      <c r="L618" s="138">
        <f>VLOOKUP(Table91213[[#This Row],[Date]],'DB Details'!$A:$L,12)</f>
        <v>50.6</v>
      </c>
    </row>
    <row r="619" spans="1:12" x14ac:dyDescent="0.2">
      <c r="A619" s="54">
        <v>36192</v>
      </c>
      <c r="B619" s="72">
        <f>VLOOKUP(Table91213[[#This Row],[Date]],'DB Details'!$A:$L,2)</f>
        <v>55</v>
      </c>
      <c r="C619" s="56">
        <f>VLOOKUP(Table91213[[#This Row],[Date]],'DB Details'!$A:$L,3)</f>
        <v>54.6</v>
      </c>
      <c r="D619" s="70">
        <f>VLOOKUP(Table91213[[#This Row],[Date]],'DB Details'!$A:$L,4)</f>
        <v>48.5</v>
      </c>
      <c r="E619" s="138">
        <f>VLOOKUP(Table91213[[#This Row],[Date]],'DB Details'!$A:$L,5)</f>
        <v>35.200000000000003</v>
      </c>
      <c r="F619" s="138">
        <f>VLOOKUP(Table91213[[#This Row],[Date]],'DB Details'!$A:$L,6)</f>
        <v>56</v>
      </c>
      <c r="G619" s="56">
        <f>VLOOKUP(Table91213[[#This Row],[Date]],'DB Details'!$A:$L,7)</f>
        <v>43</v>
      </c>
      <c r="H619" s="138">
        <f>VLOOKUP(Table91213[[#This Row],[Date]],'DB Details'!$A:$L,8)</f>
        <v>43.5</v>
      </c>
      <c r="I619" s="138">
        <f>VLOOKUP(Table91213[[#This Row],[Date]],'DB Details'!$A:$L,9)</f>
        <v>50.8</v>
      </c>
      <c r="J619" s="138">
        <f>VLOOKUP(Table91213[[#This Row],[Date]],'DB Details'!$A:$L,10)</f>
        <v>45.8</v>
      </c>
      <c r="K619" s="56">
        <f>VLOOKUP(Table91213[[#This Row],[Date]],'DB Details'!$A:$L,11)</f>
        <v>53.3</v>
      </c>
      <c r="L619" s="138">
        <f>VLOOKUP(Table91213[[#This Row],[Date]],'DB Details'!$A:$L,12)</f>
        <v>51.7</v>
      </c>
    </row>
    <row r="620" spans="1:12" x14ac:dyDescent="0.2">
      <c r="A620" s="54">
        <v>36220</v>
      </c>
      <c r="B620" s="72">
        <f>VLOOKUP(Table91213[[#This Row],[Date]],'DB Details'!$A:$L,2)</f>
        <v>55.9</v>
      </c>
      <c r="C620" s="56">
        <f>VLOOKUP(Table91213[[#This Row],[Date]],'DB Details'!$A:$L,3)</f>
        <v>52.8</v>
      </c>
      <c r="D620" s="70">
        <f>VLOOKUP(Table91213[[#This Row],[Date]],'DB Details'!$A:$L,4)</f>
        <v>52</v>
      </c>
      <c r="E620" s="138">
        <f>VLOOKUP(Table91213[[#This Row],[Date]],'DB Details'!$A:$L,5)</f>
        <v>42.5</v>
      </c>
      <c r="F620" s="138">
        <f>VLOOKUP(Table91213[[#This Row],[Date]],'DB Details'!$A:$L,6)</f>
        <v>55.7</v>
      </c>
      <c r="G620" s="56">
        <f>VLOOKUP(Table91213[[#This Row],[Date]],'DB Details'!$A:$L,7)</f>
        <v>43.5</v>
      </c>
      <c r="H620" s="138">
        <f>VLOOKUP(Table91213[[#This Row],[Date]],'DB Details'!$A:$L,8)</f>
        <v>43.7</v>
      </c>
      <c r="I620" s="138">
        <f>VLOOKUP(Table91213[[#This Row],[Date]],'DB Details'!$A:$L,9)</f>
        <v>52.3</v>
      </c>
      <c r="J620" s="138">
        <f>VLOOKUP(Table91213[[#This Row],[Date]],'DB Details'!$A:$L,10)</f>
        <v>47.6</v>
      </c>
      <c r="K620" s="56">
        <f>VLOOKUP(Table91213[[#This Row],[Date]],'DB Details'!$A:$L,11)</f>
        <v>50.1</v>
      </c>
      <c r="L620" s="138">
        <f>VLOOKUP(Table91213[[#This Row],[Date]],'DB Details'!$A:$L,12)</f>
        <v>52.4</v>
      </c>
    </row>
    <row r="621" spans="1:12" x14ac:dyDescent="0.2">
      <c r="A621" s="54">
        <v>36251</v>
      </c>
      <c r="B621" s="72">
        <f>VLOOKUP(Table91213[[#This Row],[Date]],'DB Details'!$A:$L,2)</f>
        <v>54</v>
      </c>
      <c r="C621" s="56">
        <f>VLOOKUP(Table91213[[#This Row],[Date]],'DB Details'!$A:$L,3)</f>
        <v>51.6</v>
      </c>
      <c r="D621" s="70">
        <f>VLOOKUP(Table91213[[#This Row],[Date]],'DB Details'!$A:$L,4)</f>
        <v>53</v>
      </c>
      <c r="E621" s="138">
        <f>VLOOKUP(Table91213[[#This Row],[Date]],'DB Details'!$A:$L,5)</f>
        <v>47.4</v>
      </c>
      <c r="F621" s="138">
        <f>VLOOKUP(Table91213[[#This Row],[Date]],'DB Details'!$A:$L,6)</f>
        <v>57.2</v>
      </c>
      <c r="G621" s="56">
        <f>VLOOKUP(Table91213[[#This Row],[Date]],'DB Details'!$A:$L,7)</f>
        <v>45</v>
      </c>
      <c r="H621" s="138">
        <f>VLOOKUP(Table91213[[#This Row],[Date]],'DB Details'!$A:$L,8)</f>
        <v>46.8</v>
      </c>
      <c r="I621" s="138">
        <f>VLOOKUP(Table91213[[#This Row],[Date]],'DB Details'!$A:$L,9)</f>
        <v>49.5</v>
      </c>
      <c r="J621" s="138">
        <f>VLOOKUP(Table91213[[#This Row],[Date]],'DB Details'!$A:$L,10)</f>
        <v>48.8</v>
      </c>
      <c r="K621" s="56">
        <f>VLOOKUP(Table91213[[#This Row],[Date]],'DB Details'!$A:$L,11)</f>
        <v>51.1</v>
      </c>
      <c r="L621" s="138">
        <f>VLOOKUP(Table91213[[#This Row],[Date]],'DB Details'!$A:$L,12)</f>
        <v>52.3</v>
      </c>
    </row>
    <row r="622" spans="1:12" x14ac:dyDescent="0.2">
      <c r="A622" s="54">
        <v>36281</v>
      </c>
      <c r="B622" s="72">
        <f>VLOOKUP(Table91213[[#This Row],[Date]],'DB Details'!$A:$L,2)</f>
        <v>57.8</v>
      </c>
      <c r="C622" s="56">
        <f>VLOOKUP(Table91213[[#This Row],[Date]],'DB Details'!$A:$L,3)</f>
        <v>53.1</v>
      </c>
      <c r="D622" s="70">
        <f>VLOOKUP(Table91213[[#This Row],[Date]],'DB Details'!$A:$L,4)</f>
        <v>55.5</v>
      </c>
      <c r="E622" s="138">
        <f>VLOOKUP(Table91213[[#This Row],[Date]],'DB Details'!$A:$L,5)</f>
        <v>51.2</v>
      </c>
      <c r="F622" s="138">
        <f>VLOOKUP(Table91213[[#This Row],[Date]],'DB Details'!$A:$L,6)</f>
        <v>58.5</v>
      </c>
      <c r="G622" s="56">
        <f>VLOOKUP(Table91213[[#This Row],[Date]],'DB Details'!$A:$L,7)</f>
        <v>45.5</v>
      </c>
      <c r="H622" s="138">
        <f>VLOOKUP(Table91213[[#This Row],[Date]],'DB Details'!$A:$L,8)</f>
        <v>43.6</v>
      </c>
      <c r="I622" s="138">
        <f>VLOOKUP(Table91213[[#This Row],[Date]],'DB Details'!$A:$L,9)</f>
        <v>52.1</v>
      </c>
      <c r="J622" s="138">
        <f>VLOOKUP(Table91213[[#This Row],[Date]],'DB Details'!$A:$L,10)</f>
        <v>51.1</v>
      </c>
      <c r="K622" s="56">
        <f>VLOOKUP(Table91213[[#This Row],[Date]],'DB Details'!$A:$L,11)</f>
        <v>50.9</v>
      </c>
      <c r="L622" s="138">
        <f>VLOOKUP(Table91213[[#This Row],[Date]],'DB Details'!$A:$L,12)</f>
        <v>54.3</v>
      </c>
    </row>
    <row r="623" spans="1:12" x14ac:dyDescent="0.2">
      <c r="A623" s="54">
        <v>36312</v>
      </c>
      <c r="B623" s="72">
        <f>VLOOKUP(Table91213[[#This Row],[Date]],'DB Details'!$A:$L,2)</f>
        <v>59.4</v>
      </c>
      <c r="C623" s="56">
        <f>VLOOKUP(Table91213[[#This Row],[Date]],'DB Details'!$A:$L,3)</f>
        <v>52.2</v>
      </c>
      <c r="D623" s="70">
        <f>VLOOKUP(Table91213[[#This Row],[Date]],'DB Details'!$A:$L,4)</f>
        <v>54.5</v>
      </c>
      <c r="E623" s="138">
        <f>VLOOKUP(Table91213[[#This Row],[Date]],'DB Details'!$A:$L,5)</f>
        <v>54.2</v>
      </c>
      <c r="F623" s="138">
        <f>VLOOKUP(Table91213[[#This Row],[Date]],'DB Details'!$A:$L,6)</f>
        <v>61.6</v>
      </c>
      <c r="G623" s="56">
        <f>VLOOKUP(Table91213[[#This Row],[Date]],'DB Details'!$A:$L,7)</f>
        <v>43.5</v>
      </c>
      <c r="H623" s="138">
        <f>VLOOKUP(Table91213[[#This Row],[Date]],'DB Details'!$A:$L,8)</f>
        <v>44.7</v>
      </c>
      <c r="I623" s="138">
        <f>VLOOKUP(Table91213[[#This Row],[Date]],'DB Details'!$A:$L,9)</f>
        <v>52.6</v>
      </c>
      <c r="J623" s="138">
        <f>VLOOKUP(Table91213[[#This Row],[Date]],'DB Details'!$A:$L,10)</f>
        <v>51.3</v>
      </c>
      <c r="K623" s="56">
        <f>VLOOKUP(Table91213[[#This Row],[Date]],'DB Details'!$A:$L,11)</f>
        <v>52.4</v>
      </c>
      <c r="L623" s="138">
        <f>VLOOKUP(Table91213[[#This Row],[Date]],'DB Details'!$A:$L,12)</f>
        <v>55.8</v>
      </c>
    </row>
    <row r="624" spans="1:12" x14ac:dyDescent="0.2">
      <c r="A624" s="54">
        <v>36342</v>
      </c>
      <c r="B624" s="72">
        <f>VLOOKUP(Table91213[[#This Row],[Date]],'DB Details'!$A:$L,2)</f>
        <v>54.6</v>
      </c>
      <c r="C624" s="56">
        <f>VLOOKUP(Table91213[[#This Row],[Date]],'DB Details'!$A:$L,3)</f>
        <v>54.1</v>
      </c>
      <c r="D624" s="70">
        <f>VLOOKUP(Table91213[[#This Row],[Date]],'DB Details'!$A:$L,4)</f>
        <v>50.5</v>
      </c>
      <c r="E624" s="138">
        <f>VLOOKUP(Table91213[[#This Row],[Date]],'DB Details'!$A:$L,5)</f>
        <v>55.5</v>
      </c>
      <c r="F624" s="138">
        <f>VLOOKUP(Table91213[[#This Row],[Date]],'DB Details'!$A:$L,6)</f>
        <v>58.1</v>
      </c>
      <c r="G624" s="56">
        <f>VLOOKUP(Table91213[[#This Row],[Date]],'DB Details'!$A:$L,7)</f>
        <v>45</v>
      </c>
      <c r="H624" s="138">
        <f>VLOOKUP(Table91213[[#This Row],[Date]],'DB Details'!$A:$L,8)</f>
        <v>44.9</v>
      </c>
      <c r="I624" s="138">
        <f>VLOOKUP(Table91213[[#This Row],[Date]],'DB Details'!$A:$L,9)</f>
        <v>54</v>
      </c>
      <c r="J624" s="138">
        <f>VLOOKUP(Table91213[[#This Row],[Date]],'DB Details'!$A:$L,10)</f>
        <v>50.4</v>
      </c>
      <c r="K624" s="56">
        <f>VLOOKUP(Table91213[[#This Row],[Date]],'DB Details'!$A:$L,11)</f>
        <v>51.1</v>
      </c>
      <c r="L624" s="138">
        <f>VLOOKUP(Table91213[[#This Row],[Date]],'DB Details'!$A:$L,12)</f>
        <v>53.6</v>
      </c>
    </row>
    <row r="625" spans="1:12" x14ac:dyDescent="0.2">
      <c r="A625" s="54">
        <v>36373</v>
      </c>
      <c r="B625" s="72">
        <f>VLOOKUP(Table91213[[#This Row],[Date]],'DB Details'!$A:$L,2)</f>
        <v>57.5</v>
      </c>
      <c r="C625" s="56">
        <f>VLOOKUP(Table91213[[#This Row],[Date]],'DB Details'!$A:$L,3)</f>
        <v>53.7</v>
      </c>
      <c r="D625" s="70">
        <f>VLOOKUP(Table91213[[#This Row],[Date]],'DB Details'!$A:$L,4)</f>
        <v>52.5</v>
      </c>
      <c r="E625" s="138">
        <f>VLOOKUP(Table91213[[#This Row],[Date]],'DB Details'!$A:$L,5)</f>
        <v>60.6</v>
      </c>
      <c r="F625" s="138">
        <f>VLOOKUP(Table91213[[#This Row],[Date]],'DB Details'!$A:$L,6)</f>
        <v>58.3</v>
      </c>
      <c r="G625" s="56">
        <f>VLOOKUP(Table91213[[#This Row],[Date]],'DB Details'!$A:$L,7)</f>
        <v>45.5</v>
      </c>
      <c r="H625" s="138">
        <f>VLOOKUP(Table91213[[#This Row],[Date]],'DB Details'!$A:$L,8)</f>
        <v>46.2</v>
      </c>
      <c r="I625" s="138">
        <f>VLOOKUP(Table91213[[#This Row],[Date]],'DB Details'!$A:$L,9)</f>
        <v>51.4</v>
      </c>
      <c r="J625" s="138">
        <f>VLOOKUP(Table91213[[#This Row],[Date]],'DB Details'!$A:$L,10)</f>
        <v>53.1</v>
      </c>
      <c r="K625" s="56">
        <f>VLOOKUP(Table91213[[#This Row],[Date]],'DB Details'!$A:$L,11)</f>
        <v>54.4</v>
      </c>
      <c r="L625" s="138">
        <f>VLOOKUP(Table91213[[#This Row],[Date]],'DB Details'!$A:$L,12)</f>
        <v>54.8</v>
      </c>
    </row>
    <row r="626" spans="1:12" x14ac:dyDescent="0.2">
      <c r="A626" s="54">
        <v>36404</v>
      </c>
      <c r="B626" s="72">
        <f>VLOOKUP(Table91213[[#This Row],[Date]],'DB Details'!$A:$L,2)</f>
        <v>63.5</v>
      </c>
      <c r="C626" s="56">
        <f>VLOOKUP(Table91213[[#This Row],[Date]],'DB Details'!$A:$L,3)</f>
        <v>54.2</v>
      </c>
      <c r="D626" s="70">
        <f>VLOOKUP(Table91213[[#This Row],[Date]],'DB Details'!$A:$L,4)</f>
        <v>54.5</v>
      </c>
      <c r="E626" s="138">
        <f>VLOOKUP(Table91213[[#This Row],[Date]],'DB Details'!$A:$L,5)</f>
        <v>65.8</v>
      </c>
      <c r="F626" s="138">
        <f>VLOOKUP(Table91213[[#This Row],[Date]],'DB Details'!$A:$L,6)</f>
        <v>59.9</v>
      </c>
      <c r="G626" s="56">
        <f>VLOOKUP(Table91213[[#This Row],[Date]],'DB Details'!$A:$L,7)</f>
        <v>43.5</v>
      </c>
      <c r="H626" s="138">
        <f>VLOOKUP(Table91213[[#This Row],[Date]],'DB Details'!$A:$L,8)</f>
        <v>43.8</v>
      </c>
      <c r="I626" s="138">
        <f>VLOOKUP(Table91213[[#This Row],[Date]],'DB Details'!$A:$L,9)</f>
        <v>55.8</v>
      </c>
      <c r="J626" s="138">
        <f>VLOOKUP(Table91213[[#This Row],[Date]],'DB Details'!$A:$L,10)</f>
        <v>51.3</v>
      </c>
      <c r="K626" s="56">
        <f>VLOOKUP(Table91213[[#This Row],[Date]],'DB Details'!$A:$L,11)</f>
        <v>55.8</v>
      </c>
      <c r="L626" s="138">
        <f>VLOOKUP(Table91213[[#This Row],[Date]],'DB Details'!$A:$L,12)</f>
        <v>57</v>
      </c>
    </row>
    <row r="627" spans="1:12" x14ac:dyDescent="0.2">
      <c r="A627" s="54">
        <v>36434</v>
      </c>
      <c r="B627" s="72">
        <f>VLOOKUP(Table91213[[#This Row],[Date]],'DB Details'!$A:$L,2)</f>
        <v>61.3</v>
      </c>
      <c r="C627" s="56">
        <f>VLOOKUP(Table91213[[#This Row],[Date]],'DB Details'!$A:$L,3)</f>
        <v>54.3</v>
      </c>
      <c r="D627" s="70">
        <f>VLOOKUP(Table91213[[#This Row],[Date]],'DB Details'!$A:$L,4)</f>
        <v>54</v>
      </c>
      <c r="E627" s="138">
        <f>VLOOKUP(Table91213[[#This Row],[Date]],'DB Details'!$A:$L,5)</f>
        <v>68.8</v>
      </c>
      <c r="F627" s="138">
        <f>VLOOKUP(Table91213[[#This Row],[Date]],'DB Details'!$A:$L,6)</f>
        <v>59.7</v>
      </c>
      <c r="G627" s="56">
        <f>VLOOKUP(Table91213[[#This Row],[Date]],'DB Details'!$A:$L,7)</f>
        <v>44.5</v>
      </c>
      <c r="H627" s="138">
        <f>VLOOKUP(Table91213[[#This Row],[Date]],'DB Details'!$A:$L,8)</f>
        <v>48</v>
      </c>
      <c r="I627" s="138">
        <f>VLOOKUP(Table91213[[#This Row],[Date]],'DB Details'!$A:$L,9)</f>
        <v>56.2</v>
      </c>
      <c r="J627" s="138">
        <f>VLOOKUP(Table91213[[#This Row],[Date]],'DB Details'!$A:$L,10)</f>
        <v>53</v>
      </c>
      <c r="K627" s="56">
        <f>VLOOKUP(Table91213[[#This Row],[Date]],'DB Details'!$A:$L,11)</f>
        <v>54.9</v>
      </c>
      <c r="L627" s="138">
        <f>VLOOKUP(Table91213[[#This Row],[Date]],'DB Details'!$A:$L,12)</f>
        <v>57.2</v>
      </c>
    </row>
    <row r="628" spans="1:12" x14ac:dyDescent="0.2">
      <c r="A628" s="54">
        <v>36465</v>
      </c>
      <c r="B628" s="72">
        <f>VLOOKUP(Table91213[[#This Row],[Date]],'DB Details'!$A:$L,2)</f>
        <v>63.1</v>
      </c>
      <c r="C628" s="56">
        <f>VLOOKUP(Table91213[[#This Row],[Date]],'DB Details'!$A:$L,3)</f>
        <v>52.7</v>
      </c>
      <c r="D628" s="70">
        <f>VLOOKUP(Table91213[[#This Row],[Date]],'DB Details'!$A:$L,4)</f>
        <v>58.5</v>
      </c>
      <c r="E628" s="138">
        <f>VLOOKUP(Table91213[[#This Row],[Date]],'DB Details'!$A:$L,5)</f>
        <v>68.099999999999994</v>
      </c>
      <c r="F628" s="138">
        <f>VLOOKUP(Table91213[[#This Row],[Date]],'DB Details'!$A:$L,6)</f>
        <v>60.2</v>
      </c>
      <c r="G628" s="56">
        <f>VLOOKUP(Table91213[[#This Row],[Date]],'DB Details'!$A:$L,7)</f>
        <v>48.5</v>
      </c>
      <c r="H628" s="138">
        <f>VLOOKUP(Table91213[[#This Row],[Date]],'DB Details'!$A:$L,8)</f>
        <v>49.7</v>
      </c>
      <c r="I628" s="138">
        <f>VLOOKUP(Table91213[[#This Row],[Date]],'DB Details'!$A:$L,9)</f>
        <v>56.8</v>
      </c>
      <c r="J628" s="138">
        <f>VLOOKUP(Table91213[[#This Row],[Date]],'DB Details'!$A:$L,10)</f>
        <v>53.1</v>
      </c>
      <c r="K628" s="56">
        <f>VLOOKUP(Table91213[[#This Row],[Date]],'DB Details'!$A:$L,11)</f>
        <v>55.8</v>
      </c>
      <c r="L628" s="138">
        <f>VLOOKUP(Table91213[[#This Row],[Date]],'DB Details'!$A:$L,12)</f>
        <v>58.1</v>
      </c>
    </row>
    <row r="629" spans="1:12" x14ac:dyDescent="0.2">
      <c r="A629" s="54">
        <v>36495</v>
      </c>
      <c r="B629" s="72">
        <f>VLOOKUP(Table91213[[#This Row],[Date]],'DB Details'!$A:$L,2)</f>
        <v>60.3</v>
      </c>
      <c r="C629" s="56">
        <f>VLOOKUP(Table91213[[#This Row],[Date]],'DB Details'!$A:$L,3)</f>
        <v>52</v>
      </c>
      <c r="D629" s="70">
        <f>VLOOKUP(Table91213[[#This Row],[Date]],'DB Details'!$A:$L,4)</f>
        <v>50</v>
      </c>
      <c r="E629" s="138">
        <f>VLOOKUP(Table91213[[#This Row],[Date]],'DB Details'!$A:$L,5)</f>
        <v>67.400000000000006</v>
      </c>
      <c r="F629" s="138">
        <f>VLOOKUP(Table91213[[#This Row],[Date]],'DB Details'!$A:$L,6)</f>
        <v>60.6</v>
      </c>
      <c r="G629" s="56">
        <f>VLOOKUP(Table91213[[#This Row],[Date]],'DB Details'!$A:$L,7)</f>
        <v>48.5</v>
      </c>
      <c r="H629" s="138">
        <f>VLOOKUP(Table91213[[#This Row],[Date]],'DB Details'!$A:$L,8)</f>
        <v>49</v>
      </c>
      <c r="I629" s="138">
        <f>VLOOKUP(Table91213[[#This Row],[Date]],'DB Details'!$A:$L,9)</f>
        <v>56.7</v>
      </c>
      <c r="J629" s="138">
        <f>VLOOKUP(Table91213[[#This Row],[Date]],'DB Details'!$A:$L,10)</f>
        <v>55.7</v>
      </c>
      <c r="K629" s="56">
        <f>VLOOKUP(Table91213[[#This Row],[Date]],'DB Details'!$A:$L,11)</f>
        <v>55</v>
      </c>
      <c r="L629" s="138">
        <f>VLOOKUP(Table91213[[#This Row],[Date]],'DB Details'!$A:$L,12)</f>
        <v>57.8</v>
      </c>
    </row>
    <row r="630" spans="1:12" x14ac:dyDescent="0.2">
      <c r="A630" s="54">
        <v>36526</v>
      </c>
      <c r="B630" s="72">
        <f>VLOOKUP(Table91213[[#This Row],[Date]],'DB Details'!$A:$L,2)</f>
        <v>60.4</v>
      </c>
      <c r="C630" s="56">
        <f>VLOOKUP(Table91213[[#This Row],[Date]],'DB Details'!$A:$L,3)</f>
        <v>52.9</v>
      </c>
      <c r="D630" s="70">
        <f>VLOOKUP(Table91213[[#This Row],[Date]],'DB Details'!$A:$L,4)</f>
        <v>52</v>
      </c>
      <c r="E630" s="138">
        <f>VLOOKUP(Table91213[[#This Row],[Date]],'DB Details'!$A:$L,5)</f>
        <v>72.400000000000006</v>
      </c>
      <c r="F630" s="138">
        <f>VLOOKUP(Table91213[[#This Row],[Date]],'DB Details'!$A:$L,6)</f>
        <v>57.8</v>
      </c>
      <c r="G630" s="56">
        <f>VLOOKUP(Table91213[[#This Row],[Date]],'DB Details'!$A:$L,7)</f>
        <v>46.5</v>
      </c>
      <c r="H630" s="138">
        <f>VLOOKUP(Table91213[[#This Row],[Date]],'DB Details'!$A:$L,8)</f>
        <v>52.8</v>
      </c>
      <c r="I630" s="138">
        <f>VLOOKUP(Table91213[[#This Row],[Date]],'DB Details'!$A:$L,9)</f>
        <v>55</v>
      </c>
      <c r="J630" s="138">
        <f>VLOOKUP(Table91213[[#This Row],[Date]],'DB Details'!$A:$L,10)</f>
        <v>52.8</v>
      </c>
      <c r="K630" s="56">
        <f>VLOOKUP(Table91213[[#This Row],[Date]],'DB Details'!$A:$L,11)</f>
        <v>53.4</v>
      </c>
      <c r="L630" s="138">
        <f>VLOOKUP(Table91213[[#This Row],[Date]],'DB Details'!$A:$L,12)</f>
        <v>56.7</v>
      </c>
    </row>
    <row r="631" spans="1:12" x14ac:dyDescent="0.2">
      <c r="A631" s="54">
        <v>36557</v>
      </c>
      <c r="B631" s="72">
        <f>VLOOKUP(Table91213[[#This Row],[Date]],'DB Details'!$A:$L,2)</f>
        <v>58.7</v>
      </c>
      <c r="C631" s="56">
        <f>VLOOKUP(Table91213[[#This Row],[Date]],'DB Details'!$A:$L,3)</f>
        <v>53</v>
      </c>
      <c r="D631" s="70">
        <f>VLOOKUP(Table91213[[#This Row],[Date]],'DB Details'!$A:$L,4)</f>
        <v>54</v>
      </c>
      <c r="E631" s="138">
        <f>VLOOKUP(Table91213[[#This Row],[Date]],'DB Details'!$A:$L,5)</f>
        <v>71.599999999999994</v>
      </c>
      <c r="F631" s="138">
        <f>VLOOKUP(Table91213[[#This Row],[Date]],'DB Details'!$A:$L,6)</f>
        <v>59.1</v>
      </c>
      <c r="G631" s="56">
        <f>VLOOKUP(Table91213[[#This Row],[Date]],'DB Details'!$A:$L,7)</f>
        <v>48</v>
      </c>
      <c r="H631" s="138">
        <f>VLOOKUP(Table91213[[#This Row],[Date]],'DB Details'!$A:$L,8)</f>
        <v>44.9</v>
      </c>
      <c r="I631" s="138">
        <f>VLOOKUP(Table91213[[#This Row],[Date]],'DB Details'!$A:$L,9)</f>
        <v>54.4</v>
      </c>
      <c r="J631" s="138">
        <f>VLOOKUP(Table91213[[#This Row],[Date]],'DB Details'!$A:$L,10)</f>
        <v>53.6</v>
      </c>
      <c r="K631" s="56">
        <f>VLOOKUP(Table91213[[#This Row],[Date]],'DB Details'!$A:$L,11)</f>
        <v>54.2</v>
      </c>
      <c r="L631" s="138">
        <f>VLOOKUP(Table91213[[#This Row],[Date]],'DB Details'!$A:$L,12)</f>
        <v>55.8</v>
      </c>
    </row>
    <row r="632" spans="1:12" x14ac:dyDescent="0.2">
      <c r="A632" s="54">
        <v>36586</v>
      </c>
      <c r="B632" s="72">
        <f>VLOOKUP(Table91213[[#This Row],[Date]],'DB Details'!$A:$L,2)</f>
        <v>56.2</v>
      </c>
      <c r="C632" s="56">
        <f>VLOOKUP(Table91213[[#This Row],[Date]],'DB Details'!$A:$L,3)</f>
        <v>53.5</v>
      </c>
      <c r="D632" s="70">
        <f>VLOOKUP(Table91213[[#This Row],[Date]],'DB Details'!$A:$L,4)</f>
        <v>51</v>
      </c>
      <c r="E632" s="138">
        <f>VLOOKUP(Table91213[[#This Row],[Date]],'DB Details'!$A:$L,5)</f>
        <v>78.7</v>
      </c>
      <c r="F632" s="138">
        <f>VLOOKUP(Table91213[[#This Row],[Date]],'DB Details'!$A:$L,6)</f>
        <v>59.5</v>
      </c>
      <c r="G632" s="56">
        <f>VLOOKUP(Table91213[[#This Row],[Date]],'DB Details'!$A:$L,7)</f>
        <v>48</v>
      </c>
      <c r="H632" s="138">
        <f>VLOOKUP(Table91213[[#This Row],[Date]],'DB Details'!$A:$L,8)</f>
        <v>47.5</v>
      </c>
      <c r="I632" s="138">
        <f>VLOOKUP(Table91213[[#This Row],[Date]],'DB Details'!$A:$L,9)</f>
        <v>54.3</v>
      </c>
      <c r="J632" s="138">
        <f>VLOOKUP(Table91213[[#This Row],[Date]],'DB Details'!$A:$L,10)</f>
        <v>51.2</v>
      </c>
      <c r="K632" s="56">
        <f>VLOOKUP(Table91213[[#This Row],[Date]],'DB Details'!$A:$L,11)</f>
        <v>54.8</v>
      </c>
      <c r="L632" s="138">
        <f>VLOOKUP(Table91213[[#This Row],[Date]],'DB Details'!$A:$L,12)</f>
        <v>54.9</v>
      </c>
    </row>
    <row r="633" spans="1:12" x14ac:dyDescent="0.2">
      <c r="A633" s="54">
        <v>36617</v>
      </c>
      <c r="B633" s="72">
        <f>VLOOKUP(Table91213[[#This Row],[Date]],'DB Details'!$A:$L,2)</f>
        <v>55.4</v>
      </c>
      <c r="C633" s="56">
        <f>VLOOKUP(Table91213[[#This Row],[Date]],'DB Details'!$A:$L,3)</f>
        <v>53.8</v>
      </c>
      <c r="D633" s="70">
        <f>VLOOKUP(Table91213[[#This Row],[Date]],'DB Details'!$A:$L,4)</f>
        <v>51</v>
      </c>
      <c r="E633" s="138">
        <f>VLOOKUP(Table91213[[#This Row],[Date]],'DB Details'!$A:$L,5)</f>
        <v>71.2</v>
      </c>
      <c r="F633" s="138">
        <f>VLOOKUP(Table91213[[#This Row],[Date]],'DB Details'!$A:$L,6)</f>
        <v>58.1</v>
      </c>
      <c r="G633" s="56">
        <f>VLOOKUP(Table91213[[#This Row],[Date]],'DB Details'!$A:$L,7)</f>
        <v>47</v>
      </c>
      <c r="H633" s="138">
        <f>VLOOKUP(Table91213[[#This Row],[Date]],'DB Details'!$A:$L,8)</f>
        <v>46.1</v>
      </c>
      <c r="I633" s="138">
        <f>VLOOKUP(Table91213[[#This Row],[Date]],'DB Details'!$A:$L,9)</f>
        <v>55.4</v>
      </c>
      <c r="J633" s="138">
        <f>VLOOKUP(Table91213[[#This Row],[Date]],'DB Details'!$A:$L,10)</f>
        <v>53.2</v>
      </c>
      <c r="K633" s="56">
        <f>VLOOKUP(Table91213[[#This Row],[Date]],'DB Details'!$A:$L,11)</f>
        <v>51.5</v>
      </c>
      <c r="L633" s="138">
        <f>VLOOKUP(Table91213[[#This Row],[Date]],'DB Details'!$A:$L,12)</f>
        <v>54.7</v>
      </c>
    </row>
    <row r="634" spans="1:12" x14ac:dyDescent="0.2">
      <c r="A634" s="54">
        <v>36647</v>
      </c>
      <c r="B634" s="72">
        <f>VLOOKUP(Table91213[[#This Row],[Date]],'DB Details'!$A:$L,2)</f>
        <v>51.5</v>
      </c>
      <c r="C634" s="56">
        <f>VLOOKUP(Table91213[[#This Row],[Date]],'DB Details'!$A:$L,3)</f>
        <v>54.2</v>
      </c>
      <c r="D634" s="70">
        <f>VLOOKUP(Table91213[[#This Row],[Date]],'DB Details'!$A:$L,4)</f>
        <v>49</v>
      </c>
      <c r="E634" s="138">
        <f>VLOOKUP(Table91213[[#This Row],[Date]],'DB Details'!$A:$L,5)</f>
        <v>65.7</v>
      </c>
      <c r="F634" s="138">
        <f>VLOOKUP(Table91213[[#This Row],[Date]],'DB Details'!$A:$L,6)</f>
        <v>56.4</v>
      </c>
      <c r="G634" s="56">
        <f>VLOOKUP(Table91213[[#This Row],[Date]],'DB Details'!$A:$L,7)</f>
        <v>50.5</v>
      </c>
      <c r="H634" s="138">
        <f>VLOOKUP(Table91213[[#This Row],[Date]],'DB Details'!$A:$L,8)</f>
        <v>46.9</v>
      </c>
      <c r="I634" s="138">
        <f>VLOOKUP(Table91213[[#This Row],[Date]],'DB Details'!$A:$L,9)</f>
        <v>55.4</v>
      </c>
      <c r="J634" s="138">
        <f>VLOOKUP(Table91213[[#This Row],[Date]],'DB Details'!$A:$L,10)</f>
        <v>53</v>
      </c>
      <c r="K634" s="56">
        <f>VLOOKUP(Table91213[[#This Row],[Date]],'DB Details'!$A:$L,11)</f>
        <v>56.4</v>
      </c>
      <c r="L634" s="138">
        <f>VLOOKUP(Table91213[[#This Row],[Date]],'DB Details'!$A:$L,12)</f>
        <v>53.2</v>
      </c>
    </row>
    <row r="635" spans="1:12" x14ac:dyDescent="0.2">
      <c r="A635" s="54">
        <v>36678</v>
      </c>
      <c r="B635" s="72">
        <f>VLOOKUP(Table91213[[#This Row],[Date]],'DB Details'!$A:$L,2)</f>
        <v>50</v>
      </c>
      <c r="C635" s="56">
        <f>VLOOKUP(Table91213[[#This Row],[Date]],'DB Details'!$A:$L,3)</f>
        <v>55.7</v>
      </c>
      <c r="D635" s="70">
        <f>VLOOKUP(Table91213[[#This Row],[Date]],'DB Details'!$A:$L,4)</f>
        <v>48.5</v>
      </c>
      <c r="E635" s="138">
        <f>VLOOKUP(Table91213[[#This Row],[Date]],'DB Details'!$A:$L,5)</f>
        <v>62.9</v>
      </c>
      <c r="F635" s="138">
        <f>VLOOKUP(Table91213[[#This Row],[Date]],'DB Details'!$A:$L,6)</f>
        <v>53.4</v>
      </c>
      <c r="G635" s="56">
        <f>VLOOKUP(Table91213[[#This Row],[Date]],'DB Details'!$A:$L,7)</f>
        <v>47</v>
      </c>
      <c r="H635" s="138">
        <f>VLOOKUP(Table91213[[#This Row],[Date]],'DB Details'!$A:$L,8)</f>
        <v>47</v>
      </c>
      <c r="I635" s="138">
        <f>VLOOKUP(Table91213[[#This Row],[Date]],'DB Details'!$A:$L,9)</f>
        <v>54.5</v>
      </c>
      <c r="J635" s="138">
        <f>VLOOKUP(Table91213[[#This Row],[Date]],'DB Details'!$A:$L,10)</f>
        <v>50.7</v>
      </c>
      <c r="K635" s="56">
        <f>VLOOKUP(Table91213[[#This Row],[Date]],'DB Details'!$A:$L,11)</f>
        <v>52.8</v>
      </c>
      <c r="L635" s="138">
        <f>VLOOKUP(Table91213[[#This Row],[Date]],'DB Details'!$A:$L,12)</f>
        <v>51.4</v>
      </c>
    </row>
    <row r="636" spans="1:12" x14ac:dyDescent="0.2">
      <c r="A636" s="54">
        <v>36708</v>
      </c>
      <c r="B636" s="72">
        <f>VLOOKUP(Table91213[[#This Row],[Date]],'DB Details'!$A:$L,2)</f>
        <v>52</v>
      </c>
      <c r="C636" s="56">
        <f>VLOOKUP(Table91213[[#This Row],[Date]],'DB Details'!$A:$L,3)</f>
        <v>50.8</v>
      </c>
      <c r="D636" s="70">
        <f>VLOOKUP(Table91213[[#This Row],[Date]],'DB Details'!$A:$L,4)</f>
        <v>45</v>
      </c>
      <c r="E636" s="138">
        <f>VLOOKUP(Table91213[[#This Row],[Date]],'DB Details'!$A:$L,5)</f>
        <v>63.4</v>
      </c>
      <c r="F636" s="138">
        <f>VLOOKUP(Table91213[[#This Row],[Date]],'DB Details'!$A:$L,6)</f>
        <v>53.7</v>
      </c>
      <c r="G636" s="56">
        <f>VLOOKUP(Table91213[[#This Row],[Date]],'DB Details'!$A:$L,7)</f>
        <v>49.5</v>
      </c>
      <c r="H636" s="138">
        <f>VLOOKUP(Table91213[[#This Row],[Date]],'DB Details'!$A:$L,8)</f>
        <v>48.5</v>
      </c>
      <c r="I636" s="138">
        <f>VLOOKUP(Table91213[[#This Row],[Date]],'DB Details'!$A:$L,9)</f>
        <v>53.9</v>
      </c>
      <c r="J636" s="138">
        <f>VLOOKUP(Table91213[[#This Row],[Date]],'DB Details'!$A:$L,10)</f>
        <v>52.5</v>
      </c>
      <c r="K636" s="56">
        <f>VLOOKUP(Table91213[[#This Row],[Date]],'DB Details'!$A:$L,11)</f>
        <v>51.7</v>
      </c>
      <c r="L636" s="138">
        <f>VLOOKUP(Table91213[[#This Row],[Date]],'DB Details'!$A:$L,12)</f>
        <v>52.5</v>
      </c>
    </row>
    <row r="637" spans="1:12" x14ac:dyDescent="0.2">
      <c r="A637" s="54">
        <v>36739</v>
      </c>
      <c r="B637" s="72">
        <f>VLOOKUP(Table91213[[#This Row],[Date]],'DB Details'!$A:$L,2)</f>
        <v>50</v>
      </c>
      <c r="C637" s="56">
        <f>VLOOKUP(Table91213[[#This Row],[Date]],'DB Details'!$A:$L,3)</f>
        <v>52.2</v>
      </c>
      <c r="D637" s="70">
        <f>VLOOKUP(Table91213[[#This Row],[Date]],'DB Details'!$A:$L,4)</f>
        <v>49</v>
      </c>
      <c r="E637" s="138">
        <f>VLOOKUP(Table91213[[#This Row],[Date]],'DB Details'!$A:$L,5)</f>
        <v>58.1</v>
      </c>
      <c r="F637" s="138">
        <f>VLOOKUP(Table91213[[#This Row],[Date]],'DB Details'!$A:$L,6)</f>
        <v>49.7</v>
      </c>
      <c r="G637" s="56">
        <f>VLOOKUP(Table91213[[#This Row],[Date]],'DB Details'!$A:$L,7)</f>
        <v>50.5</v>
      </c>
      <c r="H637" s="138">
        <f>VLOOKUP(Table91213[[#This Row],[Date]],'DB Details'!$A:$L,8)</f>
        <v>47.1</v>
      </c>
      <c r="I637" s="138">
        <f>VLOOKUP(Table91213[[#This Row],[Date]],'DB Details'!$A:$L,9)</f>
        <v>53.5</v>
      </c>
      <c r="J637" s="138">
        <f>VLOOKUP(Table91213[[#This Row],[Date]],'DB Details'!$A:$L,10)</f>
        <v>48.8</v>
      </c>
      <c r="K637" s="56">
        <f>VLOOKUP(Table91213[[#This Row],[Date]],'DB Details'!$A:$L,11)</f>
        <v>50.8</v>
      </c>
      <c r="L637" s="138">
        <f>VLOOKUP(Table91213[[#This Row],[Date]],'DB Details'!$A:$L,12)</f>
        <v>49.9</v>
      </c>
    </row>
    <row r="638" spans="1:12" x14ac:dyDescent="0.2">
      <c r="A638" s="54">
        <v>36770</v>
      </c>
      <c r="B638" s="72">
        <f>VLOOKUP(Table91213[[#This Row],[Date]],'DB Details'!$A:$L,2)</f>
        <v>48.9</v>
      </c>
      <c r="C638" s="56">
        <f>VLOOKUP(Table91213[[#This Row],[Date]],'DB Details'!$A:$L,3)</f>
        <v>48.9</v>
      </c>
      <c r="D638" s="70">
        <f>VLOOKUP(Table91213[[#This Row],[Date]],'DB Details'!$A:$L,4)</f>
        <v>47</v>
      </c>
      <c r="E638" s="138">
        <f>VLOOKUP(Table91213[[#This Row],[Date]],'DB Details'!$A:$L,5)</f>
        <v>58.4</v>
      </c>
      <c r="F638" s="138">
        <f>VLOOKUP(Table91213[[#This Row],[Date]],'DB Details'!$A:$L,6)</f>
        <v>51.5</v>
      </c>
      <c r="G638" s="56">
        <f>VLOOKUP(Table91213[[#This Row],[Date]],'DB Details'!$A:$L,7)</f>
        <v>48.5</v>
      </c>
      <c r="H638" s="138">
        <f>VLOOKUP(Table91213[[#This Row],[Date]],'DB Details'!$A:$L,8)</f>
        <v>45.9</v>
      </c>
      <c r="I638" s="138">
        <f>VLOOKUP(Table91213[[#This Row],[Date]],'DB Details'!$A:$L,9)</f>
        <v>49.6</v>
      </c>
      <c r="J638" s="138">
        <f>VLOOKUP(Table91213[[#This Row],[Date]],'DB Details'!$A:$L,10)</f>
        <v>50.6</v>
      </c>
      <c r="K638" s="56">
        <f>VLOOKUP(Table91213[[#This Row],[Date]],'DB Details'!$A:$L,11)</f>
        <v>50.7</v>
      </c>
      <c r="L638" s="138">
        <f>VLOOKUP(Table91213[[#This Row],[Date]],'DB Details'!$A:$L,12)</f>
        <v>49.7</v>
      </c>
    </row>
    <row r="639" spans="1:12" x14ac:dyDescent="0.2">
      <c r="A639" s="54">
        <v>36800</v>
      </c>
      <c r="B639" s="72">
        <f>VLOOKUP(Table91213[[#This Row],[Date]],'DB Details'!$A:$L,2)</f>
        <v>48.4</v>
      </c>
      <c r="C639" s="56">
        <f>VLOOKUP(Table91213[[#This Row],[Date]],'DB Details'!$A:$L,3)</f>
        <v>52.4</v>
      </c>
      <c r="D639" s="70">
        <f>VLOOKUP(Table91213[[#This Row],[Date]],'DB Details'!$A:$L,4)</f>
        <v>41</v>
      </c>
      <c r="E639" s="138">
        <f>VLOOKUP(Table91213[[#This Row],[Date]],'DB Details'!$A:$L,5)</f>
        <v>57.7</v>
      </c>
      <c r="F639" s="138">
        <f>VLOOKUP(Table91213[[#This Row],[Date]],'DB Details'!$A:$L,6)</f>
        <v>49.3</v>
      </c>
      <c r="G639" s="56">
        <f>VLOOKUP(Table91213[[#This Row],[Date]],'DB Details'!$A:$L,7)</f>
        <v>50.5</v>
      </c>
      <c r="H639" s="138">
        <f>VLOOKUP(Table91213[[#This Row],[Date]],'DB Details'!$A:$L,8)</f>
        <v>45.9</v>
      </c>
      <c r="I639" s="138">
        <f>VLOOKUP(Table91213[[#This Row],[Date]],'DB Details'!$A:$L,9)</f>
        <v>51.1</v>
      </c>
      <c r="J639" s="138">
        <f>VLOOKUP(Table91213[[#This Row],[Date]],'DB Details'!$A:$L,10)</f>
        <v>48.2</v>
      </c>
      <c r="K639" s="56">
        <f>VLOOKUP(Table91213[[#This Row],[Date]],'DB Details'!$A:$L,11)</f>
        <v>48.7</v>
      </c>
      <c r="L639" s="138">
        <f>VLOOKUP(Table91213[[#This Row],[Date]],'DB Details'!$A:$L,12)</f>
        <v>48.7</v>
      </c>
    </row>
    <row r="640" spans="1:12" x14ac:dyDescent="0.2">
      <c r="A640" s="54">
        <v>36831</v>
      </c>
      <c r="B640" s="72">
        <f>VLOOKUP(Table91213[[#This Row],[Date]],'DB Details'!$A:$L,2)</f>
        <v>49.1</v>
      </c>
      <c r="C640" s="56">
        <f>VLOOKUP(Table91213[[#This Row],[Date]],'DB Details'!$A:$L,3)</f>
        <v>53.2</v>
      </c>
      <c r="D640" s="70">
        <f>VLOOKUP(Table91213[[#This Row],[Date]],'DB Details'!$A:$L,4)</f>
        <v>42</v>
      </c>
      <c r="E640" s="138">
        <f>VLOOKUP(Table91213[[#This Row],[Date]],'DB Details'!$A:$L,5)</f>
        <v>58.1</v>
      </c>
      <c r="F640" s="138">
        <f>VLOOKUP(Table91213[[#This Row],[Date]],'DB Details'!$A:$L,6)</f>
        <v>50.1</v>
      </c>
      <c r="G640" s="56">
        <f>VLOOKUP(Table91213[[#This Row],[Date]],'DB Details'!$A:$L,7)</f>
        <v>51.5</v>
      </c>
      <c r="H640" s="138">
        <f>VLOOKUP(Table91213[[#This Row],[Date]],'DB Details'!$A:$L,8)</f>
        <v>42.8</v>
      </c>
      <c r="I640" s="138">
        <f>VLOOKUP(Table91213[[#This Row],[Date]],'DB Details'!$A:$L,9)</f>
        <v>50.3</v>
      </c>
      <c r="J640" s="138">
        <f>VLOOKUP(Table91213[[#This Row],[Date]],'DB Details'!$A:$L,10)</f>
        <v>47.1</v>
      </c>
      <c r="K640" s="56">
        <f>VLOOKUP(Table91213[[#This Row],[Date]],'DB Details'!$A:$L,11)</f>
        <v>48.6</v>
      </c>
      <c r="L640" s="138">
        <f>VLOOKUP(Table91213[[#This Row],[Date]],'DB Details'!$A:$L,12)</f>
        <v>48.5</v>
      </c>
    </row>
    <row r="641" spans="1:12" x14ac:dyDescent="0.2">
      <c r="A641" s="54">
        <v>36861</v>
      </c>
      <c r="B641" s="72">
        <f>VLOOKUP(Table91213[[#This Row],[Date]],'DB Details'!$A:$L,2)</f>
        <v>42.1</v>
      </c>
      <c r="C641" s="56">
        <f>VLOOKUP(Table91213[[#This Row],[Date]],'DB Details'!$A:$L,3)</f>
        <v>51.2</v>
      </c>
      <c r="D641" s="70">
        <f>VLOOKUP(Table91213[[#This Row],[Date]],'DB Details'!$A:$L,4)</f>
        <v>36</v>
      </c>
      <c r="E641" s="138">
        <f>VLOOKUP(Table91213[[#This Row],[Date]],'DB Details'!$A:$L,5)</f>
        <v>59.8</v>
      </c>
      <c r="F641" s="138">
        <f>VLOOKUP(Table91213[[#This Row],[Date]],'DB Details'!$A:$L,6)</f>
        <v>42.9</v>
      </c>
      <c r="G641" s="56">
        <f>VLOOKUP(Table91213[[#This Row],[Date]],'DB Details'!$A:$L,7)</f>
        <v>51</v>
      </c>
      <c r="H641" s="138">
        <f>VLOOKUP(Table91213[[#This Row],[Date]],'DB Details'!$A:$L,8)</f>
        <v>40.4</v>
      </c>
      <c r="I641" s="138">
        <f>VLOOKUP(Table91213[[#This Row],[Date]],'DB Details'!$A:$L,9)</f>
        <v>52.8</v>
      </c>
      <c r="J641" s="138">
        <f>VLOOKUP(Table91213[[#This Row],[Date]],'DB Details'!$A:$L,10)</f>
        <v>42.7</v>
      </c>
      <c r="K641" s="56">
        <f>VLOOKUP(Table91213[[#This Row],[Date]],'DB Details'!$A:$L,11)</f>
        <v>49.5</v>
      </c>
      <c r="L641" s="138">
        <f>VLOOKUP(Table91213[[#This Row],[Date]],'DB Details'!$A:$L,12)</f>
        <v>43.9</v>
      </c>
    </row>
    <row r="642" spans="1:12" x14ac:dyDescent="0.2">
      <c r="A642" s="54">
        <v>36892</v>
      </c>
      <c r="B642" s="72">
        <f>VLOOKUP(Table91213[[#This Row],[Date]],'DB Details'!$A:$L,2)</f>
        <v>38.4</v>
      </c>
      <c r="C642" s="56">
        <f>VLOOKUP(Table91213[[#This Row],[Date]],'DB Details'!$A:$L,3)</f>
        <v>49.1</v>
      </c>
      <c r="D642" s="70">
        <f>VLOOKUP(Table91213[[#This Row],[Date]],'DB Details'!$A:$L,4)</f>
        <v>32.5</v>
      </c>
      <c r="E642" s="138">
        <f>VLOOKUP(Table91213[[#This Row],[Date]],'DB Details'!$A:$L,5)</f>
        <v>64.599999999999994</v>
      </c>
      <c r="F642" s="138">
        <f>VLOOKUP(Table91213[[#This Row],[Date]],'DB Details'!$A:$L,6)</f>
        <v>39.200000000000003</v>
      </c>
      <c r="G642" s="56">
        <f>VLOOKUP(Table91213[[#This Row],[Date]],'DB Details'!$A:$L,7)</f>
        <v>56</v>
      </c>
      <c r="H642" s="138">
        <f>VLOOKUP(Table91213[[#This Row],[Date]],'DB Details'!$A:$L,8)</f>
        <v>41.8</v>
      </c>
      <c r="I642" s="138">
        <f>VLOOKUP(Table91213[[#This Row],[Date]],'DB Details'!$A:$L,9)</f>
        <v>49.8</v>
      </c>
      <c r="J642" s="138">
        <f>VLOOKUP(Table91213[[#This Row],[Date]],'DB Details'!$A:$L,10)</f>
        <v>42.3</v>
      </c>
      <c r="K642" s="56">
        <f>VLOOKUP(Table91213[[#This Row],[Date]],'DB Details'!$A:$L,11)</f>
        <v>46.7</v>
      </c>
      <c r="L642" s="138">
        <f>VLOOKUP(Table91213[[#This Row],[Date]],'DB Details'!$A:$L,12)</f>
        <v>42.3</v>
      </c>
    </row>
    <row r="643" spans="1:12" x14ac:dyDescent="0.2">
      <c r="A643" s="54">
        <v>36923</v>
      </c>
      <c r="B643" s="72">
        <f>VLOOKUP(Table91213[[#This Row],[Date]],'DB Details'!$A:$L,2)</f>
        <v>39.9</v>
      </c>
      <c r="C643" s="56">
        <f>VLOOKUP(Table91213[[#This Row],[Date]],'DB Details'!$A:$L,3)</f>
        <v>47.5</v>
      </c>
      <c r="D643" s="70">
        <f>VLOOKUP(Table91213[[#This Row],[Date]],'DB Details'!$A:$L,4)</f>
        <v>37</v>
      </c>
      <c r="E643" s="138">
        <f>VLOOKUP(Table91213[[#This Row],[Date]],'DB Details'!$A:$L,5)</f>
        <v>55.6</v>
      </c>
      <c r="F643" s="138">
        <f>VLOOKUP(Table91213[[#This Row],[Date]],'DB Details'!$A:$L,6)</f>
        <v>38.6</v>
      </c>
      <c r="G643" s="56">
        <f>VLOOKUP(Table91213[[#This Row],[Date]],'DB Details'!$A:$L,7)</f>
        <v>52.5</v>
      </c>
      <c r="H643" s="138">
        <f>VLOOKUP(Table91213[[#This Row],[Date]],'DB Details'!$A:$L,8)</f>
        <v>44.2</v>
      </c>
      <c r="I643" s="138">
        <f>VLOOKUP(Table91213[[#This Row],[Date]],'DB Details'!$A:$L,9)</f>
        <v>50.2</v>
      </c>
      <c r="J643" s="138">
        <f>VLOOKUP(Table91213[[#This Row],[Date]],'DB Details'!$A:$L,10)</f>
        <v>37.799999999999997</v>
      </c>
      <c r="K643" s="56">
        <f>VLOOKUP(Table91213[[#This Row],[Date]],'DB Details'!$A:$L,11)</f>
        <v>46.8</v>
      </c>
      <c r="L643" s="138">
        <f>VLOOKUP(Table91213[[#This Row],[Date]],'DB Details'!$A:$L,12)</f>
        <v>42.1</v>
      </c>
    </row>
    <row r="644" spans="1:12" x14ac:dyDescent="0.2">
      <c r="A644" s="54">
        <v>36951</v>
      </c>
      <c r="B644" s="72">
        <f>VLOOKUP(Table91213[[#This Row],[Date]],'DB Details'!$A:$L,2)</f>
        <v>41.5</v>
      </c>
      <c r="C644" s="56">
        <f>VLOOKUP(Table91213[[#This Row],[Date]],'DB Details'!$A:$L,3)</f>
        <v>48.8</v>
      </c>
      <c r="D644" s="70">
        <f>VLOOKUP(Table91213[[#This Row],[Date]],'DB Details'!$A:$L,4)</f>
        <v>43.5</v>
      </c>
      <c r="E644" s="138">
        <f>VLOOKUP(Table91213[[#This Row],[Date]],'DB Details'!$A:$L,5)</f>
        <v>49.9</v>
      </c>
      <c r="F644" s="138">
        <f>VLOOKUP(Table91213[[#This Row],[Date]],'DB Details'!$A:$L,6)</f>
        <v>42.6</v>
      </c>
      <c r="G644" s="56">
        <f>VLOOKUP(Table91213[[#This Row],[Date]],'DB Details'!$A:$L,7)</f>
        <v>52</v>
      </c>
      <c r="H644" s="138">
        <f>VLOOKUP(Table91213[[#This Row],[Date]],'DB Details'!$A:$L,8)</f>
        <v>43.7</v>
      </c>
      <c r="I644" s="138">
        <f>VLOOKUP(Table91213[[#This Row],[Date]],'DB Details'!$A:$L,9)</f>
        <v>47.7</v>
      </c>
      <c r="J644" s="138">
        <f>VLOOKUP(Table91213[[#This Row],[Date]],'DB Details'!$A:$L,10)</f>
        <v>39.9</v>
      </c>
      <c r="K644" s="56">
        <f>VLOOKUP(Table91213[[#This Row],[Date]],'DB Details'!$A:$L,11)</f>
        <v>50.3</v>
      </c>
      <c r="L644" s="138">
        <f>VLOOKUP(Table91213[[#This Row],[Date]],'DB Details'!$A:$L,12)</f>
        <v>43.1</v>
      </c>
    </row>
    <row r="645" spans="1:12" x14ac:dyDescent="0.2">
      <c r="A645" s="54">
        <v>36982</v>
      </c>
      <c r="B645" s="72">
        <f>VLOOKUP(Table91213[[#This Row],[Date]],'DB Details'!$A:$L,2)</f>
        <v>45.5</v>
      </c>
      <c r="C645" s="56">
        <f>VLOOKUP(Table91213[[#This Row],[Date]],'DB Details'!$A:$L,3)</f>
        <v>47.2</v>
      </c>
      <c r="D645" s="70">
        <f>VLOOKUP(Table91213[[#This Row],[Date]],'DB Details'!$A:$L,4)</f>
        <v>43.5</v>
      </c>
      <c r="E645" s="138">
        <f>VLOOKUP(Table91213[[#This Row],[Date]],'DB Details'!$A:$L,5)</f>
        <v>48</v>
      </c>
      <c r="F645" s="138">
        <f>VLOOKUP(Table91213[[#This Row],[Date]],'DB Details'!$A:$L,6)</f>
        <v>43.1</v>
      </c>
      <c r="G645" s="56">
        <f>VLOOKUP(Table91213[[#This Row],[Date]],'DB Details'!$A:$L,7)</f>
        <v>50</v>
      </c>
      <c r="H645" s="138">
        <f>VLOOKUP(Table91213[[#This Row],[Date]],'DB Details'!$A:$L,8)</f>
        <v>39.700000000000003</v>
      </c>
      <c r="I645" s="138">
        <f>VLOOKUP(Table91213[[#This Row],[Date]],'DB Details'!$A:$L,9)</f>
        <v>47.2</v>
      </c>
      <c r="J645" s="138">
        <f>VLOOKUP(Table91213[[#This Row],[Date]],'DB Details'!$A:$L,10)</f>
        <v>38.200000000000003</v>
      </c>
      <c r="K645" s="56">
        <f>VLOOKUP(Table91213[[#This Row],[Date]],'DB Details'!$A:$L,11)</f>
        <v>47.5</v>
      </c>
      <c r="L645" s="138">
        <f>VLOOKUP(Table91213[[#This Row],[Date]],'DB Details'!$A:$L,12)</f>
        <v>42.7</v>
      </c>
    </row>
    <row r="646" spans="1:12" x14ac:dyDescent="0.2">
      <c r="A646" s="54">
        <v>37012</v>
      </c>
      <c r="B646" s="72">
        <f>VLOOKUP(Table91213[[#This Row],[Date]],'DB Details'!$A:$L,2)</f>
        <v>44.9</v>
      </c>
      <c r="C646" s="56">
        <f>VLOOKUP(Table91213[[#This Row],[Date]],'DB Details'!$A:$L,3)</f>
        <v>46.9</v>
      </c>
      <c r="D646" s="70">
        <f>VLOOKUP(Table91213[[#This Row],[Date]],'DB Details'!$A:$L,4)</f>
        <v>40</v>
      </c>
      <c r="E646" s="138">
        <f>VLOOKUP(Table91213[[#This Row],[Date]],'DB Details'!$A:$L,5)</f>
        <v>45.1</v>
      </c>
      <c r="F646" s="138">
        <f>VLOOKUP(Table91213[[#This Row],[Date]],'DB Details'!$A:$L,6)</f>
        <v>43.1</v>
      </c>
      <c r="G646" s="56">
        <f>VLOOKUP(Table91213[[#This Row],[Date]],'DB Details'!$A:$L,7)</f>
        <v>51</v>
      </c>
      <c r="H646" s="138">
        <f>VLOOKUP(Table91213[[#This Row],[Date]],'DB Details'!$A:$L,8)</f>
        <v>38.200000000000003</v>
      </c>
      <c r="I646" s="138">
        <f>VLOOKUP(Table91213[[#This Row],[Date]],'DB Details'!$A:$L,9)</f>
        <v>45.4</v>
      </c>
      <c r="J646" s="138">
        <f>VLOOKUP(Table91213[[#This Row],[Date]],'DB Details'!$A:$L,10)</f>
        <v>35.1</v>
      </c>
      <c r="K646" s="56">
        <f>VLOOKUP(Table91213[[#This Row],[Date]],'DB Details'!$A:$L,11)</f>
        <v>45.3</v>
      </c>
      <c r="L646" s="138">
        <f>VLOOKUP(Table91213[[#This Row],[Date]],'DB Details'!$A:$L,12)</f>
        <v>41.3</v>
      </c>
    </row>
    <row r="647" spans="1:12" x14ac:dyDescent="0.2">
      <c r="A647" s="54">
        <v>37043</v>
      </c>
      <c r="B647" s="72">
        <f>VLOOKUP(Table91213[[#This Row],[Date]],'DB Details'!$A:$L,2)</f>
        <v>47.8</v>
      </c>
      <c r="C647" s="56">
        <f>VLOOKUP(Table91213[[#This Row],[Date]],'DB Details'!$A:$L,3)</f>
        <v>47</v>
      </c>
      <c r="D647" s="70">
        <f>VLOOKUP(Table91213[[#This Row],[Date]],'DB Details'!$A:$L,4)</f>
        <v>42</v>
      </c>
      <c r="E647" s="138">
        <f>VLOOKUP(Table91213[[#This Row],[Date]],'DB Details'!$A:$L,5)</f>
        <v>42.8</v>
      </c>
      <c r="F647" s="138">
        <f>VLOOKUP(Table91213[[#This Row],[Date]],'DB Details'!$A:$L,6)</f>
        <v>45.3</v>
      </c>
      <c r="G647" s="56">
        <f>VLOOKUP(Table91213[[#This Row],[Date]],'DB Details'!$A:$L,7)</f>
        <v>48</v>
      </c>
      <c r="H647" s="138">
        <f>VLOOKUP(Table91213[[#This Row],[Date]],'DB Details'!$A:$L,8)</f>
        <v>39.9</v>
      </c>
      <c r="I647" s="138">
        <f>VLOOKUP(Table91213[[#This Row],[Date]],'DB Details'!$A:$L,9)</f>
        <v>47.1</v>
      </c>
      <c r="J647" s="138">
        <f>VLOOKUP(Table91213[[#This Row],[Date]],'DB Details'!$A:$L,10)</f>
        <v>35.700000000000003</v>
      </c>
      <c r="K647" s="56">
        <f>VLOOKUP(Table91213[[#This Row],[Date]],'DB Details'!$A:$L,11)</f>
        <v>45.2</v>
      </c>
      <c r="L647" s="138">
        <f>VLOOKUP(Table91213[[#This Row],[Date]],'DB Details'!$A:$L,12)</f>
        <v>43.2</v>
      </c>
    </row>
    <row r="648" spans="1:12" x14ac:dyDescent="0.2">
      <c r="A648" s="54">
        <v>37073</v>
      </c>
      <c r="B648" s="72">
        <f>VLOOKUP(Table91213[[#This Row],[Date]],'DB Details'!$A:$L,2)</f>
        <v>49.2</v>
      </c>
      <c r="C648" s="56">
        <f>VLOOKUP(Table91213[[#This Row],[Date]],'DB Details'!$A:$L,3)</f>
        <v>47.2</v>
      </c>
      <c r="D648" s="70">
        <f>VLOOKUP(Table91213[[#This Row],[Date]],'DB Details'!$A:$L,4)</f>
        <v>42.5</v>
      </c>
      <c r="E648" s="138">
        <f>VLOOKUP(Table91213[[#This Row],[Date]],'DB Details'!$A:$L,5)</f>
        <v>39.9</v>
      </c>
      <c r="F648" s="138">
        <f>VLOOKUP(Table91213[[#This Row],[Date]],'DB Details'!$A:$L,6)</f>
        <v>47</v>
      </c>
      <c r="G648" s="56">
        <f>VLOOKUP(Table91213[[#This Row],[Date]],'DB Details'!$A:$L,7)</f>
        <v>45</v>
      </c>
      <c r="H648" s="138">
        <f>VLOOKUP(Table91213[[#This Row],[Date]],'DB Details'!$A:$L,8)</f>
        <v>37.1</v>
      </c>
      <c r="I648" s="138">
        <f>VLOOKUP(Table91213[[#This Row],[Date]],'DB Details'!$A:$L,9)</f>
        <v>46.8</v>
      </c>
      <c r="J648" s="138">
        <f>VLOOKUP(Table91213[[#This Row],[Date]],'DB Details'!$A:$L,10)</f>
        <v>37.200000000000003</v>
      </c>
      <c r="K648" s="56">
        <f>VLOOKUP(Table91213[[#This Row],[Date]],'DB Details'!$A:$L,11)</f>
        <v>48.4</v>
      </c>
      <c r="L648" s="138">
        <f>VLOOKUP(Table91213[[#This Row],[Date]],'DB Details'!$A:$L,12)</f>
        <v>43.5</v>
      </c>
    </row>
    <row r="649" spans="1:12" x14ac:dyDescent="0.2">
      <c r="A649" s="54">
        <v>37104</v>
      </c>
      <c r="B649" s="72">
        <f>VLOOKUP(Table91213[[#This Row],[Date]],'DB Details'!$A:$L,2)</f>
        <v>54.3</v>
      </c>
      <c r="C649" s="56">
        <f>VLOOKUP(Table91213[[#This Row],[Date]],'DB Details'!$A:$L,3)</f>
        <v>50</v>
      </c>
      <c r="D649" s="70">
        <f>VLOOKUP(Table91213[[#This Row],[Date]],'DB Details'!$A:$L,4)</f>
        <v>44.5</v>
      </c>
      <c r="E649" s="138">
        <f>VLOOKUP(Table91213[[#This Row],[Date]],'DB Details'!$A:$L,5)</f>
        <v>35</v>
      </c>
      <c r="F649" s="138">
        <f>VLOOKUP(Table91213[[#This Row],[Date]],'DB Details'!$A:$L,6)</f>
        <v>51.8</v>
      </c>
      <c r="G649" s="56">
        <f>VLOOKUP(Table91213[[#This Row],[Date]],'DB Details'!$A:$L,7)</f>
        <v>48.5</v>
      </c>
      <c r="H649" s="138">
        <f>VLOOKUP(Table91213[[#This Row],[Date]],'DB Details'!$A:$L,8)</f>
        <v>37.6</v>
      </c>
      <c r="I649" s="138">
        <f>VLOOKUP(Table91213[[#This Row],[Date]],'DB Details'!$A:$L,9)</f>
        <v>46.7</v>
      </c>
      <c r="J649" s="138">
        <f>VLOOKUP(Table91213[[#This Row],[Date]],'DB Details'!$A:$L,10)</f>
        <v>41.3</v>
      </c>
      <c r="K649" s="56">
        <f>VLOOKUP(Table91213[[#This Row],[Date]],'DB Details'!$A:$L,11)</f>
        <v>52</v>
      </c>
      <c r="L649" s="138">
        <f>VLOOKUP(Table91213[[#This Row],[Date]],'DB Details'!$A:$L,12)</f>
        <v>46.3</v>
      </c>
    </row>
    <row r="650" spans="1:12" x14ac:dyDescent="0.2">
      <c r="A650" s="54">
        <v>37135</v>
      </c>
      <c r="B650" s="72">
        <f>VLOOKUP(Table91213[[#This Row],[Date]],'DB Details'!$A:$L,2)</f>
        <v>51.3</v>
      </c>
      <c r="C650" s="56">
        <f>VLOOKUP(Table91213[[#This Row],[Date]],'DB Details'!$A:$L,3)</f>
        <v>49.7</v>
      </c>
      <c r="D650" s="70">
        <f>VLOOKUP(Table91213[[#This Row],[Date]],'DB Details'!$A:$L,4)</f>
        <v>43</v>
      </c>
      <c r="E650" s="138">
        <f>VLOOKUP(Table91213[[#This Row],[Date]],'DB Details'!$A:$L,5)</f>
        <v>36.6</v>
      </c>
      <c r="F650" s="138">
        <f>VLOOKUP(Table91213[[#This Row],[Date]],'DB Details'!$A:$L,6)</f>
        <v>51.8</v>
      </c>
      <c r="G650" s="56">
        <f>VLOOKUP(Table91213[[#This Row],[Date]],'DB Details'!$A:$L,7)</f>
        <v>48.5</v>
      </c>
      <c r="H650" s="138">
        <f>VLOOKUP(Table91213[[#This Row],[Date]],'DB Details'!$A:$L,8)</f>
        <v>38.9</v>
      </c>
      <c r="I650" s="138">
        <f>VLOOKUP(Table91213[[#This Row],[Date]],'DB Details'!$A:$L,9)</f>
        <v>47.5</v>
      </c>
      <c r="J650" s="138">
        <f>VLOOKUP(Table91213[[#This Row],[Date]],'DB Details'!$A:$L,10)</f>
        <v>41.5</v>
      </c>
      <c r="K650" s="56">
        <f>VLOOKUP(Table91213[[#This Row],[Date]],'DB Details'!$A:$L,11)</f>
        <v>46.9</v>
      </c>
      <c r="L650" s="138">
        <f>VLOOKUP(Table91213[[#This Row],[Date]],'DB Details'!$A:$L,12)</f>
        <v>46.2</v>
      </c>
    </row>
    <row r="651" spans="1:12" x14ac:dyDescent="0.2">
      <c r="A651" s="54">
        <v>37165</v>
      </c>
      <c r="B651" s="72">
        <f>VLOOKUP(Table91213[[#This Row],[Date]],'DB Details'!$A:$L,2)</f>
        <v>38.9</v>
      </c>
      <c r="C651" s="56">
        <f>VLOOKUP(Table91213[[#This Row],[Date]],'DB Details'!$A:$L,3)</f>
        <v>47.6</v>
      </c>
      <c r="D651" s="70">
        <f>VLOOKUP(Table91213[[#This Row],[Date]],'DB Details'!$A:$L,4)</f>
        <v>36</v>
      </c>
      <c r="E651" s="138">
        <f>VLOOKUP(Table91213[[#This Row],[Date]],'DB Details'!$A:$L,5)</f>
        <v>33.299999999999997</v>
      </c>
      <c r="F651" s="138">
        <f>VLOOKUP(Table91213[[#This Row],[Date]],'DB Details'!$A:$L,6)</f>
        <v>41.8</v>
      </c>
      <c r="G651" s="56">
        <f>VLOOKUP(Table91213[[#This Row],[Date]],'DB Details'!$A:$L,7)</f>
        <v>44.5</v>
      </c>
      <c r="H651" s="138">
        <f>VLOOKUP(Table91213[[#This Row],[Date]],'DB Details'!$A:$L,8)</f>
        <v>38.299999999999997</v>
      </c>
      <c r="I651" s="138">
        <f>VLOOKUP(Table91213[[#This Row],[Date]],'DB Details'!$A:$L,9)</f>
        <v>49.5</v>
      </c>
      <c r="J651" s="138">
        <f>VLOOKUP(Table91213[[#This Row],[Date]],'DB Details'!$A:$L,10)</f>
        <v>35.6</v>
      </c>
      <c r="K651" s="56">
        <f>VLOOKUP(Table91213[[#This Row],[Date]],'DB Details'!$A:$L,11)</f>
        <v>44.3</v>
      </c>
      <c r="L651" s="138">
        <f>VLOOKUP(Table91213[[#This Row],[Date]],'DB Details'!$A:$L,12)</f>
        <v>40.799999999999997</v>
      </c>
    </row>
    <row r="652" spans="1:12" x14ac:dyDescent="0.2">
      <c r="A652" s="54">
        <v>37196</v>
      </c>
      <c r="B652" s="72">
        <f>VLOOKUP(Table91213[[#This Row],[Date]],'DB Details'!$A:$L,2)</f>
        <v>49.1</v>
      </c>
      <c r="C652" s="56">
        <f>VLOOKUP(Table91213[[#This Row],[Date]],'DB Details'!$A:$L,3)</f>
        <v>49.5</v>
      </c>
      <c r="D652" s="70">
        <f>VLOOKUP(Table91213[[#This Row],[Date]],'DB Details'!$A:$L,4)</f>
        <v>38.5</v>
      </c>
      <c r="E652" s="138">
        <f>VLOOKUP(Table91213[[#This Row],[Date]],'DB Details'!$A:$L,5)</f>
        <v>32</v>
      </c>
      <c r="F652" s="138">
        <f>VLOOKUP(Table91213[[#This Row],[Date]],'DB Details'!$A:$L,6)</f>
        <v>46.9</v>
      </c>
      <c r="G652" s="56">
        <f>VLOOKUP(Table91213[[#This Row],[Date]],'DB Details'!$A:$L,7)</f>
        <v>44.5</v>
      </c>
      <c r="H652" s="138">
        <f>VLOOKUP(Table91213[[#This Row],[Date]],'DB Details'!$A:$L,8)</f>
        <v>38.9</v>
      </c>
      <c r="I652" s="138">
        <f>VLOOKUP(Table91213[[#This Row],[Date]],'DB Details'!$A:$L,9)</f>
        <v>49.1</v>
      </c>
      <c r="J652" s="138">
        <f>VLOOKUP(Table91213[[#This Row],[Date]],'DB Details'!$A:$L,10)</f>
        <v>36.4</v>
      </c>
      <c r="K652" s="56">
        <f>VLOOKUP(Table91213[[#This Row],[Date]],'DB Details'!$A:$L,11)</f>
        <v>50</v>
      </c>
      <c r="L652" s="138">
        <f>VLOOKUP(Table91213[[#This Row],[Date]],'DB Details'!$A:$L,12)</f>
        <v>44.1</v>
      </c>
    </row>
    <row r="653" spans="1:12" x14ac:dyDescent="0.2">
      <c r="A653" s="54">
        <v>37226</v>
      </c>
      <c r="B653" s="72">
        <f>VLOOKUP(Table91213[[#This Row],[Date]],'DB Details'!$A:$L,2)</f>
        <v>51.4</v>
      </c>
      <c r="C653" s="56">
        <f>VLOOKUP(Table91213[[#This Row],[Date]],'DB Details'!$A:$L,3)</f>
        <v>50.2</v>
      </c>
      <c r="D653" s="70">
        <f>VLOOKUP(Table91213[[#This Row],[Date]],'DB Details'!$A:$L,4)</f>
        <v>39.5</v>
      </c>
      <c r="E653" s="138">
        <f>VLOOKUP(Table91213[[#This Row],[Date]],'DB Details'!$A:$L,5)</f>
        <v>33.200000000000003</v>
      </c>
      <c r="F653" s="138">
        <f>VLOOKUP(Table91213[[#This Row],[Date]],'DB Details'!$A:$L,6)</f>
        <v>49.2</v>
      </c>
      <c r="G653" s="56">
        <f>VLOOKUP(Table91213[[#This Row],[Date]],'DB Details'!$A:$L,7)</f>
        <v>44</v>
      </c>
      <c r="H653" s="138">
        <f>VLOOKUP(Table91213[[#This Row],[Date]],'DB Details'!$A:$L,8)</f>
        <v>37.6</v>
      </c>
      <c r="I653" s="138">
        <f>VLOOKUP(Table91213[[#This Row],[Date]],'DB Details'!$A:$L,9)</f>
        <v>49.3</v>
      </c>
      <c r="J653" s="138">
        <f>VLOOKUP(Table91213[[#This Row],[Date]],'DB Details'!$A:$L,10)</f>
        <v>39.1</v>
      </c>
      <c r="K653" s="56">
        <f>VLOOKUP(Table91213[[#This Row],[Date]],'DB Details'!$A:$L,11)</f>
        <v>47.6</v>
      </c>
      <c r="L653" s="138">
        <f>VLOOKUP(Table91213[[#This Row],[Date]],'DB Details'!$A:$L,12)</f>
        <v>45.3</v>
      </c>
    </row>
    <row r="654" spans="1:12" x14ac:dyDescent="0.2">
      <c r="A654" s="54">
        <v>37257</v>
      </c>
      <c r="B654" s="72">
        <f>VLOOKUP(Table91213[[#This Row],[Date]],'DB Details'!$A:$L,2)</f>
        <v>55.2</v>
      </c>
      <c r="C654" s="56">
        <f>VLOOKUP(Table91213[[#This Row],[Date]],'DB Details'!$A:$L,3)</f>
        <v>51.3</v>
      </c>
      <c r="D654" s="70">
        <f>VLOOKUP(Table91213[[#This Row],[Date]],'DB Details'!$A:$L,4)</f>
        <v>44.5</v>
      </c>
      <c r="E654" s="138">
        <f>VLOOKUP(Table91213[[#This Row],[Date]],'DB Details'!$A:$L,5)</f>
        <v>43.9</v>
      </c>
      <c r="F654" s="138">
        <f>VLOOKUP(Table91213[[#This Row],[Date]],'DB Details'!$A:$L,6)</f>
        <v>51.1</v>
      </c>
      <c r="G654" s="56">
        <f>VLOOKUP(Table91213[[#This Row],[Date]],'DB Details'!$A:$L,7)</f>
        <v>43.5</v>
      </c>
      <c r="H654" s="138">
        <f>VLOOKUP(Table91213[[#This Row],[Date]],'DB Details'!$A:$L,8)</f>
        <v>39.200000000000003</v>
      </c>
      <c r="I654" s="138">
        <f>VLOOKUP(Table91213[[#This Row],[Date]],'DB Details'!$A:$L,9)</f>
        <v>51.2</v>
      </c>
      <c r="J654" s="138">
        <f>VLOOKUP(Table91213[[#This Row],[Date]],'DB Details'!$A:$L,10)</f>
        <v>41</v>
      </c>
      <c r="K654" s="56">
        <f>VLOOKUP(Table91213[[#This Row],[Date]],'DB Details'!$A:$L,11)</f>
        <v>50.1</v>
      </c>
      <c r="L654" s="138">
        <f>VLOOKUP(Table91213[[#This Row],[Date]],'DB Details'!$A:$L,12)</f>
        <v>47.5</v>
      </c>
    </row>
    <row r="655" spans="1:12" x14ac:dyDescent="0.2">
      <c r="A655" s="54">
        <v>37288</v>
      </c>
      <c r="B655" s="72">
        <f>VLOOKUP(Table91213[[#This Row],[Date]],'DB Details'!$A:$L,2)</f>
        <v>60.7</v>
      </c>
      <c r="C655" s="56">
        <f>VLOOKUP(Table91213[[#This Row],[Date]],'DB Details'!$A:$L,3)</f>
        <v>52.4</v>
      </c>
      <c r="D655" s="70">
        <f>VLOOKUP(Table91213[[#This Row],[Date]],'DB Details'!$A:$L,4)</f>
        <v>53</v>
      </c>
      <c r="E655" s="138">
        <f>VLOOKUP(Table91213[[#This Row],[Date]],'DB Details'!$A:$L,5)</f>
        <v>41.5</v>
      </c>
      <c r="F655" s="138">
        <f>VLOOKUP(Table91213[[#This Row],[Date]],'DB Details'!$A:$L,6)</f>
        <v>58.1</v>
      </c>
      <c r="G655" s="56">
        <f>VLOOKUP(Table91213[[#This Row],[Date]],'DB Details'!$A:$L,7)</f>
        <v>41.5</v>
      </c>
      <c r="H655" s="138">
        <f>VLOOKUP(Table91213[[#This Row],[Date]],'DB Details'!$A:$L,8)</f>
        <v>39.700000000000003</v>
      </c>
      <c r="I655" s="138">
        <f>VLOOKUP(Table91213[[#This Row],[Date]],'DB Details'!$A:$L,9)</f>
        <v>51.4</v>
      </c>
      <c r="J655" s="138">
        <f>VLOOKUP(Table91213[[#This Row],[Date]],'DB Details'!$A:$L,10)</f>
        <v>43.8</v>
      </c>
      <c r="K655" s="56">
        <f>VLOOKUP(Table91213[[#This Row],[Date]],'DB Details'!$A:$L,11)</f>
        <v>50.7</v>
      </c>
      <c r="L655" s="138">
        <f>VLOOKUP(Table91213[[#This Row],[Date]],'DB Details'!$A:$L,12)</f>
        <v>50.7</v>
      </c>
    </row>
    <row r="656" spans="1:12" x14ac:dyDescent="0.2">
      <c r="A656" s="54">
        <v>37316</v>
      </c>
      <c r="B656" s="72">
        <f>VLOOKUP(Table91213[[#This Row],[Date]],'DB Details'!$A:$L,2)</f>
        <v>63.8</v>
      </c>
      <c r="C656" s="56">
        <f>VLOOKUP(Table91213[[#This Row],[Date]],'DB Details'!$A:$L,3)</f>
        <v>53.9</v>
      </c>
      <c r="D656" s="70">
        <f>VLOOKUP(Table91213[[#This Row],[Date]],'DB Details'!$A:$L,4)</f>
        <v>62.5</v>
      </c>
      <c r="E656" s="138">
        <f>VLOOKUP(Table91213[[#This Row],[Date]],'DB Details'!$A:$L,5)</f>
        <v>51.9</v>
      </c>
      <c r="F656" s="138">
        <f>VLOOKUP(Table91213[[#This Row],[Date]],'DB Details'!$A:$L,6)</f>
        <v>58.3</v>
      </c>
      <c r="G656" s="56">
        <f>VLOOKUP(Table91213[[#This Row],[Date]],'DB Details'!$A:$L,7)</f>
        <v>40</v>
      </c>
      <c r="H656" s="138">
        <f>VLOOKUP(Table91213[[#This Row],[Date]],'DB Details'!$A:$L,8)</f>
        <v>41.4</v>
      </c>
      <c r="I656" s="138">
        <f>VLOOKUP(Table91213[[#This Row],[Date]],'DB Details'!$A:$L,9)</f>
        <v>51.9</v>
      </c>
      <c r="J656" s="138">
        <f>VLOOKUP(Table91213[[#This Row],[Date]],'DB Details'!$A:$L,10)</f>
        <v>46.6</v>
      </c>
      <c r="K656" s="56">
        <f>VLOOKUP(Table91213[[#This Row],[Date]],'DB Details'!$A:$L,11)</f>
        <v>50.6</v>
      </c>
      <c r="L656" s="138">
        <f>VLOOKUP(Table91213[[#This Row],[Date]],'DB Details'!$A:$L,12)</f>
        <v>52.4</v>
      </c>
    </row>
    <row r="657" spans="1:12" x14ac:dyDescent="0.2">
      <c r="A657" s="54">
        <v>37347</v>
      </c>
      <c r="B657" s="72">
        <f>VLOOKUP(Table91213[[#This Row],[Date]],'DB Details'!$A:$L,2)</f>
        <v>59.9</v>
      </c>
      <c r="C657" s="56">
        <f>VLOOKUP(Table91213[[#This Row],[Date]],'DB Details'!$A:$L,3)</f>
        <v>55.5</v>
      </c>
      <c r="D657" s="70">
        <f>VLOOKUP(Table91213[[#This Row],[Date]],'DB Details'!$A:$L,4)</f>
        <v>56</v>
      </c>
      <c r="E657" s="138">
        <f>VLOOKUP(Table91213[[#This Row],[Date]],'DB Details'!$A:$L,5)</f>
        <v>60.3</v>
      </c>
      <c r="F657" s="138">
        <f>VLOOKUP(Table91213[[#This Row],[Date]],'DB Details'!$A:$L,6)</f>
        <v>59.1</v>
      </c>
      <c r="G657" s="56">
        <f>VLOOKUP(Table91213[[#This Row],[Date]],'DB Details'!$A:$L,7)</f>
        <v>40.5</v>
      </c>
      <c r="H657" s="138">
        <f>VLOOKUP(Table91213[[#This Row],[Date]],'DB Details'!$A:$L,8)</f>
        <v>43</v>
      </c>
      <c r="I657" s="138">
        <f>VLOOKUP(Table91213[[#This Row],[Date]],'DB Details'!$A:$L,9)</f>
        <v>53.5</v>
      </c>
      <c r="J657" s="138">
        <f>VLOOKUP(Table91213[[#This Row],[Date]],'DB Details'!$A:$L,10)</f>
        <v>46.6</v>
      </c>
      <c r="K657" s="56">
        <f>VLOOKUP(Table91213[[#This Row],[Date]],'DB Details'!$A:$L,11)</f>
        <v>51.9</v>
      </c>
      <c r="L657" s="138">
        <f>VLOOKUP(Table91213[[#This Row],[Date]],'DB Details'!$A:$L,12)</f>
        <v>52.4</v>
      </c>
    </row>
    <row r="658" spans="1:12" x14ac:dyDescent="0.2">
      <c r="A658" s="54">
        <v>37377</v>
      </c>
      <c r="B658" s="72">
        <f>VLOOKUP(Table91213[[#This Row],[Date]],'DB Details'!$A:$L,2)</f>
        <v>61.8</v>
      </c>
      <c r="C658" s="56">
        <f>VLOOKUP(Table91213[[#This Row],[Date]],'DB Details'!$A:$L,3)</f>
        <v>53.9</v>
      </c>
      <c r="D658" s="70">
        <f>VLOOKUP(Table91213[[#This Row],[Date]],'DB Details'!$A:$L,4)</f>
        <v>56.5</v>
      </c>
      <c r="E658" s="138">
        <f>VLOOKUP(Table91213[[#This Row],[Date]],'DB Details'!$A:$L,5)</f>
        <v>63</v>
      </c>
      <c r="F658" s="138">
        <f>VLOOKUP(Table91213[[#This Row],[Date]],'DB Details'!$A:$L,6)</f>
        <v>59.4</v>
      </c>
      <c r="G658" s="56">
        <f>VLOOKUP(Table91213[[#This Row],[Date]],'DB Details'!$A:$L,7)</f>
        <v>39</v>
      </c>
      <c r="H658" s="138">
        <f>VLOOKUP(Table91213[[#This Row],[Date]],'DB Details'!$A:$L,8)</f>
        <v>43.8</v>
      </c>
      <c r="I658" s="138">
        <f>VLOOKUP(Table91213[[#This Row],[Date]],'DB Details'!$A:$L,9)</f>
        <v>53.4</v>
      </c>
      <c r="J658" s="138">
        <f>VLOOKUP(Table91213[[#This Row],[Date]],'DB Details'!$A:$L,10)</f>
        <v>47.3</v>
      </c>
      <c r="K658" s="56">
        <f>VLOOKUP(Table91213[[#This Row],[Date]],'DB Details'!$A:$L,11)</f>
        <v>53.3</v>
      </c>
      <c r="L658" s="138">
        <f>VLOOKUP(Table91213[[#This Row],[Date]],'DB Details'!$A:$L,12)</f>
        <v>53.1</v>
      </c>
    </row>
    <row r="659" spans="1:12" x14ac:dyDescent="0.2">
      <c r="A659" s="54">
        <v>37408</v>
      </c>
      <c r="B659" s="72">
        <f>VLOOKUP(Table91213[[#This Row],[Date]],'DB Details'!$A:$L,2)</f>
        <v>61.2</v>
      </c>
      <c r="C659" s="56">
        <f>VLOOKUP(Table91213[[#This Row],[Date]],'DB Details'!$A:$L,3)</f>
        <v>53.8</v>
      </c>
      <c r="D659" s="70">
        <f>VLOOKUP(Table91213[[#This Row],[Date]],'DB Details'!$A:$L,4)</f>
        <v>53.5</v>
      </c>
      <c r="E659" s="138">
        <f>VLOOKUP(Table91213[[#This Row],[Date]],'DB Details'!$A:$L,5)</f>
        <v>65.5</v>
      </c>
      <c r="F659" s="138">
        <f>VLOOKUP(Table91213[[#This Row],[Date]],'DB Details'!$A:$L,6)</f>
        <v>61.1</v>
      </c>
      <c r="G659" s="56">
        <f>VLOOKUP(Table91213[[#This Row],[Date]],'DB Details'!$A:$L,7)</f>
        <v>44.5</v>
      </c>
      <c r="H659" s="138">
        <f>VLOOKUP(Table91213[[#This Row],[Date]],'DB Details'!$A:$L,8)</f>
        <v>43.2</v>
      </c>
      <c r="I659" s="138">
        <f>VLOOKUP(Table91213[[#This Row],[Date]],'DB Details'!$A:$L,9)</f>
        <v>54.4</v>
      </c>
      <c r="J659" s="138">
        <f>VLOOKUP(Table91213[[#This Row],[Date]],'DB Details'!$A:$L,10)</f>
        <v>48.3</v>
      </c>
      <c r="K659" s="56">
        <f>VLOOKUP(Table91213[[#This Row],[Date]],'DB Details'!$A:$L,11)</f>
        <v>54.1</v>
      </c>
      <c r="L659" s="138">
        <f>VLOOKUP(Table91213[[#This Row],[Date]],'DB Details'!$A:$L,12)</f>
        <v>53.6</v>
      </c>
    </row>
    <row r="660" spans="1:12" x14ac:dyDescent="0.2">
      <c r="A660" s="54">
        <v>37438</v>
      </c>
      <c r="B660" s="72">
        <f>VLOOKUP(Table91213[[#This Row],[Date]],'DB Details'!$A:$L,2)</f>
        <v>51.9</v>
      </c>
      <c r="C660" s="56">
        <f>VLOOKUP(Table91213[[#This Row],[Date]],'DB Details'!$A:$L,3)</f>
        <v>53.2</v>
      </c>
      <c r="D660" s="70">
        <f>VLOOKUP(Table91213[[#This Row],[Date]],'DB Details'!$A:$L,4)</f>
        <v>45.5</v>
      </c>
      <c r="E660" s="138">
        <f>VLOOKUP(Table91213[[#This Row],[Date]],'DB Details'!$A:$L,5)</f>
        <v>68.3</v>
      </c>
      <c r="F660" s="138">
        <f>VLOOKUP(Table91213[[#This Row],[Date]],'DB Details'!$A:$L,6)</f>
        <v>56.6</v>
      </c>
      <c r="G660" s="56">
        <f>VLOOKUP(Table91213[[#This Row],[Date]],'DB Details'!$A:$L,7)</f>
        <v>42.5</v>
      </c>
      <c r="H660" s="138">
        <f>VLOOKUP(Table91213[[#This Row],[Date]],'DB Details'!$A:$L,8)</f>
        <v>42.7</v>
      </c>
      <c r="I660" s="138">
        <f>VLOOKUP(Table91213[[#This Row],[Date]],'DB Details'!$A:$L,9)</f>
        <v>54.8</v>
      </c>
      <c r="J660" s="138">
        <f>VLOOKUP(Table91213[[#This Row],[Date]],'DB Details'!$A:$L,10)</f>
        <v>45</v>
      </c>
      <c r="K660" s="56">
        <f>VLOOKUP(Table91213[[#This Row],[Date]],'DB Details'!$A:$L,11)</f>
        <v>52.2</v>
      </c>
      <c r="L660" s="138">
        <f>VLOOKUP(Table91213[[#This Row],[Date]],'DB Details'!$A:$L,12)</f>
        <v>50.2</v>
      </c>
    </row>
    <row r="661" spans="1:12" x14ac:dyDescent="0.2">
      <c r="A661" s="54">
        <v>37469</v>
      </c>
      <c r="B661" s="72">
        <f>VLOOKUP(Table91213[[#This Row],[Date]],'DB Details'!$A:$L,2)</f>
        <v>50.6</v>
      </c>
      <c r="C661" s="56">
        <f>VLOOKUP(Table91213[[#This Row],[Date]],'DB Details'!$A:$L,3)</f>
        <v>52.6</v>
      </c>
      <c r="D661" s="70">
        <f>VLOOKUP(Table91213[[#This Row],[Date]],'DB Details'!$A:$L,4)</f>
        <v>45</v>
      </c>
      <c r="E661" s="138">
        <f>VLOOKUP(Table91213[[#This Row],[Date]],'DB Details'!$A:$L,5)</f>
        <v>61.5</v>
      </c>
      <c r="F661" s="138">
        <f>VLOOKUP(Table91213[[#This Row],[Date]],'DB Details'!$A:$L,6)</f>
        <v>54.9</v>
      </c>
      <c r="G661" s="56">
        <f>VLOOKUP(Table91213[[#This Row],[Date]],'DB Details'!$A:$L,7)</f>
        <v>42.5</v>
      </c>
      <c r="H661" s="138">
        <f>VLOOKUP(Table91213[[#This Row],[Date]],'DB Details'!$A:$L,8)</f>
        <v>45.4</v>
      </c>
      <c r="I661" s="138">
        <f>VLOOKUP(Table91213[[#This Row],[Date]],'DB Details'!$A:$L,9)</f>
        <v>53.6</v>
      </c>
      <c r="J661" s="138">
        <f>VLOOKUP(Table91213[[#This Row],[Date]],'DB Details'!$A:$L,10)</f>
        <v>46.8</v>
      </c>
      <c r="K661" s="56">
        <f>VLOOKUP(Table91213[[#This Row],[Date]],'DB Details'!$A:$L,11)</f>
        <v>53.4</v>
      </c>
      <c r="L661" s="138">
        <f>VLOOKUP(Table91213[[#This Row],[Date]],'DB Details'!$A:$L,12)</f>
        <v>50.3</v>
      </c>
    </row>
    <row r="662" spans="1:12" x14ac:dyDescent="0.2">
      <c r="A662" s="54">
        <v>37500</v>
      </c>
      <c r="B662" s="72">
        <f>VLOOKUP(Table91213[[#This Row],[Date]],'DB Details'!$A:$L,2)</f>
        <v>52.9</v>
      </c>
      <c r="C662" s="56">
        <f>VLOOKUP(Table91213[[#This Row],[Date]],'DB Details'!$A:$L,3)</f>
        <v>54.7</v>
      </c>
      <c r="D662" s="70">
        <f>VLOOKUP(Table91213[[#This Row],[Date]],'DB Details'!$A:$L,4)</f>
        <v>44.5</v>
      </c>
      <c r="E662" s="138">
        <f>VLOOKUP(Table91213[[#This Row],[Date]],'DB Details'!$A:$L,5)</f>
        <v>62.5</v>
      </c>
      <c r="F662" s="138">
        <f>VLOOKUP(Table91213[[#This Row],[Date]],'DB Details'!$A:$L,6)</f>
        <v>53.5</v>
      </c>
      <c r="G662" s="56">
        <f>VLOOKUP(Table91213[[#This Row],[Date]],'DB Details'!$A:$L,7)</f>
        <v>40.5</v>
      </c>
      <c r="H662" s="138">
        <f>VLOOKUP(Table91213[[#This Row],[Date]],'DB Details'!$A:$L,8)</f>
        <v>43.8</v>
      </c>
      <c r="I662" s="138">
        <f>VLOOKUP(Table91213[[#This Row],[Date]],'DB Details'!$A:$L,9)</f>
        <v>56.7</v>
      </c>
      <c r="J662" s="138">
        <f>VLOOKUP(Table91213[[#This Row],[Date]],'DB Details'!$A:$L,10)</f>
        <v>45.8</v>
      </c>
      <c r="K662" s="56">
        <f>VLOOKUP(Table91213[[#This Row],[Date]],'DB Details'!$A:$L,11)</f>
        <v>53.8</v>
      </c>
      <c r="L662" s="138">
        <f>VLOOKUP(Table91213[[#This Row],[Date]],'DB Details'!$A:$L,12)</f>
        <v>50.5</v>
      </c>
    </row>
    <row r="663" spans="1:12" x14ac:dyDescent="0.2">
      <c r="A663" s="54">
        <v>37530</v>
      </c>
      <c r="B663" s="72">
        <f>VLOOKUP(Table91213[[#This Row],[Date]],'DB Details'!$A:$L,2)</f>
        <v>52.1</v>
      </c>
      <c r="C663" s="56">
        <f>VLOOKUP(Table91213[[#This Row],[Date]],'DB Details'!$A:$L,3)</f>
        <v>51.2</v>
      </c>
      <c r="D663" s="70">
        <f>VLOOKUP(Table91213[[#This Row],[Date]],'DB Details'!$A:$L,4)</f>
        <v>43.5</v>
      </c>
      <c r="E663" s="138">
        <f>VLOOKUP(Table91213[[#This Row],[Date]],'DB Details'!$A:$L,5)</f>
        <v>58.3</v>
      </c>
      <c r="F663" s="138">
        <f>VLOOKUP(Table91213[[#This Row],[Date]],'DB Details'!$A:$L,6)</f>
        <v>51.3</v>
      </c>
      <c r="G663" s="56">
        <f>VLOOKUP(Table91213[[#This Row],[Date]],'DB Details'!$A:$L,7)</f>
        <v>42.5</v>
      </c>
      <c r="H663" s="138">
        <f>VLOOKUP(Table91213[[#This Row],[Date]],'DB Details'!$A:$L,8)</f>
        <v>42</v>
      </c>
      <c r="I663" s="138">
        <f>VLOOKUP(Table91213[[#This Row],[Date]],'DB Details'!$A:$L,9)</f>
        <v>53.4</v>
      </c>
      <c r="J663" s="138">
        <f>VLOOKUP(Table91213[[#This Row],[Date]],'DB Details'!$A:$L,10)</f>
        <v>46.4</v>
      </c>
      <c r="K663" s="56">
        <f>VLOOKUP(Table91213[[#This Row],[Date]],'DB Details'!$A:$L,11)</f>
        <v>53</v>
      </c>
      <c r="L663" s="138">
        <f>VLOOKUP(Table91213[[#This Row],[Date]],'DB Details'!$A:$L,12)</f>
        <v>49</v>
      </c>
    </row>
    <row r="664" spans="1:12" x14ac:dyDescent="0.2">
      <c r="A664" s="54">
        <v>37561</v>
      </c>
      <c r="B664" s="72">
        <f>VLOOKUP(Table91213[[#This Row],[Date]],'DB Details'!$A:$L,2)</f>
        <v>49.9</v>
      </c>
      <c r="C664" s="56">
        <f>VLOOKUP(Table91213[[#This Row],[Date]],'DB Details'!$A:$L,3)</f>
        <v>52.4</v>
      </c>
      <c r="D664" s="70">
        <f>VLOOKUP(Table91213[[#This Row],[Date]],'DB Details'!$A:$L,4)</f>
        <v>42.5</v>
      </c>
      <c r="E664" s="138">
        <f>VLOOKUP(Table91213[[#This Row],[Date]],'DB Details'!$A:$L,5)</f>
        <v>55.7</v>
      </c>
      <c r="F664" s="138">
        <f>VLOOKUP(Table91213[[#This Row],[Date]],'DB Details'!$A:$L,6)</f>
        <v>52.7</v>
      </c>
      <c r="G664" s="56">
        <f>VLOOKUP(Table91213[[#This Row],[Date]],'DB Details'!$A:$L,7)</f>
        <v>46.5</v>
      </c>
      <c r="H664" s="138">
        <f>VLOOKUP(Table91213[[#This Row],[Date]],'DB Details'!$A:$L,8)</f>
        <v>43.1</v>
      </c>
      <c r="I664" s="138">
        <f>VLOOKUP(Table91213[[#This Row],[Date]],'DB Details'!$A:$L,9)</f>
        <v>52.1</v>
      </c>
      <c r="J664" s="138">
        <f>VLOOKUP(Table91213[[#This Row],[Date]],'DB Details'!$A:$L,10)</f>
        <v>44.8</v>
      </c>
      <c r="K664" s="56">
        <f>VLOOKUP(Table91213[[#This Row],[Date]],'DB Details'!$A:$L,11)</f>
        <v>50</v>
      </c>
      <c r="L664" s="138">
        <f>VLOOKUP(Table91213[[#This Row],[Date]],'DB Details'!$A:$L,12)</f>
        <v>48.5</v>
      </c>
    </row>
    <row r="665" spans="1:12" x14ac:dyDescent="0.2">
      <c r="A665" s="54">
        <v>37591</v>
      </c>
      <c r="B665" s="72">
        <f>VLOOKUP(Table91213[[#This Row],[Date]],'DB Details'!$A:$L,2)</f>
        <v>58.7</v>
      </c>
      <c r="C665" s="56">
        <f>VLOOKUP(Table91213[[#This Row],[Date]],'DB Details'!$A:$L,3)</f>
        <v>55.1</v>
      </c>
      <c r="D665" s="70">
        <f>VLOOKUP(Table91213[[#This Row],[Date]],'DB Details'!$A:$L,4)</f>
        <v>46.5</v>
      </c>
      <c r="E665" s="138">
        <f>VLOOKUP(Table91213[[#This Row],[Date]],'DB Details'!$A:$L,5)</f>
        <v>56.9</v>
      </c>
      <c r="F665" s="138">
        <f>VLOOKUP(Table91213[[#This Row],[Date]],'DB Details'!$A:$L,6)</f>
        <v>53.9</v>
      </c>
      <c r="G665" s="56">
        <f>VLOOKUP(Table91213[[#This Row],[Date]],'DB Details'!$A:$L,7)</f>
        <v>43</v>
      </c>
      <c r="H665" s="138">
        <f>VLOOKUP(Table91213[[#This Row],[Date]],'DB Details'!$A:$L,8)</f>
        <v>45.2</v>
      </c>
      <c r="I665" s="138">
        <f>VLOOKUP(Table91213[[#This Row],[Date]],'DB Details'!$A:$L,9)</f>
        <v>52.9</v>
      </c>
      <c r="J665" s="138">
        <f>VLOOKUP(Table91213[[#This Row],[Date]],'DB Details'!$A:$L,10)</f>
        <v>47.5</v>
      </c>
      <c r="K665" s="56">
        <f>VLOOKUP(Table91213[[#This Row],[Date]],'DB Details'!$A:$L,11)</f>
        <v>52</v>
      </c>
      <c r="L665" s="138">
        <f>VLOOKUP(Table91213[[#This Row],[Date]],'DB Details'!$A:$L,12)</f>
        <v>51.6</v>
      </c>
    </row>
    <row r="666" spans="1:12" x14ac:dyDescent="0.2">
      <c r="A666" s="54">
        <v>37622</v>
      </c>
      <c r="B666" s="72">
        <f>VLOOKUP(Table91213[[#This Row],[Date]],'DB Details'!$A:$L,2)</f>
        <v>58.2</v>
      </c>
      <c r="C666" s="56">
        <f>VLOOKUP(Table91213[[#This Row],[Date]],'DB Details'!$A:$L,3)</f>
        <v>58.6</v>
      </c>
      <c r="D666" s="70">
        <f>VLOOKUP(Table91213[[#This Row],[Date]],'DB Details'!$A:$L,4)</f>
        <v>45</v>
      </c>
      <c r="E666" s="138">
        <f>VLOOKUP(Table91213[[#This Row],[Date]],'DB Details'!$A:$L,5)</f>
        <v>57.5</v>
      </c>
      <c r="F666" s="138">
        <f>VLOOKUP(Table91213[[#This Row],[Date]],'DB Details'!$A:$L,6)</f>
        <v>54.1</v>
      </c>
      <c r="G666" s="56">
        <f>VLOOKUP(Table91213[[#This Row],[Date]],'DB Details'!$A:$L,7)</f>
        <v>42.5</v>
      </c>
      <c r="H666" s="138">
        <f>VLOOKUP(Table91213[[#This Row],[Date]],'DB Details'!$A:$L,8)</f>
        <v>44.2</v>
      </c>
      <c r="I666" s="138">
        <f>VLOOKUP(Table91213[[#This Row],[Date]],'DB Details'!$A:$L,9)</f>
        <v>52.8</v>
      </c>
      <c r="J666" s="138">
        <f>VLOOKUP(Table91213[[#This Row],[Date]],'DB Details'!$A:$L,10)</f>
        <v>47.4</v>
      </c>
      <c r="K666" s="56">
        <f>VLOOKUP(Table91213[[#This Row],[Date]],'DB Details'!$A:$L,11)</f>
        <v>54.4</v>
      </c>
      <c r="L666" s="138">
        <f>VLOOKUP(Table91213[[#This Row],[Date]],'DB Details'!$A:$L,12)</f>
        <v>51.3</v>
      </c>
    </row>
    <row r="667" spans="1:12" x14ac:dyDescent="0.2">
      <c r="A667" s="54">
        <v>37653</v>
      </c>
      <c r="B667" s="72">
        <f>VLOOKUP(Table91213[[#This Row],[Date]],'DB Details'!$A:$L,2)</f>
        <v>51.9</v>
      </c>
      <c r="C667" s="56">
        <f>VLOOKUP(Table91213[[#This Row],[Date]],'DB Details'!$A:$L,3)</f>
        <v>54.6</v>
      </c>
      <c r="D667" s="70">
        <f>VLOOKUP(Table91213[[#This Row],[Date]],'DB Details'!$A:$L,4)</f>
        <v>49</v>
      </c>
      <c r="E667" s="138">
        <f>VLOOKUP(Table91213[[#This Row],[Date]],'DB Details'!$A:$L,5)</f>
        <v>65.5</v>
      </c>
      <c r="F667" s="138">
        <f>VLOOKUP(Table91213[[#This Row],[Date]],'DB Details'!$A:$L,6)</f>
        <v>53.6</v>
      </c>
      <c r="G667" s="56">
        <f>VLOOKUP(Table91213[[#This Row],[Date]],'DB Details'!$A:$L,7)</f>
        <v>46</v>
      </c>
      <c r="H667" s="138">
        <f>VLOOKUP(Table91213[[#This Row],[Date]],'DB Details'!$A:$L,8)</f>
        <v>43</v>
      </c>
      <c r="I667" s="138">
        <f>VLOOKUP(Table91213[[#This Row],[Date]],'DB Details'!$A:$L,9)</f>
        <v>52.8</v>
      </c>
      <c r="J667" s="138">
        <f>VLOOKUP(Table91213[[#This Row],[Date]],'DB Details'!$A:$L,10)</f>
        <v>42.6</v>
      </c>
      <c r="K667" s="56">
        <f>VLOOKUP(Table91213[[#This Row],[Date]],'DB Details'!$A:$L,11)</f>
        <v>55.2</v>
      </c>
      <c r="L667" s="138">
        <f>VLOOKUP(Table91213[[#This Row],[Date]],'DB Details'!$A:$L,12)</f>
        <v>48.8</v>
      </c>
    </row>
    <row r="668" spans="1:12" x14ac:dyDescent="0.2">
      <c r="A668" s="54">
        <v>37681</v>
      </c>
      <c r="B668" s="72">
        <f>VLOOKUP(Table91213[[#This Row],[Date]],'DB Details'!$A:$L,2)</f>
        <v>47.2</v>
      </c>
      <c r="C668" s="56">
        <f>VLOOKUP(Table91213[[#This Row],[Date]],'DB Details'!$A:$L,3)</f>
        <v>53.3</v>
      </c>
      <c r="D668" s="70">
        <f>VLOOKUP(Table91213[[#This Row],[Date]],'DB Details'!$A:$L,4)</f>
        <v>41.5</v>
      </c>
      <c r="E668" s="138">
        <f>VLOOKUP(Table91213[[#This Row],[Date]],'DB Details'!$A:$L,5)</f>
        <v>70</v>
      </c>
      <c r="F668" s="138">
        <f>VLOOKUP(Table91213[[#This Row],[Date]],'DB Details'!$A:$L,6)</f>
        <v>47</v>
      </c>
      <c r="G668" s="56">
        <f>VLOOKUP(Table91213[[#This Row],[Date]],'DB Details'!$A:$L,7)</f>
        <v>42</v>
      </c>
      <c r="H668" s="138">
        <f>VLOOKUP(Table91213[[#This Row],[Date]],'DB Details'!$A:$L,8)</f>
        <v>42.3</v>
      </c>
      <c r="I668" s="138">
        <f>VLOOKUP(Table91213[[#This Row],[Date]],'DB Details'!$A:$L,9)</f>
        <v>52.6</v>
      </c>
      <c r="J668" s="138">
        <f>VLOOKUP(Table91213[[#This Row],[Date]],'DB Details'!$A:$L,10)</f>
        <v>42.2</v>
      </c>
      <c r="K668" s="56">
        <f>VLOOKUP(Table91213[[#This Row],[Date]],'DB Details'!$A:$L,11)</f>
        <v>51.3</v>
      </c>
      <c r="L668" s="138">
        <f>VLOOKUP(Table91213[[#This Row],[Date]],'DB Details'!$A:$L,12)</f>
        <v>46.3</v>
      </c>
    </row>
    <row r="669" spans="1:12" x14ac:dyDescent="0.2">
      <c r="A669" s="54">
        <v>37712</v>
      </c>
      <c r="B669" s="72">
        <f>VLOOKUP(Table91213[[#This Row],[Date]],'DB Details'!$A:$L,2)</f>
        <v>47.2</v>
      </c>
      <c r="C669" s="56">
        <f>VLOOKUP(Table91213[[#This Row],[Date]],'DB Details'!$A:$L,3)</f>
        <v>54.8</v>
      </c>
      <c r="D669" s="70">
        <f>VLOOKUP(Table91213[[#This Row],[Date]],'DB Details'!$A:$L,4)</f>
        <v>47.5</v>
      </c>
      <c r="E669" s="138">
        <f>VLOOKUP(Table91213[[#This Row],[Date]],'DB Details'!$A:$L,5)</f>
        <v>63.5</v>
      </c>
      <c r="F669" s="138">
        <f>VLOOKUP(Table91213[[#This Row],[Date]],'DB Details'!$A:$L,6)</f>
        <v>48.5</v>
      </c>
      <c r="G669" s="56">
        <f>VLOOKUP(Table91213[[#This Row],[Date]],'DB Details'!$A:$L,7)</f>
        <v>44.5</v>
      </c>
      <c r="H669" s="138">
        <f>VLOOKUP(Table91213[[#This Row],[Date]],'DB Details'!$A:$L,8)</f>
        <v>43.1</v>
      </c>
      <c r="I669" s="138">
        <f>VLOOKUP(Table91213[[#This Row],[Date]],'DB Details'!$A:$L,9)</f>
        <v>49.9</v>
      </c>
      <c r="J669" s="138">
        <f>VLOOKUP(Table91213[[#This Row],[Date]],'DB Details'!$A:$L,10)</f>
        <v>41.8</v>
      </c>
      <c r="K669" s="56">
        <f>VLOOKUP(Table91213[[#This Row],[Date]],'DB Details'!$A:$L,11)</f>
        <v>50.8</v>
      </c>
      <c r="L669" s="138">
        <f>VLOOKUP(Table91213[[#This Row],[Date]],'DB Details'!$A:$L,12)</f>
        <v>46.1</v>
      </c>
    </row>
    <row r="670" spans="1:12" x14ac:dyDescent="0.2">
      <c r="A670" s="54">
        <v>37742</v>
      </c>
      <c r="B670" s="72">
        <f>VLOOKUP(Table91213[[#This Row],[Date]],'DB Details'!$A:$L,2)</f>
        <v>53.4</v>
      </c>
      <c r="C670" s="56">
        <f>VLOOKUP(Table91213[[#This Row],[Date]],'DB Details'!$A:$L,3)</f>
        <v>52.2</v>
      </c>
      <c r="D670" s="70">
        <f>VLOOKUP(Table91213[[#This Row],[Date]],'DB Details'!$A:$L,4)</f>
        <v>51</v>
      </c>
      <c r="E670" s="138">
        <f>VLOOKUP(Table91213[[#This Row],[Date]],'DB Details'!$A:$L,5)</f>
        <v>51.5</v>
      </c>
      <c r="F670" s="138">
        <f>VLOOKUP(Table91213[[#This Row],[Date]],'DB Details'!$A:$L,6)</f>
        <v>52.9</v>
      </c>
      <c r="G670" s="56">
        <f>VLOOKUP(Table91213[[#This Row],[Date]],'DB Details'!$A:$L,7)</f>
        <v>45</v>
      </c>
      <c r="H670" s="138">
        <f>VLOOKUP(Table91213[[#This Row],[Date]],'DB Details'!$A:$L,8)</f>
        <v>45.7</v>
      </c>
      <c r="I670" s="138">
        <f>VLOOKUP(Table91213[[#This Row],[Date]],'DB Details'!$A:$L,9)</f>
        <v>50.6</v>
      </c>
      <c r="J670" s="138">
        <f>VLOOKUP(Table91213[[#This Row],[Date]],'DB Details'!$A:$L,10)</f>
        <v>42.4</v>
      </c>
      <c r="K670" s="56">
        <f>VLOOKUP(Table91213[[#This Row],[Date]],'DB Details'!$A:$L,11)</f>
        <v>51.7</v>
      </c>
      <c r="L670" s="138">
        <f>VLOOKUP(Table91213[[#This Row],[Date]],'DB Details'!$A:$L,12)</f>
        <v>49</v>
      </c>
    </row>
    <row r="671" spans="1:12" x14ac:dyDescent="0.2">
      <c r="A671" s="54">
        <v>37773</v>
      </c>
      <c r="B671" s="72">
        <f>VLOOKUP(Table91213[[#This Row],[Date]],'DB Details'!$A:$L,2)</f>
        <v>53.6</v>
      </c>
      <c r="C671" s="56">
        <f>VLOOKUP(Table91213[[#This Row],[Date]],'DB Details'!$A:$L,3)</f>
        <v>55.9</v>
      </c>
      <c r="D671" s="70">
        <f>VLOOKUP(Table91213[[#This Row],[Date]],'DB Details'!$A:$L,4)</f>
        <v>50</v>
      </c>
      <c r="E671" s="138">
        <f>VLOOKUP(Table91213[[#This Row],[Date]],'DB Details'!$A:$L,5)</f>
        <v>56.5</v>
      </c>
      <c r="F671" s="138">
        <f>VLOOKUP(Table91213[[#This Row],[Date]],'DB Details'!$A:$L,6)</f>
        <v>54.1</v>
      </c>
      <c r="G671" s="56">
        <f>VLOOKUP(Table91213[[#This Row],[Date]],'DB Details'!$A:$L,7)</f>
        <v>45.5</v>
      </c>
      <c r="H671" s="138">
        <f>VLOOKUP(Table91213[[#This Row],[Date]],'DB Details'!$A:$L,8)</f>
        <v>42</v>
      </c>
      <c r="I671" s="138">
        <f>VLOOKUP(Table91213[[#This Row],[Date]],'DB Details'!$A:$L,9)</f>
        <v>49.8</v>
      </c>
      <c r="J671" s="138">
        <f>VLOOKUP(Table91213[[#This Row],[Date]],'DB Details'!$A:$L,10)</f>
        <v>45.6</v>
      </c>
      <c r="K671" s="56">
        <f>VLOOKUP(Table91213[[#This Row],[Date]],'DB Details'!$A:$L,11)</f>
        <v>54.6</v>
      </c>
      <c r="L671" s="138">
        <f>VLOOKUP(Table91213[[#This Row],[Date]],'DB Details'!$A:$L,12)</f>
        <v>49</v>
      </c>
    </row>
    <row r="672" spans="1:12" x14ac:dyDescent="0.2">
      <c r="A672" s="54">
        <v>37803</v>
      </c>
      <c r="B672" s="72">
        <f>VLOOKUP(Table91213[[#This Row],[Date]],'DB Details'!$A:$L,2)</f>
        <v>56.8</v>
      </c>
      <c r="C672" s="56">
        <f>VLOOKUP(Table91213[[#This Row],[Date]],'DB Details'!$A:$L,3)</f>
        <v>54.9</v>
      </c>
      <c r="D672" s="70">
        <f>VLOOKUP(Table91213[[#This Row],[Date]],'DB Details'!$A:$L,4)</f>
        <v>51</v>
      </c>
      <c r="E672" s="138">
        <f>VLOOKUP(Table91213[[#This Row],[Date]],'DB Details'!$A:$L,5)</f>
        <v>53</v>
      </c>
      <c r="F672" s="138">
        <f>VLOOKUP(Table91213[[#This Row],[Date]],'DB Details'!$A:$L,6)</f>
        <v>53.9</v>
      </c>
      <c r="G672" s="56">
        <f>VLOOKUP(Table91213[[#This Row],[Date]],'DB Details'!$A:$L,7)</f>
        <v>42.5</v>
      </c>
      <c r="H672" s="138">
        <f>VLOOKUP(Table91213[[#This Row],[Date]],'DB Details'!$A:$L,8)</f>
        <v>46.3</v>
      </c>
      <c r="I672" s="138">
        <f>VLOOKUP(Table91213[[#This Row],[Date]],'DB Details'!$A:$L,9)</f>
        <v>51.5</v>
      </c>
      <c r="J672" s="138">
        <f>VLOOKUP(Table91213[[#This Row],[Date]],'DB Details'!$A:$L,10)</f>
        <v>46.3</v>
      </c>
      <c r="K672" s="56">
        <f>VLOOKUP(Table91213[[#This Row],[Date]],'DB Details'!$A:$L,11)</f>
        <v>54.4</v>
      </c>
      <c r="L672" s="138">
        <f>VLOOKUP(Table91213[[#This Row],[Date]],'DB Details'!$A:$L,12)</f>
        <v>51</v>
      </c>
    </row>
    <row r="673" spans="1:12" x14ac:dyDescent="0.2">
      <c r="A673" s="54">
        <v>37834</v>
      </c>
      <c r="B673" s="72">
        <f>VLOOKUP(Table91213[[#This Row],[Date]],'DB Details'!$A:$L,2)</f>
        <v>61.1</v>
      </c>
      <c r="C673" s="56">
        <f>VLOOKUP(Table91213[[#This Row],[Date]],'DB Details'!$A:$L,3)</f>
        <v>55.2</v>
      </c>
      <c r="D673" s="70">
        <f>VLOOKUP(Table91213[[#This Row],[Date]],'DB Details'!$A:$L,4)</f>
        <v>51.5</v>
      </c>
      <c r="E673" s="138">
        <f>VLOOKUP(Table91213[[#This Row],[Date]],'DB Details'!$A:$L,5)</f>
        <v>53</v>
      </c>
      <c r="F673" s="138">
        <f>VLOOKUP(Table91213[[#This Row],[Date]],'DB Details'!$A:$L,6)</f>
        <v>61.8</v>
      </c>
      <c r="G673" s="56">
        <f>VLOOKUP(Table91213[[#This Row],[Date]],'DB Details'!$A:$L,7)</f>
        <v>43</v>
      </c>
      <c r="H673" s="138">
        <f>VLOOKUP(Table91213[[#This Row],[Date]],'DB Details'!$A:$L,8)</f>
        <v>43.1</v>
      </c>
      <c r="I673" s="138">
        <f>VLOOKUP(Table91213[[#This Row],[Date]],'DB Details'!$A:$L,9)</f>
        <v>53</v>
      </c>
      <c r="J673" s="138">
        <f>VLOOKUP(Table91213[[#This Row],[Date]],'DB Details'!$A:$L,10)</f>
        <v>47.1</v>
      </c>
      <c r="K673" s="56">
        <f>VLOOKUP(Table91213[[#This Row],[Date]],'DB Details'!$A:$L,11)</f>
        <v>56.4</v>
      </c>
      <c r="L673" s="138">
        <f>VLOOKUP(Table91213[[#This Row],[Date]],'DB Details'!$A:$L,12)</f>
        <v>53.2</v>
      </c>
    </row>
    <row r="674" spans="1:12" x14ac:dyDescent="0.2">
      <c r="A674" s="54">
        <v>37865</v>
      </c>
      <c r="B674" s="72">
        <f>VLOOKUP(Table91213[[#This Row],[Date]],'DB Details'!$A:$L,2)</f>
        <v>60.8</v>
      </c>
      <c r="C674" s="56">
        <f>VLOOKUP(Table91213[[#This Row],[Date]],'DB Details'!$A:$L,3)</f>
        <v>61.4</v>
      </c>
      <c r="D674" s="70">
        <f>VLOOKUP(Table91213[[#This Row],[Date]],'DB Details'!$A:$L,4)</f>
        <v>52.5</v>
      </c>
      <c r="E674" s="138">
        <f>VLOOKUP(Table91213[[#This Row],[Date]],'DB Details'!$A:$L,5)</f>
        <v>56</v>
      </c>
      <c r="F674" s="138">
        <f>VLOOKUP(Table91213[[#This Row],[Date]],'DB Details'!$A:$L,6)</f>
        <v>57.8</v>
      </c>
      <c r="G674" s="56">
        <f>VLOOKUP(Table91213[[#This Row],[Date]],'DB Details'!$A:$L,7)</f>
        <v>44.5</v>
      </c>
      <c r="H674" s="138">
        <f>VLOOKUP(Table91213[[#This Row],[Date]],'DB Details'!$A:$L,8)</f>
        <v>43.4</v>
      </c>
      <c r="I674" s="138">
        <f>VLOOKUP(Table91213[[#This Row],[Date]],'DB Details'!$A:$L,9)</f>
        <v>53.4</v>
      </c>
      <c r="J674" s="138">
        <f>VLOOKUP(Table91213[[#This Row],[Date]],'DB Details'!$A:$L,10)</f>
        <v>46.5</v>
      </c>
      <c r="K674" s="56">
        <f>VLOOKUP(Table91213[[#This Row],[Date]],'DB Details'!$A:$L,11)</f>
        <v>54.5</v>
      </c>
      <c r="L674" s="138">
        <f>VLOOKUP(Table91213[[#This Row],[Date]],'DB Details'!$A:$L,12)</f>
        <v>52.4</v>
      </c>
    </row>
    <row r="675" spans="1:12" x14ac:dyDescent="0.2">
      <c r="A675" s="54">
        <v>37895</v>
      </c>
      <c r="B675" s="72">
        <f>VLOOKUP(Table91213[[#This Row],[Date]],'DB Details'!$A:$L,2)</f>
        <v>64.400000000000006</v>
      </c>
      <c r="C675" s="56">
        <f>VLOOKUP(Table91213[[#This Row],[Date]],'DB Details'!$A:$L,3)</f>
        <v>59.2</v>
      </c>
      <c r="D675" s="70">
        <f>VLOOKUP(Table91213[[#This Row],[Date]],'DB Details'!$A:$L,4)</f>
        <v>53.5</v>
      </c>
      <c r="E675" s="138">
        <f>VLOOKUP(Table91213[[#This Row],[Date]],'DB Details'!$A:$L,5)</f>
        <v>58.5</v>
      </c>
      <c r="F675" s="138">
        <f>VLOOKUP(Table91213[[#This Row],[Date]],'DB Details'!$A:$L,6)</f>
        <v>62.8</v>
      </c>
      <c r="G675" s="56">
        <f>VLOOKUP(Table91213[[#This Row],[Date]],'DB Details'!$A:$L,7)</f>
        <v>39</v>
      </c>
      <c r="H675" s="138">
        <f>VLOOKUP(Table91213[[#This Row],[Date]],'DB Details'!$A:$L,8)</f>
        <v>45.6</v>
      </c>
      <c r="I675" s="138">
        <f>VLOOKUP(Table91213[[#This Row],[Date]],'DB Details'!$A:$L,9)</f>
        <v>54.6</v>
      </c>
      <c r="J675" s="138">
        <f>VLOOKUP(Table91213[[#This Row],[Date]],'DB Details'!$A:$L,10)</f>
        <v>48.6</v>
      </c>
      <c r="K675" s="56">
        <f>VLOOKUP(Table91213[[#This Row],[Date]],'DB Details'!$A:$L,11)</f>
        <v>59.5</v>
      </c>
      <c r="L675" s="138">
        <f>VLOOKUP(Table91213[[#This Row],[Date]],'DB Details'!$A:$L,12)</f>
        <v>55.2</v>
      </c>
    </row>
    <row r="676" spans="1:12" x14ac:dyDescent="0.2">
      <c r="A676" s="54">
        <v>37926</v>
      </c>
      <c r="B676" s="72">
        <f>VLOOKUP(Table91213[[#This Row],[Date]],'DB Details'!$A:$L,2)</f>
        <v>69.099999999999994</v>
      </c>
      <c r="C676" s="56">
        <f>VLOOKUP(Table91213[[#This Row],[Date]],'DB Details'!$A:$L,3)</f>
        <v>61.4</v>
      </c>
      <c r="D676" s="70">
        <f>VLOOKUP(Table91213[[#This Row],[Date]],'DB Details'!$A:$L,4)</f>
        <v>59</v>
      </c>
      <c r="E676" s="138">
        <f>VLOOKUP(Table91213[[#This Row],[Date]],'DB Details'!$A:$L,5)</f>
        <v>64</v>
      </c>
      <c r="F676" s="138">
        <f>VLOOKUP(Table91213[[#This Row],[Date]],'DB Details'!$A:$L,6)</f>
        <v>66.599999999999994</v>
      </c>
      <c r="G676" s="56">
        <f>VLOOKUP(Table91213[[#This Row],[Date]],'DB Details'!$A:$L,7)</f>
        <v>39.5</v>
      </c>
      <c r="H676" s="138">
        <f>VLOOKUP(Table91213[[#This Row],[Date]],'DB Details'!$A:$L,8)</f>
        <v>49.7</v>
      </c>
      <c r="I676" s="138">
        <f>VLOOKUP(Table91213[[#This Row],[Date]],'DB Details'!$A:$L,9)</f>
        <v>56.4</v>
      </c>
      <c r="J676" s="138">
        <f>VLOOKUP(Table91213[[#This Row],[Date]],'DB Details'!$A:$L,10)</f>
        <v>50.4</v>
      </c>
      <c r="K676" s="56">
        <f>VLOOKUP(Table91213[[#This Row],[Date]],'DB Details'!$A:$L,11)</f>
        <v>57.1</v>
      </c>
      <c r="L676" s="138">
        <f>VLOOKUP(Table91213[[#This Row],[Date]],'DB Details'!$A:$L,12)</f>
        <v>58.4</v>
      </c>
    </row>
    <row r="677" spans="1:12" x14ac:dyDescent="0.2">
      <c r="A677" s="54">
        <v>37956</v>
      </c>
      <c r="B677" s="72">
        <f>VLOOKUP(Table91213[[#This Row],[Date]],'DB Details'!$A:$L,2)</f>
        <v>71.3</v>
      </c>
      <c r="C677" s="56">
        <f>VLOOKUP(Table91213[[#This Row],[Date]],'DB Details'!$A:$L,3)</f>
        <v>57.8</v>
      </c>
      <c r="D677" s="70">
        <f>VLOOKUP(Table91213[[#This Row],[Date]],'DB Details'!$A:$L,4)</f>
        <v>61</v>
      </c>
      <c r="E677" s="138">
        <f>VLOOKUP(Table91213[[#This Row],[Date]],'DB Details'!$A:$L,5)</f>
        <v>66</v>
      </c>
      <c r="F677" s="138">
        <f>VLOOKUP(Table91213[[#This Row],[Date]],'DB Details'!$A:$L,6)</f>
        <v>70</v>
      </c>
      <c r="G677" s="56">
        <f>VLOOKUP(Table91213[[#This Row],[Date]],'DB Details'!$A:$L,7)</f>
        <v>39</v>
      </c>
      <c r="H677" s="138">
        <f>VLOOKUP(Table91213[[#This Row],[Date]],'DB Details'!$A:$L,8)</f>
        <v>45.9</v>
      </c>
      <c r="I677" s="138">
        <f>VLOOKUP(Table91213[[#This Row],[Date]],'DB Details'!$A:$L,9)</f>
        <v>59.3</v>
      </c>
      <c r="J677" s="138">
        <f>VLOOKUP(Table91213[[#This Row],[Date]],'DB Details'!$A:$L,10)</f>
        <v>54.1</v>
      </c>
      <c r="K677" s="56">
        <f>VLOOKUP(Table91213[[#This Row],[Date]],'DB Details'!$A:$L,11)</f>
        <v>59.3</v>
      </c>
      <c r="L677" s="138">
        <f>VLOOKUP(Table91213[[#This Row],[Date]],'DB Details'!$A:$L,12)</f>
        <v>60.1</v>
      </c>
    </row>
    <row r="678" spans="1:12" x14ac:dyDescent="0.2">
      <c r="A678" s="54">
        <v>37987</v>
      </c>
      <c r="B678" s="72">
        <f>VLOOKUP(Table91213[[#This Row],[Date]],'DB Details'!$A:$L,2)</f>
        <v>70.599999999999994</v>
      </c>
      <c r="C678" s="56">
        <f>VLOOKUP(Table91213[[#This Row],[Date]],'DB Details'!$A:$L,3)</f>
        <v>59.2</v>
      </c>
      <c r="D678" s="70">
        <f>VLOOKUP(Table91213[[#This Row],[Date]],'DB Details'!$A:$L,4)</f>
        <v>60.5</v>
      </c>
      <c r="E678" s="138">
        <f>VLOOKUP(Table91213[[#This Row],[Date]],'DB Details'!$A:$L,5)</f>
        <v>75.5</v>
      </c>
      <c r="F678" s="138">
        <f>VLOOKUP(Table91213[[#This Row],[Date]],'DB Details'!$A:$L,6)</f>
        <v>69.3</v>
      </c>
      <c r="G678" s="56">
        <f>VLOOKUP(Table91213[[#This Row],[Date]],'DB Details'!$A:$L,7)</f>
        <v>40</v>
      </c>
      <c r="H678" s="138">
        <f>VLOOKUP(Table91213[[#This Row],[Date]],'DB Details'!$A:$L,8)</f>
        <v>47.9</v>
      </c>
      <c r="I678" s="138">
        <f>VLOOKUP(Table91213[[#This Row],[Date]],'DB Details'!$A:$L,9)</f>
        <v>61.5</v>
      </c>
      <c r="J678" s="138">
        <f>VLOOKUP(Table91213[[#This Row],[Date]],'DB Details'!$A:$L,10)</f>
        <v>54.7</v>
      </c>
      <c r="K678" s="56">
        <f>VLOOKUP(Table91213[[#This Row],[Date]],'DB Details'!$A:$L,11)</f>
        <v>57.2</v>
      </c>
      <c r="L678" s="138">
        <f>VLOOKUP(Table91213[[#This Row],[Date]],'DB Details'!$A:$L,12)</f>
        <v>60.8</v>
      </c>
    </row>
    <row r="679" spans="1:12" x14ac:dyDescent="0.2">
      <c r="A679" s="54">
        <v>38018</v>
      </c>
      <c r="B679" s="72">
        <f>VLOOKUP(Table91213[[#This Row],[Date]],'DB Details'!$A:$L,2)</f>
        <v>66.5</v>
      </c>
      <c r="C679" s="56">
        <f>VLOOKUP(Table91213[[#This Row],[Date]],'DB Details'!$A:$L,3)</f>
        <v>59.9</v>
      </c>
      <c r="D679" s="70">
        <f>VLOOKUP(Table91213[[#This Row],[Date]],'DB Details'!$A:$L,4)</f>
        <v>62</v>
      </c>
      <c r="E679" s="138">
        <f>VLOOKUP(Table91213[[#This Row],[Date]],'DB Details'!$A:$L,5)</f>
        <v>81.5</v>
      </c>
      <c r="F679" s="138">
        <f>VLOOKUP(Table91213[[#This Row],[Date]],'DB Details'!$A:$L,6)</f>
        <v>65.599999999999994</v>
      </c>
      <c r="G679" s="56">
        <f>VLOOKUP(Table91213[[#This Row],[Date]],'DB Details'!$A:$L,7)</f>
        <v>38.5</v>
      </c>
      <c r="H679" s="138">
        <f>VLOOKUP(Table91213[[#This Row],[Date]],'DB Details'!$A:$L,8)</f>
        <v>49</v>
      </c>
      <c r="I679" s="138">
        <f>VLOOKUP(Table91213[[#This Row],[Date]],'DB Details'!$A:$L,9)</f>
        <v>62.9</v>
      </c>
      <c r="J679" s="138">
        <f>VLOOKUP(Table91213[[#This Row],[Date]],'DB Details'!$A:$L,10)</f>
        <v>55.7</v>
      </c>
      <c r="K679" s="56">
        <f>VLOOKUP(Table91213[[#This Row],[Date]],'DB Details'!$A:$L,11)</f>
        <v>55.1</v>
      </c>
      <c r="L679" s="138">
        <f>VLOOKUP(Table91213[[#This Row],[Date]],'DB Details'!$A:$L,12)</f>
        <v>59.9</v>
      </c>
    </row>
    <row r="680" spans="1:12" x14ac:dyDescent="0.2">
      <c r="A680" s="54">
        <v>38047</v>
      </c>
      <c r="B680" s="72">
        <f>VLOOKUP(Table91213[[#This Row],[Date]],'DB Details'!$A:$L,2)</f>
        <v>64.599999999999994</v>
      </c>
      <c r="C680" s="56">
        <f>VLOOKUP(Table91213[[#This Row],[Date]],'DB Details'!$A:$L,3)</f>
        <v>57.1</v>
      </c>
      <c r="D680" s="70">
        <f>VLOOKUP(Table91213[[#This Row],[Date]],'DB Details'!$A:$L,4)</f>
        <v>63.5</v>
      </c>
      <c r="E680" s="138">
        <f>VLOOKUP(Table91213[[#This Row],[Date]],'DB Details'!$A:$L,5)</f>
        <v>86</v>
      </c>
      <c r="F680" s="138">
        <f>VLOOKUP(Table91213[[#This Row],[Date]],'DB Details'!$A:$L,6)</f>
        <v>66.8</v>
      </c>
      <c r="G680" s="56">
        <f>VLOOKUP(Table91213[[#This Row],[Date]],'DB Details'!$A:$L,7)</f>
        <v>39.5</v>
      </c>
      <c r="H680" s="138">
        <f>VLOOKUP(Table91213[[#This Row],[Date]],'DB Details'!$A:$L,8)</f>
        <v>48</v>
      </c>
      <c r="I680" s="138">
        <f>VLOOKUP(Table91213[[#This Row],[Date]],'DB Details'!$A:$L,9)</f>
        <v>66.7</v>
      </c>
      <c r="J680" s="138">
        <f>VLOOKUP(Table91213[[#This Row],[Date]],'DB Details'!$A:$L,10)</f>
        <v>57</v>
      </c>
      <c r="K680" s="56">
        <f>VLOOKUP(Table91213[[#This Row],[Date]],'DB Details'!$A:$L,11)</f>
        <v>60.2</v>
      </c>
      <c r="L680" s="138">
        <f>VLOOKUP(Table91213[[#This Row],[Date]],'DB Details'!$A:$L,12)</f>
        <v>60.6</v>
      </c>
    </row>
    <row r="681" spans="1:12" x14ac:dyDescent="0.2">
      <c r="A681" s="54">
        <v>38078</v>
      </c>
      <c r="B681" s="72">
        <f>VLOOKUP(Table91213[[#This Row],[Date]],'DB Details'!$A:$L,2)</f>
        <v>67.099999999999994</v>
      </c>
      <c r="C681" s="56">
        <f>VLOOKUP(Table91213[[#This Row],[Date]],'DB Details'!$A:$L,3)</f>
        <v>58.7</v>
      </c>
      <c r="D681" s="70">
        <f>VLOOKUP(Table91213[[#This Row],[Date]],'DB Details'!$A:$L,4)</f>
        <v>66.5</v>
      </c>
      <c r="E681" s="138">
        <f>VLOOKUP(Table91213[[#This Row],[Date]],'DB Details'!$A:$L,5)</f>
        <v>88</v>
      </c>
      <c r="F681" s="138">
        <f>VLOOKUP(Table91213[[#This Row],[Date]],'DB Details'!$A:$L,6)</f>
        <v>66.599999999999994</v>
      </c>
      <c r="G681" s="56">
        <f>VLOOKUP(Table91213[[#This Row],[Date]],'DB Details'!$A:$L,7)</f>
        <v>40.5</v>
      </c>
      <c r="H681" s="138">
        <f>VLOOKUP(Table91213[[#This Row],[Date]],'DB Details'!$A:$L,8)</f>
        <v>45.2</v>
      </c>
      <c r="I681" s="138">
        <f>VLOOKUP(Table91213[[#This Row],[Date]],'DB Details'!$A:$L,9)</f>
        <v>66.7</v>
      </c>
      <c r="J681" s="138">
        <f>VLOOKUP(Table91213[[#This Row],[Date]],'DB Details'!$A:$L,10)</f>
        <v>57.2</v>
      </c>
      <c r="K681" s="56">
        <f>VLOOKUP(Table91213[[#This Row],[Date]],'DB Details'!$A:$L,11)</f>
        <v>59.9</v>
      </c>
      <c r="L681" s="138">
        <f>VLOOKUP(Table91213[[#This Row],[Date]],'DB Details'!$A:$L,12)</f>
        <v>60.6</v>
      </c>
    </row>
    <row r="682" spans="1:12" x14ac:dyDescent="0.2">
      <c r="A682" s="54">
        <v>38108</v>
      </c>
      <c r="B682" s="72">
        <f>VLOOKUP(Table91213[[#This Row],[Date]],'DB Details'!$A:$L,2)</f>
        <v>64.5</v>
      </c>
      <c r="C682" s="56">
        <f>VLOOKUP(Table91213[[#This Row],[Date]],'DB Details'!$A:$L,3)</f>
        <v>58.8</v>
      </c>
      <c r="D682" s="70">
        <f>VLOOKUP(Table91213[[#This Row],[Date]],'DB Details'!$A:$L,4)</f>
        <v>63</v>
      </c>
      <c r="E682" s="138">
        <f>VLOOKUP(Table91213[[#This Row],[Date]],'DB Details'!$A:$L,5)</f>
        <v>86</v>
      </c>
      <c r="F682" s="138">
        <f>VLOOKUP(Table91213[[#This Row],[Date]],'DB Details'!$A:$L,6)</f>
        <v>65.3</v>
      </c>
      <c r="G682" s="56">
        <f>VLOOKUP(Table91213[[#This Row],[Date]],'DB Details'!$A:$L,7)</f>
        <v>37</v>
      </c>
      <c r="H682" s="138">
        <f>VLOOKUP(Table91213[[#This Row],[Date]],'DB Details'!$A:$L,8)</f>
        <v>48.8</v>
      </c>
      <c r="I682" s="138">
        <f>VLOOKUP(Table91213[[#This Row],[Date]],'DB Details'!$A:$L,9)</f>
        <v>68.3</v>
      </c>
      <c r="J682" s="138">
        <f>VLOOKUP(Table91213[[#This Row],[Date]],'DB Details'!$A:$L,10)</f>
        <v>60.1</v>
      </c>
      <c r="K682" s="56">
        <f>VLOOKUP(Table91213[[#This Row],[Date]],'DB Details'!$A:$L,11)</f>
        <v>60</v>
      </c>
      <c r="L682" s="138">
        <f>VLOOKUP(Table91213[[#This Row],[Date]],'DB Details'!$A:$L,12)</f>
        <v>61.4</v>
      </c>
    </row>
    <row r="683" spans="1:12" x14ac:dyDescent="0.2">
      <c r="A683" s="54">
        <v>38139</v>
      </c>
      <c r="B683" s="72">
        <f>VLOOKUP(Table91213[[#This Row],[Date]],'DB Details'!$A:$L,2)</f>
        <v>60.9</v>
      </c>
      <c r="C683" s="56">
        <f>VLOOKUP(Table91213[[#This Row],[Date]],'DB Details'!$A:$L,3)</f>
        <v>57.5</v>
      </c>
      <c r="D683" s="70">
        <f>VLOOKUP(Table91213[[#This Row],[Date]],'DB Details'!$A:$L,4)</f>
        <v>58.5</v>
      </c>
      <c r="E683" s="138">
        <f>VLOOKUP(Table91213[[#This Row],[Date]],'DB Details'!$A:$L,5)</f>
        <v>81</v>
      </c>
      <c r="F683" s="138">
        <f>VLOOKUP(Table91213[[#This Row],[Date]],'DB Details'!$A:$L,6)</f>
        <v>63.7</v>
      </c>
      <c r="G683" s="56">
        <f>VLOOKUP(Table91213[[#This Row],[Date]],'DB Details'!$A:$L,7)</f>
        <v>39</v>
      </c>
      <c r="H683" s="138">
        <f>VLOOKUP(Table91213[[#This Row],[Date]],'DB Details'!$A:$L,8)</f>
        <v>51.3</v>
      </c>
      <c r="I683" s="138">
        <f>VLOOKUP(Table91213[[#This Row],[Date]],'DB Details'!$A:$L,9)</f>
        <v>67.099999999999994</v>
      </c>
      <c r="J683" s="138">
        <f>VLOOKUP(Table91213[[#This Row],[Date]],'DB Details'!$A:$L,10)</f>
        <v>59.4</v>
      </c>
      <c r="K683" s="56">
        <f>VLOOKUP(Table91213[[#This Row],[Date]],'DB Details'!$A:$L,11)</f>
        <v>57.3</v>
      </c>
      <c r="L683" s="138">
        <f>VLOOKUP(Table91213[[#This Row],[Date]],'DB Details'!$A:$L,12)</f>
        <v>60.5</v>
      </c>
    </row>
    <row r="684" spans="1:12" x14ac:dyDescent="0.2">
      <c r="A684" s="54">
        <v>38169</v>
      </c>
      <c r="B684" s="72">
        <f>VLOOKUP(Table91213[[#This Row],[Date]],'DB Details'!$A:$L,2)</f>
        <v>62.8</v>
      </c>
      <c r="C684" s="56">
        <f>VLOOKUP(Table91213[[#This Row],[Date]],'DB Details'!$A:$L,3)</f>
        <v>58.8</v>
      </c>
      <c r="D684" s="70">
        <f>VLOOKUP(Table91213[[#This Row],[Date]],'DB Details'!$A:$L,4)</f>
        <v>58</v>
      </c>
      <c r="E684" s="138">
        <f>VLOOKUP(Table91213[[#This Row],[Date]],'DB Details'!$A:$L,5)</f>
        <v>77</v>
      </c>
      <c r="F684" s="138">
        <f>VLOOKUP(Table91213[[#This Row],[Date]],'DB Details'!$A:$L,6)</f>
        <v>63.8</v>
      </c>
      <c r="G684" s="56">
        <f>VLOOKUP(Table91213[[#This Row],[Date]],'DB Details'!$A:$L,7)</f>
        <v>37.5</v>
      </c>
      <c r="H684" s="138">
        <f>VLOOKUP(Table91213[[#This Row],[Date]],'DB Details'!$A:$L,8)</f>
        <v>50.8</v>
      </c>
      <c r="I684" s="138">
        <f>VLOOKUP(Table91213[[#This Row],[Date]],'DB Details'!$A:$L,9)</f>
        <v>64.5</v>
      </c>
      <c r="J684" s="138">
        <f>VLOOKUP(Table91213[[#This Row],[Date]],'DB Details'!$A:$L,10)</f>
        <v>57.4</v>
      </c>
      <c r="K684" s="56">
        <f>VLOOKUP(Table91213[[#This Row],[Date]],'DB Details'!$A:$L,11)</f>
        <v>56.7</v>
      </c>
      <c r="L684" s="138">
        <f>VLOOKUP(Table91213[[#This Row],[Date]],'DB Details'!$A:$L,12)</f>
        <v>59.9</v>
      </c>
    </row>
    <row r="685" spans="1:12" x14ac:dyDescent="0.2">
      <c r="A685" s="54">
        <v>38200</v>
      </c>
      <c r="B685" s="72">
        <f>VLOOKUP(Table91213[[#This Row],[Date]],'DB Details'!$A:$L,2)</f>
        <v>62.1</v>
      </c>
      <c r="C685" s="56">
        <f>VLOOKUP(Table91213[[#This Row],[Date]],'DB Details'!$A:$L,3)</f>
        <v>58.3</v>
      </c>
      <c r="D685" s="70">
        <f>VLOOKUP(Table91213[[#This Row],[Date]],'DB Details'!$A:$L,4)</f>
        <v>55</v>
      </c>
      <c r="E685" s="138">
        <f>VLOOKUP(Table91213[[#This Row],[Date]],'DB Details'!$A:$L,5)</f>
        <v>81.5</v>
      </c>
      <c r="F685" s="138">
        <f>VLOOKUP(Table91213[[#This Row],[Date]],'DB Details'!$A:$L,6)</f>
        <v>59.3</v>
      </c>
      <c r="G685" s="56">
        <f>VLOOKUP(Table91213[[#This Row],[Date]],'DB Details'!$A:$L,7)</f>
        <v>45.5</v>
      </c>
      <c r="H685" s="138">
        <f>VLOOKUP(Table91213[[#This Row],[Date]],'DB Details'!$A:$L,8)</f>
        <v>52.1</v>
      </c>
      <c r="I685" s="138">
        <f>VLOOKUP(Table91213[[#This Row],[Date]],'DB Details'!$A:$L,9)</f>
        <v>62.8</v>
      </c>
      <c r="J685" s="138">
        <f>VLOOKUP(Table91213[[#This Row],[Date]],'DB Details'!$A:$L,10)</f>
        <v>56.4</v>
      </c>
      <c r="K685" s="56">
        <f>VLOOKUP(Table91213[[#This Row],[Date]],'DB Details'!$A:$L,11)</f>
        <v>55.8</v>
      </c>
      <c r="L685" s="138">
        <f>VLOOKUP(Table91213[[#This Row],[Date]],'DB Details'!$A:$L,12)</f>
        <v>58.5</v>
      </c>
    </row>
    <row r="686" spans="1:12" x14ac:dyDescent="0.2">
      <c r="A686" s="54">
        <v>38231</v>
      </c>
      <c r="B686" s="72">
        <f>VLOOKUP(Table91213[[#This Row],[Date]],'DB Details'!$A:$L,2)</f>
        <v>57.7</v>
      </c>
      <c r="C686" s="56">
        <f>VLOOKUP(Table91213[[#This Row],[Date]],'DB Details'!$A:$L,3)</f>
        <v>58.2</v>
      </c>
      <c r="D686" s="70">
        <f>VLOOKUP(Table91213[[#This Row],[Date]],'DB Details'!$A:$L,4)</f>
        <v>55</v>
      </c>
      <c r="E686" s="138">
        <f>VLOOKUP(Table91213[[#This Row],[Date]],'DB Details'!$A:$L,5)</f>
        <v>76</v>
      </c>
      <c r="F686" s="138">
        <f>VLOOKUP(Table91213[[#This Row],[Date]],'DB Details'!$A:$L,6)</f>
        <v>59.8</v>
      </c>
      <c r="G686" s="56">
        <f>VLOOKUP(Table91213[[#This Row],[Date]],'DB Details'!$A:$L,7)</f>
        <v>41.5</v>
      </c>
      <c r="H686" s="138">
        <f>VLOOKUP(Table91213[[#This Row],[Date]],'DB Details'!$A:$L,8)</f>
        <v>51.6</v>
      </c>
      <c r="I686" s="138">
        <f>VLOOKUP(Table91213[[#This Row],[Date]],'DB Details'!$A:$L,9)</f>
        <v>59.8</v>
      </c>
      <c r="J686" s="138">
        <f>VLOOKUP(Table91213[[#This Row],[Date]],'DB Details'!$A:$L,10)</f>
        <v>58</v>
      </c>
      <c r="K686" s="56">
        <f>VLOOKUP(Table91213[[#This Row],[Date]],'DB Details'!$A:$L,11)</f>
        <v>53.5</v>
      </c>
      <c r="L686" s="138">
        <f>VLOOKUP(Table91213[[#This Row],[Date]],'DB Details'!$A:$L,12)</f>
        <v>57.4</v>
      </c>
    </row>
    <row r="687" spans="1:12" x14ac:dyDescent="0.2">
      <c r="A687" s="54">
        <v>38261</v>
      </c>
      <c r="B687" s="72">
        <f>VLOOKUP(Table91213[[#This Row],[Date]],'DB Details'!$A:$L,2)</f>
        <v>58.4</v>
      </c>
      <c r="C687" s="56">
        <f>VLOOKUP(Table91213[[#This Row],[Date]],'DB Details'!$A:$L,3)</f>
        <v>59.2</v>
      </c>
      <c r="D687" s="70">
        <f>VLOOKUP(Table91213[[#This Row],[Date]],'DB Details'!$A:$L,4)</f>
        <v>49</v>
      </c>
      <c r="E687" s="138">
        <f>VLOOKUP(Table91213[[#This Row],[Date]],'DB Details'!$A:$L,5)</f>
        <v>78.5</v>
      </c>
      <c r="F687" s="138">
        <f>VLOOKUP(Table91213[[#This Row],[Date]],'DB Details'!$A:$L,6)</f>
        <v>59.3</v>
      </c>
      <c r="G687" s="56">
        <f>VLOOKUP(Table91213[[#This Row],[Date]],'DB Details'!$A:$L,7)</f>
        <v>43.5</v>
      </c>
      <c r="H687" s="138">
        <f>VLOOKUP(Table91213[[#This Row],[Date]],'DB Details'!$A:$L,8)</f>
        <v>49.3</v>
      </c>
      <c r="I687" s="138">
        <f>VLOOKUP(Table91213[[#This Row],[Date]],'DB Details'!$A:$L,9)</f>
        <v>59.2</v>
      </c>
      <c r="J687" s="138">
        <f>VLOOKUP(Table91213[[#This Row],[Date]],'DB Details'!$A:$L,10)</f>
        <v>55.5</v>
      </c>
      <c r="K687" s="56">
        <f>VLOOKUP(Table91213[[#This Row],[Date]],'DB Details'!$A:$L,11)</f>
        <v>56.7</v>
      </c>
      <c r="L687" s="138">
        <f>VLOOKUP(Table91213[[#This Row],[Date]],'DB Details'!$A:$L,12)</f>
        <v>56.3</v>
      </c>
    </row>
    <row r="688" spans="1:12" x14ac:dyDescent="0.2">
      <c r="A688" s="54">
        <v>38292</v>
      </c>
      <c r="B688" s="72">
        <f>VLOOKUP(Table91213[[#This Row],[Date]],'DB Details'!$A:$L,2)</f>
        <v>60.1</v>
      </c>
      <c r="C688" s="56">
        <f>VLOOKUP(Table91213[[#This Row],[Date]],'DB Details'!$A:$L,3)</f>
        <v>58.8</v>
      </c>
      <c r="D688" s="70">
        <f>VLOOKUP(Table91213[[#This Row],[Date]],'DB Details'!$A:$L,4)</f>
        <v>47.5</v>
      </c>
      <c r="E688" s="138">
        <f>VLOOKUP(Table91213[[#This Row],[Date]],'DB Details'!$A:$L,5)</f>
        <v>74</v>
      </c>
      <c r="F688" s="138">
        <f>VLOOKUP(Table91213[[#This Row],[Date]],'DB Details'!$A:$L,6)</f>
        <v>57.3</v>
      </c>
      <c r="G688" s="56">
        <f>VLOOKUP(Table91213[[#This Row],[Date]],'DB Details'!$A:$L,7)</f>
        <v>43.5</v>
      </c>
      <c r="H688" s="138">
        <f>VLOOKUP(Table91213[[#This Row],[Date]],'DB Details'!$A:$L,8)</f>
        <v>49.7</v>
      </c>
      <c r="I688" s="138">
        <f>VLOOKUP(Table91213[[#This Row],[Date]],'DB Details'!$A:$L,9)</f>
        <v>56.8</v>
      </c>
      <c r="J688" s="138">
        <f>VLOOKUP(Table91213[[#This Row],[Date]],'DB Details'!$A:$L,10)</f>
        <v>56.9</v>
      </c>
      <c r="K688" s="56">
        <f>VLOOKUP(Table91213[[#This Row],[Date]],'DB Details'!$A:$L,11)</f>
        <v>54.5</v>
      </c>
      <c r="L688" s="138">
        <f>VLOOKUP(Table91213[[#This Row],[Date]],'DB Details'!$A:$L,12)</f>
        <v>56.2</v>
      </c>
    </row>
    <row r="689" spans="1:12" x14ac:dyDescent="0.2">
      <c r="A689" s="54">
        <v>38322</v>
      </c>
      <c r="B689" s="72">
        <f>VLOOKUP(Table91213[[#This Row],[Date]],'DB Details'!$A:$L,2)</f>
        <v>66.3</v>
      </c>
      <c r="C689" s="56">
        <f>VLOOKUP(Table91213[[#This Row],[Date]],'DB Details'!$A:$L,3)</f>
        <v>60.8</v>
      </c>
      <c r="D689" s="70">
        <f>VLOOKUP(Table91213[[#This Row],[Date]],'DB Details'!$A:$L,4)</f>
        <v>54</v>
      </c>
      <c r="E689" s="138">
        <f>VLOOKUP(Table91213[[#This Row],[Date]],'DB Details'!$A:$L,5)</f>
        <v>72</v>
      </c>
      <c r="F689" s="138">
        <f>VLOOKUP(Table91213[[#This Row],[Date]],'DB Details'!$A:$L,6)</f>
        <v>57.9</v>
      </c>
      <c r="G689" s="56">
        <f>VLOOKUP(Table91213[[#This Row],[Date]],'DB Details'!$A:$L,7)</f>
        <v>44</v>
      </c>
      <c r="H689" s="138">
        <f>VLOOKUP(Table91213[[#This Row],[Date]],'DB Details'!$A:$L,8)</f>
        <v>52.8</v>
      </c>
      <c r="I689" s="138">
        <f>VLOOKUP(Table91213[[#This Row],[Date]],'DB Details'!$A:$L,9)</f>
        <v>55.3</v>
      </c>
      <c r="J689" s="138">
        <f>VLOOKUP(Table91213[[#This Row],[Date]],'DB Details'!$A:$L,10)</f>
        <v>53.8</v>
      </c>
      <c r="K689" s="56">
        <f>VLOOKUP(Table91213[[#This Row],[Date]],'DB Details'!$A:$L,11)</f>
        <v>59.1</v>
      </c>
      <c r="L689" s="138">
        <f>VLOOKUP(Table91213[[#This Row],[Date]],'DB Details'!$A:$L,12)</f>
        <v>57.2</v>
      </c>
    </row>
    <row r="690" spans="1:12" x14ac:dyDescent="0.2">
      <c r="A690" s="54">
        <v>38353</v>
      </c>
      <c r="B690" s="72">
        <f>VLOOKUP(Table91213[[#This Row],[Date]],'DB Details'!$A:$L,2)</f>
        <v>57.9</v>
      </c>
      <c r="C690" s="56">
        <f>VLOOKUP(Table91213[[#This Row],[Date]],'DB Details'!$A:$L,3)</f>
        <v>61.1</v>
      </c>
      <c r="D690" s="70">
        <f>VLOOKUP(Table91213[[#This Row],[Date]],'DB Details'!$A:$L,4)</f>
        <v>50.5</v>
      </c>
      <c r="E690" s="138">
        <f>VLOOKUP(Table91213[[#This Row],[Date]],'DB Details'!$A:$L,5)</f>
        <v>69</v>
      </c>
      <c r="F690" s="138">
        <f>VLOOKUP(Table91213[[#This Row],[Date]],'DB Details'!$A:$L,6)</f>
        <v>59.3</v>
      </c>
      <c r="G690" s="56">
        <f>VLOOKUP(Table91213[[#This Row],[Date]],'DB Details'!$A:$L,7)</f>
        <v>44.5</v>
      </c>
      <c r="H690" s="138">
        <f>VLOOKUP(Table91213[[#This Row],[Date]],'DB Details'!$A:$L,8)</f>
        <v>53.5</v>
      </c>
      <c r="I690" s="138">
        <f>VLOOKUP(Table91213[[#This Row],[Date]],'DB Details'!$A:$L,9)</f>
        <v>54.7</v>
      </c>
      <c r="J690" s="138">
        <f>VLOOKUP(Table91213[[#This Row],[Date]],'DB Details'!$A:$L,10)</f>
        <v>58.6</v>
      </c>
      <c r="K690" s="56">
        <f>VLOOKUP(Table91213[[#This Row],[Date]],'DB Details'!$A:$L,11)</f>
        <v>56.5</v>
      </c>
      <c r="L690" s="138">
        <f>VLOOKUP(Table91213[[#This Row],[Date]],'DB Details'!$A:$L,12)</f>
        <v>56.8</v>
      </c>
    </row>
    <row r="691" spans="1:12" x14ac:dyDescent="0.2">
      <c r="A691" s="54">
        <v>38384</v>
      </c>
      <c r="B691" s="72">
        <f>VLOOKUP(Table91213[[#This Row],[Date]],'DB Details'!$A:$L,2)</f>
        <v>55.9</v>
      </c>
      <c r="C691" s="56">
        <f>VLOOKUP(Table91213[[#This Row],[Date]],'DB Details'!$A:$L,3)</f>
        <v>60.7</v>
      </c>
      <c r="D691" s="70">
        <f>VLOOKUP(Table91213[[#This Row],[Date]],'DB Details'!$A:$L,4)</f>
        <v>50.5</v>
      </c>
      <c r="E691" s="138">
        <f>VLOOKUP(Table91213[[#This Row],[Date]],'DB Details'!$A:$L,5)</f>
        <v>65.5</v>
      </c>
      <c r="F691" s="138">
        <f>VLOOKUP(Table91213[[#This Row],[Date]],'DB Details'!$A:$L,6)</f>
        <v>58.2</v>
      </c>
      <c r="G691" s="56">
        <f>VLOOKUP(Table91213[[#This Row],[Date]],'DB Details'!$A:$L,7)</f>
        <v>42.5</v>
      </c>
      <c r="H691" s="138">
        <f>VLOOKUP(Table91213[[#This Row],[Date]],'DB Details'!$A:$L,8)</f>
        <v>51</v>
      </c>
      <c r="I691" s="138">
        <f>VLOOKUP(Table91213[[#This Row],[Date]],'DB Details'!$A:$L,9)</f>
        <v>56.5</v>
      </c>
      <c r="J691" s="138">
        <f>VLOOKUP(Table91213[[#This Row],[Date]],'DB Details'!$A:$L,10)</f>
        <v>56</v>
      </c>
      <c r="K691" s="56">
        <f>VLOOKUP(Table91213[[#This Row],[Date]],'DB Details'!$A:$L,11)</f>
        <v>56.5</v>
      </c>
      <c r="L691" s="138">
        <f>VLOOKUP(Table91213[[#This Row],[Date]],'DB Details'!$A:$L,12)</f>
        <v>55.5</v>
      </c>
    </row>
    <row r="692" spans="1:12" x14ac:dyDescent="0.2">
      <c r="A692" s="54">
        <v>38412</v>
      </c>
      <c r="B692" s="72">
        <f>VLOOKUP(Table91213[[#This Row],[Date]],'DB Details'!$A:$L,2)</f>
        <v>57.7</v>
      </c>
      <c r="C692" s="56">
        <f>VLOOKUP(Table91213[[#This Row],[Date]],'DB Details'!$A:$L,3)</f>
        <v>58.9</v>
      </c>
      <c r="D692" s="70">
        <f>VLOOKUP(Table91213[[#This Row],[Date]],'DB Details'!$A:$L,4)</f>
        <v>56</v>
      </c>
      <c r="E692" s="138">
        <f>VLOOKUP(Table91213[[#This Row],[Date]],'DB Details'!$A:$L,5)</f>
        <v>73</v>
      </c>
      <c r="F692" s="138">
        <f>VLOOKUP(Table91213[[#This Row],[Date]],'DB Details'!$A:$L,6)</f>
        <v>57.5</v>
      </c>
      <c r="G692" s="56">
        <f>VLOOKUP(Table91213[[#This Row],[Date]],'DB Details'!$A:$L,7)</f>
        <v>46</v>
      </c>
      <c r="H692" s="138">
        <f>VLOOKUP(Table91213[[#This Row],[Date]],'DB Details'!$A:$L,8)</f>
        <v>55</v>
      </c>
      <c r="I692" s="138">
        <f>VLOOKUP(Table91213[[#This Row],[Date]],'DB Details'!$A:$L,9)</f>
        <v>53.5</v>
      </c>
      <c r="J692" s="138">
        <f>VLOOKUP(Table91213[[#This Row],[Date]],'DB Details'!$A:$L,10)</f>
        <v>52.5</v>
      </c>
      <c r="K692" s="56">
        <f>VLOOKUP(Table91213[[#This Row],[Date]],'DB Details'!$A:$L,11)</f>
        <v>55.1</v>
      </c>
      <c r="L692" s="138">
        <f>VLOOKUP(Table91213[[#This Row],[Date]],'DB Details'!$A:$L,12)</f>
        <v>55.2</v>
      </c>
    </row>
    <row r="693" spans="1:12" x14ac:dyDescent="0.2">
      <c r="A693" s="54">
        <v>38443</v>
      </c>
      <c r="B693" s="72">
        <f>VLOOKUP(Table91213[[#This Row],[Date]],'DB Details'!$A:$L,2)</f>
        <v>53.4</v>
      </c>
      <c r="C693" s="56">
        <f>VLOOKUP(Table91213[[#This Row],[Date]],'DB Details'!$A:$L,3)</f>
        <v>56.7</v>
      </c>
      <c r="D693" s="70">
        <f>VLOOKUP(Table91213[[#This Row],[Date]],'DB Details'!$A:$L,4)</f>
        <v>53</v>
      </c>
      <c r="E693" s="138">
        <f>VLOOKUP(Table91213[[#This Row],[Date]],'DB Details'!$A:$L,5)</f>
        <v>71</v>
      </c>
      <c r="F693" s="138">
        <f>VLOOKUP(Table91213[[#This Row],[Date]],'DB Details'!$A:$L,6)</f>
        <v>54.2</v>
      </c>
      <c r="G693" s="56">
        <f>VLOOKUP(Table91213[[#This Row],[Date]],'DB Details'!$A:$L,7)</f>
        <v>41.5</v>
      </c>
      <c r="H693" s="138">
        <f>VLOOKUP(Table91213[[#This Row],[Date]],'DB Details'!$A:$L,8)</f>
        <v>48.5</v>
      </c>
      <c r="I693" s="138">
        <f>VLOOKUP(Table91213[[#This Row],[Date]],'DB Details'!$A:$L,9)</f>
        <v>51.8</v>
      </c>
      <c r="J693" s="138">
        <f>VLOOKUP(Table91213[[#This Row],[Date]],'DB Details'!$A:$L,10)</f>
        <v>53</v>
      </c>
      <c r="K693" s="56">
        <f>VLOOKUP(Table91213[[#This Row],[Date]],'DB Details'!$A:$L,11)</f>
        <v>57</v>
      </c>
      <c r="L693" s="138">
        <f>VLOOKUP(Table91213[[#This Row],[Date]],'DB Details'!$A:$L,12)</f>
        <v>52.2</v>
      </c>
    </row>
    <row r="694" spans="1:12" x14ac:dyDescent="0.2">
      <c r="A694" s="54">
        <v>38473</v>
      </c>
      <c r="B694" s="72">
        <f>VLOOKUP(Table91213[[#This Row],[Date]],'DB Details'!$A:$L,2)</f>
        <v>51.8</v>
      </c>
      <c r="C694" s="56">
        <f>VLOOKUP(Table91213[[#This Row],[Date]],'DB Details'!$A:$L,3)</f>
        <v>53.9</v>
      </c>
      <c r="D694" s="70">
        <f>VLOOKUP(Table91213[[#This Row],[Date]],'DB Details'!$A:$L,4)</f>
        <v>51</v>
      </c>
      <c r="E694" s="138">
        <f>VLOOKUP(Table91213[[#This Row],[Date]],'DB Details'!$A:$L,5)</f>
        <v>58</v>
      </c>
      <c r="F694" s="138">
        <f>VLOOKUP(Table91213[[#This Row],[Date]],'DB Details'!$A:$L,6)</f>
        <v>54.7</v>
      </c>
      <c r="G694" s="56">
        <f>VLOOKUP(Table91213[[#This Row],[Date]],'DB Details'!$A:$L,7)</f>
        <v>47.5</v>
      </c>
      <c r="H694" s="138">
        <f>VLOOKUP(Table91213[[#This Row],[Date]],'DB Details'!$A:$L,8)</f>
        <v>48.5</v>
      </c>
      <c r="I694" s="138">
        <f>VLOOKUP(Table91213[[#This Row],[Date]],'DB Details'!$A:$L,9)</f>
        <v>49.8</v>
      </c>
      <c r="J694" s="138">
        <f>VLOOKUP(Table91213[[#This Row],[Date]],'DB Details'!$A:$L,10)</f>
        <v>49.3</v>
      </c>
      <c r="K694" s="56">
        <f>VLOOKUP(Table91213[[#This Row],[Date]],'DB Details'!$A:$L,11)</f>
        <v>55.3</v>
      </c>
      <c r="L694" s="138">
        <f>VLOOKUP(Table91213[[#This Row],[Date]],'DB Details'!$A:$L,12)</f>
        <v>50.8</v>
      </c>
    </row>
    <row r="695" spans="1:12" x14ac:dyDescent="0.2">
      <c r="A695" s="54">
        <v>38504</v>
      </c>
      <c r="B695" s="72">
        <f>VLOOKUP(Table91213[[#This Row],[Date]],'DB Details'!$A:$L,2)</f>
        <v>55.7</v>
      </c>
      <c r="C695" s="56">
        <f>VLOOKUP(Table91213[[#This Row],[Date]],'DB Details'!$A:$L,3)</f>
        <v>54.2</v>
      </c>
      <c r="D695" s="70">
        <f>VLOOKUP(Table91213[[#This Row],[Date]],'DB Details'!$A:$L,4)</f>
        <v>51</v>
      </c>
      <c r="E695" s="138">
        <f>VLOOKUP(Table91213[[#This Row],[Date]],'DB Details'!$A:$L,5)</f>
        <v>50.5</v>
      </c>
      <c r="F695" s="138">
        <f>VLOOKUP(Table91213[[#This Row],[Date]],'DB Details'!$A:$L,6)</f>
        <v>55.1</v>
      </c>
      <c r="G695" s="56">
        <f>VLOOKUP(Table91213[[#This Row],[Date]],'DB Details'!$A:$L,7)</f>
        <v>44</v>
      </c>
      <c r="H695" s="138">
        <f>VLOOKUP(Table91213[[#This Row],[Date]],'DB Details'!$A:$L,8)</f>
        <v>48</v>
      </c>
      <c r="I695" s="138">
        <f>VLOOKUP(Table91213[[#This Row],[Date]],'DB Details'!$A:$L,9)</f>
        <v>52</v>
      </c>
      <c r="J695" s="138">
        <f>VLOOKUP(Table91213[[#This Row],[Date]],'DB Details'!$A:$L,10)</f>
        <v>51.1</v>
      </c>
      <c r="K695" s="56">
        <f>VLOOKUP(Table91213[[#This Row],[Date]],'DB Details'!$A:$L,11)</f>
        <v>51.2</v>
      </c>
      <c r="L695" s="138">
        <f>VLOOKUP(Table91213[[#This Row],[Date]],'DB Details'!$A:$L,12)</f>
        <v>52.4</v>
      </c>
    </row>
    <row r="696" spans="1:12" x14ac:dyDescent="0.2">
      <c r="A696" s="54">
        <v>38534</v>
      </c>
      <c r="B696" s="72">
        <f>VLOOKUP(Table91213[[#This Row],[Date]],'DB Details'!$A:$L,2)</f>
        <v>57.2</v>
      </c>
      <c r="C696" s="56">
        <f>VLOOKUP(Table91213[[#This Row],[Date]],'DB Details'!$A:$L,3)</f>
        <v>54.7</v>
      </c>
      <c r="D696" s="70">
        <f>VLOOKUP(Table91213[[#This Row],[Date]],'DB Details'!$A:$L,4)</f>
        <v>49</v>
      </c>
      <c r="E696" s="138">
        <f>VLOOKUP(Table91213[[#This Row],[Date]],'DB Details'!$A:$L,5)</f>
        <v>48.5</v>
      </c>
      <c r="F696" s="138">
        <f>VLOOKUP(Table91213[[#This Row],[Date]],'DB Details'!$A:$L,6)</f>
        <v>57.4</v>
      </c>
      <c r="G696" s="56">
        <f>VLOOKUP(Table91213[[#This Row],[Date]],'DB Details'!$A:$L,7)</f>
        <v>44.5</v>
      </c>
      <c r="H696" s="138">
        <f>VLOOKUP(Table91213[[#This Row],[Date]],'DB Details'!$A:$L,8)</f>
        <v>45.5</v>
      </c>
      <c r="I696" s="138">
        <f>VLOOKUP(Table91213[[#This Row],[Date]],'DB Details'!$A:$L,9)</f>
        <v>50.8</v>
      </c>
      <c r="J696" s="138">
        <f>VLOOKUP(Table91213[[#This Row],[Date]],'DB Details'!$A:$L,10)</f>
        <v>53.2</v>
      </c>
      <c r="K696" s="56">
        <f>VLOOKUP(Table91213[[#This Row],[Date]],'DB Details'!$A:$L,11)</f>
        <v>55.8</v>
      </c>
      <c r="L696" s="138">
        <f>VLOOKUP(Table91213[[#This Row],[Date]],'DB Details'!$A:$L,12)</f>
        <v>52.8</v>
      </c>
    </row>
    <row r="697" spans="1:12" x14ac:dyDescent="0.2">
      <c r="A697" s="54">
        <v>38565</v>
      </c>
      <c r="B697" s="72">
        <f>VLOOKUP(Table91213[[#This Row],[Date]],'DB Details'!$A:$L,2)</f>
        <v>57.8</v>
      </c>
      <c r="C697" s="56">
        <f>VLOOKUP(Table91213[[#This Row],[Date]],'DB Details'!$A:$L,3)</f>
        <v>53.4</v>
      </c>
      <c r="D697" s="70">
        <f>VLOOKUP(Table91213[[#This Row],[Date]],'DB Details'!$A:$L,4)</f>
        <v>50.5</v>
      </c>
      <c r="E697" s="138">
        <f>VLOOKUP(Table91213[[#This Row],[Date]],'DB Details'!$A:$L,5)</f>
        <v>62.5</v>
      </c>
      <c r="F697" s="138">
        <f>VLOOKUP(Table91213[[#This Row],[Date]],'DB Details'!$A:$L,6)</f>
        <v>55.6</v>
      </c>
      <c r="G697" s="56">
        <f>VLOOKUP(Table91213[[#This Row],[Date]],'DB Details'!$A:$L,7)</f>
        <v>46.5</v>
      </c>
      <c r="H697" s="138">
        <f>VLOOKUP(Table91213[[#This Row],[Date]],'DB Details'!$A:$L,8)</f>
        <v>47</v>
      </c>
      <c r="I697" s="138">
        <f>VLOOKUP(Table91213[[#This Row],[Date]],'DB Details'!$A:$L,9)</f>
        <v>49.9</v>
      </c>
      <c r="J697" s="138">
        <f>VLOOKUP(Table91213[[#This Row],[Date]],'DB Details'!$A:$L,10)</f>
        <v>51.8</v>
      </c>
      <c r="K697" s="56">
        <f>VLOOKUP(Table91213[[#This Row],[Date]],'DB Details'!$A:$L,11)</f>
        <v>54.5</v>
      </c>
      <c r="L697" s="138">
        <f>VLOOKUP(Table91213[[#This Row],[Date]],'DB Details'!$A:$L,12)</f>
        <v>52.4</v>
      </c>
    </row>
    <row r="698" spans="1:12" x14ac:dyDescent="0.2">
      <c r="A698" s="54">
        <v>38596</v>
      </c>
      <c r="B698" s="72">
        <f>VLOOKUP(Table91213[[#This Row],[Date]],'DB Details'!$A:$L,2)</f>
        <v>60.9</v>
      </c>
      <c r="C698" s="56">
        <f>VLOOKUP(Table91213[[#This Row],[Date]],'DB Details'!$A:$L,3)</f>
        <v>53.4</v>
      </c>
      <c r="D698" s="70">
        <f>VLOOKUP(Table91213[[#This Row],[Date]],'DB Details'!$A:$L,4)</f>
        <v>55</v>
      </c>
      <c r="E698" s="138">
        <f>VLOOKUP(Table91213[[#This Row],[Date]],'DB Details'!$A:$L,5)</f>
        <v>78</v>
      </c>
      <c r="F698" s="138">
        <f>VLOOKUP(Table91213[[#This Row],[Date]],'DB Details'!$A:$L,6)</f>
        <v>62.4</v>
      </c>
      <c r="G698" s="56">
        <f>VLOOKUP(Table91213[[#This Row],[Date]],'DB Details'!$A:$L,7)</f>
        <v>44.5</v>
      </c>
      <c r="H698" s="138">
        <f>VLOOKUP(Table91213[[#This Row],[Date]],'DB Details'!$A:$L,8)</f>
        <v>49.5</v>
      </c>
      <c r="I698" s="138">
        <f>VLOOKUP(Table91213[[#This Row],[Date]],'DB Details'!$A:$L,9)</f>
        <v>57.7</v>
      </c>
      <c r="J698" s="138">
        <f>VLOOKUP(Table91213[[#This Row],[Date]],'DB Details'!$A:$L,10)</f>
        <v>53.4</v>
      </c>
      <c r="K698" s="56">
        <f>VLOOKUP(Table91213[[#This Row],[Date]],'DB Details'!$A:$L,11)</f>
        <v>57.3</v>
      </c>
      <c r="L698" s="138">
        <f>VLOOKUP(Table91213[[#This Row],[Date]],'DB Details'!$A:$L,12)</f>
        <v>56.8</v>
      </c>
    </row>
    <row r="699" spans="1:12" x14ac:dyDescent="0.2">
      <c r="A699" s="54">
        <v>38626</v>
      </c>
      <c r="B699" s="72">
        <f>VLOOKUP(Table91213[[#This Row],[Date]],'DB Details'!$A:$L,2)</f>
        <v>61.4</v>
      </c>
      <c r="C699" s="56">
        <f>VLOOKUP(Table91213[[#This Row],[Date]],'DB Details'!$A:$L,3)</f>
        <v>58.2</v>
      </c>
      <c r="D699" s="70">
        <f>VLOOKUP(Table91213[[#This Row],[Date]],'DB Details'!$A:$L,4)</f>
        <v>55.5</v>
      </c>
      <c r="E699" s="138">
        <f>VLOOKUP(Table91213[[#This Row],[Date]],'DB Details'!$A:$L,5)</f>
        <v>84</v>
      </c>
      <c r="F699" s="138">
        <f>VLOOKUP(Table91213[[#This Row],[Date]],'DB Details'!$A:$L,6)</f>
        <v>62.1</v>
      </c>
      <c r="G699" s="56">
        <f>VLOOKUP(Table91213[[#This Row],[Date]],'DB Details'!$A:$L,7)</f>
        <v>41</v>
      </c>
      <c r="H699" s="138">
        <f>VLOOKUP(Table91213[[#This Row],[Date]],'DB Details'!$A:$L,8)</f>
        <v>46.5</v>
      </c>
      <c r="I699" s="138">
        <f>VLOOKUP(Table91213[[#This Row],[Date]],'DB Details'!$A:$L,9)</f>
        <v>61.8</v>
      </c>
      <c r="J699" s="138">
        <f>VLOOKUP(Table91213[[#This Row],[Date]],'DB Details'!$A:$L,10)</f>
        <v>54.3</v>
      </c>
      <c r="K699" s="56">
        <f>VLOOKUP(Table91213[[#This Row],[Date]],'DB Details'!$A:$L,11)</f>
        <v>55.2</v>
      </c>
      <c r="L699" s="138">
        <f>VLOOKUP(Table91213[[#This Row],[Date]],'DB Details'!$A:$L,12)</f>
        <v>57.2</v>
      </c>
    </row>
    <row r="700" spans="1:12" x14ac:dyDescent="0.2">
      <c r="A700" s="54">
        <v>38657</v>
      </c>
      <c r="B700" s="72">
        <f>VLOOKUP(Table91213[[#This Row],[Date]],'DB Details'!$A:$L,2)</f>
        <v>61.2</v>
      </c>
      <c r="C700" s="56">
        <f>VLOOKUP(Table91213[[#This Row],[Date]],'DB Details'!$A:$L,3)</f>
        <v>54.1</v>
      </c>
      <c r="D700" s="70">
        <f>VLOOKUP(Table91213[[#This Row],[Date]],'DB Details'!$A:$L,4)</f>
        <v>53</v>
      </c>
      <c r="E700" s="138">
        <f>VLOOKUP(Table91213[[#This Row],[Date]],'DB Details'!$A:$L,5)</f>
        <v>74</v>
      </c>
      <c r="F700" s="138">
        <f>VLOOKUP(Table91213[[#This Row],[Date]],'DB Details'!$A:$L,6)</f>
        <v>62.4</v>
      </c>
      <c r="G700" s="56">
        <f>VLOOKUP(Table91213[[#This Row],[Date]],'DB Details'!$A:$L,7)</f>
        <v>43.5</v>
      </c>
      <c r="H700" s="138">
        <f>VLOOKUP(Table91213[[#This Row],[Date]],'DB Details'!$A:$L,8)</f>
        <v>47</v>
      </c>
      <c r="I700" s="138">
        <f>VLOOKUP(Table91213[[#This Row],[Date]],'DB Details'!$A:$L,9)</f>
        <v>57</v>
      </c>
      <c r="J700" s="138">
        <f>VLOOKUP(Table91213[[#This Row],[Date]],'DB Details'!$A:$L,10)</f>
        <v>56</v>
      </c>
      <c r="K700" s="56">
        <f>VLOOKUP(Table91213[[#This Row],[Date]],'DB Details'!$A:$L,11)</f>
        <v>57.9</v>
      </c>
      <c r="L700" s="138">
        <f>VLOOKUP(Table91213[[#This Row],[Date]],'DB Details'!$A:$L,12)</f>
        <v>56.7</v>
      </c>
    </row>
    <row r="701" spans="1:12" x14ac:dyDescent="0.2">
      <c r="A701" s="54">
        <v>38687</v>
      </c>
      <c r="B701" s="72">
        <f>VLOOKUP(Table91213[[#This Row],[Date]],'DB Details'!$A:$L,2)</f>
        <v>60.1</v>
      </c>
      <c r="C701" s="56">
        <f>VLOOKUP(Table91213[[#This Row],[Date]],'DB Details'!$A:$L,3)</f>
        <v>52.8</v>
      </c>
      <c r="D701" s="70">
        <f>VLOOKUP(Table91213[[#This Row],[Date]],'DB Details'!$A:$L,4)</f>
        <v>49.5</v>
      </c>
      <c r="E701" s="138">
        <f>VLOOKUP(Table91213[[#This Row],[Date]],'DB Details'!$A:$L,5)</f>
        <v>63</v>
      </c>
      <c r="F701" s="138">
        <f>VLOOKUP(Table91213[[#This Row],[Date]],'DB Details'!$A:$L,6)</f>
        <v>60.3</v>
      </c>
      <c r="G701" s="56">
        <f>VLOOKUP(Table91213[[#This Row],[Date]],'DB Details'!$A:$L,7)</f>
        <v>48</v>
      </c>
      <c r="H701" s="138">
        <f>VLOOKUP(Table91213[[#This Row],[Date]],'DB Details'!$A:$L,8)</f>
        <v>46.5</v>
      </c>
      <c r="I701" s="138">
        <f>VLOOKUP(Table91213[[#This Row],[Date]],'DB Details'!$A:$L,9)</f>
        <v>54.9</v>
      </c>
      <c r="J701" s="138">
        <f>VLOOKUP(Table91213[[#This Row],[Date]],'DB Details'!$A:$L,10)</f>
        <v>53.7</v>
      </c>
      <c r="K701" s="56">
        <f>VLOOKUP(Table91213[[#This Row],[Date]],'DB Details'!$A:$L,11)</f>
        <v>54.3</v>
      </c>
      <c r="L701" s="138">
        <f>VLOOKUP(Table91213[[#This Row],[Date]],'DB Details'!$A:$L,12)</f>
        <v>55.1</v>
      </c>
    </row>
    <row r="702" spans="1:12" x14ac:dyDescent="0.2">
      <c r="A702" s="54">
        <v>38718</v>
      </c>
      <c r="B702" s="72">
        <f>VLOOKUP(Table91213[[#This Row],[Date]],'DB Details'!$A:$L,2)</f>
        <v>58.9</v>
      </c>
      <c r="C702" s="56">
        <f>VLOOKUP(Table91213[[#This Row],[Date]],'DB Details'!$A:$L,3)</f>
        <v>57</v>
      </c>
      <c r="D702" s="70">
        <f>VLOOKUP(Table91213[[#This Row],[Date]],'DB Details'!$A:$L,4)</f>
        <v>53.5</v>
      </c>
      <c r="E702" s="138">
        <f>VLOOKUP(Table91213[[#This Row],[Date]],'DB Details'!$A:$L,5)</f>
        <v>65</v>
      </c>
      <c r="F702" s="138">
        <f>VLOOKUP(Table91213[[#This Row],[Date]],'DB Details'!$A:$L,6)</f>
        <v>59.7</v>
      </c>
      <c r="G702" s="56">
        <f>VLOOKUP(Table91213[[#This Row],[Date]],'DB Details'!$A:$L,7)</f>
        <v>46</v>
      </c>
      <c r="H702" s="138">
        <f>VLOOKUP(Table91213[[#This Row],[Date]],'DB Details'!$A:$L,8)</f>
        <v>47.5</v>
      </c>
      <c r="I702" s="138">
        <f>VLOOKUP(Table91213[[#This Row],[Date]],'DB Details'!$A:$L,9)</f>
        <v>55.7</v>
      </c>
      <c r="J702" s="138">
        <f>VLOOKUP(Table91213[[#This Row],[Date]],'DB Details'!$A:$L,10)</f>
        <v>53.1</v>
      </c>
      <c r="K702" s="56">
        <f>VLOOKUP(Table91213[[#This Row],[Date]],'DB Details'!$A:$L,11)</f>
        <v>58.5</v>
      </c>
      <c r="L702" s="138">
        <f>VLOOKUP(Table91213[[#This Row],[Date]],'DB Details'!$A:$L,12)</f>
        <v>55</v>
      </c>
    </row>
    <row r="703" spans="1:12" x14ac:dyDescent="0.2">
      <c r="A703" s="54">
        <v>38749</v>
      </c>
      <c r="B703" s="72">
        <f>VLOOKUP(Table91213[[#This Row],[Date]],'DB Details'!$A:$L,2)</f>
        <v>61</v>
      </c>
      <c r="C703" s="56">
        <f>VLOOKUP(Table91213[[#This Row],[Date]],'DB Details'!$A:$L,3)</f>
        <v>57.5</v>
      </c>
      <c r="D703" s="70">
        <f>VLOOKUP(Table91213[[#This Row],[Date]],'DB Details'!$A:$L,4)</f>
        <v>54.5</v>
      </c>
      <c r="E703" s="138">
        <f>VLOOKUP(Table91213[[#This Row],[Date]],'DB Details'!$A:$L,5)</f>
        <v>62.5</v>
      </c>
      <c r="F703" s="138">
        <f>VLOOKUP(Table91213[[#This Row],[Date]],'DB Details'!$A:$L,6)</f>
        <v>57.9</v>
      </c>
      <c r="G703" s="56">
        <f>VLOOKUP(Table91213[[#This Row],[Date]],'DB Details'!$A:$L,7)</f>
        <v>48.5</v>
      </c>
      <c r="H703" s="138">
        <f>VLOOKUP(Table91213[[#This Row],[Date]],'DB Details'!$A:$L,8)</f>
        <v>52</v>
      </c>
      <c r="I703" s="138">
        <f>VLOOKUP(Table91213[[#This Row],[Date]],'DB Details'!$A:$L,9)</f>
        <v>54.4</v>
      </c>
      <c r="J703" s="138">
        <f>VLOOKUP(Table91213[[#This Row],[Date]],'DB Details'!$A:$L,10)</f>
        <v>53.5</v>
      </c>
      <c r="K703" s="56">
        <f>VLOOKUP(Table91213[[#This Row],[Date]],'DB Details'!$A:$L,11)</f>
        <v>57</v>
      </c>
      <c r="L703" s="138">
        <f>VLOOKUP(Table91213[[#This Row],[Date]],'DB Details'!$A:$L,12)</f>
        <v>55.8</v>
      </c>
    </row>
    <row r="704" spans="1:12" x14ac:dyDescent="0.2">
      <c r="A704" s="54">
        <v>38777</v>
      </c>
      <c r="B704" s="72">
        <f>VLOOKUP(Table91213[[#This Row],[Date]],'DB Details'!$A:$L,2)</f>
        <v>57</v>
      </c>
      <c r="C704" s="56">
        <f>VLOOKUP(Table91213[[#This Row],[Date]],'DB Details'!$A:$L,3)</f>
        <v>57</v>
      </c>
      <c r="D704" s="70">
        <f>VLOOKUP(Table91213[[#This Row],[Date]],'DB Details'!$A:$L,4)</f>
        <v>59.5</v>
      </c>
      <c r="E704" s="138">
        <f>VLOOKUP(Table91213[[#This Row],[Date]],'DB Details'!$A:$L,5)</f>
        <v>66.5</v>
      </c>
      <c r="F704" s="138">
        <f>VLOOKUP(Table91213[[#This Row],[Date]],'DB Details'!$A:$L,6)</f>
        <v>57</v>
      </c>
      <c r="G704" s="56">
        <f>VLOOKUP(Table91213[[#This Row],[Date]],'DB Details'!$A:$L,7)</f>
        <v>48</v>
      </c>
      <c r="H704" s="138">
        <f>VLOOKUP(Table91213[[#This Row],[Date]],'DB Details'!$A:$L,8)</f>
        <v>50</v>
      </c>
      <c r="I704" s="138">
        <f>VLOOKUP(Table91213[[#This Row],[Date]],'DB Details'!$A:$L,9)</f>
        <v>53.9</v>
      </c>
      <c r="J704" s="138">
        <f>VLOOKUP(Table91213[[#This Row],[Date]],'DB Details'!$A:$L,10)</f>
        <v>53.8</v>
      </c>
      <c r="K704" s="56">
        <f>VLOOKUP(Table91213[[#This Row],[Date]],'DB Details'!$A:$L,11)</f>
        <v>57.3</v>
      </c>
      <c r="L704" s="138">
        <f>VLOOKUP(Table91213[[#This Row],[Date]],'DB Details'!$A:$L,12)</f>
        <v>54.3</v>
      </c>
    </row>
    <row r="705" spans="1:12" x14ac:dyDescent="0.2">
      <c r="A705" s="54">
        <v>38808</v>
      </c>
      <c r="B705" s="72">
        <f>VLOOKUP(Table91213[[#This Row],[Date]],'DB Details'!$A:$L,2)</f>
        <v>55.7</v>
      </c>
      <c r="C705" s="56">
        <f>VLOOKUP(Table91213[[#This Row],[Date]],'DB Details'!$A:$L,3)</f>
        <v>59</v>
      </c>
      <c r="D705" s="70">
        <f>VLOOKUP(Table91213[[#This Row],[Date]],'DB Details'!$A:$L,4)</f>
        <v>57</v>
      </c>
      <c r="E705" s="138">
        <f>VLOOKUP(Table91213[[#This Row],[Date]],'DB Details'!$A:$L,5)</f>
        <v>71.5</v>
      </c>
      <c r="F705" s="138">
        <f>VLOOKUP(Table91213[[#This Row],[Date]],'DB Details'!$A:$L,6)</f>
        <v>57.1</v>
      </c>
      <c r="G705" s="56">
        <f>VLOOKUP(Table91213[[#This Row],[Date]],'DB Details'!$A:$L,7)</f>
        <v>46.5</v>
      </c>
      <c r="H705" s="138">
        <f>VLOOKUP(Table91213[[#This Row],[Date]],'DB Details'!$A:$L,8)</f>
        <v>51.5</v>
      </c>
      <c r="I705" s="138">
        <f>VLOOKUP(Table91213[[#This Row],[Date]],'DB Details'!$A:$L,9)</f>
        <v>57.4</v>
      </c>
      <c r="J705" s="138">
        <f>VLOOKUP(Table91213[[#This Row],[Date]],'DB Details'!$A:$L,10)</f>
        <v>54.2</v>
      </c>
      <c r="K705" s="56">
        <f>VLOOKUP(Table91213[[#This Row],[Date]],'DB Details'!$A:$L,11)</f>
        <v>53.4</v>
      </c>
      <c r="L705" s="138">
        <f>VLOOKUP(Table91213[[#This Row],[Date]],'DB Details'!$A:$L,12)</f>
        <v>55.2</v>
      </c>
    </row>
    <row r="706" spans="1:12" x14ac:dyDescent="0.2">
      <c r="A706" s="54">
        <v>38838</v>
      </c>
      <c r="B706" s="72">
        <f>VLOOKUP(Table91213[[#This Row],[Date]],'DB Details'!$A:$L,2)</f>
        <v>54.9</v>
      </c>
      <c r="C706" s="56">
        <f>VLOOKUP(Table91213[[#This Row],[Date]],'DB Details'!$A:$L,3)</f>
        <v>56.5</v>
      </c>
      <c r="D706" s="70">
        <f>VLOOKUP(Table91213[[#This Row],[Date]],'DB Details'!$A:$L,4)</f>
        <v>53</v>
      </c>
      <c r="E706" s="138">
        <f>VLOOKUP(Table91213[[#This Row],[Date]],'DB Details'!$A:$L,5)</f>
        <v>77</v>
      </c>
      <c r="F706" s="138">
        <f>VLOOKUP(Table91213[[#This Row],[Date]],'DB Details'!$A:$L,6)</f>
        <v>56</v>
      </c>
      <c r="G706" s="56">
        <f>VLOOKUP(Table91213[[#This Row],[Date]],'DB Details'!$A:$L,7)</f>
        <v>44</v>
      </c>
      <c r="H706" s="138">
        <f>VLOOKUP(Table91213[[#This Row],[Date]],'DB Details'!$A:$L,8)</f>
        <v>48.5</v>
      </c>
      <c r="I706" s="138">
        <f>VLOOKUP(Table91213[[#This Row],[Date]],'DB Details'!$A:$L,9)</f>
        <v>56.1</v>
      </c>
      <c r="J706" s="138">
        <f>VLOOKUP(Table91213[[#This Row],[Date]],'DB Details'!$A:$L,10)</f>
        <v>53.2</v>
      </c>
      <c r="K706" s="56">
        <f>VLOOKUP(Table91213[[#This Row],[Date]],'DB Details'!$A:$L,11)</f>
        <v>55.7</v>
      </c>
      <c r="L706" s="138">
        <f>VLOOKUP(Table91213[[#This Row],[Date]],'DB Details'!$A:$L,12)</f>
        <v>53.7</v>
      </c>
    </row>
    <row r="707" spans="1:12" x14ac:dyDescent="0.2">
      <c r="A707" s="54">
        <v>38869</v>
      </c>
      <c r="B707" s="72">
        <f>VLOOKUP(Table91213[[#This Row],[Date]],'DB Details'!$A:$L,2)</f>
        <v>55</v>
      </c>
      <c r="C707" s="56">
        <f>VLOOKUP(Table91213[[#This Row],[Date]],'DB Details'!$A:$L,3)</f>
        <v>56.5</v>
      </c>
      <c r="D707" s="70">
        <f>VLOOKUP(Table91213[[#This Row],[Date]],'DB Details'!$A:$L,4)</f>
        <v>54</v>
      </c>
      <c r="E707" s="138">
        <f>VLOOKUP(Table91213[[#This Row],[Date]],'DB Details'!$A:$L,5)</f>
        <v>76.5</v>
      </c>
      <c r="F707" s="138">
        <f>VLOOKUP(Table91213[[#This Row],[Date]],'DB Details'!$A:$L,6)</f>
        <v>53.4</v>
      </c>
      <c r="G707" s="56">
        <f>VLOOKUP(Table91213[[#This Row],[Date]],'DB Details'!$A:$L,7)</f>
        <v>45.5</v>
      </c>
      <c r="H707" s="138">
        <f>VLOOKUP(Table91213[[#This Row],[Date]],'DB Details'!$A:$L,8)</f>
        <v>47.5</v>
      </c>
      <c r="I707" s="138">
        <f>VLOOKUP(Table91213[[#This Row],[Date]],'DB Details'!$A:$L,9)</f>
        <v>54</v>
      </c>
      <c r="J707" s="138">
        <f>VLOOKUP(Table91213[[#This Row],[Date]],'DB Details'!$A:$L,10)</f>
        <v>49.9</v>
      </c>
      <c r="K707" s="56">
        <f>VLOOKUP(Table91213[[#This Row],[Date]],'DB Details'!$A:$L,11)</f>
        <v>55.4</v>
      </c>
      <c r="L707" s="138">
        <f>VLOOKUP(Table91213[[#This Row],[Date]],'DB Details'!$A:$L,12)</f>
        <v>52</v>
      </c>
    </row>
    <row r="708" spans="1:12" x14ac:dyDescent="0.2">
      <c r="A708" s="54">
        <v>38899</v>
      </c>
      <c r="B708" s="72">
        <f>VLOOKUP(Table91213[[#This Row],[Date]],'DB Details'!$A:$L,2)</f>
        <v>55.8</v>
      </c>
      <c r="C708" s="56">
        <f>VLOOKUP(Table91213[[#This Row],[Date]],'DB Details'!$A:$L,3)</f>
        <v>57.5</v>
      </c>
      <c r="D708" s="70">
        <f>VLOOKUP(Table91213[[#This Row],[Date]],'DB Details'!$A:$L,4)</f>
        <v>50.5</v>
      </c>
      <c r="E708" s="138">
        <f>VLOOKUP(Table91213[[#This Row],[Date]],'DB Details'!$A:$L,5)</f>
        <v>78.5</v>
      </c>
      <c r="F708" s="138">
        <f>VLOOKUP(Table91213[[#This Row],[Date]],'DB Details'!$A:$L,6)</f>
        <v>56.9</v>
      </c>
      <c r="G708" s="56">
        <f>VLOOKUP(Table91213[[#This Row],[Date]],'DB Details'!$A:$L,7)</f>
        <v>44.5</v>
      </c>
      <c r="H708" s="138">
        <f>VLOOKUP(Table91213[[#This Row],[Date]],'DB Details'!$A:$L,8)</f>
        <v>48</v>
      </c>
      <c r="I708" s="138">
        <f>VLOOKUP(Table91213[[#This Row],[Date]],'DB Details'!$A:$L,9)</f>
        <v>53.5</v>
      </c>
      <c r="J708" s="138">
        <f>VLOOKUP(Table91213[[#This Row],[Date]],'DB Details'!$A:$L,10)</f>
        <v>50.7</v>
      </c>
      <c r="K708" s="56">
        <f>VLOOKUP(Table91213[[#This Row],[Date]],'DB Details'!$A:$L,11)</f>
        <v>51.9</v>
      </c>
      <c r="L708" s="138">
        <f>VLOOKUP(Table91213[[#This Row],[Date]],'DB Details'!$A:$L,12)</f>
        <v>53</v>
      </c>
    </row>
    <row r="709" spans="1:12" x14ac:dyDescent="0.2">
      <c r="A709" s="54">
        <v>38930</v>
      </c>
      <c r="B709" s="72">
        <f>VLOOKUP(Table91213[[#This Row],[Date]],'DB Details'!$A:$L,2)</f>
        <v>55.3</v>
      </c>
      <c r="C709" s="56">
        <f>VLOOKUP(Table91213[[#This Row],[Date]],'DB Details'!$A:$L,3)</f>
        <v>54</v>
      </c>
      <c r="D709" s="70">
        <f>VLOOKUP(Table91213[[#This Row],[Date]],'DB Details'!$A:$L,4)</f>
        <v>51.5</v>
      </c>
      <c r="E709" s="138">
        <f>VLOOKUP(Table91213[[#This Row],[Date]],'DB Details'!$A:$L,5)</f>
        <v>73</v>
      </c>
      <c r="F709" s="138">
        <f>VLOOKUP(Table91213[[#This Row],[Date]],'DB Details'!$A:$L,6)</f>
        <v>55.2</v>
      </c>
      <c r="G709" s="56">
        <f>VLOOKUP(Table91213[[#This Row],[Date]],'DB Details'!$A:$L,7)</f>
        <v>46</v>
      </c>
      <c r="H709" s="138">
        <f>VLOOKUP(Table91213[[#This Row],[Date]],'DB Details'!$A:$L,8)</f>
        <v>51</v>
      </c>
      <c r="I709" s="138">
        <f>VLOOKUP(Table91213[[#This Row],[Date]],'DB Details'!$A:$L,9)</f>
        <v>54.2</v>
      </c>
      <c r="J709" s="138">
        <f>VLOOKUP(Table91213[[#This Row],[Date]],'DB Details'!$A:$L,10)</f>
        <v>52.6</v>
      </c>
      <c r="K709" s="56">
        <f>VLOOKUP(Table91213[[#This Row],[Date]],'DB Details'!$A:$L,11)</f>
        <v>55.7</v>
      </c>
      <c r="L709" s="138">
        <f>VLOOKUP(Table91213[[#This Row],[Date]],'DB Details'!$A:$L,12)</f>
        <v>53.7</v>
      </c>
    </row>
    <row r="710" spans="1:12" x14ac:dyDescent="0.2">
      <c r="A710" s="54">
        <v>38961</v>
      </c>
      <c r="B710" s="72">
        <f>VLOOKUP(Table91213[[#This Row],[Date]],'DB Details'!$A:$L,2)</f>
        <v>54.8</v>
      </c>
      <c r="C710" s="56">
        <f>VLOOKUP(Table91213[[#This Row],[Date]],'DB Details'!$A:$L,3)</f>
        <v>56</v>
      </c>
      <c r="D710" s="70">
        <f>VLOOKUP(Table91213[[#This Row],[Date]],'DB Details'!$A:$L,4)</f>
        <v>46.5</v>
      </c>
      <c r="E710" s="138">
        <f>VLOOKUP(Table91213[[#This Row],[Date]],'DB Details'!$A:$L,5)</f>
        <v>61</v>
      </c>
      <c r="F710" s="138">
        <f>VLOOKUP(Table91213[[#This Row],[Date]],'DB Details'!$A:$L,6)</f>
        <v>56.2</v>
      </c>
      <c r="G710" s="56">
        <f>VLOOKUP(Table91213[[#This Row],[Date]],'DB Details'!$A:$L,7)</f>
        <v>49</v>
      </c>
      <c r="H710" s="138">
        <f>VLOOKUP(Table91213[[#This Row],[Date]],'DB Details'!$A:$L,8)</f>
        <v>47</v>
      </c>
      <c r="I710" s="138">
        <f>VLOOKUP(Table91213[[#This Row],[Date]],'DB Details'!$A:$L,9)</f>
        <v>52.9</v>
      </c>
      <c r="J710" s="138">
        <f>VLOOKUP(Table91213[[#This Row],[Date]],'DB Details'!$A:$L,10)</f>
        <v>49.9</v>
      </c>
      <c r="K710" s="56">
        <f>VLOOKUP(Table91213[[#This Row],[Date]],'DB Details'!$A:$L,11)</f>
        <v>55.3</v>
      </c>
      <c r="L710" s="138">
        <f>VLOOKUP(Table91213[[#This Row],[Date]],'DB Details'!$A:$L,12)</f>
        <v>52.2</v>
      </c>
    </row>
    <row r="711" spans="1:12" x14ac:dyDescent="0.2">
      <c r="A711" s="54">
        <v>38991</v>
      </c>
      <c r="B711" s="72">
        <f>VLOOKUP(Table91213[[#This Row],[Date]],'DB Details'!$A:$L,2)</f>
        <v>54.1</v>
      </c>
      <c r="C711" s="56">
        <f>VLOOKUP(Table91213[[#This Row],[Date]],'DB Details'!$A:$L,3)</f>
        <v>57</v>
      </c>
      <c r="D711" s="70">
        <f>VLOOKUP(Table91213[[#This Row],[Date]],'DB Details'!$A:$L,4)</f>
        <v>44.5</v>
      </c>
      <c r="E711" s="138">
        <f>VLOOKUP(Table91213[[#This Row],[Date]],'DB Details'!$A:$L,5)</f>
        <v>47</v>
      </c>
      <c r="F711" s="138">
        <f>VLOOKUP(Table91213[[#This Row],[Date]],'DB Details'!$A:$L,6)</f>
        <v>54.3</v>
      </c>
      <c r="G711" s="56">
        <f>VLOOKUP(Table91213[[#This Row],[Date]],'DB Details'!$A:$L,7)</f>
        <v>52</v>
      </c>
      <c r="H711" s="138">
        <f>VLOOKUP(Table91213[[#This Row],[Date]],'DB Details'!$A:$L,8)</f>
        <v>47.5</v>
      </c>
      <c r="I711" s="138">
        <f>VLOOKUP(Table91213[[#This Row],[Date]],'DB Details'!$A:$L,9)</f>
        <v>51.3</v>
      </c>
      <c r="J711" s="138">
        <f>VLOOKUP(Table91213[[#This Row],[Date]],'DB Details'!$A:$L,10)</f>
        <v>49.6</v>
      </c>
      <c r="K711" s="56">
        <f>VLOOKUP(Table91213[[#This Row],[Date]],'DB Details'!$A:$L,11)</f>
        <v>57.8</v>
      </c>
      <c r="L711" s="138">
        <f>VLOOKUP(Table91213[[#This Row],[Date]],'DB Details'!$A:$L,12)</f>
        <v>51.4</v>
      </c>
    </row>
    <row r="712" spans="1:12" x14ac:dyDescent="0.2">
      <c r="A712" s="54">
        <v>39022</v>
      </c>
      <c r="B712" s="72">
        <f>VLOOKUP(Table91213[[#This Row],[Date]],'DB Details'!$A:$L,2)</f>
        <v>50.8</v>
      </c>
      <c r="C712" s="56">
        <f>VLOOKUP(Table91213[[#This Row],[Date]],'DB Details'!$A:$L,3)</f>
        <v>56.5</v>
      </c>
      <c r="D712" s="70">
        <f>VLOOKUP(Table91213[[#This Row],[Date]],'DB Details'!$A:$L,4)</f>
        <v>46.5</v>
      </c>
      <c r="E712" s="138">
        <f>VLOOKUP(Table91213[[#This Row],[Date]],'DB Details'!$A:$L,5)</f>
        <v>53.5</v>
      </c>
      <c r="F712" s="138">
        <f>VLOOKUP(Table91213[[#This Row],[Date]],'DB Details'!$A:$L,6)</f>
        <v>50.7</v>
      </c>
      <c r="G712" s="56">
        <f>VLOOKUP(Table91213[[#This Row],[Date]],'DB Details'!$A:$L,7)</f>
        <v>50.5</v>
      </c>
      <c r="H712" s="138">
        <f>VLOOKUP(Table91213[[#This Row],[Date]],'DB Details'!$A:$L,8)</f>
        <v>47.5</v>
      </c>
      <c r="I712" s="138">
        <f>VLOOKUP(Table91213[[#This Row],[Date]],'DB Details'!$A:$L,9)</f>
        <v>53.1</v>
      </c>
      <c r="J712" s="138">
        <f>VLOOKUP(Table91213[[#This Row],[Date]],'DB Details'!$A:$L,10)</f>
        <v>49.2</v>
      </c>
      <c r="K712" s="56">
        <f>VLOOKUP(Table91213[[#This Row],[Date]],'DB Details'!$A:$L,11)</f>
        <v>56.9</v>
      </c>
      <c r="L712" s="138">
        <f>VLOOKUP(Table91213[[#This Row],[Date]],'DB Details'!$A:$L,12)</f>
        <v>50.3</v>
      </c>
    </row>
    <row r="713" spans="1:12" x14ac:dyDescent="0.2">
      <c r="A713" s="54">
        <v>39052</v>
      </c>
      <c r="B713" s="72">
        <f>VLOOKUP(Table91213[[#This Row],[Date]],'DB Details'!$A:$L,2)</f>
        <v>51.4</v>
      </c>
      <c r="C713" s="56">
        <f>VLOOKUP(Table91213[[#This Row],[Date]],'DB Details'!$A:$L,3)</f>
        <v>55.5</v>
      </c>
      <c r="D713" s="70">
        <f>VLOOKUP(Table91213[[#This Row],[Date]],'DB Details'!$A:$L,4)</f>
        <v>45</v>
      </c>
      <c r="E713" s="138">
        <f>VLOOKUP(Table91213[[#This Row],[Date]],'DB Details'!$A:$L,5)</f>
        <v>47.5</v>
      </c>
      <c r="F713" s="138">
        <f>VLOOKUP(Table91213[[#This Row],[Date]],'DB Details'!$A:$L,6)</f>
        <v>52.7</v>
      </c>
      <c r="G713" s="56">
        <f>VLOOKUP(Table91213[[#This Row],[Date]],'DB Details'!$A:$L,7)</f>
        <v>50.5</v>
      </c>
      <c r="H713" s="138">
        <f>VLOOKUP(Table91213[[#This Row],[Date]],'DB Details'!$A:$L,8)</f>
        <v>47.5</v>
      </c>
      <c r="I713" s="138">
        <f>VLOOKUP(Table91213[[#This Row],[Date]],'DB Details'!$A:$L,9)</f>
        <v>55.7</v>
      </c>
      <c r="J713" s="138">
        <f>VLOOKUP(Table91213[[#This Row],[Date]],'DB Details'!$A:$L,10)</f>
        <v>49.8</v>
      </c>
      <c r="K713" s="56">
        <f>VLOOKUP(Table91213[[#This Row],[Date]],'DB Details'!$A:$L,11)</f>
        <v>54.3</v>
      </c>
      <c r="L713" s="138">
        <f>VLOOKUP(Table91213[[#This Row],[Date]],'DB Details'!$A:$L,12)</f>
        <v>51.4</v>
      </c>
    </row>
    <row r="714" spans="1:12" x14ac:dyDescent="0.2">
      <c r="A714" s="54">
        <v>39083</v>
      </c>
      <c r="B714" s="72">
        <f>VLOOKUP(Table91213[[#This Row],[Date]],'DB Details'!$A:$L,2)</f>
        <v>55.5</v>
      </c>
      <c r="C714" s="56">
        <f>VLOOKUP(Table91213[[#This Row],[Date]],'DB Details'!$A:$L,3)</f>
        <v>53.3</v>
      </c>
      <c r="D714" s="70">
        <f>VLOOKUP(Table91213[[#This Row],[Date]],'DB Details'!$A:$L,4)</f>
        <v>46</v>
      </c>
      <c r="E714" s="138">
        <f>VLOOKUP(Table91213[[#This Row],[Date]],'DB Details'!$A:$L,5)</f>
        <v>53.6</v>
      </c>
      <c r="F714" s="138">
        <f>VLOOKUP(Table91213[[#This Row],[Date]],'DB Details'!$A:$L,6)</f>
        <v>49</v>
      </c>
      <c r="G714" s="56">
        <f>VLOOKUP(Table91213[[#This Row],[Date]],'DB Details'!$A:$L,7)</f>
        <v>49.2</v>
      </c>
      <c r="H714" s="138">
        <f>VLOOKUP(Table91213[[#This Row],[Date]],'DB Details'!$A:$L,8)</f>
        <v>40.5</v>
      </c>
      <c r="I714" s="138">
        <f>VLOOKUP(Table91213[[#This Row],[Date]],'DB Details'!$A:$L,9)</f>
        <v>54.7</v>
      </c>
      <c r="J714" s="138">
        <f>VLOOKUP(Table91213[[#This Row],[Date]],'DB Details'!$A:$L,10)</f>
        <v>52.1</v>
      </c>
      <c r="K714" s="56">
        <f>VLOOKUP(Table91213[[#This Row],[Date]],'DB Details'!$A:$L,11)</f>
        <v>53.4</v>
      </c>
      <c r="L714" s="138">
        <f>VLOOKUP(Table91213[[#This Row],[Date]],'DB Details'!$A:$L,12)</f>
        <v>50.4</v>
      </c>
    </row>
    <row r="715" spans="1:12" x14ac:dyDescent="0.2">
      <c r="A715" s="54">
        <v>39114</v>
      </c>
      <c r="B715" s="72">
        <f>VLOOKUP(Table91213[[#This Row],[Date]],'DB Details'!$A:$L,2)</f>
        <v>59.1</v>
      </c>
      <c r="C715" s="56">
        <f>VLOOKUP(Table91213[[#This Row],[Date]],'DB Details'!$A:$L,3)</f>
        <v>61.1</v>
      </c>
      <c r="D715" s="70">
        <f>VLOOKUP(Table91213[[#This Row],[Date]],'DB Details'!$A:$L,4)</f>
        <v>56.5</v>
      </c>
      <c r="E715" s="138">
        <f>VLOOKUP(Table91213[[#This Row],[Date]],'DB Details'!$A:$L,5)</f>
        <v>62.5</v>
      </c>
      <c r="F715" s="138">
        <f>VLOOKUP(Table91213[[#This Row],[Date]],'DB Details'!$A:$L,6)</f>
        <v>54.1</v>
      </c>
      <c r="G715" s="56">
        <f>VLOOKUP(Table91213[[#This Row],[Date]],'DB Details'!$A:$L,7)</f>
        <v>51.4</v>
      </c>
      <c r="H715" s="138">
        <f>VLOOKUP(Table91213[[#This Row],[Date]],'DB Details'!$A:$L,8)</f>
        <v>47</v>
      </c>
      <c r="I715" s="138">
        <f>VLOOKUP(Table91213[[#This Row],[Date]],'DB Details'!$A:$L,9)</f>
        <v>53.3</v>
      </c>
      <c r="J715" s="138">
        <f>VLOOKUP(Table91213[[#This Row],[Date]],'DB Details'!$A:$L,10)</f>
        <v>54.7</v>
      </c>
      <c r="K715" s="56">
        <f>VLOOKUP(Table91213[[#This Row],[Date]],'DB Details'!$A:$L,11)</f>
        <v>53.4</v>
      </c>
      <c r="L715" s="138">
        <f>VLOOKUP(Table91213[[#This Row],[Date]],'DB Details'!$A:$L,12)</f>
        <v>54.1</v>
      </c>
    </row>
    <row r="716" spans="1:12" x14ac:dyDescent="0.2">
      <c r="A716" s="54">
        <v>39142</v>
      </c>
      <c r="B716" s="72">
        <f>VLOOKUP(Table91213[[#This Row],[Date]],'DB Details'!$A:$L,2)</f>
        <v>56</v>
      </c>
      <c r="C716" s="56">
        <f>VLOOKUP(Table91213[[#This Row],[Date]],'DB Details'!$A:$L,3)</f>
        <v>57.5</v>
      </c>
      <c r="D716" s="70">
        <f>VLOOKUP(Table91213[[#This Row],[Date]],'DB Details'!$A:$L,4)</f>
        <v>49.6</v>
      </c>
      <c r="E716" s="138">
        <f>VLOOKUP(Table91213[[#This Row],[Date]],'DB Details'!$A:$L,5)</f>
        <v>65.5</v>
      </c>
      <c r="F716" s="138">
        <f>VLOOKUP(Table91213[[#This Row],[Date]],'DB Details'!$A:$L,6)</f>
        <v>54.3</v>
      </c>
      <c r="G716" s="56">
        <f>VLOOKUP(Table91213[[#This Row],[Date]],'DB Details'!$A:$L,7)</f>
        <v>47.1</v>
      </c>
      <c r="H716" s="138">
        <f>VLOOKUP(Table91213[[#This Row],[Date]],'DB Details'!$A:$L,8)</f>
        <v>49</v>
      </c>
      <c r="I716" s="138">
        <f>VLOOKUP(Table91213[[#This Row],[Date]],'DB Details'!$A:$L,9)</f>
        <v>52.2</v>
      </c>
      <c r="J716" s="138">
        <f>VLOOKUP(Table91213[[#This Row],[Date]],'DB Details'!$A:$L,10)</f>
        <v>52.8</v>
      </c>
      <c r="K716" s="56">
        <f>VLOOKUP(Table91213[[#This Row],[Date]],'DB Details'!$A:$L,11)</f>
        <v>56.7</v>
      </c>
      <c r="L716" s="138">
        <f>VLOOKUP(Table91213[[#This Row],[Date]],'DB Details'!$A:$L,12)</f>
        <v>52.8</v>
      </c>
    </row>
    <row r="717" spans="1:12" x14ac:dyDescent="0.2">
      <c r="A717" s="54">
        <v>39173</v>
      </c>
      <c r="B717" s="72">
        <f>VLOOKUP(Table91213[[#This Row],[Date]],'DB Details'!$A:$L,2)</f>
        <v>57.1</v>
      </c>
      <c r="C717" s="56">
        <f>VLOOKUP(Table91213[[#This Row],[Date]],'DB Details'!$A:$L,3)</f>
        <v>58.3</v>
      </c>
      <c r="D717" s="70">
        <f>VLOOKUP(Table91213[[#This Row],[Date]],'DB Details'!$A:$L,4)</f>
        <v>54.1</v>
      </c>
      <c r="E717" s="138">
        <f>VLOOKUP(Table91213[[#This Row],[Date]],'DB Details'!$A:$L,5)</f>
        <v>73</v>
      </c>
      <c r="F717" s="138">
        <f>VLOOKUP(Table91213[[#This Row],[Date]],'DB Details'!$A:$L,6)</f>
        <v>55.9</v>
      </c>
      <c r="G717" s="56">
        <f>VLOOKUP(Table91213[[#This Row],[Date]],'DB Details'!$A:$L,7)</f>
        <v>44.6</v>
      </c>
      <c r="H717" s="138">
        <f>VLOOKUP(Table91213[[#This Row],[Date]],'DB Details'!$A:$L,8)</f>
        <v>47</v>
      </c>
      <c r="I717" s="138">
        <f>VLOOKUP(Table91213[[#This Row],[Date]],'DB Details'!$A:$L,9)</f>
        <v>51.1</v>
      </c>
      <c r="J717" s="138">
        <f>VLOOKUP(Table91213[[#This Row],[Date]],'DB Details'!$A:$L,10)</f>
        <v>52.7</v>
      </c>
      <c r="K717" s="56">
        <f>VLOOKUP(Table91213[[#This Row],[Date]],'DB Details'!$A:$L,11)</f>
        <v>56.7</v>
      </c>
      <c r="L717" s="138">
        <f>VLOOKUP(Table91213[[#This Row],[Date]],'DB Details'!$A:$L,12)</f>
        <v>52.7</v>
      </c>
    </row>
    <row r="718" spans="1:12" x14ac:dyDescent="0.2">
      <c r="A718" s="54">
        <v>39203</v>
      </c>
      <c r="B718" s="72">
        <f>VLOOKUP(Table91213[[#This Row],[Date]],'DB Details'!$A:$L,2)</f>
        <v>57</v>
      </c>
      <c r="C718" s="56">
        <f>VLOOKUP(Table91213[[#This Row],[Date]],'DB Details'!$A:$L,3)</f>
        <v>57.5</v>
      </c>
      <c r="D718" s="70">
        <f>VLOOKUP(Table91213[[#This Row],[Date]],'DB Details'!$A:$L,4)</f>
        <v>53.7</v>
      </c>
      <c r="E718" s="138">
        <f>VLOOKUP(Table91213[[#This Row],[Date]],'DB Details'!$A:$L,5)</f>
        <v>72.599999999999994</v>
      </c>
      <c r="F718" s="138">
        <f>VLOOKUP(Table91213[[#This Row],[Date]],'DB Details'!$A:$L,6)</f>
        <v>59</v>
      </c>
      <c r="G718" s="56">
        <f>VLOOKUP(Table91213[[#This Row],[Date]],'DB Details'!$A:$L,7)</f>
        <v>48.6</v>
      </c>
      <c r="H718" s="138">
        <f>VLOOKUP(Table91213[[#This Row],[Date]],'DB Details'!$A:$L,8)</f>
        <v>46</v>
      </c>
      <c r="I718" s="138">
        <f>VLOOKUP(Table91213[[#This Row],[Date]],'DB Details'!$A:$L,9)</f>
        <v>51</v>
      </c>
      <c r="J718" s="138">
        <f>VLOOKUP(Table91213[[#This Row],[Date]],'DB Details'!$A:$L,10)</f>
        <v>51.1</v>
      </c>
      <c r="K718" s="56">
        <f>VLOOKUP(Table91213[[#This Row],[Date]],'DB Details'!$A:$L,11)</f>
        <v>60.2</v>
      </c>
      <c r="L718" s="138">
        <f>VLOOKUP(Table91213[[#This Row],[Date]],'DB Details'!$A:$L,12)</f>
        <v>53.1</v>
      </c>
    </row>
    <row r="719" spans="1:12" x14ac:dyDescent="0.2">
      <c r="A719" s="54">
        <v>39234</v>
      </c>
      <c r="B719" s="72">
        <f>VLOOKUP(Table91213[[#This Row],[Date]],'DB Details'!$A:$L,2)</f>
        <v>58.4</v>
      </c>
      <c r="C719" s="56">
        <f>VLOOKUP(Table91213[[#This Row],[Date]],'DB Details'!$A:$L,3)</f>
        <v>56</v>
      </c>
      <c r="D719" s="70">
        <f>VLOOKUP(Table91213[[#This Row],[Date]],'DB Details'!$A:$L,4)</f>
        <v>53.5</v>
      </c>
      <c r="E719" s="138">
        <f>VLOOKUP(Table91213[[#This Row],[Date]],'DB Details'!$A:$L,5)</f>
        <v>67.099999999999994</v>
      </c>
      <c r="F719" s="138">
        <f>VLOOKUP(Table91213[[#This Row],[Date]],'DB Details'!$A:$L,6)</f>
        <v>59.3</v>
      </c>
      <c r="G719" s="56">
        <f>VLOOKUP(Table91213[[#This Row],[Date]],'DB Details'!$A:$L,7)</f>
        <v>47.5</v>
      </c>
      <c r="H719" s="138">
        <f>VLOOKUP(Table91213[[#This Row],[Date]],'DB Details'!$A:$L,8)</f>
        <v>45</v>
      </c>
      <c r="I719" s="138">
        <f>VLOOKUP(Table91213[[#This Row],[Date]],'DB Details'!$A:$L,9)</f>
        <v>49.1</v>
      </c>
      <c r="J719" s="138">
        <f>VLOOKUP(Table91213[[#This Row],[Date]],'DB Details'!$A:$L,10)</f>
        <v>55.7</v>
      </c>
      <c r="K719" s="56">
        <f>VLOOKUP(Table91213[[#This Row],[Date]],'DB Details'!$A:$L,11)</f>
        <v>54.4</v>
      </c>
      <c r="L719" s="138">
        <f>VLOOKUP(Table91213[[#This Row],[Date]],'DB Details'!$A:$L,12)</f>
        <v>54</v>
      </c>
    </row>
    <row r="720" spans="1:12" x14ac:dyDescent="0.2">
      <c r="A720" s="54">
        <v>39264</v>
      </c>
      <c r="B720" s="72">
        <f>VLOOKUP(Table91213[[#This Row],[Date]],'DB Details'!$A:$L,2)</f>
        <v>57.5</v>
      </c>
      <c r="C720" s="56">
        <f>VLOOKUP(Table91213[[#This Row],[Date]],'DB Details'!$A:$L,3)</f>
        <v>56.2</v>
      </c>
      <c r="D720" s="70">
        <f>VLOOKUP(Table91213[[#This Row],[Date]],'DB Details'!$A:$L,4)</f>
        <v>54.5</v>
      </c>
      <c r="E720" s="138">
        <f>VLOOKUP(Table91213[[#This Row],[Date]],'DB Details'!$A:$L,5)</f>
        <v>67.400000000000006</v>
      </c>
      <c r="F720" s="138">
        <f>VLOOKUP(Table91213[[#This Row],[Date]],'DB Details'!$A:$L,6)</f>
        <v>54.3</v>
      </c>
      <c r="G720" s="56">
        <f>VLOOKUP(Table91213[[#This Row],[Date]],'DB Details'!$A:$L,7)</f>
        <v>49.8</v>
      </c>
      <c r="H720" s="138">
        <f>VLOOKUP(Table91213[[#This Row],[Date]],'DB Details'!$A:$L,8)</f>
        <v>46.5</v>
      </c>
      <c r="I720" s="138">
        <f>VLOOKUP(Table91213[[#This Row],[Date]],'DB Details'!$A:$L,9)</f>
        <v>49.9</v>
      </c>
      <c r="J720" s="138">
        <f>VLOOKUP(Table91213[[#This Row],[Date]],'DB Details'!$A:$L,10)</f>
        <v>50.4</v>
      </c>
      <c r="K720" s="56">
        <f>VLOOKUP(Table91213[[#This Row],[Date]],'DB Details'!$A:$L,11)</f>
        <v>58.1</v>
      </c>
      <c r="L720" s="138">
        <f>VLOOKUP(Table91213[[#This Row],[Date]],'DB Details'!$A:$L,12)</f>
        <v>51.8</v>
      </c>
    </row>
    <row r="721" spans="1:12" x14ac:dyDescent="0.2">
      <c r="A721" s="54">
        <v>39295</v>
      </c>
      <c r="B721" s="72">
        <f>VLOOKUP(Table91213[[#This Row],[Date]],'DB Details'!$A:$L,2)</f>
        <v>56.1</v>
      </c>
      <c r="C721" s="56">
        <f>VLOOKUP(Table91213[[#This Row],[Date]],'DB Details'!$A:$L,3)</f>
        <v>54</v>
      </c>
      <c r="D721" s="70">
        <f>VLOOKUP(Table91213[[#This Row],[Date]],'DB Details'!$A:$L,4)</f>
        <v>51.5</v>
      </c>
      <c r="E721" s="138">
        <f>VLOOKUP(Table91213[[#This Row],[Date]],'DB Details'!$A:$L,5)</f>
        <v>62.9</v>
      </c>
      <c r="F721" s="138">
        <f>VLOOKUP(Table91213[[#This Row],[Date]],'DB Details'!$A:$L,6)</f>
        <v>55.2</v>
      </c>
      <c r="G721" s="56">
        <f>VLOOKUP(Table91213[[#This Row],[Date]],'DB Details'!$A:$L,7)</f>
        <v>50.7</v>
      </c>
      <c r="H721" s="138">
        <f>VLOOKUP(Table91213[[#This Row],[Date]],'DB Details'!$A:$L,8)</f>
        <v>46.5</v>
      </c>
      <c r="I721" s="138">
        <f>VLOOKUP(Table91213[[#This Row],[Date]],'DB Details'!$A:$L,9)</f>
        <v>50.8</v>
      </c>
      <c r="J721" s="138">
        <f>VLOOKUP(Table91213[[#This Row],[Date]],'DB Details'!$A:$L,10)</f>
        <v>50.7</v>
      </c>
      <c r="K721" s="56">
        <f>VLOOKUP(Table91213[[#This Row],[Date]],'DB Details'!$A:$L,11)</f>
        <v>56.1</v>
      </c>
      <c r="L721" s="138">
        <f>VLOOKUP(Table91213[[#This Row],[Date]],'DB Details'!$A:$L,12)</f>
        <v>52.2</v>
      </c>
    </row>
    <row r="722" spans="1:12" x14ac:dyDescent="0.2">
      <c r="A722" s="54">
        <v>39326</v>
      </c>
      <c r="B722" s="72">
        <f>VLOOKUP(Table91213[[#This Row],[Date]],'DB Details'!$A:$L,2)</f>
        <v>59.4</v>
      </c>
      <c r="C722" s="56">
        <f>VLOOKUP(Table91213[[#This Row],[Date]],'DB Details'!$A:$L,3)</f>
        <v>54.1</v>
      </c>
      <c r="D722" s="70">
        <f>VLOOKUP(Table91213[[#This Row],[Date]],'DB Details'!$A:$L,4)</f>
        <v>50.2</v>
      </c>
      <c r="E722" s="138">
        <f>VLOOKUP(Table91213[[#This Row],[Date]],'DB Details'!$A:$L,5)</f>
        <v>60.4</v>
      </c>
      <c r="F722" s="138">
        <f>VLOOKUP(Table91213[[#This Row],[Date]],'DB Details'!$A:$L,6)</f>
        <v>60.8</v>
      </c>
      <c r="G722" s="56">
        <f>VLOOKUP(Table91213[[#This Row],[Date]],'DB Details'!$A:$L,7)</f>
        <v>51.1</v>
      </c>
      <c r="H722" s="138">
        <f>VLOOKUP(Table91213[[#This Row],[Date]],'DB Details'!$A:$L,8)</f>
        <v>41.5</v>
      </c>
      <c r="I722" s="138">
        <f>VLOOKUP(Table91213[[#This Row],[Date]],'DB Details'!$A:$L,9)</f>
        <v>50.3</v>
      </c>
      <c r="J722" s="138">
        <f>VLOOKUP(Table91213[[#This Row],[Date]],'DB Details'!$A:$L,10)</f>
        <v>53.9</v>
      </c>
      <c r="K722" s="56">
        <f>VLOOKUP(Table91213[[#This Row],[Date]],'DB Details'!$A:$L,11)</f>
        <v>55.6</v>
      </c>
      <c r="L722" s="138">
        <f>VLOOKUP(Table91213[[#This Row],[Date]],'DB Details'!$A:$L,12)</f>
        <v>53.8</v>
      </c>
    </row>
    <row r="723" spans="1:12" x14ac:dyDescent="0.2">
      <c r="A723" s="54">
        <v>39356</v>
      </c>
      <c r="B723" s="72">
        <f>VLOOKUP(Table91213[[#This Row],[Date]],'DB Details'!$A:$L,2)</f>
        <v>55.8</v>
      </c>
      <c r="C723" s="56">
        <f>VLOOKUP(Table91213[[#This Row],[Date]],'DB Details'!$A:$L,3)</f>
        <v>50.9</v>
      </c>
      <c r="D723" s="70">
        <f>VLOOKUP(Table91213[[#This Row],[Date]],'DB Details'!$A:$L,4)</f>
        <v>50.4</v>
      </c>
      <c r="E723" s="138">
        <f>VLOOKUP(Table91213[[#This Row],[Date]],'DB Details'!$A:$L,5)</f>
        <v>63.9</v>
      </c>
      <c r="F723" s="138">
        <f>VLOOKUP(Table91213[[#This Row],[Date]],'DB Details'!$A:$L,6)</f>
        <v>52.3</v>
      </c>
      <c r="G723" s="56">
        <f>VLOOKUP(Table91213[[#This Row],[Date]],'DB Details'!$A:$L,7)</f>
        <v>52.5</v>
      </c>
      <c r="H723" s="138">
        <f>VLOOKUP(Table91213[[#This Row],[Date]],'DB Details'!$A:$L,8)</f>
        <v>45.5</v>
      </c>
      <c r="I723" s="138">
        <f>VLOOKUP(Table91213[[#This Row],[Date]],'DB Details'!$A:$L,9)</f>
        <v>52.1</v>
      </c>
      <c r="J723" s="138">
        <f>VLOOKUP(Table91213[[#This Row],[Date]],'DB Details'!$A:$L,10)</f>
        <v>53.5</v>
      </c>
      <c r="K723" s="56">
        <f>VLOOKUP(Table91213[[#This Row],[Date]],'DB Details'!$A:$L,11)</f>
        <v>58.9</v>
      </c>
      <c r="L723" s="138">
        <f>VLOOKUP(Table91213[[#This Row],[Date]],'DB Details'!$A:$L,12)</f>
        <v>52.8</v>
      </c>
    </row>
    <row r="724" spans="1:12" x14ac:dyDescent="0.2">
      <c r="A724" s="54">
        <v>39387</v>
      </c>
      <c r="B724" s="72">
        <f>VLOOKUP(Table91213[[#This Row],[Date]],'DB Details'!$A:$L,2)</f>
        <v>53.1</v>
      </c>
      <c r="C724" s="56">
        <f>VLOOKUP(Table91213[[#This Row],[Date]],'DB Details'!$A:$L,3)</f>
        <v>44.9</v>
      </c>
      <c r="D724" s="70">
        <f>VLOOKUP(Table91213[[#This Row],[Date]],'DB Details'!$A:$L,4)</f>
        <v>41.7</v>
      </c>
      <c r="E724" s="138">
        <f>VLOOKUP(Table91213[[#This Row],[Date]],'DB Details'!$A:$L,5)</f>
        <v>72</v>
      </c>
      <c r="F724" s="138">
        <f>VLOOKUP(Table91213[[#This Row],[Date]],'DB Details'!$A:$L,6)</f>
        <v>52.3</v>
      </c>
      <c r="G724" s="56">
        <f>VLOOKUP(Table91213[[#This Row],[Date]],'DB Details'!$A:$L,7)</f>
        <v>49.5</v>
      </c>
      <c r="H724" s="138">
        <f>VLOOKUP(Table91213[[#This Row],[Date]],'DB Details'!$A:$L,8)</f>
        <v>45.5</v>
      </c>
      <c r="I724" s="138">
        <f>VLOOKUP(Table91213[[#This Row],[Date]],'DB Details'!$A:$L,9)</f>
        <v>52.8</v>
      </c>
      <c r="J724" s="138">
        <f>VLOOKUP(Table91213[[#This Row],[Date]],'DB Details'!$A:$L,10)</f>
        <v>53.2</v>
      </c>
      <c r="K724" s="56">
        <f>VLOOKUP(Table91213[[#This Row],[Date]],'DB Details'!$A:$L,11)</f>
        <v>59.6</v>
      </c>
      <c r="L724" s="138">
        <f>VLOOKUP(Table91213[[#This Row],[Date]],'DB Details'!$A:$L,12)</f>
        <v>51.5</v>
      </c>
    </row>
    <row r="725" spans="1:12" x14ac:dyDescent="0.2">
      <c r="A725" s="54">
        <v>39417</v>
      </c>
      <c r="B725" s="72">
        <f>VLOOKUP(Table91213[[#This Row],[Date]],'DB Details'!$A:$L,2)</f>
        <v>49.9</v>
      </c>
      <c r="C725" s="56">
        <f>VLOOKUP(Table91213[[#This Row],[Date]],'DB Details'!$A:$L,3)</f>
        <v>48.6</v>
      </c>
      <c r="D725" s="70">
        <f>VLOOKUP(Table91213[[#This Row],[Date]],'DB Details'!$A:$L,4)</f>
        <v>43.7</v>
      </c>
      <c r="E725" s="138">
        <f>VLOOKUP(Table91213[[#This Row],[Date]],'DB Details'!$A:$L,5)</f>
        <v>65.7</v>
      </c>
      <c r="F725" s="138">
        <f>VLOOKUP(Table91213[[#This Row],[Date]],'DB Details'!$A:$L,6)</f>
        <v>52</v>
      </c>
      <c r="G725" s="56">
        <f>VLOOKUP(Table91213[[#This Row],[Date]],'DB Details'!$A:$L,7)</f>
        <v>49.8</v>
      </c>
      <c r="H725" s="138">
        <f>VLOOKUP(Table91213[[#This Row],[Date]],'DB Details'!$A:$L,8)</f>
        <v>44.5</v>
      </c>
      <c r="I725" s="138">
        <f>VLOOKUP(Table91213[[#This Row],[Date]],'DB Details'!$A:$L,9)</f>
        <v>53.6</v>
      </c>
      <c r="J725" s="138">
        <f>VLOOKUP(Table91213[[#This Row],[Date]],'DB Details'!$A:$L,10)</f>
        <v>51.1</v>
      </c>
      <c r="K725" s="56">
        <f>VLOOKUP(Table91213[[#This Row],[Date]],'DB Details'!$A:$L,11)</f>
        <v>53.9</v>
      </c>
      <c r="L725" s="138">
        <f>VLOOKUP(Table91213[[#This Row],[Date]],'DB Details'!$A:$L,12)</f>
        <v>50.1</v>
      </c>
    </row>
    <row r="726" spans="1:12" x14ac:dyDescent="0.2">
      <c r="A726" s="54">
        <v>39448</v>
      </c>
      <c r="B726" s="72">
        <f>VLOOKUP(Table91213[[#This Row],[Date]],'DB Details'!$A:$L,2)</f>
        <v>49.5</v>
      </c>
      <c r="C726" s="56">
        <f>VLOOKUP(Table91213[[#This Row],[Date]],'DB Details'!$A:$L,3)</f>
        <v>53.3</v>
      </c>
      <c r="D726" s="70">
        <f>VLOOKUP(Table91213[[#This Row],[Date]],'DB Details'!$A:$L,4)</f>
        <v>46</v>
      </c>
      <c r="E726" s="138">
        <f>VLOOKUP(Table91213[[#This Row],[Date]],'DB Details'!$A:$L,5)</f>
        <v>76.2</v>
      </c>
      <c r="F726" s="138">
        <f>VLOOKUP(Table91213[[#This Row],[Date]],'DB Details'!$A:$L,6)</f>
        <v>50.7</v>
      </c>
      <c r="G726" s="56">
        <f>VLOOKUP(Table91213[[#This Row],[Date]],'DB Details'!$A:$L,7)</f>
        <v>48.9</v>
      </c>
      <c r="H726" s="138">
        <f>VLOOKUP(Table91213[[#This Row],[Date]],'DB Details'!$A:$L,8)</f>
        <v>49</v>
      </c>
      <c r="I726" s="138">
        <f>VLOOKUP(Table91213[[#This Row],[Date]],'DB Details'!$A:$L,9)</f>
        <v>53.1</v>
      </c>
      <c r="J726" s="138">
        <f>VLOOKUP(Table91213[[#This Row],[Date]],'DB Details'!$A:$L,10)</f>
        <v>49.6</v>
      </c>
      <c r="K726" s="56">
        <f>VLOOKUP(Table91213[[#This Row],[Date]],'DB Details'!$A:$L,11)</f>
        <v>56.9</v>
      </c>
      <c r="L726" s="138">
        <f>VLOOKUP(Table91213[[#This Row],[Date]],'DB Details'!$A:$L,12)</f>
        <v>50.9</v>
      </c>
    </row>
    <row r="727" spans="1:12" x14ac:dyDescent="0.2">
      <c r="A727" s="54">
        <v>39479</v>
      </c>
      <c r="B727" s="72">
        <f>VLOOKUP(Table91213[[#This Row],[Date]],'DB Details'!$A:$L,2)</f>
        <v>50.5</v>
      </c>
      <c r="C727" s="56">
        <f>VLOOKUP(Table91213[[#This Row],[Date]],'DB Details'!$A:$L,3)</f>
        <v>47.9</v>
      </c>
      <c r="D727" s="70">
        <f>VLOOKUP(Table91213[[#This Row],[Date]],'DB Details'!$A:$L,4)</f>
        <v>46.9</v>
      </c>
      <c r="E727" s="138">
        <f>VLOOKUP(Table91213[[#This Row],[Date]],'DB Details'!$A:$L,5)</f>
        <v>75.7</v>
      </c>
      <c r="F727" s="138">
        <f>VLOOKUP(Table91213[[#This Row],[Date]],'DB Details'!$A:$L,6)</f>
        <v>49.4</v>
      </c>
      <c r="G727" s="56">
        <f>VLOOKUP(Table91213[[#This Row],[Date]],'DB Details'!$A:$L,7)</f>
        <v>50.3</v>
      </c>
      <c r="H727" s="138">
        <f>VLOOKUP(Table91213[[#This Row],[Date]],'DB Details'!$A:$L,8)</f>
        <v>47</v>
      </c>
      <c r="I727" s="138">
        <f>VLOOKUP(Table91213[[#This Row],[Date]],'DB Details'!$A:$L,9)</f>
        <v>50.7</v>
      </c>
      <c r="J727" s="138">
        <f>VLOOKUP(Table91213[[#This Row],[Date]],'DB Details'!$A:$L,10)</f>
        <v>47.3</v>
      </c>
      <c r="K727" s="56">
        <f>VLOOKUP(Table91213[[#This Row],[Date]],'DB Details'!$A:$L,11)</f>
        <v>57.1</v>
      </c>
      <c r="L727" s="138">
        <f>VLOOKUP(Table91213[[#This Row],[Date]],'DB Details'!$A:$L,12)</f>
        <v>48.8</v>
      </c>
    </row>
    <row r="728" spans="1:12" x14ac:dyDescent="0.2">
      <c r="A728" s="54">
        <v>39508</v>
      </c>
      <c r="B728" s="72">
        <f>VLOOKUP(Table91213[[#This Row],[Date]],'DB Details'!$A:$L,2)</f>
        <v>49.2</v>
      </c>
      <c r="C728" s="56">
        <f>VLOOKUP(Table91213[[#This Row],[Date]],'DB Details'!$A:$L,3)</f>
        <v>45.7</v>
      </c>
      <c r="D728" s="70">
        <f>VLOOKUP(Table91213[[#This Row],[Date]],'DB Details'!$A:$L,4)</f>
        <v>46.3</v>
      </c>
      <c r="E728" s="138">
        <f>VLOOKUP(Table91213[[#This Row],[Date]],'DB Details'!$A:$L,5)</f>
        <v>83.1</v>
      </c>
      <c r="F728" s="138">
        <f>VLOOKUP(Table91213[[#This Row],[Date]],'DB Details'!$A:$L,6)</f>
        <v>48.9</v>
      </c>
      <c r="G728" s="56">
        <f>VLOOKUP(Table91213[[#This Row],[Date]],'DB Details'!$A:$L,7)</f>
        <v>50.7</v>
      </c>
      <c r="H728" s="138">
        <f>VLOOKUP(Table91213[[#This Row],[Date]],'DB Details'!$A:$L,8)</f>
        <v>46.5</v>
      </c>
      <c r="I728" s="138">
        <f>VLOOKUP(Table91213[[#This Row],[Date]],'DB Details'!$A:$L,9)</f>
        <v>52.6</v>
      </c>
      <c r="J728" s="138">
        <f>VLOOKUP(Table91213[[#This Row],[Date]],'DB Details'!$A:$L,10)</f>
        <v>52.2</v>
      </c>
      <c r="K728" s="56">
        <f>VLOOKUP(Table91213[[#This Row],[Date]],'DB Details'!$A:$L,11)</f>
        <v>57.2</v>
      </c>
      <c r="L728" s="138">
        <f>VLOOKUP(Table91213[[#This Row],[Date]],'DB Details'!$A:$L,12)</f>
        <v>49.7</v>
      </c>
    </row>
    <row r="729" spans="1:12" x14ac:dyDescent="0.2">
      <c r="A729" s="54">
        <v>39539</v>
      </c>
      <c r="B729" s="72">
        <f>VLOOKUP(Table91213[[#This Row],[Date]],'DB Details'!$A:$L,2)</f>
        <v>46.2</v>
      </c>
      <c r="C729" s="56">
        <f>VLOOKUP(Table91213[[#This Row],[Date]],'DB Details'!$A:$L,3)</f>
        <v>49.2</v>
      </c>
      <c r="D729" s="70">
        <f>VLOOKUP(Table91213[[#This Row],[Date]],'DB Details'!$A:$L,4)</f>
        <v>52.3</v>
      </c>
      <c r="E729" s="138">
        <f>VLOOKUP(Table91213[[#This Row],[Date]],'DB Details'!$A:$L,5)</f>
        <v>83.9</v>
      </c>
      <c r="F729" s="138">
        <f>VLOOKUP(Table91213[[#This Row],[Date]],'DB Details'!$A:$L,6)</f>
        <v>49</v>
      </c>
      <c r="G729" s="56">
        <f>VLOOKUP(Table91213[[#This Row],[Date]],'DB Details'!$A:$L,7)</f>
        <v>44.1</v>
      </c>
      <c r="H729" s="138">
        <f>VLOOKUP(Table91213[[#This Row],[Date]],'DB Details'!$A:$L,8)</f>
        <v>49</v>
      </c>
      <c r="I729" s="138">
        <f>VLOOKUP(Table91213[[#This Row],[Date]],'DB Details'!$A:$L,9)</f>
        <v>53.9</v>
      </c>
      <c r="J729" s="138">
        <f>VLOOKUP(Table91213[[#This Row],[Date]],'DB Details'!$A:$L,10)</f>
        <v>45.4</v>
      </c>
      <c r="K729" s="56">
        <f>VLOOKUP(Table91213[[#This Row],[Date]],'DB Details'!$A:$L,11)</f>
        <v>58.4</v>
      </c>
      <c r="L729" s="138">
        <f>VLOOKUP(Table91213[[#This Row],[Date]],'DB Details'!$A:$L,12)</f>
        <v>48.5</v>
      </c>
    </row>
    <row r="730" spans="1:12" x14ac:dyDescent="0.2">
      <c r="A730" s="54">
        <v>39569</v>
      </c>
      <c r="B730" s="72">
        <f>VLOOKUP(Table91213[[#This Row],[Date]],'DB Details'!$A:$L,2)</f>
        <v>47.9</v>
      </c>
      <c r="C730" s="56">
        <f>VLOOKUP(Table91213[[#This Row],[Date]],'DB Details'!$A:$L,3)</f>
        <v>48.2</v>
      </c>
      <c r="D730" s="70">
        <f>VLOOKUP(Table91213[[#This Row],[Date]],'DB Details'!$A:$L,4)</f>
        <v>45.6</v>
      </c>
      <c r="E730" s="138">
        <f>VLOOKUP(Table91213[[#This Row],[Date]],'DB Details'!$A:$L,5)</f>
        <v>88.1</v>
      </c>
      <c r="F730" s="138">
        <f>VLOOKUP(Table91213[[#This Row],[Date]],'DB Details'!$A:$L,6)</f>
        <v>50.6</v>
      </c>
      <c r="G730" s="56">
        <f>VLOOKUP(Table91213[[#This Row],[Date]],'DB Details'!$A:$L,7)</f>
        <v>47.2</v>
      </c>
      <c r="H730" s="138">
        <f>VLOOKUP(Table91213[[#This Row],[Date]],'DB Details'!$A:$L,8)</f>
        <v>48</v>
      </c>
      <c r="I730" s="138">
        <f>VLOOKUP(Table91213[[#This Row],[Date]],'DB Details'!$A:$L,9)</f>
        <v>54.3</v>
      </c>
      <c r="J730" s="138">
        <f>VLOOKUP(Table91213[[#This Row],[Date]],'DB Details'!$A:$L,10)</f>
        <v>45</v>
      </c>
      <c r="K730" s="56">
        <f>VLOOKUP(Table91213[[#This Row],[Date]],'DB Details'!$A:$L,11)</f>
        <v>60.6</v>
      </c>
      <c r="L730" s="138">
        <f>VLOOKUP(Table91213[[#This Row],[Date]],'DB Details'!$A:$L,12)</f>
        <v>48.9</v>
      </c>
    </row>
    <row r="731" spans="1:12" x14ac:dyDescent="0.2">
      <c r="A731" s="54">
        <v>39600</v>
      </c>
      <c r="B731" s="72">
        <f>VLOOKUP(Table91213[[#This Row],[Date]],'DB Details'!$A:$L,2)</f>
        <v>49.5</v>
      </c>
      <c r="C731" s="56">
        <f>VLOOKUP(Table91213[[#This Row],[Date]],'DB Details'!$A:$L,3)</f>
        <v>46</v>
      </c>
      <c r="D731" s="70">
        <f>VLOOKUP(Table91213[[#This Row],[Date]],'DB Details'!$A:$L,4)</f>
        <v>47.9</v>
      </c>
      <c r="E731" s="138">
        <f>VLOOKUP(Table91213[[#This Row],[Date]],'DB Details'!$A:$L,5)</f>
        <v>91.4</v>
      </c>
      <c r="F731" s="138">
        <f>VLOOKUP(Table91213[[#This Row],[Date]],'DB Details'!$A:$L,6)</f>
        <v>50</v>
      </c>
      <c r="G731" s="56">
        <f>VLOOKUP(Table91213[[#This Row],[Date]],'DB Details'!$A:$L,7)</f>
        <v>55.7</v>
      </c>
      <c r="H731" s="138">
        <f>VLOOKUP(Table91213[[#This Row],[Date]],'DB Details'!$A:$L,8)</f>
        <v>50</v>
      </c>
      <c r="I731" s="138">
        <f>VLOOKUP(Table91213[[#This Row],[Date]],'DB Details'!$A:$L,9)</f>
        <v>55.8</v>
      </c>
      <c r="J731" s="138">
        <f>VLOOKUP(Table91213[[#This Row],[Date]],'DB Details'!$A:$L,10)</f>
        <v>45</v>
      </c>
      <c r="K731" s="56">
        <f>VLOOKUP(Table91213[[#This Row],[Date]],'DB Details'!$A:$L,11)</f>
        <v>60.2</v>
      </c>
      <c r="L731" s="138">
        <f>VLOOKUP(Table91213[[#This Row],[Date]],'DB Details'!$A:$L,12)</f>
        <v>49.9</v>
      </c>
    </row>
    <row r="732" spans="1:12" x14ac:dyDescent="0.2">
      <c r="A732" s="54">
        <v>39630</v>
      </c>
      <c r="B732" s="72">
        <f>VLOOKUP(Table91213[[#This Row],[Date]],'DB Details'!$A:$L,2)</f>
        <v>48.4</v>
      </c>
      <c r="C732" s="56">
        <f>VLOOKUP(Table91213[[#This Row],[Date]],'DB Details'!$A:$L,3)</f>
        <v>45.7</v>
      </c>
      <c r="D732" s="70">
        <f>VLOOKUP(Table91213[[#This Row],[Date]],'DB Details'!$A:$L,4)</f>
        <v>44</v>
      </c>
      <c r="E732" s="138">
        <f>VLOOKUP(Table91213[[#This Row],[Date]],'DB Details'!$A:$L,5)</f>
        <v>90.4</v>
      </c>
      <c r="F732" s="138">
        <f>VLOOKUP(Table91213[[#This Row],[Date]],'DB Details'!$A:$L,6)</f>
        <v>52.8</v>
      </c>
      <c r="G732" s="56">
        <f>VLOOKUP(Table91213[[#This Row],[Date]],'DB Details'!$A:$L,7)</f>
        <v>46.2</v>
      </c>
      <c r="H732" s="138">
        <f>VLOOKUP(Table91213[[#This Row],[Date]],'DB Details'!$A:$L,8)</f>
        <v>44</v>
      </c>
      <c r="I732" s="138">
        <f>VLOOKUP(Table91213[[#This Row],[Date]],'DB Details'!$A:$L,9)</f>
        <v>54.8</v>
      </c>
      <c r="J732" s="138">
        <f>VLOOKUP(Table91213[[#This Row],[Date]],'DB Details'!$A:$L,10)</f>
        <v>54.7</v>
      </c>
      <c r="K732" s="56">
        <f>VLOOKUP(Table91213[[#This Row],[Date]],'DB Details'!$A:$L,11)</f>
        <v>55.4</v>
      </c>
      <c r="L732" s="138">
        <f>VLOOKUP(Table91213[[#This Row],[Date]],'DB Details'!$A:$L,12)</f>
        <v>50.8</v>
      </c>
    </row>
    <row r="733" spans="1:12" x14ac:dyDescent="0.2">
      <c r="A733" s="54">
        <v>39661</v>
      </c>
      <c r="B733" s="72">
        <f>VLOOKUP(Table91213[[#This Row],[Date]],'DB Details'!$A:$L,2)</f>
        <v>48.6</v>
      </c>
      <c r="C733" s="56">
        <f>VLOOKUP(Table91213[[#This Row],[Date]],'DB Details'!$A:$L,3)</f>
        <v>51.1</v>
      </c>
      <c r="D733" s="70">
        <f>VLOOKUP(Table91213[[#This Row],[Date]],'DB Details'!$A:$L,4)</f>
        <v>48.2</v>
      </c>
      <c r="E733" s="138">
        <f>VLOOKUP(Table91213[[#This Row],[Date]],'DB Details'!$A:$L,5)</f>
        <v>76.5</v>
      </c>
      <c r="F733" s="138">
        <f>VLOOKUP(Table91213[[#This Row],[Date]],'DB Details'!$A:$L,6)</f>
        <v>52.7</v>
      </c>
      <c r="G733" s="56">
        <f>VLOOKUP(Table91213[[#This Row],[Date]],'DB Details'!$A:$L,7)</f>
        <v>52.5</v>
      </c>
      <c r="H733" s="138">
        <f>VLOOKUP(Table91213[[#This Row],[Date]],'DB Details'!$A:$L,8)</f>
        <v>50.5</v>
      </c>
      <c r="I733" s="138">
        <f>VLOOKUP(Table91213[[#This Row],[Date]],'DB Details'!$A:$L,9)</f>
        <v>50.1</v>
      </c>
      <c r="J733" s="138">
        <f>VLOOKUP(Table91213[[#This Row],[Date]],'DB Details'!$A:$L,10)</f>
        <v>50.2</v>
      </c>
      <c r="K733" s="56">
        <f>VLOOKUP(Table91213[[#This Row],[Date]],'DB Details'!$A:$L,11)</f>
        <v>56.8</v>
      </c>
      <c r="L733" s="138">
        <f>VLOOKUP(Table91213[[#This Row],[Date]],'DB Details'!$A:$L,12)</f>
        <v>50.1</v>
      </c>
    </row>
    <row r="734" spans="1:12" x14ac:dyDescent="0.2">
      <c r="A734" s="54">
        <v>39692</v>
      </c>
      <c r="B734" s="72">
        <f>VLOOKUP(Table91213[[#This Row],[Date]],'DB Details'!$A:$L,2)</f>
        <v>45.1</v>
      </c>
      <c r="C734" s="56">
        <f>VLOOKUP(Table91213[[#This Row],[Date]],'DB Details'!$A:$L,3)</f>
        <v>45.2</v>
      </c>
      <c r="D734" s="70">
        <f>VLOOKUP(Table91213[[#This Row],[Date]],'DB Details'!$A:$L,4)</f>
        <v>38.700000000000003</v>
      </c>
      <c r="E734" s="138">
        <f>VLOOKUP(Table91213[[#This Row],[Date]],'DB Details'!$A:$L,5)</f>
        <v>55.1</v>
      </c>
      <c r="F734" s="138">
        <f>VLOOKUP(Table91213[[#This Row],[Date]],'DB Details'!$A:$L,6)</f>
        <v>49</v>
      </c>
      <c r="G734" s="56">
        <f>VLOOKUP(Table91213[[#This Row],[Date]],'DB Details'!$A:$L,7)</f>
        <v>52.4</v>
      </c>
      <c r="H734" s="138">
        <f>VLOOKUP(Table91213[[#This Row],[Date]],'DB Details'!$A:$L,8)</f>
        <v>43</v>
      </c>
      <c r="I734" s="138">
        <f>VLOOKUP(Table91213[[#This Row],[Date]],'DB Details'!$A:$L,9)</f>
        <v>52</v>
      </c>
      <c r="J734" s="138">
        <f>VLOOKUP(Table91213[[#This Row],[Date]],'DB Details'!$A:$L,10)</f>
        <v>45.4</v>
      </c>
      <c r="K734" s="56">
        <f>VLOOKUP(Table91213[[#This Row],[Date]],'DB Details'!$A:$L,11)</f>
        <v>53.6</v>
      </c>
      <c r="L734" s="138">
        <f>VLOOKUP(Table91213[[#This Row],[Date]],'DB Details'!$A:$L,12)</f>
        <v>47.2</v>
      </c>
    </row>
    <row r="735" spans="1:12" x14ac:dyDescent="0.2">
      <c r="A735" s="54">
        <v>39722</v>
      </c>
      <c r="B735" s="72">
        <f>VLOOKUP(Table91213[[#This Row],[Date]],'DB Details'!$A:$L,2)</f>
        <v>32</v>
      </c>
      <c r="C735" s="56">
        <f>VLOOKUP(Table91213[[#This Row],[Date]],'DB Details'!$A:$L,3)</f>
        <v>40.1</v>
      </c>
      <c r="D735" s="70">
        <f>VLOOKUP(Table91213[[#This Row],[Date]],'DB Details'!$A:$L,4)</f>
        <v>30.6</v>
      </c>
      <c r="E735" s="138">
        <f>VLOOKUP(Table91213[[#This Row],[Date]],'DB Details'!$A:$L,5)</f>
        <v>39.799999999999997</v>
      </c>
      <c r="F735" s="138">
        <f>VLOOKUP(Table91213[[#This Row],[Date]],'DB Details'!$A:$L,6)</f>
        <v>34.799999999999997</v>
      </c>
      <c r="G735" s="56">
        <f>VLOOKUP(Table91213[[#This Row],[Date]],'DB Details'!$A:$L,7)</f>
        <v>55.8</v>
      </c>
      <c r="H735" s="138">
        <f>VLOOKUP(Table91213[[#This Row],[Date]],'DB Details'!$A:$L,8)</f>
        <v>43.5</v>
      </c>
      <c r="I735" s="138">
        <f>VLOOKUP(Table91213[[#This Row],[Date]],'DB Details'!$A:$L,9)</f>
        <v>48.4</v>
      </c>
      <c r="J735" s="138">
        <f>VLOOKUP(Table91213[[#This Row],[Date]],'DB Details'!$A:$L,10)</f>
        <v>33</v>
      </c>
      <c r="K735" s="56">
        <f>VLOOKUP(Table91213[[#This Row],[Date]],'DB Details'!$A:$L,11)</f>
        <v>40.700000000000003</v>
      </c>
      <c r="L735" s="138">
        <f>VLOOKUP(Table91213[[#This Row],[Date]],'DB Details'!$A:$L,12)</f>
        <v>38.200000000000003</v>
      </c>
    </row>
    <row r="736" spans="1:12" x14ac:dyDescent="0.2">
      <c r="A736" s="54">
        <v>39753</v>
      </c>
      <c r="B736" s="72">
        <f>VLOOKUP(Table91213[[#This Row],[Date]],'DB Details'!$A:$L,2)</f>
        <v>34.5</v>
      </c>
      <c r="C736" s="56">
        <f>VLOOKUP(Table91213[[#This Row],[Date]],'DB Details'!$A:$L,3)</f>
        <v>36.4</v>
      </c>
      <c r="D736" s="70">
        <f>VLOOKUP(Table91213[[#This Row],[Date]],'DB Details'!$A:$L,4)</f>
        <v>27.7</v>
      </c>
      <c r="E736" s="138">
        <f>VLOOKUP(Table91213[[#This Row],[Date]],'DB Details'!$A:$L,5)</f>
        <v>28.4</v>
      </c>
      <c r="F736" s="138">
        <f>VLOOKUP(Table91213[[#This Row],[Date]],'DB Details'!$A:$L,6)</f>
        <v>35.200000000000003</v>
      </c>
      <c r="G736" s="56">
        <f>VLOOKUP(Table91213[[#This Row],[Date]],'DB Details'!$A:$L,7)</f>
        <v>54.3</v>
      </c>
      <c r="H736" s="138">
        <f>VLOOKUP(Table91213[[#This Row],[Date]],'DB Details'!$A:$L,8)</f>
        <v>38.5</v>
      </c>
      <c r="I736" s="138">
        <f>VLOOKUP(Table91213[[#This Row],[Date]],'DB Details'!$A:$L,9)</f>
        <v>49.4</v>
      </c>
      <c r="J736" s="138">
        <f>VLOOKUP(Table91213[[#This Row],[Date]],'DB Details'!$A:$L,10)</f>
        <v>36.799999999999997</v>
      </c>
      <c r="K736" s="56">
        <f>VLOOKUP(Table91213[[#This Row],[Date]],'DB Details'!$A:$L,11)</f>
        <v>40.4</v>
      </c>
      <c r="L736" s="138">
        <f>VLOOKUP(Table91213[[#This Row],[Date]],'DB Details'!$A:$L,12)</f>
        <v>39</v>
      </c>
    </row>
    <row r="737" spans="1:12" x14ac:dyDescent="0.2">
      <c r="A737" s="54">
        <v>39783</v>
      </c>
      <c r="B737" s="72">
        <f>VLOOKUP(Table91213[[#This Row],[Date]],'DB Details'!$A:$L,2)</f>
        <v>25.9</v>
      </c>
      <c r="C737" s="56">
        <f>VLOOKUP(Table91213[[#This Row],[Date]],'DB Details'!$A:$L,3)</f>
        <v>38</v>
      </c>
      <c r="D737" s="70">
        <f>VLOOKUP(Table91213[[#This Row],[Date]],'DB Details'!$A:$L,4)</f>
        <v>23.4</v>
      </c>
      <c r="E737" s="138">
        <f>VLOOKUP(Table91213[[#This Row],[Date]],'DB Details'!$A:$L,5)</f>
        <v>17.100000000000001</v>
      </c>
      <c r="F737" s="138">
        <f>VLOOKUP(Table91213[[#This Row],[Date]],'DB Details'!$A:$L,6)</f>
        <v>28.1</v>
      </c>
      <c r="G737" s="56">
        <f>VLOOKUP(Table91213[[#This Row],[Date]],'DB Details'!$A:$L,7)</f>
        <v>54</v>
      </c>
      <c r="H737" s="138">
        <f>VLOOKUP(Table91213[[#This Row],[Date]],'DB Details'!$A:$L,8)</f>
        <v>38</v>
      </c>
      <c r="I737" s="138">
        <f>VLOOKUP(Table91213[[#This Row],[Date]],'DB Details'!$A:$L,9)</f>
        <v>46.9</v>
      </c>
      <c r="J737" s="138">
        <f>VLOOKUP(Table91213[[#This Row],[Date]],'DB Details'!$A:$L,10)</f>
        <v>32.5</v>
      </c>
      <c r="K737" s="56">
        <f>VLOOKUP(Table91213[[#This Row],[Date]],'DB Details'!$A:$L,11)</f>
        <v>34.700000000000003</v>
      </c>
      <c r="L737" s="138">
        <f>VLOOKUP(Table91213[[#This Row],[Date]],'DB Details'!$A:$L,12)</f>
        <v>34.5</v>
      </c>
    </row>
    <row r="738" spans="1:12" x14ac:dyDescent="0.2">
      <c r="A738" s="54">
        <v>39814</v>
      </c>
      <c r="B738" s="72">
        <f>VLOOKUP(Table91213[[#This Row],[Date]],'DB Details'!$A:$L,2)</f>
        <v>32.5</v>
      </c>
      <c r="C738" s="56">
        <f>VLOOKUP(Table91213[[#This Row],[Date]],'DB Details'!$A:$L,3)</f>
        <v>34.5</v>
      </c>
      <c r="D738" s="70">
        <f>VLOOKUP(Table91213[[#This Row],[Date]],'DB Details'!$A:$L,4)</f>
        <v>32.200000000000003</v>
      </c>
      <c r="E738" s="138">
        <f>VLOOKUP(Table91213[[#This Row],[Date]],'DB Details'!$A:$L,5)</f>
        <v>29</v>
      </c>
      <c r="F738" s="138">
        <f>VLOOKUP(Table91213[[#This Row],[Date]],'DB Details'!$A:$L,6)</f>
        <v>32.299999999999997</v>
      </c>
      <c r="G738" s="56">
        <f>VLOOKUP(Table91213[[#This Row],[Date]],'DB Details'!$A:$L,7)</f>
        <v>51.4</v>
      </c>
      <c r="H738" s="138">
        <f>VLOOKUP(Table91213[[#This Row],[Date]],'DB Details'!$A:$L,8)</f>
        <v>38</v>
      </c>
      <c r="I738" s="138">
        <f>VLOOKUP(Table91213[[#This Row],[Date]],'DB Details'!$A:$L,9)</f>
        <v>46.6</v>
      </c>
      <c r="J738" s="138">
        <f>VLOOKUP(Table91213[[#This Row],[Date]],'DB Details'!$A:$L,10)</f>
        <v>30.5</v>
      </c>
      <c r="K738" s="56">
        <f>VLOOKUP(Table91213[[#This Row],[Date]],'DB Details'!$A:$L,11)</f>
        <v>38.5</v>
      </c>
      <c r="L738" s="138">
        <f>VLOOKUP(Table91213[[#This Row],[Date]],'DB Details'!$A:$L,12)</f>
        <v>36.4</v>
      </c>
    </row>
    <row r="739" spans="1:12" x14ac:dyDescent="0.2">
      <c r="A739" s="54">
        <v>39845</v>
      </c>
      <c r="B739" s="72">
        <f>VLOOKUP(Table91213[[#This Row],[Date]],'DB Details'!$A:$L,2)</f>
        <v>32.700000000000003</v>
      </c>
      <c r="C739" s="56">
        <f>VLOOKUP(Table91213[[#This Row],[Date]],'DB Details'!$A:$L,3)</f>
        <v>35.299999999999997</v>
      </c>
      <c r="D739" s="70">
        <f>VLOOKUP(Table91213[[#This Row],[Date]],'DB Details'!$A:$L,4)</f>
        <v>33.6</v>
      </c>
      <c r="E739" s="138">
        <f>VLOOKUP(Table91213[[#This Row],[Date]],'DB Details'!$A:$L,5)</f>
        <v>29.9</v>
      </c>
      <c r="F739" s="138">
        <f>VLOOKUP(Table91213[[#This Row],[Date]],'DB Details'!$A:$L,6)</f>
        <v>38.4</v>
      </c>
      <c r="G739" s="56">
        <f>VLOOKUP(Table91213[[#This Row],[Date]],'DB Details'!$A:$L,7)</f>
        <v>50.9</v>
      </c>
      <c r="H739" s="138">
        <f>VLOOKUP(Table91213[[#This Row],[Date]],'DB Details'!$A:$L,8)</f>
        <v>38</v>
      </c>
      <c r="I739" s="138">
        <f>VLOOKUP(Table91213[[#This Row],[Date]],'DB Details'!$A:$L,9)</f>
        <v>46.3</v>
      </c>
      <c r="J739" s="138">
        <f>VLOOKUP(Table91213[[#This Row],[Date]],'DB Details'!$A:$L,10)</f>
        <v>28</v>
      </c>
      <c r="K739" s="56">
        <f>VLOOKUP(Table91213[[#This Row],[Date]],'DB Details'!$A:$L,11)</f>
        <v>38.799999999999997</v>
      </c>
      <c r="L739" s="138">
        <f>VLOOKUP(Table91213[[#This Row],[Date]],'DB Details'!$A:$L,12)</f>
        <v>36.6</v>
      </c>
    </row>
    <row r="740" spans="1:12" x14ac:dyDescent="0.2">
      <c r="A740" s="54">
        <v>39873</v>
      </c>
      <c r="B740" s="72">
        <f>VLOOKUP(Table91213[[#This Row],[Date]],'DB Details'!$A:$L,2)</f>
        <v>41.3</v>
      </c>
      <c r="C740" s="56">
        <f>VLOOKUP(Table91213[[#This Row],[Date]],'DB Details'!$A:$L,3)</f>
        <v>32.1</v>
      </c>
      <c r="D740" s="70">
        <f>VLOOKUP(Table91213[[#This Row],[Date]],'DB Details'!$A:$L,4)</f>
        <v>37.6</v>
      </c>
      <c r="E740" s="138">
        <f>VLOOKUP(Table91213[[#This Row],[Date]],'DB Details'!$A:$L,5)</f>
        <v>31.6</v>
      </c>
      <c r="F740" s="138">
        <f>VLOOKUP(Table91213[[#This Row],[Date]],'DB Details'!$A:$L,6)</f>
        <v>36.5</v>
      </c>
      <c r="G740" s="56">
        <f>VLOOKUP(Table91213[[#This Row],[Date]],'DB Details'!$A:$L,7)</f>
        <v>50.9</v>
      </c>
      <c r="H740" s="138">
        <f>VLOOKUP(Table91213[[#This Row],[Date]],'DB Details'!$A:$L,8)</f>
        <v>33</v>
      </c>
      <c r="I740" s="138">
        <f>VLOOKUP(Table91213[[#This Row],[Date]],'DB Details'!$A:$L,9)</f>
        <v>43.2</v>
      </c>
      <c r="J740" s="138">
        <f>VLOOKUP(Table91213[[#This Row],[Date]],'DB Details'!$A:$L,10)</f>
        <v>30.5</v>
      </c>
      <c r="K740" s="56">
        <f>VLOOKUP(Table91213[[#This Row],[Date]],'DB Details'!$A:$L,11)</f>
        <v>39.4</v>
      </c>
      <c r="L740" s="138">
        <f>VLOOKUP(Table91213[[#This Row],[Date]],'DB Details'!$A:$L,12)</f>
        <v>37.200000000000003</v>
      </c>
    </row>
    <row r="741" spans="1:12" x14ac:dyDescent="0.2">
      <c r="A741" s="54">
        <v>39904</v>
      </c>
      <c r="B741" s="72">
        <f>VLOOKUP(Table91213[[#This Row],[Date]],'DB Details'!$A:$L,2)</f>
        <v>46</v>
      </c>
      <c r="C741" s="56">
        <f>VLOOKUP(Table91213[[#This Row],[Date]],'DB Details'!$A:$L,3)</f>
        <v>42.5</v>
      </c>
      <c r="D741" s="70">
        <f>VLOOKUP(Table91213[[#This Row],[Date]],'DB Details'!$A:$L,4)</f>
        <v>40.9</v>
      </c>
      <c r="E741" s="138">
        <f>VLOOKUP(Table91213[[#This Row],[Date]],'DB Details'!$A:$L,5)</f>
        <v>31.4</v>
      </c>
      <c r="F741" s="138">
        <f>VLOOKUP(Table91213[[#This Row],[Date]],'DB Details'!$A:$L,6)</f>
        <v>36.700000000000003</v>
      </c>
      <c r="G741" s="56">
        <f>VLOOKUP(Table91213[[#This Row],[Date]],'DB Details'!$A:$L,7)</f>
        <v>49.9</v>
      </c>
      <c r="H741" s="138">
        <f>VLOOKUP(Table91213[[#This Row],[Date]],'DB Details'!$A:$L,8)</f>
        <v>34.5</v>
      </c>
      <c r="I741" s="138">
        <f>VLOOKUP(Table91213[[#This Row],[Date]],'DB Details'!$A:$L,9)</f>
        <v>47</v>
      </c>
      <c r="J741" s="138">
        <f>VLOOKUP(Table91213[[#This Row],[Date]],'DB Details'!$A:$L,10)</f>
        <v>33.5</v>
      </c>
      <c r="K741" s="56">
        <f>VLOOKUP(Table91213[[#This Row],[Date]],'DB Details'!$A:$L,11)</f>
        <v>42.9</v>
      </c>
      <c r="L741" s="138">
        <f>VLOOKUP(Table91213[[#This Row],[Date]],'DB Details'!$A:$L,12)</f>
        <v>39.9</v>
      </c>
    </row>
    <row r="742" spans="1:12" x14ac:dyDescent="0.2">
      <c r="A742" s="54">
        <v>39934</v>
      </c>
      <c r="B742" s="72">
        <f>VLOOKUP(Table91213[[#This Row],[Date]],'DB Details'!$A:$L,2)</f>
        <v>51</v>
      </c>
      <c r="C742" s="56">
        <f>VLOOKUP(Table91213[[#This Row],[Date]],'DB Details'!$A:$L,3)</f>
        <v>38.5</v>
      </c>
      <c r="D742" s="70">
        <f>VLOOKUP(Table91213[[#This Row],[Date]],'DB Details'!$A:$L,4)</f>
        <v>46.1</v>
      </c>
      <c r="E742" s="138">
        <f>VLOOKUP(Table91213[[#This Row],[Date]],'DB Details'!$A:$L,5)</f>
        <v>45</v>
      </c>
      <c r="F742" s="138">
        <f>VLOOKUP(Table91213[[#This Row],[Date]],'DB Details'!$A:$L,6)</f>
        <v>48.3</v>
      </c>
      <c r="G742" s="56">
        <f>VLOOKUP(Table91213[[#This Row],[Date]],'DB Details'!$A:$L,7)</f>
        <v>43.6</v>
      </c>
      <c r="H742" s="138">
        <f>VLOOKUP(Table91213[[#This Row],[Date]],'DB Details'!$A:$L,8)</f>
        <v>33</v>
      </c>
      <c r="I742" s="138">
        <f>VLOOKUP(Table91213[[#This Row],[Date]],'DB Details'!$A:$L,9)</f>
        <v>51.3</v>
      </c>
      <c r="J742" s="138">
        <f>VLOOKUP(Table91213[[#This Row],[Date]],'DB Details'!$A:$L,10)</f>
        <v>35.299999999999997</v>
      </c>
      <c r="K742" s="56">
        <f>VLOOKUP(Table91213[[#This Row],[Date]],'DB Details'!$A:$L,11)</f>
        <v>46.4</v>
      </c>
      <c r="L742" s="138">
        <f>VLOOKUP(Table91213[[#This Row],[Date]],'DB Details'!$A:$L,12)</f>
        <v>44.1</v>
      </c>
    </row>
    <row r="743" spans="1:12" x14ac:dyDescent="0.2">
      <c r="A743" s="54">
        <v>39965</v>
      </c>
      <c r="B743" s="72">
        <f>VLOOKUP(Table91213[[#This Row],[Date]],'DB Details'!$A:$L,2)</f>
        <v>49</v>
      </c>
      <c r="C743" s="56">
        <f>VLOOKUP(Table91213[[#This Row],[Date]],'DB Details'!$A:$L,3)</f>
        <v>46.5</v>
      </c>
      <c r="D743" s="70">
        <f>VLOOKUP(Table91213[[#This Row],[Date]],'DB Details'!$A:$L,4)</f>
        <v>48.6</v>
      </c>
      <c r="E743" s="138">
        <f>VLOOKUP(Table91213[[#This Row],[Date]],'DB Details'!$A:$L,5)</f>
        <v>47.9</v>
      </c>
      <c r="F743" s="138">
        <f>VLOOKUP(Table91213[[#This Row],[Date]],'DB Details'!$A:$L,6)</f>
        <v>54.6</v>
      </c>
      <c r="G743" s="56">
        <f>VLOOKUP(Table91213[[#This Row],[Date]],'DB Details'!$A:$L,7)</f>
        <v>44.8</v>
      </c>
      <c r="H743" s="138">
        <f>VLOOKUP(Table91213[[#This Row],[Date]],'DB Details'!$A:$L,8)</f>
        <v>31</v>
      </c>
      <c r="I743" s="138">
        <f>VLOOKUP(Table91213[[#This Row],[Date]],'DB Details'!$A:$L,9)</f>
        <v>49.5</v>
      </c>
      <c r="J743" s="138">
        <f>VLOOKUP(Table91213[[#This Row],[Date]],'DB Details'!$A:$L,10)</f>
        <v>45</v>
      </c>
      <c r="K743" s="56">
        <f>VLOOKUP(Table91213[[#This Row],[Date]],'DB Details'!$A:$L,11)</f>
        <v>49.1</v>
      </c>
      <c r="L743" s="138">
        <f>VLOOKUP(Table91213[[#This Row],[Date]],'DB Details'!$A:$L,12)</f>
        <v>46.3</v>
      </c>
    </row>
    <row r="744" spans="1:12" x14ac:dyDescent="0.2">
      <c r="A744" s="54">
        <v>39995</v>
      </c>
      <c r="B744" s="72">
        <f>VLOOKUP(Table91213[[#This Row],[Date]],'DB Details'!$A:$L,2)</f>
        <v>56.6</v>
      </c>
      <c r="C744" s="56">
        <f>VLOOKUP(Table91213[[#This Row],[Date]],'DB Details'!$A:$L,3)</f>
        <v>48.2</v>
      </c>
      <c r="D744" s="70">
        <f>VLOOKUP(Table91213[[#This Row],[Date]],'DB Details'!$A:$L,4)</f>
        <v>49.4</v>
      </c>
      <c r="E744" s="138">
        <f>VLOOKUP(Table91213[[#This Row],[Date]],'DB Details'!$A:$L,5)</f>
        <v>52.8</v>
      </c>
      <c r="F744" s="138">
        <f>VLOOKUP(Table91213[[#This Row],[Date]],'DB Details'!$A:$L,6)</f>
        <v>58.8</v>
      </c>
      <c r="G744" s="56">
        <f>VLOOKUP(Table91213[[#This Row],[Date]],'DB Details'!$A:$L,7)</f>
        <v>42.2</v>
      </c>
      <c r="H744" s="138">
        <f>VLOOKUP(Table91213[[#This Row],[Date]],'DB Details'!$A:$L,8)</f>
        <v>32.5</v>
      </c>
      <c r="I744" s="138">
        <f>VLOOKUP(Table91213[[#This Row],[Date]],'DB Details'!$A:$L,9)</f>
        <v>52</v>
      </c>
      <c r="J744" s="138">
        <f>VLOOKUP(Table91213[[#This Row],[Date]],'DB Details'!$A:$L,10)</f>
        <v>47.1</v>
      </c>
      <c r="K744" s="56">
        <f>VLOOKUP(Table91213[[#This Row],[Date]],'DB Details'!$A:$L,11)</f>
        <v>48.3</v>
      </c>
      <c r="L744" s="138">
        <f>VLOOKUP(Table91213[[#This Row],[Date]],'DB Details'!$A:$L,12)</f>
        <v>49.7</v>
      </c>
    </row>
    <row r="745" spans="1:12" x14ac:dyDescent="0.2">
      <c r="A745" s="54">
        <v>40026</v>
      </c>
      <c r="B745" s="72">
        <f>VLOOKUP(Table91213[[#This Row],[Date]],'DB Details'!$A:$L,2)</f>
        <v>64.099999999999994</v>
      </c>
      <c r="C745" s="56">
        <f>VLOOKUP(Table91213[[#This Row],[Date]],'DB Details'!$A:$L,3)</f>
        <v>48.2</v>
      </c>
      <c r="D745" s="70">
        <f>VLOOKUP(Table91213[[#This Row],[Date]],'DB Details'!$A:$L,4)</f>
        <v>50.9</v>
      </c>
      <c r="E745" s="138">
        <f>VLOOKUP(Table91213[[#This Row],[Date]],'DB Details'!$A:$L,5)</f>
        <v>62.3</v>
      </c>
      <c r="F745" s="138">
        <f>VLOOKUP(Table91213[[#This Row],[Date]],'DB Details'!$A:$L,6)</f>
        <v>62.2</v>
      </c>
      <c r="G745" s="56">
        <f>VLOOKUP(Table91213[[#This Row],[Date]],'DB Details'!$A:$L,7)</f>
        <v>38.799999999999997</v>
      </c>
      <c r="H745" s="138">
        <f>VLOOKUP(Table91213[[#This Row],[Date]],'DB Details'!$A:$L,8)</f>
        <v>36</v>
      </c>
      <c r="I745" s="138">
        <f>VLOOKUP(Table91213[[#This Row],[Date]],'DB Details'!$A:$L,9)</f>
        <v>54.6</v>
      </c>
      <c r="J745" s="138">
        <f>VLOOKUP(Table91213[[#This Row],[Date]],'DB Details'!$A:$L,10)</f>
        <v>47.5</v>
      </c>
      <c r="K745" s="56">
        <f>VLOOKUP(Table91213[[#This Row],[Date]],'DB Details'!$A:$L,11)</f>
        <v>55.1</v>
      </c>
      <c r="L745" s="138">
        <f>VLOOKUP(Table91213[[#This Row],[Date]],'DB Details'!$A:$L,12)</f>
        <v>53.4</v>
      </c>
    </row>
    <row r="746" spans="1:12" x14ac:dyDescent="0.2">
      <c r="A746" s="54">
        <v>40057</v>
      </c>
      <c r="B746" s="72">
        <f>VLOOKUP(Table91213[[#This Row],[Date]],'DB Details'!$A:$L,2)</f>
        <v>64.7</v>
      </c>
      <c r="C746" s="56">
        <f>VLOOKUP(Table91213[[#This Row],[Date]],'DB Details'!$A:$L,3)</f>
        <v>51.2</v>
      </c>
      <c r="D746" s="70">
        <f>VLOOKUP(Table91213[[#This Row],[Date]],'DB Details'!$A:$L,4)</f>
        <v>52.6</v>
      </c>
      <c r="E746" s="138">
        <f>VLOOKUP(Table91213[[#This Row],[Date]],'DB Details'!$A:$L,5)</f>
        <v>63.3</v>
      </c>
      <c r="F746" s="138">
        <f>VLOOKUP(Table91213[[#This Row],[Date]],'DB Details'!$A:$L,6)</f>
        <v>62.1</v>
      </c>
      <c r="G746" s="56">
        <f>VLOOKUP(Table91213[[#This Row],[Date]],'DB Details'!$A:$L,7)</f>
        <v>34.9</v>
      </c>
      <c r="H746" s="138">
        <f>VLOOKUP(Table91213[[#This Row],[Date]],'DB Details'!$A:$L,8)</f>
        <v>41.5</v>
      </c>
      <c r="I746" s="138">
        <f>VLOOKUP(Table91213[[#This Row],[Date]],'DB Details'!$A:$L,9)</f>
        <v>57.6</v>
      </c>
      <c r="J746" s="138">
        <f>VLOOKUP(Table91213[[#This Row],[Date]],'DB Details'!$A:$L,10)</f>
        <v>48.6</v>
      </c>
      <c r="K746" s="56">
        <f>VLOOKUP(Table91213[[#This Row],[Date]],'DB Details'!$A:$L,11)</f>
        <v>55.6</v>
      </c>
      <c r="L746" s="138">
        <f>VLOOKUP(Table91213[[#This Row],[Date]],'DB Details'!$A:$L,12)</f>
        <v>54.9</v>
      </c>
    </row>
    <row r="747" spans="1:12" x14ac:dyDescent="0.2">
      <c r="A747" s="54">
        <v>40087</v>
      </c>
      <c r="B747" s="72">
        <f>VLOOKUP(Table91213[[#This Row],[Date]],'DB Details'!$A:$L,2)</f>
        <v>57.7</v>
      </c>
      <c r="C747" s="56">
        <f>VLOOKUP(Table91213[[#This Row],[Date]],'DB Details'!$A:$L,3)</f>
        <v>49.5</v>
      </c>
      <c r="D747" s="70">
        <f>VLOOKUP(Table91213[[#This Row],[Date]],'DB Details'!$A:$L,4)</f>
        <v>50.5</v>
      </c>
      <c r="E747" s="138">
        <f>VLOOKUP(Table91213[[#This Row],[Date]],'DB Details'!$A:$L,5)</f>
        <v>64.3</v>
      </c>
      <c r="F747" s="138">
        <f>VLOOKUP(Table91213[[#This Row],[Date]],'DB Details'!$A:$L,6)</f>
        <v>64.400000000000006</v>
      </c>
      <c r="G747" s="56">
        <f>VLOOKUP(Table91213[[#This Row],[Date]],'DB Details'!$A:$L,7)</f>
        <v>40</v>
      </c>
      <c r="H747" s="138">
        <f>VLOOKUP(Table91213[[#This Row],[Date]],'DB Details'!$A:$L,8)</f>
        <v>46.5</v>
      </c>
      <c r="I747" s="138">
        <f>VLOOKUP(Table91213[[#This Row],[Date]],'DB Details'!$A:$L,9)</f>
        <v>60.7</v>
      </c>
      <c r="J747" s="138">
        <f>VLOOKUP(Table91213[[#This Row],[Date]],'DB Details'!$A:$L,10)</f>
        <v>53.5</v>
      </c>
      <c r="K747" s="56">
        <f>VLOOKUP(Table91213[[#This Row],[Date]],'DB Details'!$A:$L,11)</f>
        <v>57.2</v>
      </c>
      <c r="L747" s="138">
        <f>VLOOKUP(Table91213[[#This Row],[Date]],'DB Details'!$A:$L,12)</f>
        <v>57.6</v>
      </c>
    </row>
    <row r="748" spans="1:12" x14ac:dyDescent="0.2">
      <c r="A748" s="54">
        <v>40118</v>
      </c>
      <c r="B748" s="72">
        <f>VLOOKUP(Table91213[[#This Row],[Date]],'DB Details'!$A:$L,2)</f>
        <v>64.2</v>
      </c>
      <c r="C748" s="56">
        <f>VLOOKUP(Table91213[[#This Row],[Date]],'DB Details'!$A:$L,3)</f>
        <v>50.3</v>
      </c>
      <c r="D748" s="70">
        <f>VLOOKUP(Table91213[[#This Row],[Date]],'DB Details'!$A:$L,4)</f>
        <v>51.8</v>
      </c>
      <c r="E748" s="138">
        <f>VLOOKUP(Table91213[[#This Row],[Date]],'DB Details'!$A:$L,5)</f>
        <v>55.4</v>
      </c>
      <c r="F748" s="138">
        <f>VLOOKUP(Table91213[[#This Row],[Date]],'DB Details'!$A:$L,6)</f>
        <v>63.4</v>
      </c>
      <c r="G748" s="56">
        <f>VLOOKUP(Table91213[[#This Row],[Date]],'DB Details'!$A:$L,7)</f>
        <v>39.299999999999997</v>
      </c>
      <c r="H748" s="138">
        <f>VLOOKUP(Table91213[[#This Row],[Date]],'DB Details'!$A:$L,8)</f>
        <v>39.5</v>
      </c>
      <c r="I748" s="138">
        <f>VLOOKUP(Table91213[[#This Row],[Date]],'DB Details'!$A:$L,9)</f>
        <v>57.1</v>
      </c>
      <c r="J748" s="138">
        <f>VLOOKUP(Table91213[[#This Row],[Date]],'DB Details'!$A:$L,10)</f>
        <v>51.2</v>
      </c>
      <c r="K748" s="56">
        <f>VLOOKUP(Table91213[[#This Row],[Date]],'DB Details'!$A:$L,11)</f>
        <v>53.9</v>
      </c>
      <c r="L748" s="138">
        <f>VLOOKUP(Table91213[[#This Row],[Date]],'DB Details'!$A:$L,12)</f>
        <v>55.4</v>
      </c>
    </row>
    <row r="749" spans="1:12" x14ac:dyDescent="0.2">
      <c r="A749" s="54">
        <v>40148</v>
      </c>
      <c r="B749" s="72">
        <f>VLOOKUP(Table91213[[#This Row],[Date]],'DB Details'!$A:$L,2)</f>
        <v>63.8</v>
      </c>
      <c r="C749" s="56">
        <f>VLOOKUP(Table91213[[#This Row],[Date]],'DB Details'!$A:$L,3)</f>
        <v>51</v>
      </c>
      <c r="D749" s="70">
        <f>VLOOKUP(Table91213[[#This Row],[Date]],'DB Details'!$A:$L,4)</f>
        <v>50.1</v>
      </c>
      <c r="E749" s="138">
        <f>VLOOKUP(Table91213[[#This Row],[Date]],'DB Details'!$A:$L,5)</f>
        <v>63.8</v>
      </c>
      <c r="F749" s="138">
        <f>VLOOKUP(Table91213[[#This Row],[Date]],'DB Details'!$A:$L,6)</f>
        <v>60.1</v>
      </c>
      <c r="G749" s="56">
        <f>VLOOKUP(Table91213[[#This Row],[Date]],'DB Details'!$A:$L,7)</f>
        <v>32.5</v>
      </c>
      <c r="H749" s="138">
        <f>VLOOKUP(Table91213[[#This Row],[Date]],'DB Details'!$A:$L,8)</f>
        <v>41.5</v>
      </c>
      <c r="I749" s="138">
        <f>VLOOKUP(Table91213[[#This Row],[Date]],'DB Details'!$A:$L,9)</f>
        <v>58.6</v>
      </c>
      <c r="J749" s="138">
        <f>VLOOKUP(Table91213[[#This Row],[Date]],'DB Details'!$A:$L,10)</f>
        <v>52.6</v>
      </c>
      <c r="K749" s="56">
        <f>VLOOKUP(Table91213[[#This Row],[Date]],'DB Details'!$A:$L,11)</f>
        <v>54.1</v>
      </c>
      <c r="L749" s="138">
        <f>VLOOKUP(Table91213[[#This Row],[Date]],'DB Details'!$A:$L,12)</f>
        <v>55.8</v>
      </c>
    </row>
    <row r="750" spans="1:12" x14ac:dyDescent="0.2">
      <c r="A750" s="54">
        <v>40179</v>
      </c>
      <c r="B750" s="72">
        <f>VLOOKUP(Table91213[[#This Row],[Date]],'DB Details'!$A:$L,2)</f>
        <v>59.9</v>
      </c>
      <c r="C750" s="56">
        <f>VLOOKUP(Table91213[[#This Row],[Date]],'DB Details'!$A:$L,3)</f>
        <v>55.5</v>
      </c>
      <c r="D750" s="70">
        <f>VLOOKUP(Table91213[[#This Row],[Date]],'DB Details'!$A:$L,4)</f>
        <v>53.2</v>
      </c>
      <c r="E750" s="138">
        <f>VLOOKUP(Table91213[[#This Row],[Date]],'DB Details'!$A:$L,5)</f>
        <v>68</v>
      </c>
      <c r="F750" s="138">
        <f>VLOOKUP(Table91213[[#This Row],[Date]],'DB Details'!$A:$L,6)</f>
        <v>62.8</v>
      </c>
      <c r="G750" s="56">
        <f>VLOOKUP(Table91213[[#This Row],[Date]],'DB Details'!$A:$L,7)</f>
        <v>35.1</v>
      </c>
      <c r="H750" s="138">
        <f>VLOOKUP(Table91213[[#This Row],[Date]],'DB Details'!$A:$L,8)</f>
        <v>46</v>
      </c>
      <c r="I750" s="138">
        <f>VLOOKUP(Table91213[[#This Row],[Date]],'DB Details'!$A:$L,9)</f>
        <v>57.2</v>
      </c>
      <c r="J750" s="138">
        <f>VLOOKUP(Table91213[[#This Row],[Date]],'DB Details'!$A:$L,10)</f>
        <v>55.2</v>
      </c>
      <c r="K750" s="56">
        <f>VLOOKUP(Table91213[[#This Row],[Date]],'DB Details'!$A:$L,11)</f>
        <v>57</v>
      </c>
      <c r="L750" s="138">
        <f>VLOOKUP(Table91213[[#This Row],[Date]],'DB Details'!$A:$L,12)</f>
        <v>56.3</v>
      </c>
    </row>
    <row r="751" spans="1:12" x14ac:dyDescent="0.2">
      <c r="A751" s="54">
        <v>40210</v>
      </c>
      <c r="B751" s="72">
        <f>VLOOKUP(Table91213[[#This Row],[Date]],'DB Details'!$A:$L,2)</f>
        <v>57.7</v>
      </c>
      <c r="C751" s="56">
        <f>VLOOKUP(Table91213[[#This Row],[Date]],'DB Details'!$A:$L,3)</f>
        <v>55.5</v>
      </c>
      <c r="D751" s="70">
        <f>VLOOKUP(Table91213[[#This Row],[Date]],'DB Details'!$A:$L,4)</f>
        <v>58.8</v>
      </c>
      <c r="E751" s="138">
        <f>VLOOKUP(Table91213[[#This Row],[Date]],'DB Details'!$A:$L,5)</f>
        <v>65.099999999999994</v>
      </c>
      <c r="F751" s="138">
        <f>VLOOKUP(Table91213[[#This Row],[Date]],'DB Details'!$A:$L,6)</f>
        <v>57</v>
      </c>
      <c r="G751" s="56">
        <f>VLOOKUP(Table91213[[#This Row],[Date]],'DB Details'!$A:$L,7)</f>
        <v>35.200000000000003</v>
      </c>
      <c r="H751" s="138">
        <f>VLOOKUP(Table91213[[#This Row],[Date]],'DB Details'!$A:$L,8)</f>
        <v>49</v>
      </c>
      <c r="I751" s="138">
        <f>VLOOKUP(Table91213[[#This Row],[Date]],'DB Details'!$A:$L,9)</f>
        <v>56.8</v>
      </c>
      <c r="J751" s="138">
        <f>VLOOKUP(Table91213[[#This Row],[Date]],'DB Details'!$A:$L,10)</f>
        <v>55.7</v>
      </c>
      <c r="K751" s="56">
        <f>VLOOKUP(Table91213[[#This Row],[Date]],'DB Details'!$A:$L,11)</f>
        <v>56.3</v>
      </c>
      <c r="L751" s="138">
        <f>VLOOKUP(Table91213[[#This Row],[Date]],'DB Details'!$A:$L,12)</f>
        <v>55.5</v>
      </c>
    </row>
    <row r="752" spans="1:12" x14ac:dyDescent="0.2">
      <c r="A752" s="54">
        <v>40238</v>
      </c>
      <c r="B752" s="72">
        <f>VLOOKUP(Table91213[[#This Row],[Date]],'DB Details'!$A:$L,2)</f>
        <v>60.1</v>
      </c>
      <c r="C752" s="56">
        <f>VLOOKUP(Table91213[[#This Row],[Date]],'DB Details'!$A:$L,3)</f>
        <v>55.9</v>
      </c>
      <c r="D752" s="70">
        <f>VLOOKUP(Table91213[[#This Row],[Date]],'DB Details'!$A:$L,4)</f>
        <v>54.7</v>
      </c>
      <c r="E752" s="138">
        <f>VLOOKUP(Table91213[[#This Row],[Date]],'DB Details'!$A:$L,5)</f>
        <v>75.2</v>
      </c>
      <c r="F752" s="138">
        <f>VLOOKUP(Table91213[[#This Row],[Date]],'DB Details'!$A:$L,6)</f>
        <v>57.3</v>
      </c>
      <c r="G752" s="56">
        <f>VLOOKUP(Table91213[[#This Row],[Date]],'DB Details'!$A:$L,7)</f>
        <v>39.5</v>
      </c>
      <c r="H752" s="138">
        <f>VLOOKUP(Table91213[[#This Row],[Date]],'DB Details'!$A:$L,8)</f>
        <v>56.5</v>
      </c>
      <c r="I752" s="138">
        <f>VLOOKUP(Table91213[[#This Row],[Date]],'DB Details'!$A:$L,9)</f>
        <v>64</v>
      </c>
      <c r="J752" s="138">
        <f>VLOOKUP(Table91213[[#This Row],[Date]],'DB Details'!$A:$L,10)</f>
        <v>55.8</v>
      </c>
      <c r="K752" s="56">
        <f>VLOOKUP(Table91213[[#This Row],[Date]],'DB Details'!$A:$L,11)</f>
        <v>59.8</v>
      </c>
      <c r="L752" s="138">
        <f>VLOOKUP(Table91213[[#This Row],[Date]],'DB Details'!$A:$L,12)</f>
        <v>58.8</v>
      </c>
    </row>
    <row r="753" spans="1:12" x14ac:dyDescent="0.2">
      <c r="A753" s="54">
        <v>40269</v>
      </c>
      <c r="B753" s="72">
        <f>VLOOKUP(Table91213[[#This Row],[Date]],'DB Details'!$A:$L,2)</f>
        <v>64</v>
      </c>
      <c r="C753" s="56">
        <f>VLOOKUP(Table91213[[#This Row],[Date]],'DB Details'!$A:$L,3)</f>
        <v>56.9</v>
      </c>
      <c r="D753" s="70">
        <f>VLOOKUP(Table91213[[#This Row],[Date]],'DB Details'!$A:$L,4)</f>
        <v>57</v>
      </c>
      <c r="E753" s="138">
        <f>VLOOKUP(Table91213[[#This Row],[Date]],'DB Details'!$A:$L,5)</f>
        <v>78</v>
      </c>
      <c r="F753" s="138">
        <f>VLOOKUP(Table91213[[#This Row],[Date]],'DB Details'!$A:$L,6)</f>
        <v>62.3</v>
      </c>
      <c r="G753" s="56">
        <f>VLOOKUP(Table91213[[#This Row],[Date]],'DB Details'!$A:$L,7)</f>
        <v>35</v>
      </c>
      <c r="H753" s="138">
        <f>VLOOKUP(Table91213[[#This Row],[Date]],'DB Details'!$A:$L,8)</f>
        <v>50.5</v>
      </c>
      <c r="I753" s="138">
        <f>VLOOKUP(Table91213[[#This Row],[Date]],'DB Details'!$A:$L,9)</f>
        <v>59.6</v>
      </c>
      <c r="J753" s="138">
        <f>VLOOKUP(Table91213[[#This Row],[Date]],'DB Details'!$A:$L,10)</f>
        <v>54.8</v>
      </c>
      <c r="K753" s="56">
        <f>VLOOKUP(Table91213[[#This Row],[Date]],'DB Details'!$A:$L,11)</f>
        <v>61.9</v>
      </c>
      <c r="L753" s="138">
        <f>VLOOKUP(Table91213[[#This Row],[Date]],'DB Details'!$A:$L,12)</f>
        <v>58.1</v>
      </c>
    </row>
    <row r="754" spans="1:12" x14ac:dyDescent="0.2">
      <c r="A754" s="54">
        <v>40299</v>
      </c>
      <c r="B754" s="72">
        <f>VLOOKUP(Table91213[[#This Row],[Date]],'DB Details'!$A:$L,2)</f>
        <v>61.3</v>
      </c>
      <c r="C754" s="56">
        <f>VLOOKUP(Table91213[[#This Row],[Date]],'DB Details'!$A:$L,3)</f>
        <v>55.6</v>
      </c>
      <c r="D754" s="70">
        <f>VLOOKUP(Table91213[[#This Row],[Date]],'DB Details'!$A:$L,4)</f>
        <v>56.3</v>
      </c>
      <c r="E754" s="138">
        <f>VLOOKUP(Table91213[[#This Row],[Date]],'DB Details'!$A:$L,5)</f>
        <v>77</v>
      </c>
      <c r="F754" s="138">
        <f>VLOOKUP(Table91213[[#This Row],[Date]],'DB Details'!$A:$L,6)</f>
        <v>62.1</v>
      </c>
      <c r="G754" s="56">
        <f>VLOOKUP(Table91213[[#This Row],[Date]],'DB Details'!$A:$L,7)</f>
        <v>33.200000000000003</v>
      </c>
      <c r="H754" s="138">
        <f>VLOOKUP(Table91213[[#This Row],[Date]],'DB Details'!$A:$L,8)</f>
        <v>46</v>
      </c>
      <c r="I754" s="138">
        <f>VLOOKUP(Table91213[[#This Row],[Date]],'DB Details'!$A:$L,9)</f>
        <v>58.1</v>
      </c>
      <c r="J754" s="138">
        <f>VLOOKUP(Table91213[[#This Row],[Date]],'DB Details'!$A:$L,10)</f>
        <v>57.9</v>
      </c>
      <c r="K754" s="56">
        <f>VLOOKUP(Table91213[[#This Row],[Date]],'DB Details'!$A:$L,11)</f>
        <v>58.5</v>
      </c>
      <c r="L754" s="138">
        <f>VLOOKUP(Table91213[[#This Row],[Date]],'DB Details'!$A:$L,12)</f>
        <v>57.4</v>
      </c>
    </row>
    <row r="755" spans="1:12" x14ac:dyDescent="0.2">
      <c r="A755" s="54">
        <v>40330</v>
      </c>
      <c r="B755" s="72">
        <f>VLOOKUP(Table91213[[#This Row],[Date]],'DB Details'!$A:$L,2)</f>
        <v>58.6</v>
      </c>
      <c r="C755" s="56">
        <f>VLOOKUP(Table91213[[#This Row],[Date]],'DB Details'!$A:$L,3)</f>
        <v>58.2</v>
      </c>
      <c r="D755" s="70">
        <f>VLOOKUP(Table91213[[#This Row],[Date]],'DB Details'!$A:$L,4)</f>
        <v>57.6</v>
      </c>
      <c r="E755" s="138">
        <f>VLOOKUP(Table91213[[#This Row],[Date]],'DB Details'!$A:$L,5)</f>
        <v>54.9</v>
      </c>
      <c r="F755" s="138">
        <f>VLOOKUP(Table91213[[#This Row],[Date]],'DB Details'!$A:$L,6)</f>
        <v>63</v>
      </c>
      <c r="G755" s="56">
        <f>VLOOKUP(Table91213[[#This Row],[Date]],'DB Details'!$A:$L,7)</f>
        <v>35.799999999999997</v>
      </c>
      <c r="H755" s="138">
        <f>VLOOKUP(Table91213[[#This Row],[Date]],'DB Details'!$A:$L,8)</f>
        <v>46</v>
      </c>
      <c r="I755" s="138">
        <f>VLOOKUP(Table91213[[#This Row],[Date]],'DB Details'!$A:$L,9)</f>
        <v>56.6</v>
      </c>
      <c r="J755" s="138">
        <f>VLOOKUP(Table91213[[#This Row],[Date]],'DB Details'!$A:$L,10)</f>
        <v>56.8</v>
      </c>
      <c r="K755" s="56">
        <f>VLOOKUP(Table91213[[#This Row],[Date]],'DB Details'!$A:$L,11)</f>
        <v>58.2</v>
      </c>
      <c r="L755" s="138">
        <f>VLOOKUP(Table91213[[#This Row],[Date]],'DB Details'!$A:$L,12)</f>
        <v>56.5</v>
      </c>
    </row>
    <row r="756" spans="1:12" x14ac:dyDescent="0.2">
      <c r="A756" s="54">
        <v>40360</v>
      </c>
      <c r="B756" s="72">
        <f>VLOOKUP(Table91213[[#This Row],[Date]],'DB Details'!$A:$L,2)</f>
        <v>54.7</v>
      </c>
      <c r="C756" s="56">
        <f>VLOOKUP(Table91213[[#This Row],[Date]],'DB Details'!$A:$L,3)</f>
        <v>53</v>
      </c>
      <c r="D756" s="70">
        <f>VLOOKUP(Table91213[[#This Row],[Date]],'DB Details'!$A:$L,4)</f>
        <v>54</v>
      </c>
      <c r="E756" s="138">
        <f>VLOOKUP(Table91213[[#This Row],[Date]],'DB Details'!$A:$L,5)</f>
        <v>55.6</v>
      </c>
      <c r="F756" s="138">
        <f>VLOOKUP(Table91213[[#This Row],[Date]],'DB Details'!$A:$L,6)</f>
        <v>56.1</v>
      </c>
      <c r="G756" s="56">
        <f>VLOOKUP(Table91213[[#This Row],[Date]],'DB Details'!$A:$L,7)</f>
        <v>39.200000000000003</v>
      </c>
      <c r="H756" s="138">
        <f>VLOOKUP(Table91213[[#This Row],[Date]],'DB Details'!$A:$L,8)</f>
        <v>49</v>
      </c>
      <c r="I756" s="138">
        <f>VLOOKUP(Table91213[[#This Row],[Date]],'DB Details'!$A:$L,9)</f>
        <v>61</v>
      </c>
      <c r="J756" s="138">
        <f>VLOOKUP(Table91213[[#This Row],[Date]],'DB Details'!$A:$L,10)</f>
        <v>58.6</v>
      </c>
      <c r="K756" s="56">
        <f>VLOOKUP(Table91213[[#This Row],[Date]],'DB Details'!$A:$L,11)</f>
        <v>53.8</v>
      </c>
      <c r="L756" s="138">
        <f>VLOOKUP(Table91213[[#This Row],[Date]],'DB Details'!$A:$L,12)</f>
        <v>56.1</v>
      </c>
    </row>
    <row r="757" spans="1:12" x14ac:dyDescent="0.2">
      <c r="A757" s="54">
        <v>40391</v>
      </c>
      <c r="B757" s="72">
        <f>VLOOKUP(Table91213[[#This Row],[Date]],'DB Details'!$A:$L,2)</f>
        <v>54</v>
      </c>
      <c r="C757" s="56">
        <f>VLOOKUP(Table91213[[#This Row],[Date]],'DB Details'!$A:$L,3)</f>
        <v>55.2</v>
      </c>
      <c r="D757" s="70">
        <f>VLOOKUP(Table91213[[#This Row],[Date]],'DB Details'!$A:$L,4)</f>
        <v>51.5</v>
      </c>
      <c r="E757" s="138">
        <f>VLOOKUP(Table91213[[#This Row],[Date]],'DB Details'!$A:$L,5)</f>
        <v>61.8</v>
      </c>
      <c r="F757" s="138">
        <f>VLOOKUP(Table91213[[#This Row],[Date]],'DB Details'!$A:$L,6)</f>
        <v>56.3</v>
      </c>
      <c r="G757" s="56">
        <f>VLOOKUP(Table91213[[#This Row],[Date]],'DB Details'!$A:$L,7)</f>
        <v>43.9</v>
      </c>
      <c r="H757" s="138">
        <f>VLOOKUP(Table91213[[#This Row],[Date]],'DB Details'!$A:$L,8)</f>
        <v>53</v>
      </c>
      <c r="I757" s="138">
        <f>VLOOKUP(Table91213[[#This Row],[Date]],'DB Details'!$A:$L,9)</f>
        <v>57.4</v>
      </c>
      <c r="J757" s="138">
        <f>VLOOKUP(Table91213[[#This Row],[Date]],'DB Details'!$A:$L,10)</f>
        <v>61.2</v>
      </c>
      <c r="K757" s="56">
        <f>VLOOKUP(Table91213[[#This Row],[Date]],'DB Details'!$A:$L,11)</f>
        <v>56</v>
      </c>
      <c r="L757" s="138">
        <f>VLOOKUP(Table91213[[#This Row],[Date]],'DB Details'!$A:$L,12)</f>
        <v>56.4</v>
      </c>
    </row>
    <row r="758" spans="1:12" x14ac:dyDescent="0.2">
      <c r="A758" s="54">
        <v>40422</v>
      </c>
      <c r="B758" s="72">
        <f>VLOOKUP(Table91213[[#This Row],[Date]],'DB Details'!$A:$L,2)</f>
        <v>51.9</v>
      </c>
      <c r="C758" s="56">
        <f>VLOOKUP(Table91213[[#This Row],[Date]],'DB Details'!$A:$L,3)</f>
        <v>53.8</v>
      </c>
      <c r="D758" s="70">
        <f>VLOOKUP(Table91213[[#This Row],[Date]],'DB Details'!$A:$L,4)</f>
        <v>44.4</v>
      </c>
      <c r="E758" s="138">
        <f>VLOOKUP(Table91213[[#This Row],[Date]],'DB Details'!$A:$L,5)</f>
        <v>69.8</v>
      </c>
      <c r="F758" s="138">
        <f>VLOOKUP(Table91213[[#This Row],[Date]],'DB Details'!$A:$L,6)</f>
        <v>57.3</v>
      </c>
      <c r="G758" s="56">
        <f>VLOOKUP(Table91213[[#This Row],[Date]],'DB Details'!$A:$L,7)</f>
        <v>43</v>
      </c>
      <c r="H758" s="138">
        <f>VLOOKUP(Table91213[[#This Row],[Date]],'DB Details'!$A:$L,8)</f>
        <v>56</v>
      </c>
      <c r="I758" s="138">
        <f>VLOOKUP(Table91213[[#This Row],[Date]],'DB Details'!$A:$L,9)</f>
        <v>52.9</v>
      </c>
      <c r="J758" s="138">
        <f>VLOOKUP(Table91213[[#This Row],[Date]],'DB Details'!$A:$L,10)</f>
        <v>58</v>
      </c>
      <c r="K758" s="56">
        <f>VLOOKUP(Table91213[[#This Row],[Date]],'DB Details'!$A:$L,11)</f>
        <v>54.2</v>
      </c>
      <c r="L758" s="138">
        <f>VLOOKUP(Table91213[[#This Row],[Date]],'DB Details'!$A:$L,12)</f>
        <v>55.3</v>
      </c>
    </row>
    <row r="759" spans="1:12" x14ac:dyDescent="0.2">
      <c r="A759" s="54">
        <v>40452</v>
      </c>
      <c r="B759" s="72">
        <f>VLOOKUP(Table91213[[#This Row],[Date]],'DB Details'!$A:$L,2)</f>
        <v>57.8</v>
      </c>
      <c r="C759" s="56">
        <f>VLOOKUP(Table91213[[#This Row],[Date]],'DB Details'!$A:$L,3)</f>
        <v>48.7</v>
      </c>
      <c r="D759" s="70">
        <f>VLOOKUP(Table91213[[#This Row],[Date]],'DB Details'!$A:$L,4)</f>
        <v>45.1</v>
      </c>
      <c r="E759" s="138">
        <f>VLOOKUP(Table91213[[#This Row],[Date]],'DB Details'!$A:$L,5)</f>
        <v>73.8</v>
      </c>
      <c r="F759" s="138">
        <f>VLOOKUP(Table91213[[#This Row],[Date]],'DB Details'!$A:$L,6)</f>
        <v>61.5</v>
      </c>
      <c r="G759" s="56">
        <f>VLOOKUP(Table91213[[#This Row],[Date]],'DB Details'!$A:$L,7)</f>
        <v>43.5</v>
      </c>
      <c r="H759" s="138">
        <f>VLOOKUP(Table91213[[#This Row],[Date]],'DB Details'!$A:$L,8)</f>
        <v>53</v>
      </c>
      <c r="I759" s="138">
        <f>VLOOKUP(Table91213[[#This Row],[Date]],'DB Details'!$A:$L,9)</f>
        <v>51.4</v>
      </c>
      <c r="J759" s="138">
        <f>VLOOKUP(Table91213[[#This Row],[Date]],'DB Details'!$A:$L,10)</f>
        <v>57.5</v>
      </c>
      <c r="K759" s="56">
        <f>VLOOKUP(Table91213[[#This Row],[Date]],'DB Details'!$A:$L,11)</f>
        <v>58.1</v>
      </c>
      <c r="L759" s="138">
        <f>VLOOKUP(Table91213[[#This Row],[Date]],'DB Details'!$A:$L,12)</f>
        <v>56.9</v>
      </c>
    </row>
    <row r="760" spans="1:12" x14ac:dyDescent="0.2">
      <c r="A760" s="54">
        <v>40483</v>
      </c>
      <c r="B760" s="72">
        <f>VLOOKUP(Table91213[[#This Row],[Date]],'DB Details'!$A:$L,2)</f>
        <v>58.3</v>
      </c>
      <c r="C760" s="56">
        <f>VLOOKUP(Table91213[[#This Row],[Date]],'DB Details'!$A:$L,3)</f>
        <v>50.6</v>
      </c>
      <c r="D760" s="70">
        <f>VLOOKUP(Table91213[[#This Row],[Date]],'DB Details'!$A:$L,4)</f>
        <v>48.7</v>
      </c>
      <c r="E760" s="138">
        <f>VLOOKUP(Table91213[[#This Row],[Date]],'DB Details'!$A:$L,5)</f>
        <v>69</v>
      </c>
      <c r="F760" s="138">
        <f>VLOOKUP(Table91213[[#This Row],[Date]],'DB Details'!$A:$L,6)</f>
        <v>55.7</v>
      </c>
      <c r="G760" s="56">
        <f>VLOOKUP(Table91213[[#This Row],[Date]],'DB Details'!$A:$L,7)</f>
        <v>44.8</v>
      </c>
      <c r="H760" s="138">
        <f>VLOOKUP(Table91213[[#This Row],[Date]],'DB Details'!$A:$L,8)</f>
        <v>54</v>
      </c>
      <c r="I760" s="138">
        <f>VLOOKUP(Table91213[[#This Row],[Date]],'DB Details'!$A:$L,9)</f>
        <v>58.8</v>
      </c>
      <c r="J760" s="138">
        <f>VLOOKUP(Table91213[[#This Row],[Date]],'DB Details'!$A:$L,10)</f>
        <v>60.2</v>
      </c>
      <c r="K760" s="56">
        <f>VLOOKUP(Table91213[[#This Row],[Date]],'DB Details'!$A:$L,11)</f>
        <v>55.7</v>
      </c>
      <c r="L760" s="138">
        <f>VLOOKUP(Table91213[[#This Row],[Date]],'DB Details'!$A:$L,12)</f>
        <v>57.3</v>
      </c>
    </row>
    <row r="761" spans="1:12" x14ac:dyDescent="0.2">
      <c r="A761" s="54">
        <v>40513</v>
      </c>
      <c r="B761" s="72">
        <f>VLOOKUP(Table91213[[#This Row],[Date]],'DB Details'!$A:$L,2)</f>
        <v>59.6</v>
      </c>
      <c r="C761" s="56">
        <f>VLOOKUP(Table91213[[#This Row],[Date]],'DB Details'!$A:$L,3)</f>
        <v>48.4</v>
      </c>
      <c r="D761" s="70">
        <f>VLOOKUP(Table91213[[#This Row],[Date]],'DB Details'!$A:$L,4)</f>
        <v>46.3</v>
      </c>
      <c r="E761" s="138">
        <f>VLOOKUP(Table91213[[#This Row],[Date]],'DB Details'!$A:$L,5)</f>
        <v>73.3</v>
      </c>
      <c r="F761" s="138">
        <f>VLOOKUP(Table91213[[#This Row],[Date]],'DB Details'!$A:$L,6)</f>
        <v>62.5</v>
      </c>
      <c r="G761" s="56">
        <f>VLOOKUP(Table91213[[#This Row],[Date]],'DB Details'!$A:$L,7)</f>
        <v>39</v>
      </c>
      <c r="H761" s="138">
        <f>VLOOKUP(Table91213[[#This Row],[Date]],'DB Details'!$A:$L,8)</f>
        <v>50</v>
      </c>
      <c r="I761" s="138">
        <f>VLOOKUP(Table91213[[#This Row],[Date]],'DB Details'!$A:$L,9)</f>
        <v>54.5</v>
      </c>
      <c r="J761" s="138">
        <f>VLOOKUP(Table91213[[#This Row],[Date]],'DB Details'!$A:$L,10)</f>
        <v>56.7</v>
      </c>
      <c r="K761" s="56">
        <f>VLOOKUP(Table91213[[#This Row],[Date]],'DB Details'!$A:$L,11)</f>
        <v>51.8</v>
      </c>
      <c r="L761" s="138">
        <f>VLOOKUP(Table91213[[#This Row],[Date]],'DB Details'!$A:$L,12)</f>
        <v>56.6</v>
      </c>
    </row>
    <row r="762" spans="1:12" x14ac:dyDescent="0.2">
      <c r="A762" s="54">
        <v>40544</v>
      </c>
      <c r="B762" s="72">
        <f>VLOOKUP(Table91213[[#This Row],[Date]],'DB Details'!$A:$L,2)</f>
        <v>64.5</v>
      </c>
      <c r="C762" s="56">
        <f>VLOOKUP(Table91213[[#This Row],[Date]],'DB Details'!$A:$L,3)</f>
        <v>51.4</v>
      </c>
      <c r="D762" s="70">
        <f>VLOOKUP(Table91213[[#This Row],[Date]],'DB Details'!$A:$L,4)</f>
        <v>57.1</v>
      </c>
      <c r="E762" s="138">
        <f>VLOOKUP(Table91213[[#This Row],[Date]],'DB Details'!$A:$L,5)</f>
        <v>79.599999999999994</v>
      </c>
      <c r="F762" s="138">
        <f>VLOOKUP(Table91213[[#This Row],[Date]],'DB Details'!$A:$L,6)</f>
        <v>65.3</v>
      </c>
      <c r="G762" s="56">
        <f>VLOOKUP(Table91213[[#This Row],[Date]],'DB Details'!$A:$L,7)</f>
        <v>47.1</v>
      </c>
      <c r="H762" s="138">
        <f>VLOOKUP(Table91213[[#This Row],[Date]],'DB Details'!$A:$L,8)</f>
        <v>52</v>
      </c>
      <c r="I762" s="138">
        <f>VLOOKUP(Table91213[[#This Row],[Date]],'DB Details'!$A:$L,9)</f>
        <v>54.6</v>
      </c>
      <c r="J762" s="138">
        <f>VLOOKUP(Table91213[[#This Row],[Date]],'DB Details'!$A:$L,10)</f>
        <v>61.6</v>
      </c>
      <c r="K762" s="56">
        <f>VLOOKUP(Table91213[[#This Row],[Date]],'DB Details'!$A:$L,11)</f>
        <v>62.1</v>
      </c>
      <c r="L762" s="138">
        <f>VLOOKUP(Table91213[[#This Row],[Date]],'DB Details'!$A:$L,12)</f>
        <v>59.1</v>
      </c>
    </row>
    <row r="763" spans="1:12" x14ac:dyDescent="0.2">
      <c r="A763" s="54">
        <v>40575</v>
      </c>
      <c r="B763" s="72">
        <f>VLOOKUP(Table91213[[#This Row],[Date]],'DB Details'!$A:$L,2)</f>
        <v>64.2</v>
      </c>
      <c r="C763" s="56">
        <f>VLOOKUP(Table91213[[#This Row],[Date]],'DB Details'!$A:$L,3)</f>
        <v>54</v>
      </c>
      <c r="D763" s="70">
        <f>VLOOKUP(Table91213[[#This Row],[Date]],'DB Details'!$A:$L,4)</f>
        <v>55.6</v>
      </c>
      <c r="E763" s="138">
        <f>VLOOKUP(Table91213[[#This Row],[Date]],'DB Details'!$A:$L,5)</f>
        <v>80.2</v>
      </c>
      <c r="F763" s="138">
        <f>VLOOKUP(Table91213[[#This Row],[Date]],'DB Details'!$A:$L,6)</f>
        <v>63.8</v>
      </c>
      <c r="G763" s="56">
        <f>VLOOKUP(Table91213[[#This Row],[Date]],'DB Details'!$A:$L,7)</f>
        <v>41.5</v>
      </c>
      <c r="H763" s="138">
        <f>VLOOKUP(Table91213[[#This Row],[Date]],'DB Details'!$A:$L,8)</f>
        <v>50.5</v>
      </c>
      <c r="I763" s="138">
        <f>VLOOKUP(Table91213[[#This Row],[Date]],'DB Details'!$A:$L,9)</f>
        <v>58.4</v>
      </c>
      <c r="J763" s="138">
        <f>VLOOKUP(Table91213[[#This Row],[Date]],'DB Details'!$A:$L,10)</f>
        <v>62.3</v>
      </c>
      <c r="K763" s="56">
        <f>VLOOKUP(Table91213[[#This Row],[Date]],'DB Details'!$A:$L,11)</f>
        <v>63</v>
      </c>
      <c r="L763" s="138">
        <f>VLOOKUP(Table91213[[#This Row],[Date]],'DB Details'!$A:$L,12)</f>
        <v>59.2</v>
      </c>
    </row>
    <row r="764" spans="1:12" x14ac:dyDescent="0.2">
      <c r="A764" s="54">
        <v>40603</v>
      </c>
      <c r="B764" s="72">
        <f>VLOOKUP(Table91213[[#This Row],[Date]],'DB Details'!$A:$L,2)</f>
        <v>61.3</v>
      </c>
      <c r="C764" s="56">
        <f>VLOOKUP(Table91213[[#This Row],[Date]],'DB Details'!$A:$L,3)</f>
        <v>50.4</v>
      </c>
      <c r="D764" s="70">
        <f>VLOOKUP(Table91213[[#This Row],[Date]],'DB Details'!$A:$L,4)</f>
        <v>52.8</v>
      </c>
      <c r="E764" s="138">
        <f>VLOOKUP(Table91213[[#This Row],[Date]],'DB Details'!$A:$L,5)</f>
        <v>82.3</v>
      </c>
      <c r="F764" s="138">
        <f>VLOOKUP(Table91213[[#This Row],[Date]],'DB Details'!$A:$L,6)</f>
        <v>61.9</v>
      </c>
      <c r="G764" s="56">
        <f>VLOOKUP(Table91213[[#This Row],[Date]],'DB Details'!$A:$L,7)</f>
        <v>41.2</v>
      </c>
      <c r="H764" s="138">
        <f>VLOOKUP(Table91213[[#This Row],[Date]],'DB Details'!$A:$L,8)</f>
        <v>49</v>
      </c>
      <c r="I764" s="138">
        <f>VLOOKUP(Table91213[[#This Row],[Date]],'DB Details'!$A:$L,9)</f>
        <v>59.9</v>
      </c>
      <c r="J764" s="138">
        <f>VLOOKUP(Table91213[[#This Row],[Date]],'DB Details'!$A:$L,10)</f>
        <v>60.5</v>
      </c>
      <c r="K764" s="56">
        <f>VLOOKUP(Table91213[[#This Row],[Date]],'DB Details'!$A:$L,11)</f>
        <v>56.4</v>
      </c>
      <c r="L764" s="138">
        <f>VLOOKUP(Table91213[[#This Row],[Date]],'DB Details'!$A:$L,12)</f>
        <v>58.4</v>
      </c>
    </row>
    <row r="765" spans="1:12" x14ac:dyDescent="0.2">
      <c r="A765" s="54">
        <v>40634</v>
      </c>
      <c r="B765" s="72">
        <f>VLOOKUP(Table91213[[#This Row],[Date]],'DB Details'!$A:$L,2)</f>
        <v>61.1</v>
      </c>
      <c r="C765" s="56">
        <f>VLOOKUP(Table91213[[#This Row],[Date]],'DB Details'!$A:$L,3)</f>
        <v>53.4</v>
      </c>
      <c r="D765" s="70">
        <f>VLOOKUP(Table91213[[#This Row],[Date]],'DB Details'!$A:$L,4)</f>
        <v>59.2</v>
      </c>
      <c r="E765" s="138">
        <f>VLOOKUP(Table91213[[#This Row],[Date]],'DB Details'!$A:$L,5)</f>
        <v>82.6</v>
      </c>
      <c r="F765" s="138">
        <f>VLOOKUP(Table91213[[#This Row],[Date]],'DB Details'!$A:$L,6)</f>
        <v>59</v>
      </c>
      <c r="G765" s="56">
        <f>VLOOKUP(Table91213[[#This Row],[Date]],'DB Details'!$A:$L,7)</f>
        <v>41.1</v>
      </c>
      <c r="H765" s="138">
        <f>VLOOKUP(Table91213[[#This Row],[Date]],'DB Details'!$A:$L,8)</f>
        <v>54.5</v>
      </c>
      <c r="I765" s="138">
        <f>VLOOKUP(Table91213[[#This Row],[Date]],'DB Details'!$A:$L,9)</f>
        <v>59.4</v>
      </c>
      <c r="J765" s="138">
        <f>VLOOKUP(Table91213[[#This Row],[Date]],'DB Details'!$A:$L,10)</f>
        <v>59.2</v>
      </c>
      <c r="K765" s="56">
        <f>VLOOKUP(Table91213[[#This Row],[Date]],'DB Details'!$A:$L,11)</f>
        <v>63.8</v>
      </c>
      <c r="L765" s="138">
        <f>VLOOKUP(Table91213[[#This Row],[Date]],'DB Details'!$A:$L,12)</f>
        <v>57.9</v>
      </c>
    </row>
    <row r="766" spans="1:12" x14ac:dyDescent="0.2">
      <c r="A766" s="54">
        <v>40664</v>
      </c>
      <c r="B766" s="72">
        <f>VLOOKUP(Table91213[[#This Row],[Date]],'DB Details'!$A:$L,2)</f>
        <v>54.6</v>
      </c>
      <c r="C766" s="56">
        <f>VLOOKUP(Table91213[[#This Row],[Date]],'DB Details'!$A:$L,3)</f>
        <v>55.1</v>
      </c>
      <c r="D766" s="70">
        <f>VLOOKUP(Table91213[[#This Row],[Date]],'DB Details'!$A:$L,4)</f>
        <v>50.1</v>
      </c>
      <c r="E766" s="138">
        <f>VLOOKUP(Table91213[[#This Row],[Date]],'DB Details'!$A:$L,5)</f>
        <v>77.900000000000006</v>
      </c>
      <c r="F766" s="138">
        <f>VLOOKUP(Table91213[[#This Row],[Date]],'DB Details'!$A:$L,6)</f>
        <v>54.8</v>
      </c>
      <c r="G766" s="56">
        <f>VLOOKUP(Table91213[[#This Row],[Date]],'DB Details'!$A:$L,7)</f>
        <v>39.799999999999997</v>
      </c>
      <c r="H766" s="138">
        <f>VLOOKUP(Table91213[[#This Row],[Date]],'DB Details'!$A:$L,8)</f>
        <v>48.5</v>
      </c>
      <c r="I766" s="138">
        <f>VLOOKUP(Table91213[[#This Row],[Date]],'DB Details'!$A:$L,9)</f>
        <v>56.6</v>
      </c>
      <c r="J766" s="138">
        <f>VLOOKUP(Table91213[[#This Row],[Date]],'DB Details'!$A:$L,10)</f>
        <v>58.1</v>
      </c>
      <c r="K766" s="56">
        <f>VLOOKUP(Table91213[[#This Row],[Date]],'DB Details'!$A:$L,11)</f>
        <v>56.4</v>
      </c>
      <c r="L766" s="138">
        <f>VLOOKUP(Table91213[[#This Row],[Date]],'DB Details'!$A:$L,12)</f>
        <v>54.8</v>
      </c>
    </row>
    <row r="767" spans="1:12" x14ac:dyDescent="0.2">
      <c r="A767" s="54">
        <v>40695</v>
      </c>
      <c r="B767" s="72">
        <f>VLOOKUP(Table91213[[#This Row],[Date]],'DB Details'!$A:$L,2)</f>
        <v>54.6</v>
      </c>
      <c r="C767" s="56">
        <f>VLOOKUP(Table91213[[#This Row],[Date]],'DB Details'!$A:$L,3)</f>
        <v>50.9</v>
      </c>
      <c r="D767" s="70">
        <f>VLOOKUP(Table91213[[#This Row],[Date]],'DB Details'!$A:$L,4)</f>
        <v>52.5</v>
      </c>
      <c r="E767" s="138">
        <f>VLOOKUP(Table91213[[#This Row],[Date]],'DB Details'!$A:$L,5)</f>
        <v>70.3</v>
      </c>
      <c r="F767" s="138">
        <f>VLOOKUP(Table91213[[#This Row],[Date]],'DB Details'!$A:$L,6)</f>
        <v>54.5</v>
      </c>
      <c r="G767" s="56">
        <f>VLOOKUP(Table91213[[#This Row],[Date]],'DB Details'!$A:$L,7)</f>
        <v>44.2</v>
      </c>
      <c r="H767" s="138">
        <f>VLOOKUP(Table91213[[#This Row],[Date]],'DB Details'!$A:$L,8)</f>
        <v>53.5</v>
      </c>
      <c r="I767" s="138">
        <f>VLOOKUP(Table91213[[#This Row],[Date]],'DB Details'!$A:$L,9)</f>
        <v>56</v>
      </c>
      <c r="J767" s="138">
        <f>VLOOKUP(Table91213[[#This Row],[Date]],'DB Details'!$A:$L,10)</f>
        <v>62.1</v>
      </c>
      <c r="K767" s="56">
        <f>VLOOKUP(Table91213[[#This Row],[Date]],'DB Details'!$A:$L,11)</f>
        <v>53.8</v>
      </c>
      <c r="L767" s="138">
        <f>VLOOKUP(Table91213[[#This Row],[Date]],'DB Details'!$A:$L,12)</f>
        <v>55.8</v>
      </c>
    </row>
    <row r="768" spans="1:12" x14ac:dyDescent="0.2">
      <c r="A768" s="54">
        <v>40725</v>
      </c>
      <c r="B768" s="72">
        <f>VLOOKUP(Table91213[[#This Row],[Date]],'DB Details'!$A:$L,2)</f>
        <v>56.9</v>
      </c>
      <c r="C768" s="56">
        <f>VLOOKUP(Table91213[[#This Row],[Date]],'DB Details'!$A:$L,3)</f>
        <v>51.3</v>
      </c>
      <c r="D768" s="70">
        <f>VLOOKUP(Table91213[[#This Row],[Date]],'DB Details'!$A:$L,4)</f>
        <v>49.8</v>
      </c>
      <c r="E768" s="138">
        <f>VLOOKUP(Table91213[[#This Row],[Date]],'DB Details'!$A:$L,5)</f>
        <v>59.1</v>
      </c>
      <c r="F768" s="138">
        <f>VLOOKUP(Table91213[[#This Row],[Date]],'DB Details'!$A:$L,6)</f>
        <v>54.6</v>
      </c>
      <c r="G768" s="56">
        <f>VLOOKUP(Table91213[[#This Row],[Date]],'DB Details'!$A:$L,7)</f>
        <v>40.4</v>
      </c>
      <c r="H768" s="138">
        <f>VLOOKUP(Table91213[[#This Row],[Date]],'DB Details'!$A:$L,8)</f>
        <v>48</v>
      </c>
      <c r="I768" s="138">
        <f>VLOOKUP(Table91213[[#This Row],[Date]],'DB Details'!$A:$L,9)</f>
        <v>52.8</v>
      </c>
      <c r="J768" s="138">
        <f>VLOOKUP(Table91213[[#This Row],[Date]],'DB Details'!$A:$L,10)</f>
        <v>53.2</v>
      </c>
      <c r="K768" s="56">
        <f>VLOOKUP(Table91213[[#This Row],[Date]],'DB Details'!$A:$L,11)</f>
        <v>54.4</v>
      </c>
      <c r="L768" s="138">
        <f>VLOOKUP(Table91213[[#This Row],[Date]],'DB Details'!$A:$L,12)</f>
        <v>52.9</v>
      </c>
    </row>
    <row r="769" spans="1:12" x14ac:dyDescent="0.2">
      <c r="A769" s="54">
        <v>40756</v>
      </c>
      <c r="B769" s="72">
        <f>VLOOKUP(Table91213[[#This Row],[Date]],'DB Details'!$A:$L,2)</f>
        <v>52.9</v>
      </c>
      <c r="C769" s="56">
        <f>VLOOKUP(Table91213[[#This Row],[Date]],'DB Details'!$A:$L,3)</f>
        <v>55.1</v>
      </c>
      <c r="D769" s="70">
        <f>VLOOKUP(Table91213[[#This Row],[Date]],'DB Details'!$A:$L,4)</f>
        <v>46.3</v>
      </c>
      <c r="E769" s="138">
        <f>VLOOKUP(Table91213[[#This Row],[Date]],'DB Details'!$A:$L,5)</f>
        <v>57.5</v>
      </c>
      <c r="F769" s="138">
        <f>VLOOKUP(Table91213[[#This Row],[Date]],'DB Details'!$A:$L,6)</f>
        <v>51.4</v>
      </c>
      <c r="G769" s="56">
        <f>VLOOKUP(Table91213[[#This Row],[Date]],'DB Details'!$A:$L,7)</f>
        <v>46.9</v>
      </c>
      <c r="H769" s="138">
        <f>VLOOKUP(Table91213[[#This Row],[Date]],'DB Details'!$A:$L,8)</f>
        <v>54.5</v>
      </c>
      <c r="I769" s="138">
        <f>VLOOKUP(Table91213[[#This Row],[Date]],'DB Details'!$A:$L,9)</f>
        <v>53.2</v>
      </c>
      <c r="J769" s="138">
        <f>VLOOKUP(Table91213[[#This Row],[Date]],'DB Details'!$A:$L,10)</f>
        <v>51.8</v>
      </c>
      <c r="K769" s="56">
        <f>VLOOKUP(Table91213[[#This Row],[Date]],'DB Details'!$A:$L,11)</f>
        <v>52.4</v>
      </c>
      <c r="L769" s="138">
        <f>VLOOKUP(Table91213[[#This Row],[Date]],'DB Details'!$A:$L,12)</f>
        <v>52.6</v>
      </c>
    </row>
    <row r="770" spans="1:12" x14ac:dyDescent="0.2">
      <c r="A770" s="54">
        <v>40787</v>
      </c>
      <c r="B770" s="72">
        <f>VLOOKUP(Table91213[[#This Row],[Date]],'DB Details'!$A:$L,2)</f>
        <v>51.8</v>
      </c>
      <c r="C770" s="56">
        <f>VLOOKUP(Table91213[[#This Row],[Date]],'DB Details'!$A:$L,3)</f>
        <v>53.1</v>
      </c>
      <c r="D770" s="70">
        <f>VLOOKUP(Table91213[[#This Row],[Date]],'DB Details'!$A:$L,4)</f>
        <v>43.7</v>
      </c>
      <c r="E770" s="138">
        <f>VLOOKUP(Table91213[[#This Row],[Date]],'DB Details'!$A:$L,5)</f>
        <v>57</v>
      </c>
      <c r="F770" s="138">
        <f>VLOOKUP(Table91213[[#This Row],[Date]],'DB Details'!$A:$L,6)</f>
        <v>54.7</v>
      </c>
      <c r="G770" s="56">
        <f>VLOOKUP(Table91213[[#This Row],[Date]],'DB Details'!$A:$L,7)</f>
        <v>50.2</v>
      </c>
      <c r="H770" s="138">
        <f>VLOOKUP(Table91213[[#This Row],[Date]],'DB Details'!$A:$L,8)</f>
        <v>52</v>
      </c>
      <c r="I770" s="138">
        <f>VLOOKUP(Table91213[[#This Row],[Date]],'DB Details'!$A:$L,9)</f>
        <v>51.8</v>
      </c>
      <c r="J770" s="138">
        <f>VLOOKUP(Table91213[[#This Row],[Date]],'DB Details'!$A:$L,10)</f>
        <v>56.6</v>
      </c>
      <c r="K770" s="56">
        <f>VLOOKUP(Table91213[[#This Row],[Date]],'DB Details'!$A:$L,11)</f>
        <v>55</v>
      </c>
      <c r="L770" s="138">
        <f>VLOOKUP(Table91213[[#This Row],[Date]],'DB Details'!$A:$L,12)</f>
        <v>53.7</v>
      </c>
    </row>
    <row r="771" spans="1:12" x14ac:dyDescent="0.2">
      <c r="A771" s="54">
        <v>40817</v>
      </c>
      <c r="B771" s="72">
        <f>VLOOKUP(Table91213[[#This Row],[Date]],'DB Details'!$A:$L,2)</f>
        <v>52</v>
      </c>
      <c r="C771" s="56">
        <f>VLOOKUP(Table91213[[#This Row],[Date]],'DB Details'!$A:$L,3)</f>
        <v>48.2</v>
      </c>
      <c r="D771" s="70">
        <f>VLOOKUP(Table91213[[#This Row],[Date]],'DB Details'!$A:$L,4)</f>
        <v>48</v>
      </c>
      <c r="E771" s="138">
        <f>VLOOKUP(Table91213[[#This Row],[Date]],'DB Details'!$A:$L,5)</f>
        <v>41.4</v>
      </c>
      <c r="F771" s="138">
        <f>VLOOKUP(Table91213[[#This Row],[Date]],'DB Details'!$A:$L,6)</f>
        <v>52.3</v>
      </c>
      <c r="G771" s="56">
        <f>VLOOKUP(Table91213[[#This Row],[Date]],'DB Details'!$A:$L,7)</f>
        <v>43.4</v>
      </c>
      <c r="H771" s="138">
        <f>VLOOKUP(Table91213[[#This Row],[Date]],'DB Details'!$A:$L,8)</f>
        <v>46.5</v>
      </c>
      <c r="I771" s="138">
        <f>VLOOKUP(Table91213[[#This Row],[Date]],'DB Details'!$A:$L,9)</f>
        <v>51.4</v>
      </c>
      <c r="J771" s="138">
        <f>VLOOKUP(Table91213[[#This Row],[Date]],'DB Details'!$A:$L,10)</f>
        <v>53</v>
      </c>
      <c r="K771" s="56">
        <f>VLOOKUP(Table91213[[#This Row],[Date]],'DB Details'!$A:$L,11)</f>
        <v>50.4</v>
      </c>
      <c r="L771" s="138">
        <f>VLOOKUP(Table91213[[#This Row],[Date]],'DB Details'!$A:$L,12)</f>
        <v>51.4</v>
      </c>
    </row>
    <row r="772" spans="1:12" x14ac:dyDescent="0.2">
      <c r="A772" s="54">
        <v>40848</v>
      </c>
      <c r="B772" s="72">
        <f>VLOOKUP(Table91213[[#This Row],[Date]],'DB Details'!$A:$L,2)</f>
        <v>54.9</v>
      </c>
      <c r="C772" s="56">
        <f>VLOOKUP(Table91213[[#This Row],[Date]],'DB Details'!$A:$L,3)</f>
        <v>49.5</v>
      </c>
      <c r="D772" s="70">
        <f>VLOOKUP(Table91213[[#This Row],[Date]],'DB Details'!$A:$L,4)</f>
        <v>46.8</v>
      </c>
      <c r="E772" s="138">
        <f>VLOOKUP(Table91213[[#This Row],[Date]],'DB Details'!$A:$L,5)</f>
        <v>48.1</v>
      </c>
      <c r="F772" s="138">
        <f>VLOOKUP(Table91213[[#This Row],[Date]],'DB Details'!$A:$L,6)</f>
        <v>56.6</v>
      </c>
      <c r="G772" s="56">
        <f>VLOOKUP(Table91213[[#This Row],[Date]],'DB Details'!$A:$L,7)</f>
        <v>47.1</v>
      </c>
      <c r="H772" s="138">
        <f>VLOOKUP(Table91213[[#This Row],[Date]],'DB Details'!$A:$L,8)</f>
        <v>46.5</v>
      </c>
      <c r="I772" s="138">
        <f>VLOOKUP(Table91213[[#This Row],[Date]],'DB Details'!$A:$L,9)</f>
        <v>51.4</v>
      </c>
      <c r="J772" s="138">
        <f>VLOOKUP(Table91213[[#This Row],[Date]],'DB Details'!$A:$L,10)</f>
        <v>51.3</v>
      </c>
      <c r="K772" s="56">
        <f>VLOOKUP(Table91213[[#This Row],[Date]],'DB Details'!$A:$L,11)</f>
        <v>51.6</v>
      </c>
      <c r="L772" s="138">
        <f>VLOOKUP(Table91213[[#This Row],[Date]],'DB Details'!$A:$L,12)</f>
        <v>51.8</v>
      </c>
    </row>
    <row r="773" spans="1:12" x14ac:dyDescent="0.2">
      <c r="A773" s="54">
        <v>40878</v>
      </c>
      <c r="B773" s="72">
        <f>VLOOKUP(Table91213[[#This Row],[Date]],'DB Details'!$A:$L,2)</f>
        <v>55.4</v>
      </c>
      <c r="C773" s="56">
        <f>VLOOKUP(Table91213[[#This Row],[Date]],'DB Details'!$A:$L,3)</f>
        <v>53.8</v>
      </c>
      <c r="D773" s="70">
        <f>VLOOKUP(Table91213[[#This Row],[Date]],'DB Details'!$A:$L,4)</f>
        <v>48.2</v>
      </c>
      <c r="E773" s="138">
        <f>VLOOKUP(Table91213[[#This Row],[Date]],'DB Details'!$A:$L,5)</f>
        <v>45.4</v>
      </c>
      <c r="F773" s="138">
        <f>VLOOKUP(Table91213[[#This Row],[Date]],'DB Details'!$A:$L,6)</f>
        <v>60.9</v>
      </c>
      <c r="G773" s="56">
        <f>VLOOKUP(Table91213[[#This Row],[Date]],'DB Details'!$A:$L,7)</f>
        <v>42.7</v>
      </c>
      <c r="H773" s="138">
        <f>VLOOKUP(Table91213[[#This Row],[Date]],'DB Details'!$A:$L,8)</f>
        <v>45.5</v>
      </c>
      <c r="I773" s="138">
        <f>VLOOKUP(Table91213[[#This Row],[Date]],'DB Details'!$A:$L,9)</f>
        <v>48.5</v>
      </c>
      <c r="J773" s="138">
        <f>VLOOKUP(Table91213[[#This Row],[Date]],'DB Details'!$A:$L,10)</f>
        <v>54.9</v>
      </c>
      <c r="K773" s="56">
        <f>VLOOKUP(Table91213[[#This Row],[Date]],'DB Details'!$A:$L,11)</f>
        <v>51.8</v>
      </c>
      <c r="L773" s="138">
        <f>VLOOKUP(Table91213[[#This Row],[Date]],'DB Details'!$A:$L,12)</f>
        <v>53</v>
      </c>
    </row>
    <row r="774" spans="1:12" x14ac:dyDescent="0.2">
      <c r="A774" s="54">
        <v>40909</v>
      </c>
      <c r="B774" s="72">
        <f>VLOOKUP(Table91213[[#This Row],[Date]],'DB Details'!$A:$L,2)</f>
        <v>56.8</v>
      </c>
      <c r="C774" s="56">
        <f>VLOOKUP(Table91213[[#This Row],[Date]],'DB Details'!$A:$L,3)</f>
        <v>51.4</v>
      </c>
      <c r="D774" s="70">
        <f>VLOOKUP(Table91213[[#This Row],[Date]],'DB Details'!$A:$L,4)</f>
        <v>52</v>
      </c>
      <c r="E774" s="138">
        <f>VLOOKUP(Table91213[[#This Row],[Date]],'DB Details'!$A:$L,5)</f>
        <v>53.5</v>
      </c>
      <c r="F774" s="138">
        <f>VLOOKUP(Table91213[[#This Row],[Date]],'DB Details'!$A:$L,6)</f>
        <v>53.9</v>
      </c>
      <c r="G774" s="56">
        <f>VLOOKUP(Table91213[[#This Row],[Date]],'DB Details'!$A:$L,7)</f>
        <v>43.7</v>
      </c>
      <c r="H774" s="138">
        <f>VLOOKUP(Table91213[[#This Row],[Date]],'DB Details'!$A:$L,8)</f>
        <v>49.5</v>
      </c>
      <c r="I774" s="138">
        <f>VLOOKUP(Table91213[[#This Row],[Date]],'DB Details'!$A:$L,9)</f>
        <v>49.8</v>
      </c>
      <c r="J774" s="138">
        <f>VLOOKUP(Table91213[[#This Row],[Date]],'DB Details'!$A:$L,10)</f>
        <v>52.6</v>
      </c>
      <c r="K774" s="56">
        <f>VLOOKUP(Table91213[[#This Row],[Date]],'DB Details'!$A:$L,11)</f>
        <v>54.7</v>
      </c>
      <c r="L774" s="138">
        <f>VLOOKUP(Table91213[[#This Row],[Date]],'DB Details'!$A:$L,12)</f>
        <v>52.6</v>
      </c>
    </row>
    <row r="775" spans="1:12" x14ac:dyDescent="0.2">
      <c r="A775" s="54">
        <v>40940</v>
      </c>
      <c r="B775" s="72">
        <f>VLOOKUP(Table91213[[#This Row],[Date]],'DB Details'!$A:$L,2)</f>
        <v>57.4</v>
      </c>
      <c r="C775" s="56">
        <f>VLOOKUP(Table91213[[#This Row],[Date]],'DB Details'!$A:$L,3)</f>
        <v>53.6</v>
      </c>
      <c r="D775" s="70">
        <f>VLOOKUP(Table91213[[#This Row],[Date]],'DB Details'!$A:$L,4)</f>
        <v>50.4</v>
      </c>
      <c r="E775" s="138">
        <f>VLOOKUP(Table91213[[#This Row],[Date]],'DB Details'!$A:$L,5)</f>
        <v>60.1</v>
      </c>
      <c r="F775" s="138">
        <f>VLOOKUP(Table91213[[#This Row],[Date]],'DB Details'!$A:$L,6)</f>
        <v>57.4</v>
      </c>
      <c r="G775" s="56">
        <f>VLOOKUP(Table91213[[#This Row],[Date]],'DB Details'!$A:$L,7)</f>
        <v>44.3</v>
      </c>
      <c r="H775" s="138">
        <f>VLOOKUP(Table91213[[#This Row],[Date]],'DB Details'!$A:$L,8)</f>
        <v>49.5</v>
      </c>
      <c r="I775" s="138">
        <f>VLOOKUP(Table91213[[#This Row],[Date]],'DB Details'!$A:$L,9)</f>
        <v>47.7</v>
      </c>
      <c r="J775" s="138">
        <f>VLOOKUP(Table91213[[#This Row],[Date]],'DB Details'!$A:$L,10)</f>
        <v>52.1</v>
      </c>
      <c r="K775" s="56">
        <f>VLOOKUP(Table91213[[#This Row],[Date]],'DB Details'!$A:$L,11)</f>
        <v>58</v>
      </c>
      <c r="L775" s="138">
        <f>VLOOKUP(Table91213[[#This Row],[Date]],'DB Details'!$A:$L,12)</f>
        <v>53.1</v>
      </c>
    </row>
    <row r="776" spans="1:12" x14ac:dyDescent="0.2">
      <c r="A776" s="54">
        <v>40969</v>
      </c>
      <c r="B776" s="72">
        <f>VLOOKUP(Table91213[[#This Row],[Date]],'DB Details'!$A:$L,2)</f>
        <v>56.5</v>
      </c>
      <c r="C776" s="56">
        <f>VLOOKUP(Table91213[[#This Row],[Date]],'DB Details'!$A:$L,3)</f>
        <v>53.8</v>
      </c>
      <c r="D776" s="70">
        <f>VLOOKUP(Table91213[[#This Row],[Date]],'DB Details'!$A:$L,4)</f>
        <v>52</v>
      </c>
      <c r="E776" s="138">
        <f>VLOOKUP(Table91213[[#This Row],[Date]],'DB Details'!$A:$L,5)</f>
        <v>62.3</v>
      </c>
      <c r="F776" s="138">
        <f>VLOOKUP(Table91213[[#This Row],[Date]],'DB Details'!$A:$L,6)</f>
        <v>56.8</v>
      </c>
      <c r="G776" s="56">
        <f>VLOOKUP(Table91213[[#This Row],[Date]],'DB Details'!$A:$L,7)</f>
        <v>42.4</v>
      </c>
      <c r="H776" s="138">
        <f>VLOOKUP(Table91213[[#This Row],[Date]],'DB Details'!$A:$L,8)</f>
        <v>50</v>
      </c>
      <c r="I776" s="138">
        <f>VLOOKUP(Table91213[[#This Row],[Date]],'DB Details'!$A:$L,9)</f>
        <v>48.9</v>
      </c>
      <c r="J776" s="138">
        <f>VLOOKUP(Table91213[[#This Row],[Date]],'DB Details'!$A:$L,10)</f>
        <v>55.3</v>
      </c>
      <c r="K776" s="56">
        <f>VLOOKUP(Table91213[[#This Row],[Date]],'DB Details'!$A:$L,11)</f>
        <v>53.6</v>
      </c>
      <c r="L776" s="138">
        <f>VLOOKUP(Table91213[[#This Row],[Date]],'DB Details'!$A:$L,12)</f>
        <v>53.5</v>
      </c>
    </row>
    <row r="777" spans="1:12" x14ac:dyDescent="0.2">
      <c r="A777" s="54">
        <v>41000</v>
      </c>
      <c r="B777" s="72">
        <f>VLOOKUP(Table91213[[#This Row],[Date]],'DB Details'!$A:$L,2)</f>
        <v>57.2</v>
      </c>
      <c r="C777" s="56">
        <f>VLOOKUP(Table91213[[#This Row],[Date]],'DB Details'!$A:$L,3)</f>
        <v>52.4</v>
      </c>
      <c r="D777" s="70">
        <f>VLOOKUP(Table91213[[#This Row],[Date]],'DB Details'!$A:$L,4)</f>
        <v>47.6</v>
      </c>
      <c r="E777" s="138">
        <f>VLOOKUP(Table91213[[#This Row],[Date]],'DB Details'!$A:$L,5)</f>
        <v>61</v>
      </c>
      <c r="F777" s="138">
        <f>VLOOKUP(Table91213[[#This Row],[Date]],'DB Details'!$A:$L,6)</f>
        <v>57.1</v>
      </c>
      <c r="G777" s="56">
        <f>VLOOKUP(Table91213[[#This Row],[Date]],'DB Details'!$A:$L,7)</f>
        <v>43.9</v>
      </c>
      <c r="H777" s="138">
        <f>VLOOKUP(Table91213[[#This Row],[Date]],'DB Details'!$A:$L,8)</f>
        <v>48.5</v>
      </c>
      <c r="I777" s="138">
        <f>VLOOKUP(Table91213[[#This Row],[Date]],'DB Details'!$A:$L,9)</f>
        <v>48.7</v>
      </c>
      <c r="J777" s="138">
        <f>VLOOKUP(Table91213[[#This Row],[Date]],'DB Details'!$A:$L,10)</f>
        <v>55.6</v>
      </c>
      <c r="K777" s="56">
        <f>VLOOKUP(Table91213[[#This Row],[Date]],'DB Details'!$A:$L,11)</f>
        <v>58.2</v>
      </c>
      <c r="L777" s="138">
        <f>VLOOKUP(Table91213[[#This Row],[Date]],'DB Details'!$A:$L,12)</f>
        <v>53.5</v>
      </c>
    </row>
    <row r="778" spans="1:12" x14ac:dyDescent="0.2">
      <c r="A778" s="54">
        <v>41030</v>
      </c>
      <c r="B778" s="72">
        <f>VLOOKUP(Table91213[[#This Row],[Date]],'DB Details'!$A:$L,2)</f>
        <v>57.2</v>
      </c>
      <c r="C778" s="56">
        <f>VLOOKUP(Table91213[[#This Row],[Date]],'DB Details'!$A:$L,3)</f>
        <v>53.7</v>
      </c>
      <c r="D778" s="70">
        <f>VLOOKUP(Table91213[[#This Row],[Date]],'DB Details'!$A:$L,4)</f>
        <v>44.2</v>
      </c>
      <c r="E778" s="138">
        <f>VLOOKUP(Table91213[[#This Row],[Date]],'DB Details'!$A:$L,5)</f>
        <v>47.2</v>
      </c>
      <c r="F778" s="138">
        <f>VLOOKUP(Table91213[[#This Row],[Date]],'DB Details'!$A:$L,6)</f>
        <v>55.5</v>
      </c>
      <c r="G778" s="56">
        <f>VLOOKUP(Table91213[[#This Row],[Date]],'DB Details'!$A:$L,7)</f>
        <v>44.3</v>
      </c>
      <c r="H778" s="138">
        <f>VLOOKUP(Table91213[[#This Row],[Date]],'DB Details'!$A:$L,8)</f>
        <v>46</v>
      </c>
      <c r="I778" s="138">
        <f>VLOOKUP(Table91213[[#This Row],[Date]],'DB Details'!$A:$L,9)</f>
        <v>50.3</v>
      </c>
      <c r="J778" s="138">
        <f>VLOOKUP(Table91213[[#This Row],[Date]],'DB Details'!$A:$L,10)</f>
        <v>53.6</v>
      </c>
      <c r="K778" s="56">
        <f>VLOOKUP(Table91213[[#This Row],[Date]],'DB Details'!$A:$L,11)</f>
        <v>52.5</v>
      </c>
      <c r="L778" s="138">
        <f>VLOOKUP(Table91213[[#This Row],[Date]],'DB Details'!$A:$L,12)</f>
        <v>52.6</v>
      </c>
    </row>
    <row r="779" spans="1:12" x14ac:dyDescent="0.2">
      <c r="A779" s="54">
        <v>41061</v>
      </c>
      <c r="B779" s="72">
        <f>VLOOKUP(Table91213[[#This Row],[Date]],'DB Details'!$A:$L,2)</f>
        <v>47.2</v>
      </c>
      <c r="C779" s="56">
        <f>VLOOKUP(Table91213[[#This Row],[Date]],'DB Details'!$A:$L,3)</f>
        <v>50</v>
      </c>
      <c r="D779" s="70">
        <f>VLOOKUP(Table91213[[#This Row],[Date]],'DB Details'!$A:$L,4)</f>
        <v>41.2</v>
      </c>
      <c r="E779" s="138">
        <f>VLOOKUP(Table91213[[#This Row],[Date]],'DB Details'!$A:$L,5)</f>
        <v>35.700000000000003</v>
      </c>
      <c r="F779" s="138">
        <f>VLOOKUP(Table91213[[#This Row],[Date]],'DB Details'!$A:$L,6)</f>
        <v>52.7</v>
      </c>
      <c r="G779" s="56">
        <f>VLOOKUP(Table91213[[#This Row],[Date]],'DB Details'!$A:$L,7)</f>
        <v>47.7</v>
      </c>
      <c r="H779" s="138">
        <f>VLOOKUP(Table91213[[#This Row],[Date]],'DB Details'!$A:$L,8)</f>
        <v>44</v>
      </c>
      <c r="I779" s="138">
        <f>VLOOKUP(Table91213[[#This Row],[Date]],'DB Details'!$A:$L,9)</f>
        <v>50.2</v>
      </c>
      <c r="J779" s="138">
        <f>VLOOKUP(Table91213[[#This Row],[Date]],'DB Details'!$A:$L,10)</f>
        <v>54.8</v>
      </c>
      <c r="K779" s="56">
        <f>VLOOKUP(Table91213[[#This Row],[Date]],'DB Details'!$A:$L,11)</f>
        <v>47.7</v>
      </c>
      <c r="L779" s="138">
        <f>VLOOKUP(Table91213[[#This Row],[Date]],'DB Details'!$A:$L,12)</f>
        <v>49.7</v>
      </c>
    </row>
    <row r="780" spans="1:12" x14ac:dyDescent="0.2">
      <c r="A780" s="54">
        <v>41091</v>
      </c>
      <c r="B780" s="72">
        <f>VLOOKUP(Table91213[[#This Row],[Date]],'DB Details'!$A:$L,2)</f>
        <v>48.3</v>
      </c>
      <c r="C780" s="56">
        <f>VLOOKUP(Table91213[[#This Row],[Date]],'DB Details'!$A:$L,3)</f>
        <v>51.3</v>
      </c>
      <c r="D780" s="70">
        <f>VLOOKUP(Table91213[[#This Row],[Date]],'DB Details'!$A:$L,4)</f>
        <v>42.1</v>
      </c>
      <c r="E780" s="138">
        <f>VLOOKUP(Table91213[[#This Row],[Date]],'DB Details'!$A:$L,5)</f>
        <v>39.4</v>
      </c>
      <c r="F780" s="138">
        <f>VLOOKUP(Table91213[[#This Row],[Date]],'DB Details'!$A:$L,6)</f>
        <v>50.8</v>
      </c>
      <c r="G780" s="56">
        <f>VLOOKUP(Table91213[[#This Row],[Date]],'DB Details'!$A:$L,7)</f>
        <v>48.2</v>
      </c>
      <c r="H780" s="138">
        <f>VLOOKUP(Table91213[[#This Row],[Date]],'DB Details'!$A:$L,8)</f>
        <v>49</v>
      </c>
      <c r="I780" s="138">
        <f>VLOOKUP(Table91213[[#This Row],[Date]],'DB Details'!$A:$L,9)</f>
        <v>49.2</v>
      </c>
      <c r="J780" s="138">
        <f>VLOOKUP(Table91213[[#This Row],[Date]],'DB Details'!$A:$L,10)</f>
        <v>52.5</v>
      </c>
      <c r="K780" s="56">
        <f>VLOOKUP(Table91213[[#This Row],[Date]],'DB Details'!$A:$L,11)</f>
        <v>47.9</v>
      </c>
      <c r="L780" s="138">
        <f>VLOOKUP(Table91213[[#This Row],[Date]],'DB Details'!$A:$L,12)</f>
        <v>50</v>
      </c>
    </row>
    <row r="781" spans="1:12" x14ac:dyDescent="0.2">
      <c r="A781" s="54">
        <v>41122</v>
      </c>
      <c r="B781" s="72">
        <f>VLOOKUP(Table91213[[#This Row],[Date]],'DB Details'!$A:$L,2)</f>
        <v>48.5</v>
      </c>
      <c r="C781" s="56">
        <f>VLOOKUP(Table91213[[#This Row],[Date]],'DB Details'!$A:$L,3)</f>
        <v>49</v>
      </c>
      <c r="D781" s="70">
        <f>VLOOKUP(Table91213[[#This Row],[Date]],'DB Details'!$A:$L,4)</f>
        <v>41.9</v>
      </c>
      <c r="E781" s="138">
        <f>VLOOKUP(Table91213[[#This Row],[Date]],'DB Details'!$A:$L,5)</f>
        <v>54.4</v>
      </c>
      <c r="F781" s="138">
        <f>VLOOKUP(Table91213[[#This Row],[Date]],'DB Details'!$A:$L,6)</f>
        <v>49.8</v>
      </c>
      <c r="G781" s="56">
        <f>VLOOKUP(Table91213[[#This Row],[Date]],'DB Details'!$A:$L,7)</f>
        <v>48.3</v>
      </c>
      <c r="H781" s="138">
        <f>VLOOKUP(Table91213[[#This Row],[Date]],'DB Details'!$A:$L,8)</f>
        <v>53</v>
      </c>
      <c r="I781" s="138">
        <f>VLOOKUP(Table91213[[#This Row],[Date]],'DB Details'!$A:$L,9)</f>
        <v>48.7</v>
      </c>
      <c r="J781" s="138">
        <f>VLOOKUP(Table91213[[#This Row],[Date]],'DB Details'!$A:$L,10)</f>
        <v>51.2</v>
      </c>
      <c r="K781" s="56">
        <f>VLOOKUP(Table91213[[#This Row],[Date]],'DB Details'!$A:$L,11)</f>
        <v>46.3</v>
      </c>
      <c r="L781" s="138">
        <f>VLOOKUP(Table91213[[#This Row],[Date]],'DB Details'!$A:$L,12)</f>
        <v>50.2</v>
      </c>
    </row>
    <row r="782" spans="1:12" x14ac:dyDescent="0.2">
      <c r="A782" s="54">
        <v>41153</v>
      </c>
      <c r="B782" s="72">
        <f>VLOOKUP(Table91213[[#This Row],[Date]],'DB Details'!$A:$L,2)</f>
        <v>53.5</v>
      </c>
      <c r="C782" s="56">
        <f>VLOOKUP(Table91213[[#This Row],[Date]],'DB Details'!$A:$L,3)</f>
        <v>50.8</v>
      </c>
      <c r="D782" s="70">
        <f>VLOOKUP(Table91213[[#This Row],[Date]],'DB Details'!$A:$L,4)</f>
        <v>46.4</v>
      </c>
      <c r="E782" s="138">
        <f>VLOOKUP(Table91213[[#This Row],[Date]],'DB Details'!$A:$L,5)</f>
        <v>60</v>
      </c>
      <c r="F782" s="138">
        <f>VLOOKUP(Table91213[[#This Row],[Date]],'DB Details'!$A:$L,6)</f>
        <v>51.8</v>
      </c>
      <c r="G782" s="56">
        <f>VLOOKUP(Table91213[[#This Row],[Date]],'DB Details'!$A:$L,7)</f>
        <v>49.1</v>
      </c>
      <c r="H782" s="138">
        <f>VLOOKUP(Table91213[[#This Row],[Date]],'DB Details'!$A:$L,8)</f>
        <v>50.5</v>
      </c>
      <c r="I782" s="138">
        <f>VLOOKUP(Table91213[[#This Row],[Date]],'DB Details'!$A:$L,9)</f>
        <v>50.4</v>
      </c>
      <c r="J782" s="138">
        <f>VLOOKUP(Table91213[[#This Row],[Date]],'DB Details'!$A:$L,10)</f>
        <v>53</v>
      </c>
      <c r="K782" s="56">
        <f>VLOOKUP(Table91213[[#This Row],[Date]],'DB Details'!$A:$L,11)</f>
        <v>49.5</v>
      </c>
      <c r="L782" s="138">
        <f>VLOOKUP(Table91213[[#This Row],[Date]],'DB Details'!$A:$L,12)</f>
        <v>51.8</v>
      </c>
    </row>
    <row r="783" spans="1:12" x14ac:dyDescent="0.2">
      <c r="A783" s="54">
        <v>41183</v>
      </c>
      <c r="B783" s="72">
        <f>VLOOKUP(Table91213[[#This Row],[Date]],'DB Details'!$A:$L,2)</f>
        <v>51</v>
      </c>
      <c r="C783" s="56">
        <f>VLOOKUP(Table91213[[#This Row],[Date]],'DB Details'!$A:$L,3)</f>
        <v>48.3</v>
      </c>
      <c r="D783" s="70">
        <f>VLOOKUP(Table91213[[#This Row],[Date]],'DB Details'!$A:$L,4)</f>
        <v>42.4</v>
      </c>
      <c r="E783" s="138">
        <f>VLOOKUP(Table91213[[#This Row],[Date]],'DB Details'!$A:$L,5)</f>
        <v>55.5</v>
      </c>
      <c r="F783" s="138">
        <f>VLOOKUP(Table91213[[#This Row],[Date]],'DB Details'!$A:$L,6)</f>
        <v>49.8</v>
      </c>
      <c r="G783" s="56">
        <f>VLOOKUP(Table91213[[#This Row],[Date]],'DB Details'!$A:$L,7)</f>
        <v>47.4</v>
      </c>
      <c r="H783" s="138">
        <f>VLOOKUP(Table91213[[#This Row],[Date]],'DB Details'!$A:$L,8)</f>
        <v>50</v>
      </c>
      <c r="I783" s="138">
        <f>VLOOKUP(Table91213[[#This Row],[Date]],'DB Details'!$A:$L,9)</f>
        <v>48.9</v>
      </c>
      <c r="J783" s="138">
        <f>VLOOKUP(Table91213[[#This Row],[Date]],'DB Details'!$A:$L,10)</f>
        <v>52.7</v>
      </c>
      <c r="K783" s="56">
        <f>VLOOKUP(Table91213[[#This Row],[Date]],'DB Details'!$A:$L,11)</f>
        <v>50.5</v>
      </c>
      <c r="L783" s="138">
        <f>VLOOKUP(Table91213[[#This Row],[Date]],'DB Details'!$A:$L,12)</f>
        <v>50.7</v>
      </c>
    </row>
    <row r="784" spans="1:12" x14ac:dyDescent="0.2">
      <c r="A784" s="54">
        <v>41214</v>
      </c>
      <c r="B784" s="72">
        <f>VLOOKUP(Table91213[[#This Row],[Date]],'DB Details'!$A:$L,2)</f>
        <v>49.6</v>
      </c>
      <c r="C784" s="56">
        <f>VLOOKUP(Table91213[[#This Row],[Date]],'DB Details'!$A:$L,3)</f>
        <v>48.8</v>
      </c>
      <c r="D784" s="70">
        <f>VLOOKUP(Table91213[[#This Row],[Date]],'DB Details'!$A:$L,4)</f>
        <v>42.1</v>
      </c>
      <c r="E784" s="138">
        <f>VLOOKUP(Table91213[[#This Row],[Date]],'DB Details'!$A:$L,5)</f>
        <v>52.1</v>
      </c>
      <c r="F784" s="138">
        <f>VLOOKUP(Table91213[[#This Row],[Date]],'DB Details'!$A:$L,6)</f>
        <v>50.2</v>
      </c>
      <c r="G784" s="56">
        <f>VLOOKUP(Table91213[[#This Row],[Date]],'DB Details'!$A:$L,7)</f>
        <v>42.6</v>
      </c>
      <c r="H784" s="138">
        <f>VLOOKUP(Table91213[[#This Row],[Date]],'DB Details'!$A:$L,8)</f>
        <v>45</v>
      </c>
      <c r="I784" s="138">
        <f>VLOOKUP(Table91213[[#This Row],[Date]],'DB Details'!$A:$L,9)</f>
        <v>49.1</v>
      </c>
      <c r="J784" s="138">
        <f>VLOOKUP(Table91213[[#This Row],[Date]],'DB Details'!$A:$L,10)</f>
        <v>48.6</v>
      </c>
      <c r="K784" s="56">
        <f>VLOOKUP(Table91213[[#This Row],[Date]],'DB Details'!$A:$L,11)</f>
        <v>49.4</v>
      </c>
      <c r="L784" s="138">
        <f>VLOOKUP(Table91213[[#This Row],[Date]],'DB Details'!$A:$L,12)</f>
        <v>48.9</v>
      </c>
    </row>
    <row r="785" spans="1:12" x14ac:dyDescent="0.2">
      <c r="A785" s="54">
        <v>41244</v>
      </c>
      <c r="B785" s="72">
        <f>VLOOKUP(Table91213[[#This Row],[Date]],'DB Details'!$A:$L,2)</f>
        <v>48.9</v>
      </c>
      <c r="C785" s="56">
        <f>VLOOKUP(Table91213[[#This Row],[Date]],'DB Details'!$A:$L,3)</f>
        <v>51.2</v>
      </c>
      <c r="D785" s="70">
        <f>VLOOKUP(Table91213[[#This Row],[Date]],'DB Details'!$A:$L,4)</f>
        <v>47.3</v>
      </c>
      <c r="E785" s="138">
        <f>VLOOKUP(Table91213[[#This Row],[Date]],'DB Details'!$A:$L,5)</f>
        <v>54</v>
      </c>
      <c r="F785" s="138">
        <f>VLOOKUP(Table91213[[#This Row],[Date]],'DB Details'!$A:$L,6)</f>
        <v>51</v>
      </c>
      <c r="G785" s="56">
        <f>VLOOKUP(Table91213[[#This Row],[Date]],'DB Details'!$A:$L,7)</f>
        <v>47.4</v>
      </c>
      <c r="H785" s="138">
        <f>VLOOKUP(Table91213[[#This Row],[Date]],'DB Details'!$A:$L,8)</f>
        <v>43</v>
      </c>
      <c r="I785" s="138">
        <f>VLOOKUP(Table91213[[#This Row],[Date]],'DB Details'!$A:$L,9)</f>
        <v>52.2</v>
      </c>
      <c r="J785" s="138">
        <f>VLOOKUP(Table91213[[#This Row],[Date]],'DB Details'!$A:$L,10)</f>
        <v>52.6</v>
      </c>
      <c r="K785" s="56">
        <f>VLOOKUP(Table91213[[#This Row],[Date]],'DB Details'!$A:$L,11)</f>
        <v>52.8</v>
      </c>
      <c r="L785" s="138">
        <f>VLOOKUP(Table91213[[#This Row],[Date]],'DB Details'!$A:$L,12)</f>
        <v>49.8</v>
      </c>
    </row>
    <row r="786" spans="1:12" x14ac:dyDescent="0.2">
      <c r="A786" s="54">
        <v>41275</v>
      </c>
      <c r="B786" s="72">
        <f>VLOOKUP(Table91213[[#This Row],[Date]],'DB Details'!$A:$L,2)</f>
        <v>52.4</v>
      </c>
      <c r="C786" s="56">
        <f>VLOOKUP(Table91213[[#This Row],[Date]],'DB Details'!$A:$L,3)</f>
        <v>49.4</v>
      </c>
      <c r="D786" s="70">
        <f>VLOOKUP(Table91213[[#This Row],[Date]],'DB Details'!$A:$L,4)</f>
        <v>45.2</v>
      </c>
      <c r="E786" s="138">
        <f>VLOOKUP(Table91213[[#This Row],[Date]],'DB Details'!$A:$L,5)</f>
        <v>56.9</v>
      </c>
      <c r="F786" s="138">
        <f>VLOOKUP(Table91213[[#This Row],[Date]],'DB Details'!$A:$L,6)</f>
        <v>53</v>
      </c>
      <c r="G786" s="56">
        <f>VLOOKUP(Table91213[[#This Row],[Date]],'DB Details'!$A:$L,7)</f>
        <v>49.9</v>
      </c>
      <c r="H786" s="138">
        <f>VLOOKUP(Table91213[[#This Row],[Date]],'DB Details'!$A:$L,8)</f>
        <v>51</v>
      </c>
      <c r="I786" s="138">
        <f>VLOOKUP(Table91213[[#This Row],[Date]],'DB Details'!$A:$L,9)</f>
        <v>51.9</v>
      </c>
      <c r="J786" s="138">
        <f>VLOOKUP(Table91213[[#This Row],[Date]],'DB Details'!$A:$L,10)</f>
        <v>52.6</v>
      </c>
      <c r="K786" s="56">
        <f>VLOOKUP(Table91213[[#This Row],[Date]],'DB Details'!$A:$L,11)</f>
        <v>49.1</v>
      </c>
      <c r="L786" s="138">
        <f>VLOOKUP(Table91213[[#This Row],[Date]],'DB Details'!$A:$L,12)</f>
        <v>52</v>
      </c>
    </row>
    <row r="787" spans="1:12" x14ac:dyDescent="0.2">
      <c r="A787" s="54">
        <v>41306</v>
      </c>
      <c r="B787" s="72">
        <f>VLOOKUP(Table91213[[#This Row],[Date]],'DB Details'!$A:$L,2)</f>
        <v>56.9</v>
      </c>
      <c r="C787" s="56">
        <f>VLOOKUP(Table91213[[#This Row],[Date]],'DB Details'!$A:$L,3)</f>
        <v>53.8</v>
      </c>
      <c r="D787" s="70">
        <f>VLOOKUP(Table91213[[#This Row],[Date]],'DB Details'!$A:$L,4)</f>
        <v>53.1</v>
      </c>
      <c r="E787" s="138">
        <f>VLOOKUP(Table91213[[#This Row],[Date]],'DB Details'!$A:$L,5)</f>
        <v>62.2</v>
      </c>
      <c r="F787" s="138">
        <f>VLOOKUP(Table91213[[#This Row],[Date]],'DB Details'!$A:$L,6)</f>
        <v>56.9</v>
      </c>
      <c r="G787" s="56">
        <f>VLOOKUP(Table91213[[#This Row],[Date]],'DB Details'!$A:$L,7)</f>
        <v>45.7</v>
      </c>
      <c r="H787" s="138">
        <f>VLOOKUP(Table91213[[#This Row],[Date]],'DB Details'!$A:$L,8)</f>
        <v>51.5</v>
      </c>
      <c r="I787" s="138">
        <f>VLOOKUP(Table91213[[#This Row],[Date]],'DB Details'!$A:$L,9)</f>
        <v>50.5</v>
      </c>
      <c r="J787" s="138">
        <f>VLOOKUP(Table91213[[#This Row],[Date]],'DB Details'!$A:$L,10)</f>
        <v>52.2</v>
      </c>
      <c r="K787" s="56">
        <f>VLOOKUP(Table91213[[#This Row],[Date]],'DB Details'!$A:$L,11)</f>
        <v>52.5</v>
      </c>
      <c r="L787" s="138">
        <f>VLOOKUP(Table91213[[#This Row],[Date]],'DB Details'!$A:$L,12)</f>
        <v>53.6</v>
      </c>
    </row>
    <row r="788" spans="1:12" x14ac:dyDescent="0.2">
      <c r="A788" s="54">
        <v>41334</v>
      </c>
      <c r="B788" s="72">
        <f>VLOOKUP(Table91213[[#This Row],[Date]],'DB Details'!$A:$L,2)</f>
        <v>52.6</v>
      </c>
      <c r="C788" s="56">
        <f>VLOOKUP(Table91213[[#This Row],[Date]],'DB Details'!$A:$L,3)</f>
        <v>54.5</v>
      </c>
      <c r="D788" s="70">
        <f>VLOOKUP(Table91213[[#This Row],[Date]],'DB Details'!$A:$L,4)</f>
        <v>49.7</v>
      </c>
      <c r="E788" s="138">
        <f>VLOOKUP(Table91213[[#This Row],[Date]],'DB Details'!$A:$L,5)</f>
        <v>53.7</v>
      </c>
      <c r="F788" s="138">
        <f>VLOOKUP(Table91213[[#This Row],[Date]],'DB Details'!$A:$L,6)</f>
        <v>54.4</v>
      </c>
      <c r="G788" s="56">
        <f>VLOOKUP(Table91213[[#This Row],[Date]],'DB Details'!$A:$L,7)</f>
        <v>47.6</v>
      </c>
      <c r="H788" s="138">
        <f>VLOOKUP(Table91213[[#This Row],[Date]],'DB Details'!$A:$L,8)</f>
        <v>49.5</v>
      </c>
      <c r="I788" s="138">
        <f>VLOOKUP(Table91213[[#This Row],[Date]],'DB Details'!$A:$L,9)</f>
        <v>50.1</v>
      </c>
      <c r="J788" s="138">
        <f>VLOOKUP(Table91213[[#This Row],[Date]],'DB Details'!$A:$L,10)</f>
        <v>52.9</v>
      </c>
      <c r="K788" s="56">
        <f>VLOOKUP(Table91213[[#This Row],[Date]],'DB Details'!$A:$L,11)</f>
        <v>55.6</v>
      </c>
      <c r="L788" s="138">
        <f>VLOOKUP(Table91213[[#This Row],[Date]],'DB Details'!$A:$L,12)</f>
        <v>52</v>
      </c>
    </row>
    <row r="789" spans="1:12" x14ac:dyDescent="0.2">
      <c r="A789" s="54">
        <v>41365</v>
      </c>
      <c r="B789" s="72">
        <f>VLOOKUP(Table91213[[#This Row],[Date]],'DB Details'!$A:$L,2)</f>
        <v>51</v>
      </c>
      <c r="C789" s="56">
        <f>VLOOKUP(Table91213[[#This Row],[Date]],'DB Details'!$A:$L,3)</f>
        <v>53.8</v>
      </c>
      <c r="D789" s="70">
        <f>VLOOKUP(Table91213[[#This Row],[Date]],'DB Details'!$A:$L,4)</f>
        <v>51.4</v>
      </c>
      <c r="E789" s="138">
        <f>VLOOKUP(Table91213[[#This Row],[Date]],'DB Details'!$A:$L,5)</f>
        <v>48.5</v>
      </c>
      <c r="F789" s="138">
        <f>VLOOKUP(Table91213[[#This Row],[Date]],'DB Details'!$A:$L,6)</f>
        <v>51.2</v>
      </c>
      <c r="G789" s="56">
        <f>VLOOKUP(Table91213[[#This Row],[Date]],'DB Details'!$A:$L,7)</f>
        <v>45.1</v>
      </c>
      <c r="H789" s="138">
        <f>VLOOKUP(Table91213[[#This Row],[Date]],'DB Details'!$A:$L,8)</f>
        <v>46.5</v>
      </c>
      <c r="I789" s="138">
        <f>VLOOKUP(Table91213[[#This Row],[Date]],'DB Details'!$A:$L,9)</f>
        <v>50.5</v>
      </c>
      <c r="J789" s="138">
        <f>VLOOKUP(Table91213[[#This Row],[Date]],'DB Details'!$A:$L,10)</f>
        <v>50.2</v>
      </c>
      <c r="K789" s="56">
        <f>VLOOKUP(Table91213[[#This Row],[Date]],'DB Details'!$A:$L,11)</f>
        <v>52.8</v>
      </c>
      <c r="L789" s="138">
        <f>VLOOKUP(Table91213[[#This Row],[Date]],'DB Details'!$A:$L,12)</f>
        <v>49.7</v>
      </c>
    </row>
    <row r="790" spans="1:12" x14ac:dyDescent="0.2">
      <c r="A790" s="54">
        <v>41395</v>
      </c>
      <c r="B790" s="72">
        <f>VLOOKUP(Table91213[[#This Row],[Date]],'DB Details'!$A:$L,2)</f>
        <v>51.9</v>
      </c>
      <c r="C790" s="56">
        <f>VLOOKUP(Table91213[[#This Row],[Date]],'DB Details'!$A:$L,3)</f>
        <v>53.3</v>
      </c>
      <c r="D790" s="70">
        <f>VLOOKUP(Table91213[[#This Row],[Date]],'DB Details'!$A:$L,4)</f>
        <v>48.1</v>
      </c>
      <c r="E790" s="138">
        <f>VLOOKUP(Table91213[[#This Row],[Date]],'DB Details'!$A:$L,5)</f>
        <v>49.9</v>
      </c>
      <c r="F790" s="138">
        <f>VLOOKUP(Table91213[[#This Row],[Date]],'DB Details'!$A:$L,6)</f>
        <v>53</v>
      </c>
      <c r="G790" s="56">
        <f>VLOOKUP(Table91213[[#This Row],[Date]],'DB Details'!$A:$L,7)</f>
        <v>46.3</v>
      </c>
      <c r="H790" s="138">
        <f>VLOOKUP(Table91213[[#This Row],[Date]],'DB Details'!$A:$L,8)</f>
        <v>49</v>
      </c>
      <c r="I790" s="138">
        <f>VLOOKUP(Table91213[[#This Row],[Date]],'DB Details'!$A:$L,9)</f>
        <v>49.9</v>
      </c>
      <c r="J790" s="138">
        <f>VLOOKUP(Table91213[[#This Row],[Date]],'DB Details'!$A:$L,10)</f>
        <v>49.7</v>
      </c>
      <c r="K790" s="56">
        <f>VLOOKUP(Table91213[[#This Row],[Date]],'DB Details'!$A:$L,11)</f>
        <v>50.7</v>
      </c>
      <c r="L790" s="138">
        <f>VLOOKUP(Table91213[[#This Row],[Date]],'DB Details'!$A:$L,12)</f>
        <v>50.5</v>
      </c>
    </row>
    <row r="791" spans="1:12" x14ac:dyDescent="0.2">
      <c r="A791" s="54">
        <v>41426</v>
      </c>
      <c r="B791" s="72">
        <f>VLOOKUP(Table91213[[#This Row],[Date]],'DB Details'!$A:$L,2)</f>
        <v>52.5</v>
      </c>
      <c r="C791" s="56">
        <f>VLOOKUP(Table91213[[#This Row],[Date]],'DB Details'!$A:$L,3)</f>
        <v>55.9</v>
      </c>
      <c r="D791" s="70">
        <f>VLOOKUP(Table91213[[#This Row],[Date]],'DB Details'!$A:$L,4)</f>
        <v>45.1</v>
      </c>
      <c r="E791" s="138">
        <f>VLOOKUP(Table91213[[#This Row],[Date]],'DB Details'!$A:$L,5)</f>
        <v>50.7</v>
      </c>
      <c r="F791" s="138">
        <f>VLOOKUP(Table91213[[#This Row],[Date]],'DB Details'!$A:$L,6)</f>
        <v>54.7</v>
      </c>
      <c r="G791" s="56">
        <f>VLOOKUP(Table91213[[#This Row],[Date]],'DB Details'!$A:$L,7)</f>
        <v>45.9</v>
      </c>
      <c r="H791" s="138">
        <f>VLOOKUP(Table91213[[#This Row],[Date]],'DB Details'!$A:$L,8)</f>
        <v>50.5</v>
      </c>
      <c r="I791" s="138">
        <f>VLOOKUP(Table91213[[#This Row],[Date]],'DB Details'!$A:$L,9)</f>
        <v>51.3</v>
      </c>
      <c r="J791" s="138">
        <f>VLOOKUP(Table91213[[#This Row],[Date]],'DB Details'!$A:$L,10)</f>
        <v>49.3</v>
      </c>
      <c r="K791" s="56">
        <f>VLOOKUP(Table91213[[#This Row],[Date]],'DB Details'!$A:$L,11)</f>
        <v>52.9</v>
      </c>
      <c r="L791" s="138">
        <f>VLOOKUP(Table91213[[#This Row],[Date]],'DB Details'!$A:$L,12)</f>
        <v>51.5</v>
      </c>
    </row>
    <row r="792" spans="1:12" x14ac:dyDescent="0.2">
      <c r="A792" s="54">
        <v>41456</v>
      </c>
      <c r="B792" s="72">
        <f>VLOOKUP(Table91213[[#This Row],[Date]],'DB Details'!$A:$L,2)</f>
        <v>54.8</v>
      </c>
      <c r="C792" s="56">
        <f>VLOOKUP(Table91213[[#This Row],[Date]],'DB Details'!$A:$L,3)</f>
        <v>57.2</v>
      </c>
      <c r="D792" s="70">
        <f>VLOOKUP(Table91213[[#This Row],[Date]],'DB Details'!$A:$L,4)</f>
        <v>45.4</v>
      </c>
      <c r="E792" s="138">
        <f>VLOOKUP(Table91213[[#This Row],[Date]],'DB Details'!$A:$L,5)</f>
        <v>48.4</v>
      </c>
      <c r="F792" s="138">
        <f>VLOOKUP(Table91213[[#This Row],[Date]],'DB Details'!$A:$L,6)</f>
        <v>60.2</v>
      </c>
      <c r="G792" s="56">
        <f>VLOOKUP(Table91213[[#This Row],[Date]],'DB Details'!$A:$L,7)</f>
        <v>46.6</v>
      </c>
      <c r="H792" s="138">
        <f>VLOOKUP(Table91213[[#This Row],[Date]],'DB Details'!$A:$L,8)</f>
        <v>47</v>
      </c>
      <c r="I792" s="138">
        <f>VLOOKUP(Table91213[[#This Row],[Date]],'DB Details'!$A:$L,9)</f>
        <v>52.3</v>
      </c>
      <c r="J792" s="138">
        <f>VLOOKUP(Table91213[[#This Row],[Date]],'DB Details'!$A:$L,10)</f>
        <v>52.8</v>
      </c>
      <c r="K792" s="56">
        <f>VLOOKUP(Table91213[[#This Row],[Date]],'DB Details'!$A:$L,11)</f>
        <v>54.3</v>
      </c>
      <c r="L792" s="138">
        <f>VLOOKUP(Table91213[[#This Row],[Date]],'DB Details'!$A:$L,12)</f>
        <v>53.5</v>
      </c>
    </row>
    <row r="793" spans="1:12" x14ac:dyDescent="0.2">
      <c r="A793" s="54">
        <v>41487</v>
      </c>
      <c r="B793" s="72">
        <f>VLOOKUP(Table91213[[#This Row],[Date]],'DB Details'!$A:$L,2)</f>
        <v>62.7</v>
      </c>
      <c r="C793" s="56">
        <f>VLOOKUP(Table91213[[#This Row],[Date]],'DB Details'!$A:$L,3)</f>
        <v>57.6</v>
      </c>
      <c r="D793" s="70">
        <f>VLOOKUP(Table91213[[#This Row],[Date]],'DB Details'!$A:$L,4)</f>
        <v>46.4</v>
      </c>
      <c r="E793" s="138">
        <f>VLOOKUP(Table91213[[#This Row],[Date]],'DB Details'!$A:$L,5)</f>
        <v>52.8</v>
      </c>
      <c r="F793" s="138">
        <f>VLOOKUP(Table91213[[#This Row],[Date]],'DB Details'!$A:$L,6)</f>
        <v>61.7</v>
      </c>
      <c r="G793" s="56">
        <f>VLOOKUP(Table91213[[#This Row],[Date]],'DB Details'!$A:$L,7)</f>
        <v>42.4</v>
      </c>
      <c r="H793" s="138">
        <f>VLOOKUP(Table91213[[#This Row],[Date]],'DB Details'!$A:$L,8)</f>
        <v>47.5</v>
      </c>
      <c r="I793" s="138">
        <f>VLOOKUP(Table91213[[#This Row],[Date]],'DB Details'!$A:$L,9)</f>
        <v>52</v>
      </c>
      <c r="J793" s="138">
        <f>VLOOKUP(Table91213[[#This Row],[Date]],'DB Details'!$A:$L,10)</f>
        <v>54.2</v>
      </c>
      <c r="K793" s="56">
        <f>VLOOKUP(Table91213[[#This Row],[Date]],'DB Details'!$A:$L,11)</f>
        <v>55.3</v>
      </c>
      <c r="L793" s="138">
        <f>VLOOKUP(Table91213[[#This Row],[Date]],'DB Details'!$A:$L,12)</f>
        <v>55.9</v>
      </c>
    </row>
    <row r="794" spans="1:12" x14ac:dyDescent="0.2">
      <c r="A794" s="54">
        <v>41518</v>
      </c>
      <c r="B794" s="72">
        <f>VLOOKUP(Table91213[[#This Row],[Date]],'DB Details'!$A:$L,2)</f>
        <v>60.2</v>
      </c>
      <c r="C794" s="56">
        <f>VLOOKUP(Table91213[[#This Row],[Date]],'DB Details'!$A:$L,3)</f>
        <v>53.2</v>
      </c>
      <c r="D794" s="70">
        <f>VLOOKUP(Table91213[[#This Row],[Date]],'DB Details'!$A:$L,4)</f>
        <v>50.1</v>
      </c>
      <c r="E794" s="138">
        <f>VLOOKUP(Table91213[[#This Row],[Date]],'DB Details'!$A:$L,5)</f>
        <v>57.4</v>
      </c>
      <c r="F794" s="138">
        <f>VLOOKUP(Table91213[[#This Row],[Date]],'DB Details'!$A:$L,6)</f>
        <v>57.9</v>
      </c>
      <c r="G794" s="56">
        <f>VLOOKUP(Table91213[[#This Row],[Date]],'DB Details'!$A:$L,7)</f>
        <v>44</v>
      </c>
      <c r="H794" s="138">
        <f>VLOOKUP(Table91213[[#This Row],[Date]],'DB Details'!$A:$L,8)</f>
        <v>50</v>
      </c>
      <c r="I794" s="138">
        <f>VLOOKUP(Table91213[[#This Row],[Date]],'DB Details'!$A:$L,9)</f>
        <v>52.7</v>
      </c>
      <c r="J794" s="138">
        <f>VLOOKUP(Table91213[[#This Row],[Date]],'DB Details'!$A:$L,10)</f>
        <v>53.1</v>
      </c>
      <c r="K794" s="56">
        <f>VLOOKUP(Table91213[[#This Row],[Date]],'DB Details'!$A:$L,11)</f>
        <v>51.9</v>
      </c>
      <c r="L794" s="138">
        <f>VLOOKUP(Table91213[[#This Row],[Date]],'DB Details'!$A:$L,12)</f>
        <v>54.8</v>
      </c>
    </row>
    <row r="795" spans="1:12" x14ac:dyDescent="0.2">
      <c r="A795" s="54">
        <v>41548</v>
      </c>
      <c r="B795" s="72">
        <f>VLOOKUP(Table91213[[#This Row],[Date]],'DB Details'!$A:$L,2)</f>
        <v>57.9</v>
      </c>
      <c r="C795" s="56">
        <f>VLOOKUP(Table91213[[#This Row],[Date]],'DB Details'!$A:$L,3)</f>
        <v>54</v>
      </c>
      <c r="D795" s="70">
        <f>VLOOKUP(Table91213[[#This Row],[Date]],'DB Details'!$A:$L,4)</f>
        <v>51.2</v>
      </c>
      <c r="E795" s="138">
        <f>VLOOKUP(Table91213[[#This Row],[Date]],'DB Details'!$A:$L,5)</f>
        <v>55</v>
      </c>
      <c r="F795" s="138">
        <f>VLOOKUP(Table91213[[#This Row],[Date]],'DB Details'!$A:$L,6)</f>
        <v>58.5</v>
      </c>
      <c r="G795" s="56">
        <f>VLOOKUP(Table91213[[#This Row],[Date]],'DB Details'!$A:$L,7)</f>
        <v>46.7</v>
      </c>
      <c r="H795" s="138">
        <f>VLOOKUP(Table91213[[#This Row],[Date]],'DB Details'!$A:$L,8)</f>
        <v>52.5</v>
      </c>
      <c r="I795" s="138">
        <f>VLOOKUP(Table91213[[#This Row],[Date]],'DB Details'!$A:$L,9)</f>
        <v>53.6</v>
      </c>
      <c r="J795" s="138">
        <f>VLOOKUP(Table91213[[#This Row],[Date]],'DB Details'!$A:$L,10)</f>
        <v>53.6</v>
      </c>
      <c r="K795" s="56">
        <f>VLOOKUP(Table91213[[#This Row],[Date]],'DB Details'!$A:$L,11)</f>
        <v>56.3</v>
      </c>
      <c r="L795" s="138">
        <f>VLOOKUP(Table91213[[#This Row],[Date]],'DB Details'!$A:$L,12)</f>
        <v>55.3</v>
      </c>
    </row>
    <row r="796" spans="1:12" x14ac:dyDescent="0.2">
      <c r="A796" s="54">
        <v>41579</v>
      </c>
      <c r="B796" s="72">
        <f>VLOOKUP(Table91213[[#This Row],[Date]],'DB Details'!$A:$L,2)</f>
        <v>60.6</v>
      </c>
      <c r="C796" s="56">
        <f>VLOOKUP(Table91213[[#This Row],[Date]],'DB Details'!$A:$L,3)</f>
        <v>54.5</v>
      </c>
      <c r="D796" s="70">
        <f>VLOOKUP(Table91213[[#This Row],[Date]],'DB Details'!$A:$L,4)</f>
        <v>54.1</v>
      </c>
      <c r="E796" s="138">
        <f>VLOOKUP(Table91213[[#This Row],[Date]],'DB Details'!$A:$L,5)</f>
        <v>51.7</v>
      </c>
      <c r="F796" s="138">
        <f>VLOOKUP(Table91213[[#This Row],[Date]],'DB Details'!$A:$L,6)</f>
        <v>60.2</v>
      </c>
      <c r="G796" s="56">
        <f>VLOOKUP(Table91213[[#This Row],[Date]],'DB Details'!$A:$L,7)</f>
        <v>46.4</v>
      </c>
      <c r="H796" s="138">
        <f>VLOOKUP(Table91213[[#This Row],[Date]],'DB Details'!$A:$L,8)</f>
        <v>50.5</v>
      </c>
      <c r="I796" s="138">
        <f>VLOOKUP(Table91213[[#This Row],[Date]],'DB Details'!$A:$L,9)</f>
        <v>52.4</v>
      </c>
      <c r="J796" s="138">
        <f>VLOOKUP(Table91213[[#This Row],[Date]],'DB Details'!$A:$L,10)</f>
        <v>55.5</v>
      </c>
      <c r="K796" s="56">
        <f>VLOOKUP(Table91213[[#This Row],[Date]],'DB Details'!$A:$L,11)</f>
        <v>58.4</v>
      </c>
      <c r="L796" s="138">
        <f>VLOOKUP(Table91213[[#This Row],[Date]],'DB Details'!$A:$L,12)</f>
        <v>56.3</v>
      </c>
    </row>
    <row r="797" spans="1:12" x14ac:dyDescent="0.2">
      <c r="A797" s="54">
        <v>41609</v>
      </c>
      <c r="B797" s="72">
        <f>VLOOKUP(Table91213[[#This Row],[Date]],'DB Details'!$A:$L,2)</f>
        <v>65</v>
      </c>
      <c r="C797" s="56">
        <f>VLOOKUP(Table91213[[#This Row],[Date]],'DB Details'!$A:$L,3)</f>
        <v>56</v>
      </c>
      <c r="D797" s="70">
        <f>VLOOKUP(Table91213[[#This Row],[Date]],'DB Details'!$A:$L,4)</f>
        <v>51</v>
      </c>
      <c r="E797" s="138">
        <f>VLOOKUP(Table91213[[#This Row],[Date]],'DB Details'!$A:$L,5)</f>
        <v>51.7</v>
      </c>
      <c r="F797" s="138">
        <f>VLOOKUP(Table91213[[#This Row],[Date]],'DB Details'!$A:$L,6)</f>
        <v>60.1</v>
      </c>
      <c r="G797" s="56">
        <f>VLOOKUP(Table91213[[#This Row],[Date]],'DB Details'!$A:$L,7)</f>
        <v>46.4</v>
      </c>
      <c r="H797" s="138">
        <f>VLOOKUP(Table91213[[#This Row],[Date]],'DB Details'!$A:$L,8)</f>
        <v>47</v>
      </c>
      <c r="I797" s="138">
        <f>VLOOKUP(Table91213[[#This Row],[Date]],'DB Details'!$A:$L,9)</f>
        <v>53</v>
      </c>
      <c r="J797" s="138">
        <f>VLOOKUP(Table91213[[#This Row],[Date]],'DB Details'!$A:$L,10)</f>
        <v>52.9</v>
      </c>
      <c r="K797" s="56">
        <f>VLOOKUP(Table91213[[#This Row],[Date]],'DB Details'!$A:$L,11)</f>
        <v>55.2</v>
      </c>
      <c r="L797" s="138">
        <f>VLOOKUP(Table91213[[#This Row],[Date]],'DB Details'!$A:$L,12)</f>
        <v>55.9</v>
      </c>
    </row>
    <row r="798" spans="1:12" x14ac:dyDescent="0.2">
      <c r="A798" s="54">
        <v>41640</v>
      </c>
      <c r="B798" s="72">
        <f>VLOOKUP(Table91213[[#This Row],[Date]],'DB Details'!$A:$L,2)</f>
        <v>53.3</v>
      </c>
      <c r="C798" s="56">
        <f>VLOOKUP(Table91213[[#This Row],[Date]],'DB Details'!$A:$L,3)</f>
        <v>52.6</v>
      </c>
      <c r="D798" s="70">
        <f>VLOOKUP(Table91213[[#This Row],[Date]],'DB Details'!$A:$L,4)</f>
        <v>46.6</v>
      </c>
      <c r="E798" s="138">
        <f>VLOOKUP(Table91213[[#This Row],[Date]],'DB Details'!$A:$L,5)</f>
        <v>60.3</v>
      </c>
      <c r="F798" s="138">
        <f>VLOOKUP(Table91213[[#This Row],[Date]],'DB Details'!$A:$L,6)</f>
        <v>54.5</v>
      </c>
      <c r="G798" s="56">
        <f>VLOOKUP(Table91213[[#This Row],[Date]],'DB Details'!$A:$L,7)</f>
        <v>43.3</v>
      </c>
      <c r="H798" s="138">
        <f>VLOOKUP(Table91213[[#This Row],[Date]],'DB Details'!$A:$L,8)</f>
        <v>44</v>
      </c>
      <c r="I798" s="138">
        <f>VLOOKUP(Table91213[[#This Row],[Date]],'DB Details'!$A:$L,9)</f>
        <v>53.8</v>
      </c>
      <c r="J798" s="138">
        <f>VLOOKUP(Table91213[[#This Row],[Date]],'DB Details'!$A:$L,10)</f>
        <v>52.9</v>
      </c>
      <c r="K798" s="56">
        <f>VLOOKUP(Table91213[[#This Row],[Date]],'DB Details'!$A:$L,11)</f>
        <v>55.3</v>
      </c>
      <c r="L798" s="138">
        <f>VLOOKUP(Table91213[[#This Row],[Date]],'DB Details'!$A:$L,12)</f>
        <v>51.7</v>
      </c>
    </row>
    <row r="799" spans="1:12" x14ac:dyDescent="0.2">
      <c r="A799" s="54">
        <v>41671</v>
      </c>
      <c r="B799" s="72">
        <f>VLOOKUP(Table91213[[#This Row],[Date]],'DB Details'!$A:$L,2)</f>
        <v>57</v>
      </c>
      <c r="C799" s="56">
        <f>VLOOKUP(Table91213[[#This Row],[Date]],'DB Details'!$A:$L,3)</f>
        <v>53.1</v>
      </c>
      <c r="D799" s="70">
        <f>VLOOKUP(Table91213[[#This Row],[Date]],'DB Details'!$A:$L,4)</f>
        <v>50.5</v>
      </c>
      <c r="E799" s="138">
        <f>VLOOKUP(Table91213[[#This Row],[Date]],'DB Details'!$A:$L,5)</f>
        <v>59.8</v>
      </c>
      <c r="F799" s="138">
        <f>VLOOKUP(Table91213[[#This Row],[Date]],'DB Details'!$A:$L,6)</f>
        <v>52.3</v>
      </c>
      <c r="G799" s="56">
        <f>VLOOKUP(Table91213[[#This Row],[Date]],'DB Details'!$A:$L,7)</f>
        <v>47</v>
      </c>
      <c r="H799" s="138">
        <f>VLOOKUP(Table91213[[#This Row],[Date]],'DB Details'!$A:$L,8)</f>
        <v>52.5</v>
      </c>
      <c r="I799" s="138">
        <f>VLOOKUP(Table91213[[#This Row],[Date]],'DB Details'!$A:$L,9)</f>
        <v>57.1</v>
      </c>
      <c r="J799" s="138">
        <f>VLOOKUP(Table91213[[#This Row],[Date]],'DB Details'!$A:$L,10)</f>
        <v>54.1</v>
      </c>
      <c r="K799" s="56">
        <f>VLOOKUP(Table91213[[#This Row],[Date]],'DB Details'!$A:$L,11)</f>
        <v>52.7</v>
      </c>
      <c r="L799" s="138">
        <f>VLOOKUP(Table91213[[#This Row],[Date]],'DB Details'!$A:$L,12)</f>
        <v>54.6</v>
      </c>
    </row>
    <row r="800" spans="1:12" x14ac:dyDescent="0.2">
      <c r="A800" s="54">
        <v>41699</v>
      </c>
      <c r="B800" s="72">
        <f>VLOOKUP(Table91213[[#This Row],[Date]],'DB Details'!$A:$L,2)</f>
        <v>57</v>
      </c>
      <c r="C800" s="56">
        <f>VLOOKUP(Table91213[[#This Row],[Date]],'DB Details'!$A:$L,3)</f>
        <v>55.2</v>
      </c>
      <c r="D800" s="70">
        <f>VLOOKUP(Table91213[[#This Row],[Date]],'DB Details'!$A:$L,4)</f>
        <v>57</v>
      </c>
      <c r="E800" s="138">
        <f>VLOOKUP(Table91213[[#This Row],[Date]],'DB Details'!$A:$L,5)</f>
        <v>59</v>
      </c>
      <c r="F800" s="138">
        <f>VLOOKUP(Table91213[[#This Row],[Date]],'DB Details'!$A:$L,6)</f>
        <v>57.5</v>
      </c>
      <c r="G800" s="56">
        <f>VLOOKUP(Table91213[[#This Row],[Date]],'DB Details'!$A:$L,7)</f>
        <v>42.3</v>
      </c>
      <c r="H800" s="138">
        <f>VLOOKUP(Table91213[[#This Row],[Date]],'DB Details'!$A:$L,8)</f>
        <v>52.5</v>
      </c>
      <c r="I800" s="138">
        <f>VLOOKUP(Table91213[[#This Row],[Date]],'DB Details'!$A:$L,9)</f>
        <v>54.9</v>
      </c>
      <c r="J800" s="138">
        <f>VLOOKUP(Table91213[[#This Row],[Date]],'DB Details'!$A:$L,10)</f>
        <v>53.7</v>
      </c>
      <c r="K800" s="56">
        <f>VLOOKUP(Table91213[[#This Row],[Date]],'DB Details'!$A:$L,11)</f>
        <v>55.1</v>
      </c>
      <c r="L800" s="138">
        <f>VLOOKUP(Table91213[[#This Row],[Date]],'DB Details'!$A:$L,12)</f>
        <v>55.3</v>
      </c>
    </row>
    <row r="801" spans="1:12" x14ac:dyDescent="0.2">
      <c r="A801" s="54">
        <v>41730</v>
      </c>
      <c r="B801" s="72">
        <f>VLOOKUP(Table91213[[#This Row],[Date]],'DB Details'!$A:$L,2)</f>
        <v>56.4</v>
      </c>
      <c r="C801" s="56">
        <f>VLOOKUP(Table91213[[#This Row],[Date]],'DB Details'!$A:$L,3)</f>
        <v>58.4</v>
      </c>
      <c r="D801" s="70">
        <f>VLOOKUP(Table91213[[#This Row],[Date]],'DB Details'!$A:$L,4)</f>
        <v>54</v>
      </c>
      <c r="E801" s="138">
        <f>VLOOKUP(Table91213[[#This Row],[Date]],'DB Details'!$A:$L,5)</f>
        <v>55.9</v>
      </c>
      <c r="F801" s="138">
        <f>VLOOKUP(Table91213[[#This Row],[Date]],'DB Details'!$A:$L,6)</f>
        <v>56.5</v>
      </c>
      <c r="G801" s="56">
        <f>VLOOKUP(Table91213[[#This Row],[Date]],'DB Details'!$A:$L,7)</f>
        <v>42.8</v>
      </c>
      <c r="H801" s="138">
        <f>VLOOKUP(Table91213[[#This Row],[Date]],'DB Details'!$A:$L,8)</f>
        <v>53</v>
      </c>
      <c r="I801" s="138">
        <f>VLOOKUP(Table91213[[#This Row],[Date]],'DB Details'!$A:$L,9)</f>
        <v>56.1</v>
      </c>
      <c r="J801" s="138">
        <f>VLOOKUP(Table91213[[#This Row],[Date]],'DB Details'!$A:$L,10)</f>
        <v>56.8</v>
      </c>
      <c r="K801" s="56">
        <f>VLOOKUP(Table91213[[#This Row],[Date]],'DB Details'!$A:$L,11)</f>
        <v>57.5</v>
      </c>
      <c r="L801" s="138">
        <f>VLOOKUP(Table91213[[#This Row],[Date]],'DB Details'!$A:$L,12)</f>
        <v>55.7</v>
      </c>
    </row>
    <row r="802" spans="1:12" x14ac:dyDescent="0.2">
      <c r="A802" s="54">
        <v>41760</v>
      </c>
      <c r="B802" s="72">
        <f>VLOOKUP(Table91213[[#This Row],[Date]],'DB Details'!$A:$L,2)</f>
        <v>57.9</v>
      </c>
      <c r="C802" s="56">
        <f>VLOOKUP(Table91213[[#This Row],[Date]],'DB Details'!$A:$L,3)</f>
        <v>53.3</v>
      </c>
      <c r="D802" s="70">
        <f>VLOOKUP(Table91213[[#This Row],[Date]],'DB Details'!$A:$L,4)</f>
        <v>51.5</v>
      </c>
      <c r="E802" s="138">
        <f>VLOOKUP(Table91213[[#This Row],[Date]],'DB Details'!$A:$L,5)</f>
        <v>58.7</v>
      </c>
      <c r="F802" s="138">
        <f>VLOOKUP(Table91213[[#This Row],[Date]],'DB Details'!$A:$L,6)</f>
        <v>61.1</v>
      </c>
      <c r="G802" s="56">
        <f>VLOOKUP(Table91213[[#This Row],[Date]],'DB Details'!$A:$L,7)</f>
        <v>46.3</v>
      </c>
      <c r="H802" s="138">
        <f>VLOOKUP(Table91213[[#This Row],[Date]],'DB Details'!$A:$L,8)</f>
        <v>53</v>
      </c>
      <c r="I802" s="138">
        <f>VLOOKUP(Table91213[[#This Row],[Date]],'DB Details'!$A:$L,9)</f>
        <v>52.7</v>
      </c>
      <c r="J802" s="138">
        <f>VLOOKUP(Table91213[[#This Row],[Date]],'DB Details'!$A:$L,10)</f>
        <v>54.7</v>
      </c>
      <c r="K802" s="56">
        <f>VLOOKUP(Table91213[[#This Row],[Date]],'DB Details'!$A:$L,11)</f>
        <v>57.3</v>
      </c>
      <c r="L802" s="138">
        <f>VLOOKUP(Table91213[[#This Row],[Date]],'DB Details'!$A:$L,12)</f>
        <v>55.8</v>
      </c>
    </row>
    <row r="803" spans="1:12" x14ac:dyDescent="0.2">
      <c r="A803" s="54">
        <v>41791</v>
      </c>
      <c r="B803" s="72">
        <f>VLOOKUP(Table91213[[#This Row],[Date]],'DB Details'!$A:$L,2)</f>
        <v>56.4</v>
      </c>
      <c r="C803" s="56">
        <f>VLOOKUP(Table91213[[#This Row],[Date]],'DB Details'!$A:$L,3)</f>
        <v>56.3</v>
      </c>
      <c r="D803" s="70">
        <f>VLOOKUP(Table91213[[#This Row],[Date]],'DB Details'!$A:$L,4)</f>
        <v>46</v>
      </c>
      <c r="E803" s="138">
        <f>VLOOKUP(Table91213[[#This Row],[Date]],'DB Details'!$A:$L,5)</f>
        <v>57</v>
      </c>
      <c r="F803" s="138">
        <f>VLOOKUP(Table91213[[#This Row],[Date]],'DB Details'!$A:$L,6)</f>
        <v>59</v>
      </c>
      <c r="G803" s="56">
        <f>VLOOKUP(Table91213[[#This Row],[Date]],'DB Details'!$A:$L,7)</f>
        <v>47.8</v>
      </c>
      <c r="H803" s="138">
        <f>VLOOKUP(Table91213[[#This Row],[Date]],'DB Details'!$A:$L,8)</f>
        <v>53</v>
      </c>
      <c r="I803" s="138">
        <f>VLOOKUP(Table91213[[#This Row],[Date]],'DB Details'!$A:$L,9)</f>
        <v>53</v>
      </c>
      <c r="J803" s="138">
        <f>VLOOKUP(Table91213[[#This Row],[Date]],'DB Details'!$A:$L,10)</f>
        <v>52.9</v>
      </c>
      <c r="K803" s="56">
        <f>VLOOKUP(Table91213[[#This Row],[Date]],'DB Details'!$A:$L,11)</f>
        <v>54.5</v>
      </c>
      <c r="L803" s="138">
        <f>VLOOKUP(Table91213[[#This Row],[Date]],'DB Details'!$A:$L,12)</f>
        <v>54.9</v>
      </c>
    </row>
    <row r="804" spans="1:12" x14ac:dyDescent="0.2">
      <c r="A804" s="54">
        <v>41821</v>
      </c>
      <c r="B804" s="72">
        <f>VLOOKUP(Table91213[[#This Row],[Date]],'DB Details'!$A:$L,2)</f>
        <v>57.4</v>
      </c>
      <c r="C804" s="56">
        <f>VLOOKUP(Table91213[[#This Row],[Date]],'DB Details'!$A:$L,3)</f>
        <v>51.3</v>
      </c>
      <c r="D804" s="70">
        <f>VLOOKUP(Table91213[[#This Row],[Date]],'DB Details'!$A:$L,4)</f>
        <v>49.5</v>
      </c>
      <c r="E804" s="138">
        <f>VLOOKUP(Table91213[[#This Row],[Date]],'DB Details'!$A:$L,5)</f>
        <v>60.1</v>
      </c>
      <c r="F804" s="138">
        <f>VLOOKUP(Table91213[[#This Row],[Date]],'DB Details'!$A:$L,6)</f>
        <v>59.8</v>
      </c>
      <c r="G804" s="56">
        <f>VLOOKUP(Table91213[[#This Row],[Date]],'DB Details'!$A:$L,7)</f>
        <v>43</v>
      </c>
      <c r="H804" s="138">
        <f>VLOOKUP(Table91213[[#This Row],[Date]],'DB Details'!$A:$L,8)</f>
        <v>48.5</v>
      </c>
      <c r="I804" s="138">
        <f>VLOOKUP(Table91213[[#This Row],[Date]],'DB Details'!$A:$L,9)</f>
        <v>54.2</v>
      </c>
      <c r="J804" s="138">
        <f>VLOOKUP(Table91213[[#This Row],[Date]],'DB Details'!$A:$L,10)</f>
        <v>55.5</v>
      </c>
      <c r="K804" s="56">
        <f>VLOOKUP(Table91213[[#This Row],[Date]],'DB Details'!$A:$L,11)</f>
        <v>52.3</v>
      </c>
      <c r="L804" s="138">
        <f>VLOOKUP(Table91213[[#This Row],[Date]],'DB Details'!$A:$L,12)</f>
        <v>55.3</v>
      </c>
    </row>
    <row r="805" spans="1:12" x14ac:dyDescent="0.2">
      <c r="A805" s="54">
        <v>41852</v>
      </c>
      <c r="B805" s="72">
        <f>VLOOKUP(Table91213[[#This Row],[Date]],'DB Details'!$A:$L,2)</f>
        <v>65.099999999999994</v>
      </c>
      <c r="C805" s="56">
        <f>VLOOKUP(Table91213[[#This Row],[Date]],'DB Details'!$A:$L,3)</f>
        <v>56.5</v>
      </c>
      <c r="D805" s="70">
        <f>VLOOKUP(Table91213[[#This Row],[Date]],'DB Details'!$A:$L,4)</f>
        <v>53.6</v>
      </c>
      <c r="E805" s="138">
        <f>VLOOKUP(Table91213[[#This Row],[Date]],'DB Details'!$A:$L,5)</f>
        <v>56.9</v>
      </c>
      <c r="F805" s="138">
        <f>VLOOKUP(Table91213[[#This Row],[Date]],'DB Details'!$A:$L,6)</f>
        <v>62.2</v>
      </c>
      <c r="G805" s="56">
        <f>VLOOKUP(Table91213[[#This Row],[Date]],'DB Details'!$A:$L,7)</f>
        <v>50</v>
      </c>
      <c r="H805" s="138">
        <f>VLOOKUP(Table91213[[#This Row],[Date]],'DB Details'!$A:$L,8)</f>
        <v>52</v>
      </c>
      <c r="I805" s="138">
        <f>VLOOKUP(Table91213[[#This Row],[Date]],'DB Details'!$A:$L,9)</f>
        <v>54</v>
      </c>
      <c r="J805" s="138">
        <f>VLOOKUP(Table91213[[#This Row],[Date]],'DB Details'!$A:$L,10)</f>
        <v>57.6</v>
      </c>
      <c r="K805" s="56">
        <f>VLOOKUP(Table91213[[#This Row],[Date]],'DB Details'!$A:$L,11)</f>
        <v>56.3</v>
      </c>
      <c r="L805" s="138">
        <f>VLOOKUP(Table91213[[#This Row],[Date]],'DB Details'!$A:$L,12)</f>
        <v>58.2</v>
      </c>
    </row>
    <row r="806" spans="1:12" x14ac:dyDescent="0.2">
      <c r="A806" s="54">
        <v>41883</v>
      </c>
      <c r="B806" s="72">
        <f>VLOOKUP(Table91213[[#This Row],[Date]],'DB Details'!$A:$L,2)</f>
        <v>58</v>
      </c>
      <c r="C806" s="56">
        <f>VLOOKUP(Table91213[[#This Row],[Date]],'DB Details'!$A:$L,3)</f>
        <v>53.4</v>
      </c>
      <c r="D806" s="70">
        <f>VLOOKUP(Table91213[[#This Row],[Date]],'DB Details'!$A:$L,4)</f>
        <v>46.8</v>
      </c>
      <c r="E806" s="138">
        <f>VLOOKUP(Table91213[[#This Row],[Date]],'DB Details'!$A:$L,5)</f>
        <v>58.7</v>
      </c>
      <c r="F806" s="138">
        <f>VLOOKUP(Table91213[[#This Row],[Date]],'DB Details'!$A:$L,6)</f>
        <v>61.2</v>
      </c>
      <c r="G806" s="56">
        <f>VLOOKUP(Table91213[[#This Row],[Date]],'DB Details'!$A:$L,7)</f>
        <v>44.3</v>
      </c>
      <c r="H806" s="138">
        <f>VLOOKUP(Table91213[[#This Row],[Date]],'DB Details'!$A:$L,8)</f>
        <v>51.5</v>
      </c>
      <c r="I806" s="138">
        <f>VLOOKUP(Table91213[[#This Row],[Date]],'DB Details'!$A:$L,9)</f>
        <v>52.2</v>
      </c>
      <c r="J806" s="138">
        <f>VLOOKUP(Table91213[[#This Row],[Date]],'DB Details'!$A:$L,10)</f>
        <v>54.4</v>
      </c>
      <c r="K806" s="56">
        <f>VLOOKUP(Table91213[[#This Row],[Date]],'DB Details'!$A:$L,11)</f>
        <v>53.5</v>
      </c>
      <c r="L806" s="138">
        <f>VLOOKUP(Table91213[[#This Row],[Date]],'DB Details'!$A:$L,12)</f>
        <v>55.5</v>
      </c>
    </row>
    <row r="807" spans="1:12" x14ac:dyDescent="0.2">
      <c r="A807" s="54">
        <v>41913</v>
      </c>
      <c r="B807" s="72">
        <f>VLOOKUP(Table91213[[#This Row],[Date]],'DB Details'!$A:$L,2)</f>
        <v>60.7</v>
      </c>
      <c r="C807" s="56">
        <f>VLOOKUP(Table91213[[#This Row],[Date]],'DB Details'!$A:$L,3)</f>
        <v>53.8</v>
      </c>
      <c r="D807" s="70">
        <f>VLOOKUP(Table91213[[#This Row],[Date]],'DB Details'!$A:$L,4)</f>
        <v>52.5</v>
      </c>
      <c r="E807" s="138">
        <f>VLOOKUP(Table91213[[#This Row],[Date]],'DB Details'!$A:$L,5)</f>
        <v>52.7</v>
      </c>
      <c r="F807" s="138">
        <f>VLOOKUP(Table91213[[#This Row],[Date]],'DB Details'!$A:$L,6)</f>
        <v>61.4</v>
      </c>
      <c r="G807" s="56">
        <f>VLOOKUP(Table91213[[#This Row],[Date]],'DB Details'!$A:$L,7)</f>
        <v>47.1</v>
      </c>
      <c r="H807" s="138">
        <f>VLOOKUP(Table91213[[#This Row],[Date]],'DB Details'!$A:$L,8)</f>
        <v>52.5</v>
      </c>
      <c r="I807" s="138">
        <f>VLOOKUP(Table91213[[#This Row],[Date]],'DB Details'!$A:$L,9)</f>
        <v>54.5</v>
      </c>
      <c r="J807" s="138">
        <f>VLOOKUP(Table91213[[#This Row],[Date]],'DB Details'!$A:$L,10)</f>
        <v>54.2</v>
      </c>
      <c r="K807" s="56">
        <f>VLOOKUP(Table91213[[#This Row],[Date]],'DB Details'!$A:$L,11)</f>
        <v>52</v>
      </c>
      <c r="L807" s="138">
        <f>VLOOKUP(Table91213[[#This Row],[Date]],'DB Details'!$A:$L,12)</f>
        <v>56.8</v>
      </c>
    </row>
    <row r="808" spans="1:12" x14ac:dyDescent="0.2">
      <c r="A808" s="54">
        <v>41944</v>
      </c>
      <c r="B808" s="72">
        <f>VLOOKUP(Table91213[[#This Row],[Date]],'DB Details'!$A:$L,2)</f>
        <v>62.6</v>
      </c>
      <c r="C808" s="56">
        <f>VLOOKUP(Table91213[[#This Row],[Date]],'DB Details'!$A:$L,3)</f>
        <v>57.1</v>
      </c>
      <c r="D808" s="70">
        <f>VLOOKUP(Table91213[[#This Row],[Date]],'DB Details'!$A:$L,4)</f>
        <v>53.7</v>
      </c>
      <c r="E808" s="138">
        <f>VLOOKUP(Table91213[[#This Row],[Date]],'DB Details'!$A:$L,5)</f>
        <v>44.4</v>
      </c>
      <c r="F808" s="138">
        <f>VLOOKUP(Table91213[[#This Row],[Date]],'DB Details'!$A:$L,6)</f>
        <v>61.5</v>
      </c>
      <c r="G808" s="56">
        <f>VLOOKUP(Table91213[[#This Row],[Date]],'DB Details'!$A:$L,7)</f>
        <v>50.9</v>
      </c>
      <c r="H808" s="138">
        <f>VLOOKUP(Table91213[[#This Row],[Date]],'DB Details'!$A:$L,8)</f>
        <v>51.5</v>
      </c>
      <c r="I808" s="138">
        <f>VLOOKUP(Table91213[[#This Row],[Date]],'DB Details'!$A:$L,9)</f>
        <v>55.4</v>
      </c>
      <c r="J808" s="138">
        <f>VLOOKUP(Table91213[[#This Row],[Date]],'DB Details'!$A:$L,10)</f>
        <v>54.5</v>
      </c>
      <c r="K808" s="56">
        <f>VLOOKUP(Table91213[[#This Row],[Date]],'DB Details'!$A:$L,11)</f>
        <v>54.5</v>
      </c>
      <c r="L808" s="138">
        <f>VLOOKUP(Table91213[[#This Row],[Date]],'DB Details'!$A:$L,12)</f>
        <v>57</v>
      </c>
    </row>
    <row r="809" spans="1:12" x14ac:dyDescent="0.2">
      <c r="A809" s="54">
        <v>41974</v>
      </c>
      <c r="B809" s="72">
        <f>VLOOKUP(Table91213[[#This Row],[Date]],'DB Details'!$A:$L,2)</f>
        <v>57</v>
      </c>
      <c r="C809" s="56">
        <f>VLOOKUP(Table91213[[#This Row],[Date]],'DB Details'!$A:$L,3)</f>
        <v>55.3</v>
      </c>
      <c r="D809" s="70">
        <f>VLOOKUP(Table91213[[#This Row],[Date]],'DB Details'!$A:$L,4)</f>
        <v>52</v>
      </c>
      <c r="E809" s="138">
        <f>VLOOKUP(Table91213[[#This Row],[Date]],'DB Details'!$A:$L,5)</f>
        <v>37.799999999999997</v>
      </c>
      <c r="F809" s="138">
        <f>VLOOKUP(Table91213[[#This Row],[Date]],'DB Details'!$A:$L,6)</f>
        <v>57</v>
      </c>
      <c r="G809" s="56">
        <f>VLOOKUP(Table91213[[#This Row],[Date]],'DB Details'!$A:$L,7)</f>
        <v>45.8</v>
      </c>
      <c r="H809" s="138">
        <f>VLOOKUP(Table91213[[#This Row],[Date]],'DB Details'!$A:$L,8)</f>
        <v>45.5</v>
      </c>
      <c r="I809" s="138">
        <f>VLOOKUP(Table91213[[#This Row],[Date]],'DB Details'!$A:$L,9)</f>
        <v>56.9</v>
      </c>
      <c r="J809" s="138">
        <f>VLOOKUP(Table91213[[#This Row],[Date]],'DB Details'!$A:$L,10)</f>
        <v>57.1</v>
      </c>
      <c r="K809" s="56">
        <f>VLOOKUP(Table91213[[#This Row],[Date]],'DB Details'!$A:$L,11)</f>
        <v>51.9</v>
      </c>
      <c r="L809" s="138">
        <f>VLOOKUP(Table91213[[#This Row],[Date]],'DB Details'!$A:$L,12)</f>
        <v>54.7</v>
      </c>
    </row>
    <row r="810" spans="1:12" x14ac:dyDescent="0.2">
      <c r="A810" s="54">
        <v>42005</v>
      </c>
      <c r="B810" s="72">
        <f>VLOOKUP(Table91213[[#This Row],[Date]],'DB Details'!$A:$L,2)</f>
        <v>54.5</v>
      </c>
      <c r="C810" s="56">
        <f>VLOOKUP(Table91213[[#This Row],[Date]],'DB Details'!$A:$L,3)</f>
        <v>55.3</v>
      </c>
      <c r="D810" s="70">
        <f>VLOOKUP(Table91213[[#This Row],[Date]],'DB Details'!$A:$L,4)</f>
        <v>45.8</v>
      </c>
      <c r="E810" s="138">
        <f>VLOOKUP(Table91213[[#This Row],[Date]],'DB Details'!$A:$L,5)</f>
        <v>35.1</v>
      </c>
      <c r="F810" s="138">
        <f>VLOOKUP(Table91213[[#This Row],[Date]],'DB Details'!$A:$L,6)</f>
        <v>57.2</v>
      </c>
      <c r="G810" s="56">
        <f>VLOOKUP(Table91213[[#This Row],[Date]],'DB Details'!$A:$L,7)</f>
        <v>42.5</v>
      </c>
      <c r="H810" s="138">
        <f>VLOOKUP(Table91213[[#This Row],[Date]],'DB Details'!$A:$L,8)</f>
        <v>51</v>
      </c>
      <c r="I810" s="138">
        <f>VLOOKUP(Table91213[[#This Row],[Date]],'DB Details'!$A:$L,9)</f>
        <v>53.3</v>
      </c>
      <c r="J810" s="138">
        <f>VLOOKUP(Table91213[[#This Row],[Date]],'DB Details'!$A:$L,10)</f>
        <v>54.6</v>
      </c>
      <c r="K810" s="56">
        <f>VLOOKUP(Table91213[[#This Row],[Date]],'DB Details'!$A:$L,11)</f>
        <v>50.3</v>
      </c>
      <c r="L810" s="138">
        <f>VLOOKUP(Table91213[[#This Row],[Date]],'DB Details'!$A:$L,12)</f>
        <v>53.9</v>
      </c>
    </row>
    <row r="811" spans="1:12" x14ac:dyDescent="0.2">
      <c r="A811" s="54">
        <v>42036</v>
      </c>
      <c r="B811" s="72">
        <f>VLOOKUP(Table91213[[#This Row],[Date]],'DB Details'!$A:$L,2)</f>
        <v>53.5</v>
      </c>
      <c r="C811" s="56">
        <f>VLOOKUP(Table91213[[#This Row],[Date]],'DB Details'!$A:$L,3)</f>
        <v>53.1</v>
      </c>
      <c r="D811" s="70">
        <f>VLOOKUP(Table91213[[#This Row],[Date]],'DB Details'!$A:$L,4)</f>
        <v>50.1</v>
      </c>
      <c r="E811" s="138">
        <f>VLOOKUP(Table91213[[#This Row],[Date]],'DB Details'!$A:$L,5)</f>
        <v>35.200000000000003</v>
      </c>
      <c r="F811" s="138">
        <f>VLOOKUP(Table91213[[#This Row],[Date]],'DB Details'!$A:$L,6)</f>
        <v>54</v>
      </c>
      <c r="G811" s="56">
        <f>VLOOKUP(Table91213[[#This Row],[Date]],'DB Details'!$A:$L,7)</f>
        <v>47.1</v>
      </c>
      <c r="H811" s="138">
        <f>VLOOKUP(Table91213[[#This Row],[Date]],'DB Details'!$A:$L,8)</f>
        <v>52.5</v>
      </c>
      <c r="I811" s="138">
        <f>VLOOKUP(Table91213[[#This Row],[Date]],'DB Details'!$A:$L,9)</f>
        <v>54.4</v>
      </c>
      <c r="J811" s="138">
        <f>VLOOKUP(Table91213[[#This Row],[Date]],'DB Details'!$A:$L,10)</f>
        <v>51.7</v>
      </c>
      <c r="K811" s="56">
        <f>VLOOKUP(Table91213[[#This Row],[Date]],'DB Details'!$A:$L,11)</f>
        <v>48.9</v>
      </c>
      <c r="L811" s="138">
        <f>VLOOKUP(Table91213[[#This Row],[Date]],'DB Details'!$A:$L,12)</f>
        <v>53</v>
      </c>
    </row>
    <row r="812" spans="1:12" x14ac:dyDescent="0.2">
      <c r="A812" s="54">
        <v>42064</v>
      </c>
      <c r="B812" s="72">
        <f>VLOOKUP(Table91213[[#This Row],[Date]],'DB Details'!$A:$L,2)</f>
        <v>52.2</v>
      </c>
      <c r="C812" s="56">
        <f>VLOOKUP(Table91213[[#This Row],[Date]],'DB Details'!$A:$L,3)</f>
        <v>51.4</v>
      </c>
      <c r="D812" s="70">
        <f>VLOOKUP(Table91213[[#This Row],[Date]],'DB Details'!$A:$L,4)</f>
        <v>47.4</v>
      </c>
      <c r="E812" s="138">
        <f>VLOOKUP(Table91213[[#This Row],[Date]],'DB Details'!$A:$L,5)</f>
        <v>40.1</v>
      </c>
      <c r="F812" s="138">
        <f>VLOOKUP(Table91213[[#This Row],[Date]],'DB Details'!$A:$L,6)</f>
        <v>53.6</v>
      </c>
      <c r="G812" s="56">
        <f>VLOOKUP(Table91213[[#This Row],[Date]],'DB Details'!$A:$L,7)</f>
        <v>46.5</v>
      </c>
      <c r="H812" s="138">
        <f>VLOOKUP(Table91213[[#This Row],[Date]],'DB Details'!$A:$L,8)</f>
        <v>51.5</v>
      </c>
      <c r="I812" s="138">
        <f>VLOOKUP(Table91213[[#This Row],[Date]],'DB Details'!$A:$L,9)</f>
        <v>51</v>
      </c>
      <c r="J812" s="138">
        <f>VLOOKUP(Table91213[[#This Row],[Date]],'DB Details'!$A:$L,10)</f>
        <v>51</v>
      </c>
      <c r="K812" s="56">
        <f>VLOOKUP(Table91213[[#This Row],[Date]],'DB Details'!$A:$L,11)</f>
        <v>47.3</v>
      </c>
      <c r="L812" s="138">
        <f>VLOOKUP(Table91213[[#This Row],[Date]],'DB Details'!$A:$L,12)</f>
        <v>51.8</v>
      </c>
    </row>
    <row r="813" spans="1:12" x14ac:dyDescent="0.2">
      <c r="A813" s="54">
        <v>42095</v>
      </c>
      <c r="B813" s="72">
        <f>VLOOKUP(Table91213[[#This Row],[Date]],'DB Details'!$A:$L,2)</f>
        <v>52.9</v>
      </c>
      <c r="C813" s="56">
        <f>VLOOKUP(Table91213[[#This Row],[Date]],'DB Details'!$A:$L,3)</f>
        <v>52.8</v>
      </c>
      <c r="D813" s="70">
        <f>VLOOKUP(Table91213[[#This Row],[Date]],'DB Details'!$A:$L,4)</f>
        <v>48.2</v>
      </c>
      <c r="E813" s="138">
        <f>VLOOKUP(Table91213[[#This Row],[Date]],'DB Details'!$A:$L,5)</f>
        <v>41.6</v>
      </c>
      <c r="F813" s="138">
        <f>VLOOKUP(Table91213[[#This Row],[Date]],'DB Details'!$A:$L,6)</f>
        <v>55.3</v>
      </c>
      <c r="G813" s="56">
        <f>VLOOKUP(Table91213[[#This Row],[Date]],'DB Details'!$A:$L,7)</f>
        <v>44.1</v>
      </c>
      <c r="H813" s="138">
        <f>VLOOKUP(Table91213[[#This Row],[Date]],'DB Details'!$A:$L,8)</f>
        <v>49.5</v>
      </c>
      <c r="I813" s="138">
        <f>VLOOKUP(Table91213[[#This Row],[Date]],'DB Details'!$A:$L,9)</f>
        <v>50.5</v>
      </c>
      <c r="J813" s="138">
        <f>VLOOKUP(Table91213[[#This Row],[Date]],'DB Details'!$A:$L,10)</f>
        <v>49.7</v>
      </c>
      <c r="K813" s="56">
        <f>VLOOKUP(Table91213[[#This Row],[Date]],'DB Details'!$A:$L,11)</f>
        <v>51</v>
      </c>
      <c r="L813" s="138">
        <f>VLOOKUP(Table91213[[#This Row],[Date]],'DB Details'!$A:$L,12)</f>
        <v>51.6</v>
      </c>
    </row>
    <row r="814" spans="1:12" x14ac:dyDescent="0.2">
      <c r="A814" s="54">
        <v>42125</v>
      </c>
      <c r="B814" s="72">
        <f>VLOOKUP(Table91213[[#This Row],[Date]],'DB Details'!$A:$L,2)</f>
        <v>53.9</v>
      </c>
      <c r="C814" s="56">
        <f>VLOOKUP(Table91213[[#This Row],[Date]],'DB Details'!$A:$L,3)</f>
        <v>54.5</v>
      </c>
      <c r="D814" s="70">
        <f>VLOOKUP(Table91213[[#This Row],[Date]],'DB Details'!$A:$L,4)</f>
        <v>52.9</v>
      </c>
      <c r="E814" s="138">
        <f>VLOOKUP(Table91213[[#This Row],[Date]],'DB Details'!$A:$L,5)</f>
        <v>49</v>
      </c>
      <c r="F814" s="138">
        <f>VLOOKUP(Table91213[[#This Row],[Date]],'DB Details'!$A:$L,6)</f>
        <v>55.2</v>
      </c>
      <c r="G814" s="56">
        <f>VLOOKUP(Table91213[[#This Row],[Date]],'DB Details'!$A:$L,7)</f>
        <v>44.1</v>
      </c>
      <c r="H814" s="138">
        <f>VLOOKUP(Table91213[[#This Row],[Date]],'DB Details'!$A:$L,8)</f>
        <v>51.5</v>
      </c>
      <c r="I814" s="138">
        <f>VLOOKUP(Table91213[[#This Row],[Date]],'DB Details'!$A:$L,9)</f>
        <v>51.5</v>
      </c>
      <c r="J814" s="138">
        <f>VLOOKUP(Table91213[[#This Row],[Date]],'DB Details'!$A:$L,10)</f>
        <v>52.6</v>
      </c>
      <c r="K814" s="56">
        <f>VLOOKUP(Table91213[[#This Row],[Date]],'DB Details'!$A:$L,11)</f>
        <v>50.1</v>
      </c>
      <c r="L814" s="138">
        <f>VLOOKUP(Table91213[[#This Row],[Date]],'DB Details'!$A:$L,12)</f>
        <v>52.9</v>
      </c>
    </row>
    <row r="815" spans="1:12" x14ac:dyDescent="0.2">
      <c r="A815" s="54">
        <v>42156</v>
      </c>
      <c r="B815" s="72">
        <f>VLOOKUP(Table91213[[#This Row],[Date]],'DB Details'!$A:$L,2)</f>
        <v>52.8</v>
      </c>
      <c r="C815" s="56">
        <f>VLOOKUP(Table91213[[#This Row],[Date]],'DB Details'!$A:$L,3)</f>
        <v>53.5</v>
      </c>
      <c r="D815" s="70">
        <f>VLOOKUP(Table91213[[#This Row],[Date]],'DB Details'!$A:$L,4)</f>
        <v>45.2</v>
      </c>
      <c r="E815" s="138">
        <f>VLOOKUP(Table91213[[#This Row],[Date]],'DB Details'!$A:$L,5)</f>
        <v>49.7</v>
      </c>
      <c r="F815" s="138">
        <f>VLOOKUP(Table91213[[#This Row],[Date]],'DB Details'!$A:$L,6)</f>
        <v>52.5</v>
      </c>
      <c r="G815" s="56">
        <f>VLOOKUP(Table91213[[#This Row],[Date]],'DB Details'!$A:$L,7)</f>
        <v>49.7</v>
      </c>
      <c r="H815" s="138">
        <f>VLOOKUP(Table91213[[#This Row],[Date]],'DB Details'!$A:$L,8)</f>
        <v>53</v>
      </c>
      <c r="I815" s="138">
        <f>VLOOKUP(Table91213[[#This Row],[Date]],'DB Details'!$A:$L,9)</f>
        <v>49.2</v>
      </c>
      <c r="J815" s="138">
        <f>VLOOKUP(Table91213[[#This Row],[Date]],'DB Details'!$A:$L,10)</f>
        <v>54.2</v>
      </c>
      <c r="K815" s="56">
        <f>VLOOKUP(Table91213[[#This Row],[Date]],'DB Details'!$A:$L,11)</f>
        <v>48.8</v>
      </c>
      <c r="L815" s="138">
        <f>VLOOKUP(Table91213[[#This Row],[Date]],'DB Details'!$A:$L,12)</f>
        <v>52.3</v>
      </c>
    </row>
    <row r="816" spans="1:12" x14ac:dyDescent="0.2">
      <c r="A816" s="54">
        <v>42186</v>
      </c>
      <c r="B816" s="72">
        <f>VLOOKUP(Table91213[[#This Row],[Date]],'DB Details'!$A:$L,2)</f>
        <v>52.8</v>
      </c>
      <c r="C816" s="56">
        <f>VLOOKUP(Table91213[[#This Row],[Date]],'DB Details'!$A:$L,3)</f>
        <v>51.8</v>
      </c>
      <c r="D816" s="70">
        <f>VLOOKUP(Table91213[[#This Row],[Date]],'DB Details'!$A:$L,4)</f>
        <v>43.6</v>
      </c>
      <c r="E816" s="138">
        <f>VLOOKUP(Table91213[[#This Row],[Date]],'DB Details'!$A:$L,5)</f>
        <v>45.1</v>
      </c>
      <c r="F816" s="138">
        <f>VLOOKUP(Table91213[[#This Row],[Date]],'DB Details'!$A:$L,6)</f>
        <v>54</v>
      </c>
      <c r="G816" s="56">
        <f>VLOOKUP(Table91213[[#This Row],[Date]],'DB Details'!$A:$L,7)</f>
        <v>43.3</v>
      </c>
      <c r="H816" s="138">
        <f>VLOOKUP(Table91213[[#This Row],[Date]],'DB Details'!$A:$L,8)</f>
        <v>49.5</v>
      </c>
      <c r="I816" s="138">
        <f>VLOOKUP(Table91213[[#This Row],[Date]],'DB Details'!$A:$L,9)</f>
        <v>50.2</v>
      </c>
      <c r="J816" s="138">
        <f>VLOOKUP(Table91213[[#This Row],[Date]],'DB Details'!$A:$L,10)</f>
        <v>52</v>
      </c>
      <c r="K816" s="56">
        <f>VLOOKUP(Table91213[[#This Row],[Date]],'DB Details'!$A:$L,11)</f>
        <v>48.2</v>
      </c>
      <c r="L816" s="138">
        <f>VLOOKUP(Table91213[[#This Row],[Date]],'DB Details'!$A:$L,12)</f>
        <v>51.9</v>
      </c>
    </row>
    <row r="817" spans="1:12" x14ac:dyDescent="0.2">
      <c r="A817" s="54">
        <v>42217</v>
      </c>
      <c r="B817" s="72">
        <f>VLOOKUP(Table91213[[#This Row],[Date]],'DB Details'!$A:$L,2)</f>
        <v>52.5</v>
      </c>
      <c r="C817" s="56">
        <f>VLOOKUP(Table91213[[#This Row],[Date]],'DB Details'!$A:$L,3)</f>
        <v>52.2</v>
      </c>
      <c r="D817" s="70">
        <f>VLOOKUP(Table91213[[#This Row],[Date]],'DB Details'!$A:$L,4)</f>
        <v>46.6</v>
      </c>
      <c r="E817" s="138">
        <f>VLOOKUP(Table91213[[#This Row],[Date]],'DB Details'!$A:$L,5)</f>
        <v>38.799999999999997</v>
      </c>
      <c r="F817" s="138">
        <f>VLOOKUP(Table91213[[#This Row],[Date]],'DB Details'!$A:$L,6)</f>
        <v>53.5</v>
      </c>
      <c r="G817" s="56">
        <f>VLOOKUP(Table91213[[#This Row],[Date]],'DB Details'!$A:$L,7)</f>
        <v>53.5</v>
      </c>
      <c r="H817" s="138">
        <f>VLOOKUP(Table91213[[#This Row],[Date]],'DB Details'!$A:$L,8)</f>
        <v>48.5</v>
      </c>
      <c r="I817" s="138">
        <f>VLOOKUP(Table91213[[#This Row],[Date]],'DB Details'!$A:$L,9)</f>
        <v>50.3</v>
      </c>
      <c r="J817" s="138">
        <f>VLOOKUP(Table91213[[#This Row],[Date]],'DB Details'!$A:$L,10)</f>
        <v>49</v>
      </c>
      <c r="K817" s="56">
        <f>VLOOKUP(Table91213[[#This Row],[Date]],'DB Details'!$A:$L,11)</f>
        <v>47.2</v>
      </c>
      <c r="L817" s="138">
        <f>VLOOKUP(Table91213[[#This Row],[Date]],'DB Details'!$A:$L,12)</f>
        <v>50.8</v>
      </c>
    </row>
    <row r="818" spans="1:12" x14ac:dyDescent="0.2">
      <c r="A818" s="54">
        <v>42248</v>
      </c>
      <c r="B818" s="72">
        <f>VLOOKUP(Table91213[[#This Row],[Date]],'DB Details'!$A:$L,2)</f>
        <v>49.9</v>
      </c>
      <c r="C818" s="56">
        <f>VLOOKUP(Table91213[[#This Row],[Date]],'DB Details'!$A:$L,3)</f>
        <v>50.2</v>
      </c>
      <c r="D818" s="70">
        <f>VLOOKUP(Table91213[[#This Row],[Date]],'DB Details'!$A:$L,4)</f>
        <v>40.700000000000003</v>
      </c>
      <c r="E818" s="138">
        <f>VLOOKUP(Table91213[[#This Row],[Date]],'DB Details'!$A:$L,5)</f>
        <v>37.6</v>
      </c>
      <c r="F818" s="138">
        <f>VLOOKUP(Table91213[[#This Row],[Date]],'DB Details'!$A:$L,6)</f>
        <v>51.5</v>
      </c>
      <c r="G818" s="56">
        <f>VLOOKUP(Table91213[[#This Row],[Date]],'DB Details'!$A:$L,7)</f>
        <v>54.1</v>
      </c>
      <c r="H818" s="138">
        <f>VLOOKUP(Table91213[[#This Row],[Date]],'DB Details'!$A:$L,8)</f>
        <v>48.5</v>
      </c>
      <c r="I818" s="138">
        <f>VLOOKUP(Table91213[[#This Row],[Date]],'DB Details'!$A:$L,9)</f>
        <v>49.7</v>
      </c>
      <c r="J818" s="138">
        <f>VLOOKUP(Table91213[[#This Row],[Date]],'DB Details'!$A:$L,10)</f>
        <v>50</v>
      </c>
      <c r="K818" s="56">
        <f>VLOOKUP(Table91213[[#This Row],[Date]],'DB Details'!$A:$L,11)</f>
        <v>45.7</v>
      </c>
      <c r="L818" s="138">
        <f>VLOOKUP(Table91213[[#This Row],[Date]],'DB Details'!$A:$L,12)</f>
        <v>50.1</v>
      </c>
    </row>
    <row r="819" spans="1:12" x14ac:dyDescent="0.2">
      <c r="A819" s="54">
        <v>42278</v>
      </c>
      <c r="B819" s="72">
        <f>VLOOKUP(Table91213[[#This Row],[Date]],'DB Details'!$A:$L,2)</f>
        <v>52.5</v>
      </c>
      <c r="C819" s="56">
        <f>VLOOKUP(Table91213[[#This Row],[Date]],'DB Details'!$A:$L,3)</f>
        <v>48.8</v>
      </c>
      <c r="D819" s="70">
        <f>VLOOKUP(Table91213[[#This Row],[Date]],'DB Details'!$A:$L,4)</f>
        <v>44.4</v>
      </c>
      <c r="E819" s="138">
        <f>VLOOKUP(Table91213[[#This Row],[Date]],'DB Details'!$A:$L,5)</f>
        <v>39.799999999999997</v>
      </c>
      <c r="F819" s="138">
        <f>VLOOKUP(Table91213[[#This Row],[Date]],'DB Details'!$A:$L,6)</f>
        <v>53.4</v>
      </c>
      <c r="G819" s="56">
        <f>VLOOKUP(Table91213[[#This Row],[Date]],'DB Details'!$A:$L,7)</f>
        <v>51.6</v>
      </c>
      <c r="H819" s="138">
        <f>VLOOKUP(Table91213[[#This Row],[Date]],'DB Details'!$A:$L,8)</f>
        <v>46.5</v>
      </c>
      <c r="I819" s="138">
        <f>VLOOKUP(Table91213[[#This Row],[Date]],'DB Details'!$A:$L,9)</f>
        <v>49.7</v>
      </c>
      <c r="J819" s="138">
        <f>VLOOKUP(Table91213[[#This Row],[Date]],'DB Details'!$A:$L,10)</f>
        <v>45.6</v>
      </c>
      <c r="K819" s="56">
        <f>VLOOKUP(Table91213[[#This Row],[Date]],'DB Details'!$A:$L,11)</f>
        <v>49.1</v>
      </c>
      <c r="L819" s="138">
        <f>VLOOKUP(Table91213[[#This Row],[Date]],'DB Details'!$A:$L,12)</f>
        <v>49.6</v>
      </c>
    </row>
    <row r="820" spans="1:12" x14ac:dyDescent="0.2">
      <c r="A820" s="54">
        <v>42309</v>
      </c>
      <c r="B820" s="72">
        <f>VLOOKUP(Table91213[[#This Row],[Date]],'DB Details'!$A:$L,2)</f>
        <v>50.4</v>
      </c>
      <c r="C820" s="56">
        <f>VLOOKUP(Table91213[[#This Row],[Date]],'DB Details'!$A:$L,3)</f>
        <v>49.4</v>
      </c>
      <c r="D820" s="70">
        <f>VLOOKUP(Table91213[[#This Row],[Date]],'DB Details'!$A:$L,4)</f>
        <v>43.3</v>
      </c>
      <c r="E820" s="138">
        <f>VLOOKUP(Table91213[[#This Row],[Date]],'DB Details'!$A:$L,5)</f>
        <v>35.700000000000003</v>
      </c>
      <c r="F820" s="138">
        <f>VLOOKUP(Table91213[[#This Row],[Date]],'DB Details'!$A:$L,6)</f>
        <v>49.5</v>
      </c>
      <c r="G820" s="56">
        <f>VLOOKUP(Table91213[[#This Row],[Date]],'DB Details'!$A:$L,7)</f>
        <v>50.8</v>
      </c>
      <c r="H820" s="138">
        <f>VLOOKUP(Table91213[[#This Row],[Date]],'DB Details'!$A:$L,8)</f>
        <v>43</v>
      </c>
      <c r="I820" s="138">
        <f>VLOOKUP(Table91213[[#This Row],[Date]],'DB Details'!$A:$L,9)</f>
        <v>49.8</v>
      </c>
      <c r="J820" s="138">
        <f>VLOOKUP(Table91213[[#This Row],[Date]],'DB Details'!$A:$L,10)</f>
        <v>51.5</v>
      </c>
      <c r="K820" s="56">
        <f>VLOOKUP(Table91213[[#This Row],[Date]],'DB Details'!$A:$L,11)</f>
        <v>46.9</v>
      </c>
      <c r="L820" s="138">
        <f>VLOOKUP(Table91213[[#This Row],[Date]],'DB Details'!$A:$L,12)</f>
        <v>49.1</v>
      </c>
    </row>
    <row r="821" spans="1:12" x14ac:dyDescent="0.2">
      <c r="A821" s="54">
        <v>42339</v>
      </c>
      <c r="B821" s="72">
        <f>VLOOKUP(Table91213[[#This Row],[Date]],'DB Details'!$A:$L,2)</f>
        <v>49.7</v>
      </c>
      <c r="C821" s="56">
        <f>VLOOKUP(Table91213[[#This Row],[Date]],'DB Details'!$A:$L,3)</f>
        <v>46</v>
      </c>
      <c r="D821" s="70">
        <f>VLOOKUP(Table91213[[#This Row],[Date]],'DB Details'!$A:$L,4)</f>
        <v>41.7</v>
      </c>
      <c r="E821" s="138">
        <f>VLOOKUP(Table91213[[#This Row],[Date]],'DB Details'!$A:$L,5)</f>
        <v>33.9</v>
      </c>
      <c r="F821" s="138">
        <f>VLOOKUP(Table91213[[#This Row],[Date]],'DB Details'!$A:$L,6)</f>
        <v>49.7</v>
      </c>
      <c r="G821" s="56">
        <f>VLOOKUP(Table91213[[#This Row],[Date]],'DB Details'!$A:$L,7)</f>
        <v>49.4</v>
      </c>
      <c r="H821" s="138">
        <f>VLOOKUP(Table91213[[#This Row],[Date]],'DB Details'!$A:$L,8)</f>
        <v>43.5</v>
      </c>
      <c r="I821" s="138">
        <f>VLOOKUP(Table91213[[#This Row],[Date]],'DB Details'!$A:$L,9)</f>
        <v>49.8</v>
      </c>
      <c r="J821" s="138">
        <f>VLOOKUP(Table91213[[#This Row],[Date]],'DB Details'!$A:$L,10)</f>
        <v>46.8</v>
      </c>
      <c r="K821" s="56">
        <f>VLOOKUP(Table91213[[#This Row],[Date]],'DB Details'!$A:$L,11)</f>
        <v>51.2</v>
      </c>
      <c r="L821" s="138">
        <f>VLOOKUP(Table91213[[#This Row],[Date]],'DB Details'!$A:$L,12)</f>
        <v>48.4</v>
      </c>
    </row>
    <row r="822" spans="1:12" x14ac:dyDescent="0.2">
      <c r="A822" s="54">
        <v>42370</v>
      </c>
      <c r="B822" s="72">
        <f>VLOOKUP(Table91213[[#This Row],[Date]],'DB Details'!$A:$L,2)</f>
        <v>50.6</v>
      </c>
      <c r="C822" s="56">
        <f>VLOOKUP(Table91213[[#This Row],[Date]],'DB Details'!$A:$L,3)</f>
        <v>51.4</v>
      </c>
      <c r="D822" s="70">
        <f>VLOOKUP(Table91213[[#This Row],[Date]],'DB Details'!$A:$L,4)</f>
        <v>42.6</v>
      </c>
      <c r="E822" s="138">
        <f>VLOOKUP(Table91213[[#This Row],[Date]],'DB Details'!$A:$L,5)</f>
        <v>33.9</v>
      </c>
      <c r="F822" s="138">
        <f>VLOOKUP(Table91213[[#This Row],[Date]],'DB Details'!$A:$L,6)</f>
        <v>49.9</v>
      </c>
      <c r="G822" s="56">
        <f>VLOOKUP(Table91213[[#This Row],[Date]],'DB Details'!$A:$L,7)</f>
        <v>50.4</v>
      </c>
      <c r="H822" s="138">
        <f>VLOOKUP(Table91213[[#This Row],[Date]],'DB Details'!$A:$L,8)</f>
        <v>43.5</v>
      </c>
      <c r="I822" s="138">
        <f>VLOOKUP(Table91213[[#This Row],[Date]],'DB Details'!$A:$L,9)</f>
        <v>50</v>
      </c>
      <c r="J822" s="138">
        <f>VLOOKUP(Table91213[[#This Row],[Date]],'DB Details'!$A:$L,10)</f>
        <v>44.2</v>
      </c>
      <c r="K822" s="56">
        <f>VLOOKUP(Table91213[[#This Row],[Date]],'DB Details'!$A:$L,11)</f>
        <v>46.7</v>
      </c>
      <c r="L822" s="138">
        <f>VLOOKUP(Table91213[[#This Row],[Date]],'DB Details'!$A:$L,12)</f>
        <v>47.8</v>
      </c>
    </row>
    <row r="823" spans="1:12" x14ac:dyDescent="0.2">
      <c r="A823" s="54">
        <v>42401</v>
      </c>
      <c r="B823" s="72">
        <f>VLOOKUP(Table91213[[#This Row],[Date]],'DB Details'!$A:$L,2)</f>
        <v>52.2</v>
      </c>
      <c r="C823" s="56">
        <f>VLOOKUP(Table91213[[#This Row],[Date]],'DB Details'!$A:$L,3)</f>
        <v>48.6</v>
      </c>
      <c r="D823" s="70">
        <f>VLOOKUP(Table91213[[#This Row],[Date]],'DB Details'!$A:$L,4)</f>
        <v>48.3</v>
      </c>
      <c r="E823" s="138">
        <f>VLOOKUP(Table91213[[#This Row],[Date]],'DB Details'!$A:$L,5)</f>
        <v>38.299999999999997</v>
      </c>
      <c r="F823" s="138">
        <f>VLOOKUP(Table91213[[#This Row],[Date]],'DB Details'!$A:$L,6)</f>
        <v>51.9</v>
      </c>
      <c r="G823" s="56">
        <f>VLOOKUP(Table91213[[#This Row],[Date]],'DB Details'!$A:$L,7)</f>
        <v>46.9</v>
      </c>
      <c r="H823" s="138">
        <f>VLOOKUP(Table91213[[#This Row],[Date]],'DB Details'!$A:$L,8)</f>
        <v>45</v>
      </c>
      <c r="I823" s="138">
        <f>VLOOKUP(Table91213[[#This Row],[Date]],'DB Details'!$A:$L,9)</f>
        <v>49.2</v>
      </c>
      <c r="J823" s="138">
        <f>VLOOKUP(Table91213[[#This Row],[Date]],'DB Details'!$A:$L,10)</f>
        <v>47.4</v>
      </c>
      <c r="K823" s="56">
        <f>VLOOKUP(Table91213[[#This Row],[Date]],'DB Details'!$A:$L,11)</f>
        <v>46.4</v>
      </c>
      <c r="L823" s="138">
        <f>VLOOKUP(Table91213[[#This Row],[Date]],'DB Details'!$A:$L,12)</f>
        <v>49.4</v>
      </c>
    </row>
    <row r="824" spans="1:12" x14ac:dyDescent="0.2">
      <c r="A824" s="54">
        <v>42430</v>
      </c>
      <c r="B824" s="72">
        <f>VLOOKUP(Table91213[[#This Row],[Date]],'DB Details'!$A:$L,2)</f>
        <v>54.8</v>
      </c>
      <c r="C824" s="56">
        <f>VLOOKUP(Table91213[[#This Row],[Date]],'DB Details'!$A:$L,3)</f>
        <v>48.8</v>
      </c>
      <c r="D824" s="70">
        <f>VLOOKUP(Table91213[[#This Row],[Date]],'DB Details'!$A:$L,4)</f>
        <v>50.6</v>
      </c>
      <c r="E824" s="138">
        <f>VLOOKUP(Table91213[[#This Row],[Date]],'DB Details'!$A:$L,5)</f>
        <v>52.1</v>
      </c>
      <c r="F824" s="138">
        <f>VLOOKUP(Table91213[[#This Row],[Date]],'DB Details'!$A:$L,6)</f>
        <v>54.8</v>
      </c>
      <c r="G824" s="56">
        <f>VLOOKUP(Table91213[[#This Row],[Date]],'DB Details'!$A:$L,7)</f>
        <v>50.3</v>
      </c>
      <c r="H824" s="138">
        <f>VLOOKUP(Table91213[[#This Row],[Date]],'DB Details'!$A:$L,8)</f>
        <v>47</v>
      </c>
      <c r="I824" s="138">
        <f>VLOOKUP(Table91213[[#This Row],[Date]],'DB Details'!$A:$L,9)</f>
        <v>50.9</v>
      </c>
      <c r="J824" s="138">
        <f>VLOOKUP(Table91213[[#This Row],[Date]],'DB Details'!$A:$L,10)</f>
        <v>47.6</v>
      </c>
      <c r="K824" s="56">
        <f>VLOOKUP(Table91213[[#This Row],[Date]],'DB Details'!$A:$L,11)</f>
        <v>51.8</v>
      </c>
      <c r="L824" s="138">
        <f>VLOOKUP(Table91213[[#This Row],[Date]],'DB Details'!$A:$L,12)</f>
        <v>51.2</v>
      </c>
    </row>
    <row r="825" spans="1:12" x14ac:dyDescent="0.2">
      <c r="A825" s="54">
        <v>42461</v>
      </c>
      <c r="B825" s="72">
        <f>VLOOKUP(Table91213[[#This Row],[Date]],'DB Details'!$A:$L,2)</f>
        <v>54.8</v>
      </c>
      <c r="C825" s="56">
        <f>VLOOKUP(Table91213[[#This Row],[Date]],'DB Details'!$A:$L,3)</f>
        <v>50</v>
      </c>
      <c r="D825" s="70">
        <f>VLOOKUP(Table91213[[#This Row],[Date]],'DB Details'!$A:$L,4)</f>
        <v>49.7</v>
      </c>
      <c r="E825" s="138">
        <f>VLOOKUP(Table91213[[#This Row],[Date]],'DB Details'!$A:$L,5)</f>
        <v>57.9</v>
      </c>
      <c r="F825" s="138">
        <f>VLOOKUP(Table91213[[#This Row],[Date]],'DB Details'!$A:$L,6)</f>
        <v>53.7</v>
      </c>
      <c r="G825" s="56">
        <f>VLOOKUP(Table91213[[#This Row],[Date]],'DB Details'!$A:$L,7)</f>
        <v>46.8</v>
      </c>
      <c r="H825" s="138">
        <f>VLOOKUP(Table91213[[#This Row],[Date]],'DB Details'!$A:$L,8)</f>
        <v>45.5</v>
      </c>
      <c r="I825" s="138">
        <f>VLOOKUP(Table91213[[#This Row],[Date]],'DB Details'!$A:$L,9)</f>
        <v>50.5</v>
      </c>
      <c r="J825" s="138">
        <f>VLOOKUP(Table91213[[#This Row],[Date]],'DB Details'!$A:$L,10)</f>
        <v>49.4</v>
      </c>
      <c r="K825" s="56">
        <f>VLOOKUP(Table91213[[#This Row],[Date]],'DB Details'!$A:$L,11)</f>
        <v>53.7</v>
      </c>
      <c r="L825" s="138">
        <f>VLOOKUP(Table91213[[#This Row],[Date]],'DB Details'!$A:$L,12)</f>
        <v>50.8</v>
      </c>
    </row>
    <row r="826" spans="1:12" x14ac:dyDescent="0.2">
      <c r="A826" s="54">
        <v>42491</v>
      </c>
      <c r="B826" s="72">
        <f>VLOOKUP(Table91213[[#This Row],[Date]],'DB Details'!$A:$L,2)</f>
        <v>55</v>
      </c>
      <c r="C826" s="56">
        <f>VLOOKUP(Table91213[[#This Row],[Date]],'DB Details'!$A:$L,3)</f>
        <v>49</v>
      </c>
      <c r="D826" s="70">
        <f>VLOOKUP(Table91213[[#This Row],[Date]],'DB Details'!$A:$L,4)</f>
        <v>46.3</v>
      </c>
      <c r="E826" s="138">
        <f>VLOOKUP(Table91213[[#This Row],[Date]],'DB Details'!$A:$L,5)</f>
        <v>61.4</v>
      </c>
      <c r="F826" s="138">
        <f>VLOOKUP(Table91213[[#This Row],[Date]],'DB Details'!$A:$L,6)</f>
        <v>52.7</v>
      </c>
      <c r="G826" s="56">
        <f>VLOOKUP(Table91213[[#This Row],[Date]],'DB Details'!$A:$L,7)</f>
        <v>49.1</v>
      </c>
      <c r="H826" s="138">
        <f>VLOOKUP(Table91213[[#This Row],[Date]],'DB Details'!$A:$L,8)</f>
        <v>45</v>
      </c>
      <c r="I826" s="138">
        <f>VLOOKUP(Table91213[[#This Row],[Date]],'DB Details'!$A:$L,9)</f>
        <v>53.3</v>
      </c>
      <c r="J826" s="138">
        <f>VLOOKUP(Table91213[[#This Row],[Date]],'DB Details'!$A:$L,10)</f>
        <v>48.8</v>
      </c>
      <c r="K826" s="56">
        <f>VLOOKUP(Table91213[[#This Row],[Date]],'DB Details'!$A:$L,11)</f>
        <v>52.2</v>
      </c>
      <c r="L826" s="138">
        <f>VLOOKUP(Table91213[[#This Row],[Date]],'DB Details'!$A:$L,12)</f>
        <v>50.9</v>
      </c>
    </row>
    <row r="827" spans="1:12" x14ac:dyDescent="0.2">
      <c r="A827" s="54">
        <v>42522</v>
      </c>
      <c r="B827" s="72">
        <f>VLOOKUP(Table91213[[#This Row],[Date]],'DB Details'!$A:$L,2)</f>
        <v>56.4</v>
      </c>
      <c r="C827" s="56">
        <f>VLOOKUP(Table91213[[#This Row],[Date]],'DB Details'!$A:$L,3)</f>
        <v>51.1</v>
      </c>
      <c r="D827" s="70">
        <f>VLOOKUP(Table91213[[#This Row],[Date]],'DB Details'!$A:$L,4)</f>
        <v>52.7</v>
      </c>
      <c r="E827" s="138">
        <f>VLOOKUP(Table91213[[#This Row],[Date]],'DB Details'!$A:$L,5)</f>
        <v>59.8</v>
      </c>
      <c r="F827" s="138">
        <f>VLOOKUP(Table91213[[#This Row],[Date]],'DB Details'!$A:$L,6)</f>
        <v>54.7</v>
      </c>
      <c r="G827" s="56">
        <f>VLOOKUP(Table91213[[#This Row],[Date]],'DB Details'!$A:$L,7)</f>
        <v>51.2</v>
      </c>
      <c r="H827" s="138">
        <f>VLOOKUP(Table91213[[#This Row],[Date]],'DB Details'!$A:$L,8)</f>
        <v>48.5</v>
      </c>
      <c r="I827" s="138">
        <f>VLOOKUP(Table91213[[#This Row],[Date]],'DB Details'!$A:$L,9)</f>
        <v>54</v>
      </c>
      <c r="J827" s="138">
        <f>VLOOKUP(Table91213[[#This Row],[Date]],'DB Details'!$A:$L,10)</f>
        <v>49.2</v>
      </c>
      <c r="K827" s="56">
        <f>VLOOKUP(Table91213[[#This Row],[Date]],'DB Details'!$A:$L,11)</f>
        <v>54.4</v>
      </c>
      <c r="L827" s="138">
        <f>VLOOKUP(Table91213[[#This Row],[Date]],'DB Details'!$A:$L,12)</f>
        <v>52.5</v>
      </c>
    </row>
    <row r="828" spans="1:12" x14ac:dyDescent="0.2">
      <c r="A828" s="54">
        <v>42552</v>
      </c>
      <c r="B828" s="72">
        <f>VLOOKUP(Table91213[[#This Row],[Date]],'DB Details'!$A:$L,2)</f>
        <v>56.8</v>
      </c>
      <c r="C828" s="56">
        <f>VLOOKUP(Table91213[[#This Row],[Date]],'DB Details'!$A:$L,3)</f>
        <v>52.2</v>
      </c>
      <c r="D828" s="70">
        <f>VLOOKUP(Table91213[[#This Row],[Date]],'DB Details'!$A:$L,4)</f>
        <v>48.5</v>
      </c>
      <c r="E828" s="138">
        <f>VLOOKUP(Table91213[[#This Row],[Date]],'DB Details'!$A:$L,5)</f>
        <v>54.9</v>
      </c>
      <c r="F828" s="138">
        <f>VLOOKUP(Table91213[[#This Row],[Date]],'DB Details'!$A:$L,6)</f>
        <v>55.2</v>
      </c>
      <c r="G828" s="56">
        <f>VLOOKUP(Table91213[[#This Row],[Date]],'DB Details'!$A:$L,7)</f>
        <v>51.4</v>
      </c>
      <c r="H828" s="138">
        <f>VLOOKUP(Table91213[[#This Row],[Date]],'DB Details'!$A:$L,8)</f>
        <v>49.5</v>
      </c>
      <c r="I828" s="138">
        <f>VLOOKUP(Table91213[[#This Row],[Date]],'DB Details'!$A:$L,9)</f>
        <v>52.4</v>
      </c>
      <c r="J828" s="138">
        <f>VLOOKUP(Table91213[[#This Row],[Date]],'DB Details'!$A:$L,10)</f>
        <v>49.6</v>
      </c>
      <c r="K828" s="56">
        <f>VLOOKUP(Table91213[[#This Row],[Date]],'DB Details'!$A:$L,11)</f>
        <v>52.8</v>
      </c>
      <c r="L828" s="138">
        <f>VLOOKUP(Table91213[[#This Row],[Date]],'DB Details'!$A:$L,12)</f>
        <v>52.9</v>
      </c>
    </row>
    <row r="829" spans="1:12" x14ac:dyDescent="0.2">
      <c r="A829" s="54">
        <v>42583</v>
      </c>
      <c r="B829" s="72">
        <f>VLOOKUP(Table91213[[#This Row],[Date]],'DB Details'!$A:$L,2)</f>
        <v>50.5</v>
      </c>
      <c r="C829" s="56">
        <f>VLOOKUP(Table91213[[#This Row],[Date]],'DB Details'!$A:$L,3)</f>
        <v>46.8</v>
      </c>
      <c r="D829" s="70">
        <f>VLOOKUP(Table91213[[#This Row],[Date]],'DB Details'!$A:$L,4)</f>
        <v>47.4</v>
      </c>
      <c r="E829" s="138">
        <f>VLOOKUP(Table91213[[#This Row],[Date]],'DB Details'!$A:$L,5)</f>
        <v>53.6</v>
      </c>
      <c r="F829" s="138">
        <f>VLOOKUP(Table91213[[#This Row],[Date]],'DB Details'!$A:$L,6)</f>
        <v>50</v>
      </c>
      <c r="G829" s="56">
        <f>VLOOKUP(Table91213[[#This Row],[Date]],'DB Details'!$A:$L,7)</f>
        <v>49.1</v>
      </c>
      <c r="H829" s="138">
        <f>VLOOKUP(Table91213[[#This Row],[Date]],'DB Details'!$A:$L,8)</f>
        <v>49</v>
      </c>
      <c r="I829" s="138">
        <f>VLOOKUP(Table91213[[#This Row],[Date]],'DB Details'!$A:$L,9)</f>
        <v>51.6</v>
      </c>
      <c r="J829" s="138">
        <f>VLOOKUP(Table91213[[#This Row],[Date]],'DB Details'!$A:$L,10)</f>
        <v>47.9</v>
      </c>
      <c r="K829" s="56">
        <f>VLOOKUP(Table91213[[#This Row],[Date]],'DB Details'!$A:$L,11)</f>
        <v>51.9</v>
      </c>
      <c r="L829" s="138">
        <f>VLOOKUP(Table91213[[#This Row],[Date]],'DB Details'!$A:$L,12)</f>
        <v>49.9</v>
      </c>
    </row>
    <row r="830" spans="1:12" x14ac:dyDescent="0.2">
      <c r="A830" s="54">
        <v>42614</v>
      </c>
      <c r="B830" s="72">
        <f>VLOOKUP(Table91213[[#This Row],[Date]],'DB Details'!$A:$L,2)</f>
        <v>54.5</v>
      </c>
      <c r="C830" s="56">
        <f>VLOOKUP(Table91213[[#This Row],[Date]],'DB Details'!$A:$L,3)</f>
        <v>49.4</v>
      </c>
      <c r="D830" s="70">
        <f>VLOOKUP(Table91213[[#This Row],[Date]],'DB Details'!$A:$L,4)</f>
        <v>48.6</v>
      </c>
      <c r="E830" s="138">
        <f>VLOOKUP(Table91213[[#This Row],[Date]],'DB Details'!$A:$L,5)</f>
        <v>53.1</v>
      </c>
      <c r="F830" s="138">
        <f>VLOOKUP(Table91213[[#This Row],[Date]],'DB Details'!$A:$L,6)</f>
        <v>53.8</v>
      </c>
      <c r="G830" s="56">
        <f>VLOOKUP(Table91213[[#This Row],[Date]],'DB Details'!$A:$L,7)</f>
        <v>52.5</v>
      </c>
      <c r="H830" s="138">
        <f>VLOOKUP(Table91213[[#This Row],[Date]],'DB Details'!$A:$L,8)</f>
        <v>49.5</v>
      </c>
      <c r="I830" s="138">
        <f>VLOOKUP(Table91213[[#This Row],[Date]],'DB Details'!$A:$L,9)</f>
        <v>49.8</v>
      </c>
      <c r="J830" s="138">
        <f>VLOOKUP(Table91213[[#This Row],[Date]],'DB Details'!$A:$L,10)</f>
        <v>49.2</v>
      </c>
      <c r="K830" s="56">
        <f>VLOOKUP(Table91213[[#This Row],[Date]],'DB Details'!$A:$L,11)</f>
        <v>52.1</v>
      </c>
      <c r="L830" s="138">
        <f>VLOOKUP(Table91213[[#This Row],[Date]],'DB Details'!$A:$L,12)</f>
        <v>51.4</v>
      </c>
    </row>
    <row r="831" spans="1:12" x14ac:dyDescent="0.2">
      <c r="A831" s="54">
        <v>42644</v>
      </c>
      <c r="B831" s="72">
        <f>VLOOKUP(Table91213[[#This Row],[Date]],'DB Details'!$A:$L,2)</f>
        <v>53.3</v>
      </c>
      <c r="C831" s="56">
        <f>VLOOKUP(Table91213[[#This Row],[Date]],'DB Details'!$A:$L,3)</f>
        <v>51.6</v>
      </c>
      <c r="D831" s="70">
        <f>VLOOKUP(Table91213[[#This Row],[Date]],'DB Details'!$A:$L,4)</f>
        <v>45.8</v>
      </c>
      <c r="E831" s="138">
        <f>VLOOKUP(Table91213[[#This Row],[Date]],'DB Details'!$A:$L,5)</f>
        <v>54.8</v>
      </c>
      <c r="F831" s="138">
        <f>VLOOKUP(Table91213[[#This Row],[Date]],'DB Details'!$A:$L,6)</f>
        <v>54.2</v>
      </c>
      <c r="G831" s="56">
        <f>VLOOKUP(Table91213[[#This Row],[Date]],'DB Details'!$A:$L,7)</f>
        <v>49.8</v>
      </c>
      <c r="H831" s="138">
        <f>VLOOKUP(Table91213[[#This Row],[Date]],'DB Details'!$A:$L,8)</f>
        <v>47.5</v>
      </c>
      <c r="I831" s="138">
        <f>VLOOKUP(Table91213[[#This Row],[Date]],'DB Details'!$A:$L,9)</f>
        <v>51.7</v>
      </c>
      <c r="J831" s="138">
        <f>VLOOKUP(Table91213[[#This Row],[Date]],'DB Details'!$A:$L,10)</f>
        <v>51.4</v>
      </c>
      <c r="K831" s="56">
        <f>VLOOKUP(Table91213[[#This Row],[Date]],'DB Details'!$A:$L,11)</f>
        <v>51.5</v>
      </c>
      <c r="L831" s="138">
        <f>VLOOKUP(Table91213[[#This Row],[Date]],'DB Details'!$A:$L,12)</f>
        <v>51.8</v>
      </c>
    </row>
    <row r="832" spans="1:12" x14ac:dyDescent="0.2">
      <c r="A832" s="54">
        <v>42675</v>
      </c>
      <c r="B832" s="72">
        <f>VLOOKUP(Table91213[[#This Row],[Date]],'DB Details'!$A:$L,2)</f>
        <v>55.4</v>
      </c>
      <c r="C832" s="56">
        <f>VLOOKUP(Table91213[[#This Row],[Date]],'DB Details'!$A:$L,3)</f>
        <v>50.5</v>
      </c>
      <c r="D832" s="70">
        <f>VLOOKUP(Table91213[[#This Row],[Date]],'DB Details'!$A:$L,4)</f>
        <v>48.7</v>
      </c>
      <c r="E832" s="138">
        <f>VLOOKUP(Table91213[[#This Row],[Date]],'DB Details'!$A:$L,5)</f>
        <v>53.5</v>
      </c>
      <c r="F832" s="138">
        <f>VLOOKUP(Table91213[[#This Row],[Date]],'DB Details'!$A:$L,6)</f>
        <v>55.4</v>
      </c>
      <c r="G832" s="56">
        <f>VLOOKUP(Table91213[[#This Row],[Date]],'DB Details'!$A:$L,7)</f>
        <v>49.4</v>
      </c>
      <c r="H832" s="138">
        <f>VLOOKUP(Table91213[[#This Row],[Date]],'DB Details'!$A:$L,8)</f>
        <v>49</v>
      </c>
      <c r="I832" s="138">
        <f>VLOOKUP(Table91213[[#This Row],[Date]],'DB Details'!$A:$L,9)</f>
        <v>55.4</v>
      </c>
      <c r="J832" s="138">
        <f>VLOOKUP(Table91213[[#This Row],[Date]],'DB Details'!$A:$L,10)</f>
        <v>52</v>
      </c>
      <c r="K832" s="56">
        <f>VLOOKUP(Table91213[[#This Row],[Date]],'DB Details'!$A:$L,11)</f>
        <v>51.8</v>
      </c>
      <c r="L832" s="138">
        <f>VLOOKUP(Table91213[[#This Row],[Date]],'DB Details'!$A:$L,12)</f>
        <v>53.4</v>
      </c>
    </row>
    <row r="833" spans="1:12" x14ac:dyDescent="0.2">
      <c r="A833" s="54">
        <v>42705</v>
      </c>
      <c r="B833" s="72">
        <f>VLOOKUP(Table91213[[#This Row],[Date]],'DB Details'!$A:$L,2)</f>
        <v>59.7</v>
      </c>
      <c r="C833" s="56">
        <f>VLOOKUP(Table91213[[#This Row],[Date]],'DB Details'!$A:$L,3)</f>
        <v>49.8</v>
      </c>
      <c r="D833" s="70">
        <f>VLOOKUP(Table91213[[#This Row],[Date]],'DB Details'!$A:$L,4)</f>
        <v>48.6</v>
      </c>
      <c r="E833" s="138">
        <f>VLOOKUP(Table91213[[#This Row],[Date]],'DB Details'!$A:$L,5)</f>
        <v>64.2</v>
      </c>
      <c r="F833" s="138">
        <f>VLOOKUP(Table91213[[#This Row],[Date]],'DB Details'!$A:$L,6)</f>
        <v>59.2</v>
      </c>
      <c r="G833" s="56">
        <f>VLOOKUP(Table91213[[#This Row],[Date]],'DB Details'!$A:$L,7)</f>
        <v>49.6</v>
      </c>
      <c r="H833" s="138">
        <f>VLOOKUP(Table91213[[#This Row],[Date]],'DB Details'!$A:$L,8)</f>
        <v>47</v>
      </c>
      <c r="I833" s="138">
        <f>VLOOKUP(Table91213[[#This Row],[Date]],'DB Details'!$A:$L,9)</f>
        <v>53.2</v>
      </c>
      <c r="J833" s="138">
        <f>VLOOKUP(Table91213[[#This Row],[Date]],'DB Details'!$A:$L,10)</f>
        <v>53.3</v>
      </c>
      <c r="K833" s="56">
        <f>VLOOKUP(Table91213[[#This Row],[Date]],'DB Details'!$A:$L,11)</f>
        <v>56.2</v>
      </c>
      <c r="L833" s="138">
        <f>VLOOKUP(Table91213[[#This Row],[Date]],'DB Details'!$A:$L,12)</f>
        <v>54.3</v>
      </c>
    </row>
    <row r="834" spans="1:12" x14ac:dyDescent="0.2">
      <c r="A834" s="54">
        <v>42736</v>
      </c>
      <c r="B834" s="72">
        <f>VLOOKUP(Table91213[[#This Row],[Date]],'DB Details'!$A:$L,2)</f>
        <v>60.1</v>
      </c>
      <c r="C834" s="56">
        <f>VLOOKUP(Table91213[[#This Row],[Date]],'DB Details'!$A:$L,3)</f>
        <v>49.2</v>
      </c>
      <c r="D834" s="70">
        <f>VLOOKUP(Table91213[[#This Row],[Date]],'DB Details'!$A:$L,4)</f>
        <v>48.6</v>
      </c>
      <c r="E834" s="138">
        <f>VLOOKUP(Table91213[[#This Row],[Date]],'DB Details'!$A:$L,5)</f>
        <v>67.900000000000006</v>
      </c>
      <c r="F834" s="138">
        <f>VLOOKUP(Table91213[[#This Row],[Date]],'DB Details'!$A:$L,6)</f>
        <v>60.5</v>
      </c>
      <c r="G834" s="56">
        <f>VLOOKUP(Table91213[[#This Row],[Date]],'DB Details'!$A:$L,7)</f>
        <v>47.7</v>
      </c>
      <c r="H834" s="138">
        <f>VLOOKUP(Table91213[[#This Row],[Date]],'DB Details'!$A:$L,8)</f>
        <v>48.5</v>
      </c>
      <c r="I834" s="138">
        <f>VLOOKUP(Table91213[[#This Row],[Date]],'DB Details'!$A:$L,9)</f>
        <v>53.5</v>
      </c>
      <c r="J834" s="138">
        <f>VLOOKUP(Table91213[[#This Row],[Date]],'DB Details'!$A:$L,10)</f>
        <v>54.8</v>
      </c>
      <c r="K834" s="56">
        <f>VLOOKUP(Table91213[[#This Row],[Date]],'DB Details'!$A:$L,11)</f>
        <v>55.2</v>
      </c>
      <c r="L834" s="138">
        <f>VLOOKUP(Table91213[[#This Row],[Date]],'DB Details'!$A:$L,12)</f>
        <v>55.6</v>
      </c>
    </row>
    <row r="835" spans="1:12" x14ac:dyDescent="0.2">
      <c r="A835" s="54">
        <v>42767</v>
      </c>
      <c r="B835" s="72">
        <f>VLOOKUP(Table91213[[#This Row],[Date]],'DB Details'!$A:$L,2)</f>
        <v>63.8</v>
      </c>
      <c r="C835" s="56">
        <f>VLOOKUP(Table91213[[#This Row],[Date]],'DB Details'!$A:$L,3)</f>
        <v>55.1</v>
      </c>
      <c r="D835" s="70">
        <f>VLOOKUP(Table91213[[#This Row],[Date]],'DB Details'!$A:$L,4)</f>
        <v>57.1</v>
      </c>
      <c r="E835" s="138">
        <f>VLOOKUP(Table91213[[#This Row],[Date]],'DB Details'!$A:$L,5)</f>
        <v>66.900000000000006</v>
      </c>
      <c r="F835" s="138">
        <f>VLOOKUP(Table91213[[#This Row],[Date]],'DB Details'!$A:$L,6)</f>
        <v>61.7</v>
      </c>
      <c r="G835" s="56">
        <f>VLOOKUP(Table91213[[#This Row],[Date]],'DB Details'!$A:$L,7)</f>
        <v>48.4</v>
      </c>
      <c r="H835" s="138">
        <f>VLOOKUP(Table91213[[#This Row],[Date]],'DB Details'!$A:$L,8)</f>
        <v>51.5</v>
      </c>
      <c r="I835" s="138">
        <f>VLOOKUP(Table91213[[#This Row],[Date]],'DB Details'!$A:$L,9)</f>
        <v>55.5</v>
      </c>
      <c r="J835" s="138">
        <f>VLOOKUP(Table91213[[#This Row],[Date]],'DB Details'!$A:$L,10)</f>
        <v>54.5</v>
      </c>
      <c r="K835" s="56">
        <f>VLOOKUP(Table91213[[#This Row],[Date]],'DB Details'!$A:$L,11)</f>
        <v>55</v>
      </c>
      <c r="L835" s="138">
        <f>VLOOKUP(Table91213[[#This Row],[Date]],'DB Details'!$A:$L,12)</f>
        <v>57.6</v>
      </c>
    </row>
    <row r="836" spans="1:12" x14ac:dyDescent="0.2">
      <c r="A836" s="54">
        <v>42795</v>
      </c>
      <c r="B836" s="72">
        <f>VLOOKUP(Table91213[[#This Row],[Date]],'DB Details'!$A:$L,2)</f>
        <v>62</v>
      </c>
      <c r="C836" s="56">
        <f>VLOOKUP(Table91213[[#This Row],[Date]],'DB Details'!$A:$L,3)</f>
        <v>53.5</v>
      </c>
      <c r="D836" s="70">
        <f>VLOOKUP(Table91213[[#This Row],[Date]],'DB Details'!$A:$L,4)</f>
        <v>57.5</v>
      </c>
      <c r="E836" s="138">
        <f>VLOOKUP(Table91213[[#This Row],[Date]],'DB Details'!$A:$L,5)</f>
        <v>68.8</v>
      </c>
      <c r="F836" s="138">
        <f>VLOOKUP(Table91213[[#This Row],[Date]],'DB Details'!$A:$L,6)</f>
        <v>57.3</v>
      </c>
      <c r="G836" s="56">
        <f>VLOOKUP(Table91213[[#This Row],[Date]],'DB Details'!$A:$L,7)</f>
        <v>48.6</v>
      </c>
      <c r="H836" s="138">
        <f>VLOOKUP(Table91213[[#This Row],[Date]],'DB Details'!$A:$L,8)</f>
        <v>49</v>
      </c>
      <c r="I836" s="138">
        <f>VLOOKUP(Table91213[[#This Row],[Date]],'DB Details'!$A:$L,9)</f>
        <v>55.6</v>
      </c>
      <c r="J836" s="138">
        <f>VLOOKUP(Table91213[[#This Row],[Date]],'DB Details'!$A:$L,10)</f>
        <v>58.7</v>
      </c>
      <c r="K836" s="56">
        <f>VLOOKUP(Table91213[[#This Row],[Date]],'DB Details'!$A:$L,11)</f>
        <v>59.4</v>
      </c>
      <c r="L836" s="138">
        <f>VLOOKUP(Table91213[[#This Row],[Date]],'DB Details'!$A:$L,12)</f>
        <v>56.6</v>
      </c>
    </row>
    <row r="837" spans="1:12" x14ac:dyDescent="0.2">
      <c r="A837" s="54">
        <v>42826</v>
      </c>
      <c r="B837" s="72">
        <f>VLOOKUP(Table91213[[#This Row],[Date]],'DB Details'!$A:$L,2)</f>
        <v>57.1</v>
      </c>
      <c r="C837" s="56">
        <f>VLOOKUP(Table91213[[#This Row],[Date]],'DB Details'!$A:$L,3)</f>
        <v>54.9</v>
      </c>
      <c r="D837" s="70">
        <f>VLOOKUP(Table91213[[#This Row],[Date]],'DB Details'!$A:$L,4)</f>
        <v>56.9</v>
      </c>
      <c r="E837" s="138">
        <f>VLOOKUP(Table91213[[#This Row],[Date]],'DB Details'!$A:$L,5)</f>
        <v>68.3</v>
      </c>
      <c r="F837" s="138">
        <f>VLOOKUP(Table91213[[#This Row],[Date]],'DB Details'!$A:$L,6)</f>
        <v>58.9</v>
      </c>
      <c r="G837" s="56">
        <f>VLOOKUP(Table91213[[#This Row],[Date]],'DB Details'!$A:$L,7)</f>
        <v>46.6</v>
      </c>
      <c r="H837" s="138">
        <f>VLOOKUP(Table91213[[#This Row],[Date]],'DB Details'!$A:$L,8)</f>
        <v>51</v>
      </c>
      <c r="I837" s="138">
        <f>VLOOKUP(Table91213[[#This Row],[Date]],'DB Details'!$A:$L,9)</f>
        <v>55.9</v>
      </c>
      <c r="J837" s="138">
        <f>VLOOKUP(Table91213[[#This Row],[Date]],'DB Details'!$A:$L,10)</f>
        <v>53</v>
      </c>
      <c r="K837" s="56">
        <f>VLOOKUP(Table91213[[#This Row],[Date]],'DB Details'!$A:$L,11)</f>
        <v>58.9</v>
      </c>
      <c r="L837" s="138">
        <f>VLOOKUP(Table91213[[#This Row],[Date]],'DB Details'!$A:$L,12)</f>
        <v>55.5</v>
      </c>
    </row>
    <row r="838" spans="1:12" x14ac:dyDescent="0.2">
      <c r="A838" s="54">
        <v>42856</v>
      </c>
      <c r="B838" s="72">
        <f>VLOOKUP(Table91213[[#This Row],[Date]],'DB Details'!$A:$L,2)</f>
        <v>60</v>
      </c>
      <c r="C838" s="56">
        <f>VLOOKUP(Table91213[[#This Row],[Date]],'DB Details'!$A:$L,3)</f>
        <v>52.3</v>
      </c>
      <c r="D838" s="70">
        <f>VLOOKUP(Table91213[[#This Row],[Date]],'DB Details'!$A:$L,4)</f>
        <v>54</v>
      </c>
      <c r="E838" s="138">
        <f>VLOOKUP(Table91213[[#This Row],[Date]],'DB Details'!$A:$L,5)</f>
        <v>59.5</v>
      </c>
      <c r="F838" s="138">
        <f>VLOOKUP(Table91213[[#This Row],[Date]],'DB Details'!$A:$L,6)</f>
        <v>57.5</v>
      </c>
      <c r="G838" s="56">
        <f>VLOOKUP(Table91213[[#This Row],[Date]],'DB Details'!$A:$L,7)</f>
        <v>49.1</v>
      </c>
      <c r="H838" s="138">
        <f>VLOOKUP(Table91213[[#This Row],[Date]],'DB Details'!$A:$L,8)</f>
        <v>51.5</v>
      </c>
      <c r="I838" s="138">
        <f>VLOOKUP(Table91213[[#This Row],[Date]],'DB Details'!$A:$L,9)</f>
        <v>54.4</v>
      </c>
      <c r="J838" s="138">
        <f>VLOOKUP(Table91213[[#This Row],[Date]],'DB Details'!$A:$L,10)</f>
        <v>53.3</v>
      </c>
      <c r="K838" s="56">
        <f>VLOOKUP(Table91213[[#This Row],[Date]],'DB Details'!$A:$L,11)</f>
        <v>57.8</v>
      </c>
      <c r="L838" s="138">
        <f>VLOOKUP(Table91213[[#This Row],[Date]],'DB Details'!$A:$L,12)</f>
        <v>56.7</v>
      </c>
    </row>
    <row r="839" spans="1:12" x14ac:dyDescent="0.2">
      <c r="A839" s="54">
        <v>42887</v>
      </c>
      <c r="B839" s="72">
        <f>VLOOKUP(Table91213[[#This Row],[Date]],'DB Details'!$A:$L,2)</f>
        <v>61.3</v>
      </c>
      <c r="C839" s="56">
        <f>VLOOKUP(Table91213[[#This Row],[Date]],'DB Details'!$A:$L,3)</f>
        <v>53.5</v>
      </c>
      <c r="D839" s="70">
        <f>VLOOKUP(Table91213[[#This Row],[Date]],'DB Details'!$A:$L,4)</f>
        <v>56.5</v>
      </c>
      <c r="E839" s="138">
        <f>VLOOKUP(Table91213[[#This Row],[Date]],'DB Details'!$A:$L,5)</f>
        <v>53</v>
      </c>
      <c r="F839" s="138">
        <f>VLOOKUP(Table91213[[#This Row],[Date]],'DB Details'!$A:$L,6)</f>
        <v>60.9</v>
      </c>
      <c r="G839" s="56">
        <f>VLOOKUP(Table91213[[#This Row],[Date]],'DB Details'!$A:$L,7)</f>
        <v>49.9</v>
      </c>
      <c r="H839" s="138">
        <f>VLOOKUP(Table91213[[#This Row],[Date]],'DB Details'!$A:$L,8)</f>
        <v>49</v>
      </c>
      <c r="I839" s="138">
        <f>VLOOKUP(Table91213[[#This Row],[Date]],'DB Details'!$A:$L,9)</f>
        <v>55.7</v>
      </c>
      <c r="J839" s="138">
        <f>VLOOKUP(Table91213[[#This Row],[Date]],'DB Details'!$A:$L,10)</f>
        <v>56.3</v>
      </c>
      <c r="K839" s="56">
        <f>VLOOKUP(Table91213[[#This Row],[Date]],'DB Details'!$A:$L,11)</f>
        <v>58.2</v>
      </c>
      <c r="L839" s="138">
        <f>VLOOKUP(Table91213[[#This Row],[Date]],'DB Details'!$A:$L,12)</f>
        <v>56.5</v>
      </c>
    </row>
    <row r="840" spans="1:12" x14ac:dyDescent="0.2">
      <c r="A840" s="54">
        <v>42917</v>
      </c>
      <c r="B840" s="72">
        <f>VLOOKUP(Table91213[[#This Row],[Date]],'DB Details'!$A:$L,2)</f>
        <v>61</v>
      </c>
      <c r="C840" s="56">
        <f>VLOOKUP(Table91213[[#This Row],[Date]],'DB Details'!$A:$L,3)</f>
        <v>56.4</v>
      </c>
      <c r="D840" s="70">
        <f>VLOOKUP(Table91213[[#This Row],[Date]],'DB Details'!$A:$L,4)</f>
        <v>54.3</v>
      </c>
      <c r="E840" s="138">
        <f>VLOOKUP(Table91213[[#This Row],[Date]],'DB Details'!$A:$L,5)</f>
        <v>61.7</v>
      </c>
      <c r="F840" s="138">
        <f>VLOOKUP(Table91213[[#This Row],[Date]],'DB Details'!$A:$L,6)</f>
        <v>60.4</v>
      </c>
      <c r="G840" s="56">
        <f>VLOOKUP(Table91213[[#This Row],[Date]],'DB Details'!$A:$L,7)</f>
        <v>48</v>
      </c>
      <c r="H840" s="138">
        <f>VLOOKUP(Table91213[[#This Row],[Date]],'DB Details'!$A:$L,8)</f>
        <v>50</v>
      </c>
      <c r="I840" s="138">
        <f>VLOOKUP(Table91213[[#This Row],[Date]],'DB Details'!$A:$L,9)</f>
        <v>56</v>
      </c>
      <c r="J840" s="138">
        <f>VLOOKUP(Table91213[[#This Row],[Date]],'DB Details'!$A:$L,10)</f>
        <v>55.8</v>
      </c>
      <c r="K840" s="56">
        <f>VLOOKUP(Table91213[[#This Row],[Date]],'DB Details'!$A:$L,11)</f>
        <v>57.2</v>
      </c>
      <c r="L840" s="138">
        <f>VLOOKUP(Table91213[[#This Row],[Date]],'DB Details'!$A:$L,12)</f>
        <v>59.3</v>
      </c>
    </row>
    <row r="841" spans="1:12" x14ac:dyDescent="0.2">
      <c r="A841" s="54">
        <v>42948</v>
      </c>
      <c r="B841" s="72">
        <f>VLOOKUP(Table91213[[#This Row],[Date]],'DB Details'!$A:$L,2)</f>
        <v>61.8</v>
      </c>
      <c r="C841" s="56">
        <f>VLOOKUP(Table91213[[#This Row],[Date]],'DB Details'!$A:$L,3)</f>
        <v>54.3</v>
      </c>
      <c r="D841" s="70">
        <f>VLOOKUP(Table91213[[#This Row],[Date]],'DB Details'!$A:$L,4)</f>
        <v>56.5</v>
      </c>
      <c r="E841" s="138">
        <f>VLOOKUP(Table91213[[#This Row],[Date]],'DB Details'!$A:$L,5)</f>
        <v>61.7</v>
      </c>
      <c r="F841" s="138">
        <f>VLOOKUP(Table91213[[#This Row],[Date]],'DB Details'!$A:$L,6)</f>
        <v>62</v>
      </c>
      <c r="G841" s="56">
        <f>VLOOKUP(Table91213[[#This Row],[Date]],'DB Details'!$A:$L,7)</f>
        <v>42.3</v>
      </c>
      <c r="H841" s="138">
        <f>VLOOKUP(Table91213[[#This Row],[Date]],'DB Details'!$A:$L,8)</f>
        <v>55.5</v>
      </c>
      <c r="I841" s="138">
        <f>VLOOKUP(Table91213[[#This Row],[Date]],'DB Details'!$A:$L,9)</f>
        <v>57.4</v>
      </c>
      <c r="J841" s="138">
        <f>VLOOKUP(Table91213[[#This Row],[Date]],'DB Details'!$A:$L,10)</f>
        <v>59.8</v>
      </c>
      <c r="K841" s="56">
        <f>VLOOKUP(Table91213[[#This Row],[Date]],'DB Details'!$A:$L,11)</f>
        <v>56.1</v>
      </c>
      <c r="L841" s="138">
        <f>VLOOKUP(Table91213[[#This Row],[Date]],'DB Details'!$A:$L,12)</f>
        <v>60.2</v>
      </c>
    </row>
    <row r="842" spans="1:12" x14ac:dyDescent="0.2">
      <c r="A842" s="54">
        <v>42979</v>
      </c>
      <c r="B842" s="72">
        <f>VLOOKUP(Table91213[[#This Row],[Date]],'DB Details'!$A:$L,2)</f>
        <v>64.400000000000006</v>
      </c>
      <c r="C842" s="56">
        <f>VLOOKUP(Table91213[[#This Row],[Date]],'DB Details'!$A:$L,3)</f>
        <v>53.8</v>
      </c>
      <c r="D842" s="70">
        <f>VLOOKUP(Table91213[[#This Row],[Date]],'DB Details'!$A:$L,4)</f>
        <v>56.9</v>
      </c>
      <c r="E842" s="138">
        <f>VLOOKUP(Table91213[[#This Row],[Date]],'DB Details'!$A:$L,5)</f>
        <v>71.5</v>
      </c>
      <c r="F842" s="138">
        <f>VLOOKUP(Table91213[[#This Row],[Date]],'DB Details'!$A:$L,6)</f>
        <v>61.9</v>
      </c>
      <c r="G842" s="56">
        <f>VLOOKUP(Table91213[[#This Row],[Date]],'DB Details'!$A:$L,7)</f>
        <v>43</v>
      </c>
      <c r="H842" s="138">
        <f>VLOOKUP(Table91213[[#This Row],[Date]],'DB Details'!$A:$L,8)</f>
        <v>52.5</v>
      </c>
      <c r="I842" s="138">
        <f>VLOOKUP(Table91213[[#This Row],[Date]],'DB Details'!$A:$L,9)</f>
        <v>63.4</v>
      </c>
      <c r="J842" s="138">
        <f>VLOOKUP(Table91213[[#This Row],[Date]],'DB Details'!$A:$L,10)</f>
        <v>58.7</v>
      </c>
      <c r="K842" s="56">
        <f>VLOOKUP(Table91213[[#This Row],[Date]],'DB Details'!$A:$L,11)</f>
        <v>56.2</v>
      </c>
      <c r="L842" s="138">
        <f>VLOOKUP(Table91213[[#This Row],[Date]],'DB Details'!$A:$L,12)</f>
        <v>58.5</v>
      </c>
    </row>
    <row r="843" spans="1:12" x14ac:dyDescent="0.2">
      <c r="A843" s="54">
        <v>43009</v>
      </c>
      <c r="B843" s="72">
        <f>VLOOKUP(Table91213[[#This Row],[Date]],'DB Details'!$A:$L,2)</f>
        <v>63.5</v>
      </c>
      <c r="C843" s="56">
        <f>VLOOKUP(Table91213[[#This Row],[Date]],'DB Details'!$A:$L,3)</f>
        <v>54.3</v>
      </c>
      <c r="D843" s="70">
        <f>VLOOKUP(Table91213[[#This Row],[Date]],'DB Details'!$A:$L,4)</f>
        <v>53.9</v>
      </c>
      <c r="E843" s="138">
        <f>VLOOKUP(Table91213[[#This Row],[Date]],'DB Details'!$A:$L,5)</f>
        <v>68.099999999999994</v>
      </c>
      <c r="F843" s="138">
        <f>VLOOKUP(Table91213[[#This Row],[Date]],'DB Details'!$A:$L,6)</f>
        <v>61</v>
      </c>
      <c r="G843" s="56">
        <f>VLOOKUP(Table91213[[#This Row],[Date]],'DB Details'!$A:$L,7)</f>
        <v>43.5</v>
      </c>
      <c r="H843" s="138">
        <f>VLOOKUP(Table91213[[#This Row],[Date]],'DB Details'!$A:$L,8)</f>
        <v>48</v>
      </c>
      <c r="I843" s="138">
        <f>VLOOKUP(Table91213[[#This Row],[Date]],'DB Details'!$A:$L,9)</f>
        <v>60.1</v>
      </c>
      <c r="J843" s="138">
        <f>VLOOKUP(Table91213[[#This Row],[Date]],'DB Details'!$A:$L,10)</f>
        <v>59.8</v>
      </c>
      <c r="K843" s="56">
        <f>VLOOKUP(Table91213[[#This Row],[Date]],'DB Details'!$A:$L,11)</f>
        <v>55.1</v>
      </c>
      <c r="L843" s="138">
        <f>VLOOKUP(Table91213[[#This Row],[Date]],'DB Details'!$A:$L,12)</f>
        <v>58.2</v>
      </c>
    </row>
    <row r="844" spans="1:12" x14ac:dyDescent="0.2">
      <c r="A844" s="54">
        <v>43040</v>
      </c>
      <c r="B844" s="72">
        <f>VLOOKUP(Table91213[[#This Row],[Date]],'DB Details'!$A:$L,2)</f>
        <v>63.9</v>
      </c>
      <c r="C844" s="56">
        <f>VLOOKUP(Table91213[[#This Row],[Date]],'DB Details'!$A:$L,3)</f>
        <v>54.3</v>
      </c>
      <c r="D844" s="70">
        <f>VLOOKUP(Table91213[[#This Row],[Date]],'DB Details'!$A:$L,4)</f>
        <v>54.3</v>
      </c>
      <c r="E844" s="138">
        <f>VLOOKUP(Table91213[[#This Row],[Date]],'DB Details'!$A:$L,5)</f>
        <v>64.8</v>
      </c>
      <c r="F844" s="138">
        <f>VLOOKUP(Table91213[[#This Row],[Date]],'DB Details'!$A:$L,6)</f>
        <v>64.3</v>
      </c>
      <c r="G844" s="56">
        <f>VLOOKUP(Table91213[[#This Row],[Date]],'DB Details'!$A:$L,7)</f>
        <v>45.1</v>
      </c>
      <c r="H844" s="138">
        <f>VLOOKUP(Table91213[[#This Row],[Date]],'DB Details'!$A:$L,8)</f>
        <v>47</v>
      </c>
      <c r="I844" s="138">
        <f>VLOOKUP(Table91213[[#This Row],[Date]],'DB Details'!$A:$L,9)</f>
        <v>56.6</v>
      </c>
      <c r="J844" s="138">
        <f>VLOOKUP(Table91213[[#This Row],[Date]],'DB Details'!$A:$L,10)</f>
        <v>59.2</v>
      </c>
      <c r="K844" s="56">
        <f>VLOOKUP(Table91213[[#This Row],[Date]],'DB Details'!$A:$L,11)</f>
        <v>56.3</v>
      </c>
      <c r="L844" s="138">
        <f>VLOOKUP(Table91213[[#This Row],[Date]],'DB Details'!$A:$L,12)</f>
        <v>59.3</v>
      </c>
    </row>
    <row r="845" spans="1:12" x14ac:dyDescent="0.2">
      <c r="A845" s="54">
        <v>43070</v>
      </c>
      <c r="B845" s="72">
        <f>VLOOKUP(Table91213[[#This Row],[Date]],'DB Details'!$A:$L,2)</f>
        <v>67.400000000000006</v>
      </c>
      <c r="C845" s="56">
        <f>VLOOKUP(Table91213[[#This Row],[Date]],'DB Details'!$A:$L,3)</f>
        <v>56.5</v>
      </c>
      <c r="D845" s="70">
        <f>VLOOKUP(Table91213[[#This Row],[Date]],'DB Details'!$A:$L,4)</f>
        <v>54.9</v>
      </c>
      <c r="E845" s="138">
        <f>VLOOKUP(Table91213[[#This Row],[Date]],'DB Details'!$A:$L,5)</f>
        <v>68.3</v>
      </c>
      <c r="F845" s="138">
        <f>VLOOKUP(Table91213[[#This Row],[Date]],'DB Details'!$A:$L,6)</f>
        <v>65.2</v>
      </c>
      <c r="G845" s="56">
        <f>VLOOKUP(Table91213[[#This Row],[Date]],'DB Details'!$A:$L,7)</f>
        <v>42.9</v>
      </c>
      <c r="H845" s="138">
        <f>VLOOKUP(Table91213[[#This Row],[Date]],'DB Details'!$A:$L,8)</f>
        <v>48.5</v>
      </c>
      <c r="I845" s="138">
        <f>VLOOKUP(Table91213[[#This Row],[Date]],'DB Details'!$A:$L,9)</f>
        <v>57.2</v>
      </c>
      <c r="J845" s="138">
        <f>VLOOKUP(Table91213[[#This Row],[Date]],'DB Details'!$A:$L,10)</f>
        <v>58.1</v>
      </c>
      <c r="K845" s="56">
        <f>VLOOKUP(Table91213[[#This Row],[Date]],'DB Details'!$A:$L,11)</f>
        <v>57.6</v>
      </c>
      <c r="L845" s="138">
        <f>VLOOKUP(Table91213[[#This Row],[Date]],'DB Details'!$A:$L,12)</f>
        <v>59.1</v>
      </c>
    </row>
    <row r="846" spans="1:12" x14ac:dyDescent="0.2">
      <c r="A846" s="54">
        <v>43101</v>
      </c>
      <c r="B846" s="72">
        <f>VLOOKUP(Table91213[[#This Row],[Date]],'DB Details'!$A:$L,2)</f>
        <v>65.400000000000006</v>
      </c>
      <c r="C846" s="56">
        <f>VLOOKUP(Table91213[[#This Row],[Date]],'DB Details'!$A:$L,3)</f>
        <v>58.4</v>
      </c>
      <c r="D846" s="70">
        <f>VLOOKUP(Table91213[[#This Row],[Date]],'DB Details'!$A:$L,4)</f>
        <v>56.2</v>
      </c>
      <c r="E846" s="138">
        <f>VLOOKUP(Table91213[[#This Row],[Date]],'DB Details'!$A:$L,5)</f>
        <v>72.7</v>
      </c>
      <c r="F846" s="138">
        <f>VLOOKUP(Table91213[[#This Row],[Date]],'DB Details'!$A:$L,6)</f>
        <v>64.5</v>
      </c>
      <c r="G846" s="56">
        <f>VLOOKUP(Table91213[[#This Row],[Date]],'DB Details'!$A:$L,7)</f>
        <v>45.6</v>
      </c>
      <c r="H846" s="138">
        <f>VLOOKUP(Table91213[[#This Row],[Date]],'DB Details'!$A:$L,8)</f>
        <v>52.3</v>
      </c>
      <c r="I846" s="138">
        <f>VLOOKUP(Table91213[[#This Row],[Date]],'DB Details'!$A:$L,9)</f>
        <v>59.1</v>
      </c>
      <c r="J846" s="138">
        <f>VLOOKUP(Table91213[[#This Row],[Date]],'DB Details'!$A:$L,10)</f>
        <v>54.2</v>
      </c>
      <c r="K846" s="56">
        <f>VLOOKUP(Table91213[[#This Row],[Date]],'DB Details'!$A:$L,11)</f>
        <v>59.8</v>
      </c>
      <c r="L846" s="138">
        <f>VLOOKUP(Table91213[[#This Row],[Date]],'DB Details'!$A:$L,12)</f>
        <v>60.8</v>
      </c>
    </row>
    <row r="847" spans="1:12" x14ac:dyDescent="0.2">
      <c r="A847" s="54">
        <v>43132</v>
      </c>
      <c r="B847" s="72">
        <f>VLOOKUP(Table91213[[#This Row],[Date]],'DB Details'!$A:$L,2)</f>
        <v>64.2</v>
      </c>
      <c r="C847" s="56">
        <f>VLOOKUP(Table91213[[#This Row],[Date]],'DB Details'!$A:$L,3)</f>
        <v>60.5</v>
      </c>
      <c r="D847" s="70">
        <f>VLOOKUP(Table91213[[#This Row],[Date]],'DB Details'!$A:$L,4)</f>
        <v>59.8</v>
      </c>
      <c r="E847" s="138">
        <f>VLOOKUP(Table91213[[#This Row],[Date]],'DB Details'!$A:$L,5)</f>
        <v>74.2</v>
      </c>
      <c r="F847" s="138">
        <f>VLOOKUP(Table91213[[#This Row],[Date]],'DB Details'!$A:$L,6)</f>
        <v>62</v>
      </c>
      <c r="G847" s="56">
        <f>VLOOKUP(Table91213[[#This Row],[Date]],'DB Details'!$A:$L,7)</f>
        <v>43.7</v>
      </c>
      <c r="H847" s="138">
        <f>VLOOKUP(Table91213[[#This Row],[Date]],'DB Details'!$A:$L,8)</f>
        <v>56.7</v>
      </c>
      <c r="I847" s="138">
        <f>VLOOKUP(Table91213[[#This Row],[Date]],'DB Details'!$A:$L,9)</f>
        <v>61.1</v>
      </c>
      <c r="J847" s="138">
        <f>VLOOKUP(Table91213[[#This Row],[Date]],'DB Details'!$A:$L,10)</f>
        <v>59.7</v>
      </c>
      <c r="K847" s="56">
        <f>VLOOKUP(Table91213[[#This Row],[Date]],'DB Details'!$A:$L,11)</f>
        <v>62.8</v>
      </c>
      <c r="L847" s="138">
        <f>VLOOKUP(Table91213[[#This Row],[Date]],'DB Details'!$A:$L,12)</f>
        <v>59.3</v>
      </c>
    </row>
    <row r="848" spans="1:12" x14ac:dyDescent="0.2">
      <c r="A848" s="54">
        <v>43160</v>
      </c>
      <c r="B848" s="72">
        <f>VLOOKUP(Table91213[[#This Row],[Date]],'DB Details'!$A:$L,2)</f>
        <v>61.9</v>
      </c>
      <c r="C848" s="56">
        <f>VLOOKUP(Table91213[[#This Row],[Date]],'DB Details'!$A:$L,3)</f>
        <v>59.7</v>
      </c>
      <c r="D848" s="70">
        <f>VLOOKUP(Table91213[[#This Row],[Date]],'DB Details'!$A:$L,4)</f>
        <v>59.8</v>
      </c>
      <c r="E848" s="138">
        <f>VLOOKUP(Table91213[[#This Row],[Date]],'DB Details'!$A:$L,5)</f>
        <v>78.099999999999994</v>
      </c>
      <c r="F848" s="138">
        <f>VLOOKUP(Table91213[[#This Row],[Date]],'DB Details'!$A:$L,6)</f>
        <v>61</v>
      </c>
      <c r="G848" s="56">
        <f>VLOOKUP(Table91213[[#This Row],[Date]],'DB Details'!$A:$L,7)</f>
        <v>42</v>
      </c>
      <c r="H848" s="138">
        <f>VLOOKUP(Table91213[[#This Row],[Date]],'DB Details'!$A:$L,8)</f>
        <v>55.5</v>
      </c>
      <c r="I848" s="138">
        <f>VLOOKUP(Table91213[[#This Row],[Date]],'DB Details'!$A:$L,9)</f>
        <v>60.6</v>
      </c>
      <c r="J848" s="138">
        <f>VLOOKUP(Table91213[[#This Row],[Date]],'DB Details'!$A:$L,10)</f>
        <v>57.3</v>
      </c>
      <c r="K848" s="56">
        <f>VLOOKUP(Table91213[[#This Row],[Date]],'DB Details'!$A:$L,11)</f>
        <v>58.7</v>
      </c>
      <c r="L848" s="138">
        <f>VLOOKUP(Table91213[[#This Row],[Date]],'DB Details'!$A:$L,12)</f>
        <v>57.3</v>
      </c>
    </row>
    <row r="849" spans="1:12" x14ac:dyDescent="0.2">
      <c r="A849" s="54">
        <v>43191</v>
      </c>
      <c r="B849" s="72">
        <f>VLOOKUP(Table91213[[#This Row],[Date]],'DB Details'!$A:$L,2)</f>
        <v>61.2</v>
      </c>
      <c r="C849" s="56">
        <f>VLOOKUP(Table91213[[#This Row],[Date]],'DB Details'!$A:$L,3)</f>
        <v>57.8</v>
      </c>
      <c r="D849" s="70">
        <f>VLOOKUP(Table91213[[#This Row],[Date]],'DB Details'!$A:$L,4)</f>
        <v>62</v>
      </c>
      <c r="E849" s="138">
        <f>VLOOKUP(Table91213[[#This Row],[Date]],'DB Details'!$A:$L,5)</f>
        <v>79.3</v>
      </c>
      <c r="F849" s="138">
        <f>VLOOKUP(Table91213[[#This Row],[Date]],'DB Details'!$A:$L,6)</f>
        <v>57.2</v>
      </c>
      <c r="G849" s="56">
        <f>VLOOKUP(Table91213[[#This Row],[Date]],'DB Details'!$A:$L,7)</f>
        <v>44.3</v>
      </c>
      <c r="H849" s="138">
        <f>VLOOKUP(Table91213[[#This Row],[Date]],'DB Details'!$A:$L,8)</f>
        <v>52.9</v>
      </c>
      <c r="I849" s="138">
        <f>VLOOKUP(Table91213[[#This Row],[Date]],'DB Details'!$A:$L,9)</f>
        <v>61.1</v>
      </c>
      <c r="J849" s="138">
        <f>VLOOKUP(Table91213[[#This Row],[Date]],'DB Details'!$A:$L,10)</f>
        <v>54.2</v>
      </c>
      <c r="K849" s="56">
        <f>VLOOKUP(Table91213[[#This Row],[Date]],'DB Details'!$A:$L,11)</f>
        <v>57.7</v>
      </c>
      <c r="L849" s="138">
        <f>VLOOKUP(Table91213[[#This Row],[Date]],'DB Details'!$A:$L,12)</f>
        <v>57.3</v>
      </c>
    </row>
    <row r="850" spans="1:12" x14ac:dyDescent="0.2">
      <c r="A850" s="54">
        <v>43221</v>
      </c>
      <c r="B850" s="72">
        <f>VLOOKUP(Table91213[[#This Row],[Date]],'DB Details'!$A:$L,2)</f>
        <v>63.7</v>
      </c>
      <c r="C850" s="56">
        <f>VLOOKUP(Table91213[[#This Row],[Date]],'DB Details'!$A:$L,3)</f>
        <v>54.1</v>
      </c>
      <c r="D850" s="70">
        <f>VLOOKUP(Table91213[[#This Row],[Date]],'DB Details'!$A:$L,4)</f>
        <v>63.5</v>
      </c>
      <c r="E850" s="138">
        <f>VLOOKUP(Table91213[[#This Row],[Date]],'DB Details'!$A:$L,5)</f>
        <v>79.5</v>
      </c>
      <c r="F850" s="138">
        <f>VLOOKUP(Table91213[[#This Row],[Date]],'DB Details'!$A:$L,6)</f>
        <v>61.5</v>
      </c>
      <c r="G850" s="56">
        <f>VLOOKUP(Table91213[[#This Row],[Date]],'DB Details'!$A:$L,7)</f>
        <v>39.6</v>
      </c>
      <c r="H850" s="138">
        <f>VLOOKUP(Table91213[[#This Row],[Date]],'DB Details'!$A:$L,8)</f>
        <v>50.2</v>
      </c>
      <c r="I850" s="138">
        <f>VLOOKUP(Table91213[[#This Row],[Date]],'DB Details'!$A:$L,9)</f>
        <v>62</v>
      </c>
      <c r="J850" s="138">
        <f>VLOOKUP(Table91213[[#This Row],[Date]],'DB Details'!$A:$L,10)</f>
        <v>56.3</v>
      </c>
      <c r="K850" s="56">
        <f>VLOOKUP(Table91213[[#This Row],[Date]],'DB Details'!$A:$L,11)</f>
        <v>55.6</v>
      </c>
      <c r="L850" s="138">
        <f>VLOOKUP(Table91213[[#This Row],[Date]],'DB Details'!$A:$L,12)</f>
        <v>58.7</v>
      </c>
    </row>
    <row r="851" spans="1:12" x14ac:dyDescent="0.2">
      <c r="A851" s="54">
        <v>43252</v>
      </c>
      <c r="B851" s="72">
        <f>VLOOKUP(Table91213[[#This Row],[Date]],'DB Details'!$A:$L,2)</f>
        <v>63.5</v>
      </c>
      <c r="C851" s="56">
        <f>VLOOKUP(Table91213[[#This Row],[Date]],'DB Details'!$A:$L,3)</f>
        <v>59</v>
      </c>
      <c r="D851" s="70">
        <f>VLOOKUP(Table91213[[#This Row],[Date]],'DB Details'!$A:$L,4)</f>
        <v>60.1</v>
      </c>
      <c r="E851" s="138">
        <f>VLOOKUP(Table91213[[#This Row],[Date]],'DB Details'!$A:$L,5)</f>
        <v>76.8</v>
      </c>
      <c r="F851" s="138">
        <f>VLOOKUP(Table91213[[#This Row],[Date]],'DB Details'!$A:$L,6)</f>
        <v>62.3</v>
      </c>
      <c r="G851" s="56">
        <f>VLOOKUP(Table91213[[#This Row],[Date]],'DB Details'!$A:$L,7)</f>
        <v>39.700000000000003</v>
      </c>
      <c r="H851" s="138">
        <f>VLOOKUP(Table91213[[#This Row],[Date]],'DB Details'!$A:$L,8)</f>
        <v>50.8</v>
      </c>
      <c r="I851" s="138">
        <f>VLOOKUP(Table91213[[#This Row],[Date]],'DB Details'!$A:$L,9)</f>
        <v>68.2</v>
      </c>
      <c r="J851" s="138">
        <f>VLOOKUP(Table91213[[#This Row],[Date]],'DB Details'!$A:$L,10)</f>
        <v>56</v>
      </c>
      <c r="K851" s="56">
        <f>VLOOKUP(Table91213[[#This Row],[Date]],'DB Details'!$A:$L,11)</f>
        <v>56.3</v>
      </c>
      <c r="L851" s="138">
        <f>VLOOKUP(Table91213[[#This Row],[Date]],'DB Details'!$A:$L,12)</f>
        <v>60.2</v>
      </c>
    </row>
    <row r="852" spans="1:12" x14ac:dyDescent="0.2">
      <c r="A852" s="54">
        <v>43282</v>
      </c>
      <c r="B852" s="72">
        <f>VLOOKUP(Table91213[[#This Row],[Date]],'DB Details'!$A:$L,2)</f>
        <v>60.2</v>
      </c>
      <c r="C852" s="56">
        <f>VLOOKUP(Table91213[[#This Row],[Date]],'DB Details'!$A:$L,3)</f>
        <v>54.7</v>
      </c>
      <c r="D852" s="70">
        <f>VLOOKUP(Table91213[[#This Row],[Date]],'DB Details'!$A:$L,4)</f>
        <v>54.7</v>
      </c>
      <c r="E852" s="138">
        <f>VLOOKUP(Table91213[[#This Row],[Date]],'DB Details'!$A:$L,5)</f>
        <v>73.2</v>
      </c>
      <c r="F852" s="138">
        <f>VLOOKUP(Table91213[[#This Row],[Date]],'DB Details'!$A:$L,6)</f>
        <v>58.5</v>
      </c>
      <c r="G852" s="56">
        <f>VLOOKUP(Table91213[[#This Row],[Date]],'DB Details'!$A:$L,7)</f>
        <v>39.4</v>
      </c>
      <c r="H852" s="138">
        <f>VLOOKUP(Table91213[[#This Row],[Date]],'DB Details'!$A:$L,8)</f>
        <v>53.3</v>
      </c>
      <c r="I852" s="138">
        <f>VLOOKUP(Table91213[[#This Row],[Date]],'DB Details'!$A:$L,9)</f>
        <v>62.1</v>
      </c>
      <c r="J852" s="138">
        <f>VLOOKUP(Table91213[[#This Row],[Date]],'DB Details'!$A:$L,10)</f>
        <v>56.5</v>
      </c>
      <c r="K852" s="56">
        <f>VLOOKUP(Table91213[[#This Row],[Date]],'DB Details'!$A:$L,11)</f>
        <v>55.3</v>
      </c>
      <c r="L852" s="138">
        <f>VLOOKUP(Table91213[[#This Row],[Date]],'DB Details'!$A:$L,12)</f>
        <v>58.1</v>
      </c>
    </row>
    <row r="853" spans="1:12" x14ac:dyDescent="0.2">
      <c r="A853" s="54">
        <v>43313</v>
      </c>
      <c r="B853" s="72">
        <f>VLOOKUP(Table91213[[#This Row],[Date]],'DB Details'!$A:$L,2)</f>
        <v>65.099999999999994</v>
      </c>
      <c r="C853" s="56">
        <f>VLOOKUP(Table91213[[#This Row],[Date]],'DB Details'!$A:$L,3)</f>
        <v>53.9</v>
      </c>
      <c r="D853" s="70">
        <f>VLOOKUP(Table91213[[#This Row],[Date]],'DB Details'!$A:$L,4)</f>
        <v>57.5</v>
      </c>
      <c r="E853" s="138">
        <f>VLOOKUP(Table91213[[#This Row],[Date]],'DB Details'!$A:$L,5)</f>
        <v>72.099999999999994</v>
      </c>
      <c r="F853" s="138">
        <f>VLOOKUP(Table91213[[#This Row],[Date]],'DB Details'!$A:$L,6)</f>
        <v>63.3</v>
      </c>
      <c r="G853" s="56">
        <f>VLOOKUP(Table91213[[#This Row],[Date]],'DB Details'!$A:$L,7)</f>
        <v>41</v>
      </c>
      <c r="H853" s="138">
        <f>VLOOKUP(Table91213[[#This Row],[Date]],'DB Details'!$A:$L,8)</f>
        <v>55.4</v>
      </c>
      <c r="I853" s="138">
        <f>VLOOKUP(Table91213[[#This Row],[Date]],'DB Details'!$A:$L,9)</f>
        <v>64.5</v>
      </c>
      <c r="J853" s="138">
        <f>VLOOKUP(Table91213[[#This Row],[Date]],'DB Details'!$A:$L,10)</f>
        <v>58.5</v>
      </c>
      <c r="K853" s="56">
        <f>VLOOKUP(Table91213[[#This Row],[Date]],'DB Details'!$A:$L,11)</f>
        <v>55.2</v>
      </c>
      <c r="L853" s="138">
        <f>VLOOKUP(Table91213[[#This Row],[Date]],'DB Details'!$A:$L,12)</f>
        <v>61.3</v>
      </c>
    </row>
    <row r="854" spans="1:12" x14ac:dyDescent="0.2">
      <c r="A854" s="54">
        <v>43344</v>
      </c>
      <c r="B854" s="72">
        <f>VLOOKUP(Table91213[[#This Row],[Date]],'DB Details'!$A:$L,2)</f>
        <v>61.8</v>
      </c>
      <c r="C854" s="56">
        <f>VLOOKUP(Table91213[[#This Row],[Date]],'DB Details'!$A:$L,3)</f>
        <v>54.5</v>
      </c>
      <c r="D854" s="70">
        <f>VLOOKUP(Table91213[[#This Row],[Date]],'DB Details'!$A:$L,4)</f>
        <v>55.7</v>
      </c>
      <c r="E854" s="138">
        <f>VLOOKUP(Table91213[[#This Row],[Date]],'DB Details'!$A:$L,5)</f>
        <v>66.900000000000006</v>
      </c>
      <c r="F854" s="138">
        <f>VLOOKUP(Table91213[[#This Row],[Date]],'DB Details'!$A:$L,6)</f>
        <v>63.9</v>
      </c>
      <c r="G854" s="56">
        <f>VLOOKUP(Table91213[[#This Row],[Date]],'DB Details'!$A:$L,7)</f>
        <v>40.5</v>
      </c>
      <c r="H854" s="138">
        <f>VLOOKUP(Table91213[[#This Row],[Date]],'DB Details'!$A:$L,8)</f>
        <v>53.3</v>
      </c>
      <c r="I854" s="138">
        <f>VLOOKUP(Table91213[[#This Row],[Date]],'DB Details'!$A:$L,9)</f>
        <v>61.1</v>
      </c>
      <c r="J854" s="138">
        <f>VLOOKUP(Table91213[[#This Row],[Date]],'DB Details'!$A:$L,10)</f>
        <v>58.8</v>
      </c>
      <c r="K854" s="56">
        <f>VLOOKUP(Table91213[[#This Row],[Date]],'DB Details'!$A:$L,11)</f>
        <v>56</v>
      </c>
      <c r="L854" s="138">
        <f>VLOOKUP(Table91213[[#This Row],[Date]],'DB Details'!$A:$L,12)</f>
        <v>59.8</v>
      </c>
    </row>
    <row r="855" spans="1:12" x14ac:dyDescent="0.2">
      <c r="A855" s="54">
        <v>43374</v>
      </c>
      <c r="B855" s="72">
        <f>VLOOKUP(Table91213[[#This Row],[Date]],'DB Details'!$A:$L,2)</f>
        <v>57.4</v>
      </c>
      <c r="C855" s="56">
        <f>VLOOKUP(Table91213[[#This Row],[Date]],'DB Details'!$A:$L,3)</f>
        <v>54.3</v>
      </c>
      <c r="D855" s="70">
        <f>VLOOKUP(Table91213[[#This Row],[Date]],'DB Details'!$A:$L,4)</f>
        <v>55.8</v>
      </c>
      <c r="E855" s="138">
        <f>VLOOKUP(Table91213[[#This Row],[Date]],'DB Details'!$A:$L,5)</f>
        <v>71.599999999999994</v>
      </c>
      <c r="F855" s="138">
        <f>VLOOKUP(Table91213[[#This Row],[Date]],'DB Details'!$A:$L,6)</f>
        <v>59.9</v>
      </c>
      <c r="G855" s="56">
        <f>VLOOKUP(Table91213[[#This Row],[Date]],'DB Details'!$A:$L,7)</f>
        <v>43.3</v>
      </c>
      <c r="H855" s="138">
        <f>VLOOKUP(Table91213[[#This Row],[Date]],'DB Details'!$A:$L,8)</f>
        <v>50.7</v>
      </c>
      <c r="I855" s="138">
        <f>VLOOKUP(Table91213[[#This Row],[Date]],'DB Details'!$A:$L,9)</f>
        <v>63.8</v>
      </c>
      <c r="J855" s="138">
        <f>VLOOKUP(Table91213[[#This Row],[Date]],'DB Details'!$A:$L,10)</f>
        <v>56.8</v>
      </c>
      <c r="K855" s="56">
        <f>VLOOKUP(Table91213[[#This Row],[Date]],'DB Details'!$A:$L,11)</f>
        <v>52.2</v>
      </c>
      <c r="L855" s="138">
        <f>VLOOKUP(Table91213[[#This Row],[Date]],'DB Details'!$A:$L,12)</f>
        <v>57.7</v>
      </c>
    </row>
    <row r="856" spans="1:12" x14ac:dyDescent="0.2">
      <c r="A856" s="54">
        <v>43405</v>
      </c>
      <c r="B856" s="72">
        <f>VLOOKUP(Table91213[[#This Row],[Date]],'DB Details'!$A:$L,2)</f>
        <v>62.1</v>
      </c>
      <c r="C856" s="56">
        <f>VLOOKUP(Table91213[[#This Row],[Date]],'DB Details'!$A:$L,3)</f>
        <v>53.6</v>
      </c>
      <c r="D856" s="70">
        <f>VLOOKUP(Table91213[[#This Row],[Date]],'DB Details'!$A:$L,4)</f>
        <v>56.4</v>
      </c>
      <c r="E856" s="138">
        <f>VLOOKUP(Table91213[[#This Row],[Date]],'DB Details'!$A:$L,5)</f>
        <v>60.7</v>
      </c>
      <c r="F856" s="138">
        <f>VLOOKUP(Table91213[[#This Row],[Date]],'DB Details'!$A:$L,6)</f>
        <v>60.6</v>
      </c>
      <c r="G856" s="56">
        <f>VLOOKUP(Table91213[[#This Row],[Date]],'DB Details'!$A:$L,7)</f>
        <v>41.5</v>
      </c>
      <c r="H856" s="138">
        <f>VLOOKUP(Table91213[[#This Row],[Date]],'DB Details'!$A:$L,8)</f>
        <v>52.9</v>
      </c>
      <c r="I856" s="138">
        <f>VLOOKUP(Table91213[[#This Row],[Date]],'DB Details'!$A:$L,9)</f>
        <v>62.5</v>
      </c>
      <c r="J856" s="138">
        <f>VLOOKUP(Table91213[[#This Row],[Date]],'DB Details'!$A:$L,10)</f>
        <v>58.4</v>
      </c>
      <c r="K856" s="56">
        <f>VLOOKUP(Table91213[[#This Row],[Date]],'DB Details'!$A:$L,11)</f>
        <v>52.2</v>
      </c>
      <c r="L856" s="138">
        <f>VLOOKUP(Table91213[[#This Row],[Date]],'DB Details'!$A:$L,12)</f>
        <v>59.3</v>
      </c>
    </row>
    <row r="857" spans="1:12" x14ac:dyDescent="0.2">
      <c r="A857" s="54">
        <v>43435</v>
      </c>
      <c r="B857" s="72">
        <f>VLOOKUP(Table91213[[#This Row],[Date]],'DB Details'!$A:$L,2)</f>
        <v>51.1</v>
      </c>
      <c r="C857" s="56">
        <f>VLOOKUP(Table91213[[#This Row],[Date]],'DB Details'!$A:$L,3)</f>
        <v>52.7</v>
      </c>
      <c r="D857" s="70">
        <f>VLOOKUP(Table91213[[#This Row],[Date]],'DB Details'!$A:$L,4)</f>
        <v>50</v>
      </c>
      <c r="E857" s="138">
        <f>VLOOKUP(Table91213[[#This Row],[Date]],'DB Details'!$A:$L,5)</f>
        <v>54.9</v>
      </c>
      <c r="F857" s="138">
        <f>VLOOKUP(Table91213[[#This Row],[Date]],'DB Details'!$A:$L,6)</f>
        <v>54.3</v>
      </c>
      <c r="G857" s="56">
        <f>VLOOKUP(Table91213[[#This Row],[Date]],'DB Details'!$A:$L,7)</f>
        <v>41.7</v>
      </c>
      <c r="H857" s="138">
        <f>VLOOKUP(Table91213[[#This Row],[Date]],'DB Details'!$A:$L,8)</f>
        <v>51.2</v>
      </c>
      <c r="I857" s="138">
        <f>VLOOKUP(Table91213[[#This Row],[Date]],'DB Details'!$A:$L,9)</f>
        <v>59</v>
      </c>
      <c r="J857" s="138">
        <f>VLOOKUP(Table91213[[#This Row],[Date]],'DB Details'!$A:$L,10)</f>
        <v>56</v>
      </c>
      <c r="K857" s="56">
        <f>VLOOKUP(Table91213[[#This Row],[Date]],'DB Details'!$A:$L,11)</f>
        <v>52.8</v>
      </c>
      <c r="L857" s="138">
        <f>VLOOKUP(Table91213[[#This Row],[Date]],'DB Details'!$A:$L,12)</f>
        <v>54.3</v>
      </c>
    </row>
    <row r="858" spans="1:12" x14ac:dyDescent="0.2">
      <c r="A858" s="54">
        <v>43466</v>
      </c>
      <c r="B858" s="72">
        <f>VLOOKUP(Table91213[[#This Row],[Date]],'DB Details'!$A:$L,2)</f>
        <v>58.2</v>
      </c>
      <c r="C858" s="56">
        <f>VLOOKUP(Table91213[[#This Row],[Date]],'DB Details'!$A:$L,3)</f>
        <v>53.8</v>
      </c>
      <c r="D858" s="70">
        <f>VLOOKUP(Table91213[[#This Row],[Date]],'DB Details'!$A:$L,4)</f>
        <v>50.3</v>
      </c>
      <c r="E858" s="138">
        <f>VLOOKUP(Table91213[[#This Row],[Date]],'DB Details'!$A:$L,5)</f>
        <v>49.6</v>
      </c>
      <c r="F858" s="138">
        <f>VLOOKUP(Table91213[[#This Row],[Date]],'DB Details'!$A:$L,6)</f>
        <v>60.5</v>
      </c>
      <c r="G858" s="56">
        <f>VLOOKUP(Table91213[[#This Row],[Date]],'DB Details'!$A:$L,7)</f>
        <v>42.8</v>
      </c>
      <c r="H858" s="138">
        <f>VLOOKUP(Table91213[[#This Row],[Date]],'DB Details'!$A:$L,8)</f>
        <v>52.8</v>
      </c>
      <c r="I858" s="138">
        <f>VLOOKUP(Table91213[[#This Row],[Date]],'DB Details'!$A:$L,9)</f>
        <v>56.2</v>
      </c>
      <c r="J858" s="138">
        <f>VLOOKUP(Table91213[[#This Row],[Date]],'DB Details'!$A:$L,10)</f>
        <v>55.5</v>
      </c>
      <c r="K858" s="56">
        <f>VLOOKUP(Table91213[[#This Row],[Date]],'DB Details'!$A:$L,11)</f>
        <v>51.8</v>
      </c>
      <c r="L858" s="138">
        <f>VLOOKUP(Table91213[[#This Row],[Date]],'DB Details'!$A:$L,12)</f>
        <v>56.6</v>
      </c>
    </row>
    <row r="859" spans="1:12" x14ac:dyDescent="0.2">
      <c r="A859" s="54">
        <v>43497</v>
      </c>
      <c r="B859" s="72">
        <f>VLOOKUP(Table91213[[#This Row],[Date]],'DB Details'!$A:$L,2)</f>
        <v>55.5</v>
      </c>
      <c r="C859" s="56">
        <f>VLOOKUP(Table91213[[#This Row],[Date]],'DB Details'!$A:$L,3)</f>
        <v>55.3</v>
      </c>
      <c r="D859" s="70">
        <f>VLOOKUP(Table91213[[#This Row],[Date]],'DB Details'!$A:$L,4)</f>
        <v>52.3</v>
      </c>
      <c r="E859" s="138">
        <f>VLOOKUP(Table91213[[#This Row],[Date]],'DB Details'!$A:$L,5)</f>
        <v>49.4</v>
      </c>
      <c r="F859" s="138">
        <f>VLOOKUP(Table91213[[#This Row],[Date]],'DB Details'!$A:$L,6)</f>
        <v>54.8</v>
      </c>
      <c r="G859" s="56">
        <f>VLOOKUP(Table91213[[#This Row],[Date]],'DB Details'!$A:$L,7)</f>
        <v>39</v>
      </c>
      <c r="H859" s="138">
        <f>VLOOKUP(Table91213[[#This Row],[Date]],'DB Details'!$A:$L,8)</f>
        <v>53.4</v>
      </c>
      <c r="I859" s="138">
        <f>VLOOKUP(Table91213[[#This Row],[Date]],'DB Details'!$A:$L,9)</f>
        <v>54.9</v>
      </c>
      <c r="J859" s="138">
        <f>VLOOKUP(Table91213[[#This Row],[Date]],'DB Details'!$A:$L,10)</f>
        <v>52.3</v>
      </c>
      <c r="K859" s="56">
        <f>VLOOKUP(Table91213[[#This Row],[Date]],'DB Details'!$A:$L,11)</f>
        <v>52.8</v>
      </c>
      <c r="L859" s="138">
        <f>VLOOKUP(Table91213[[#This Row],[Date]],'DB Details'!$A:$L,12)</f>
        <v>54.2</v>
      </c>
    </row>
    <row r="860" spans="1:12" x14ac:dyDescent="0.2">
      <c r="A860" s="54">
        <v>43525</v>
      </c>
      <c r="B860" s="72">
        <f>VLOOKUP(Table91213[[#This Row],[Date]],'DB Details'!$A:$L,2)</f>
        <v>57.4</v>
      </c>
      <c r="C860" s="56">
        <f>VLOOKUP(Table91213[[#This Row],[Date]],'DB Details'!$A:$L,3)</f>
        <v>51.1</v>
      </c>
      <c r="D860" s="70">
        <f>VLOOKUP(Table91213[[#This Row],[Date]],'DB Details'!$A:$L,4)</f>
        <v>50.4</v>
      </c>
      <c r="E860" s="138">
        <f>VLOOKUP(Table91213[[#This Row],[Date]],'DB Details'!$A:$L,5)</f>
        <v>54.3</v>
      </c>
      <c r="F860" s="138">
        <f>VLOOKUP(Table91213[[#This Row],[Date]],'DB Details'!$A:$L,6)</f>
        <v>55.8</v>
      </c>
      <c r="G860" s="56">
        <f>VLOOKUP(Table91213[[#This Row],[Date]],'DB Details'!$A:$L,7)</f>
        <v>42.7</v>
      </c>
      <c r="H860" s="138">
        <f>VLOOKUP(Table91213[[#This Row],[Date]],'DB Details'!$A:$L,8)</f>
        <v>51.8</v>
      </c>
      <c r="I860" s="138">
        <f>VLOOKUP(Table91213[[#This Row],[Date]],'DB Details'!$A:$L,9)</f>
        <v>54.2</v>
      </c>
      <c r="J860" s="138">
        <f>VLOOKUP(Table91213[[#This Row],[Date]],'DB Details'!$A:$L,10)</f>
        <v>57.5</v>
      </c>
      <c r="K860" s="56">
        <f>VLOOKUP(Table91213[[#This Row],[Date]],'DB Details'!$A:$L,11)</f>
        <v>51.7</v>
      </c>
      <c r="L860" s="138">
        <f>VLOOKUP(Table91213[[#This Row],[Date]],'DB Details'!$A:$L,12)</f>
        <v>55.3</v>
      </c>
    </row>
    <row r="861" spans="1:12" x14ac:dyDescent="0.2">
      <c r="A861" s="54">
        <v>43556</v>
      </c>
      <c r="B861" s="72">
        <f>VLOOKUP(Table91213[[#This Row],[Date]],'DB Details'!$A:$L,2)</f>
        <v>51.7</v>
      </c>
      <c r="C861" s="56">
        <f>VLOOKUP(Table91213[[#This Row],[Date]],'DB Details'!$A:$L,3)</f>
        <v>49.8</v>
      </c>
      <c r="D861" s="70">
        <f>VLOOKUP(Table91213[[#This Row],[Date]],'DB Details'!$A:$L,4)</f>
        <v>53.9</v>
      </c>
      <c r="E861" s="138">
        <f>VLOOKUP(Table91213[[#This Row],[Date]],'DB Details'!$A:$L,5)</f>
        <v>50</v>
      </c>
      <c r="F861" s="138">
        <f>VLOOKUP(Table91213[[#This Row],[Date]],'DB Details'!$A:$L,6)</f>
        <v>52.3</v>
      </c>
      <c r="G861" s="56">
        <f>VLOOKUP(Table91213[[#This Row],[Date]],'DB Details'!$A:$L,7)</f>
        <v>42.6</v>
      </c>
      <c r="H861" s="138">
        <f>VLOOKUP(Table91213[[#This Row],[Date]],'DB Details'!$A:$L,8)</f>
        <v>52.9</v>
      </c>
      <c r="I861" s="138">
        <f>VLOOKUP(Table91213[[#This Row],[Date]],'DB Details'!$A:$L,9)</f>
        <v>54.6</v>
      </c>
      <c r="J861" s="138">
        <f>VLOOKUP(Table91213[[#This Row],[Date]],'DB Details'!$A:$L,10)</f>
        <v>52.4</v>
      </c>
      <c r="K861" s="56">
        <f>VLOOKUP(Table91213[[#This Row],[Date]],'DB Details'!$A:$L,11)</f>
        <v>49.5</v>
      </c>
      <c r="L861" s="138">
        <f>VLOOKUP(Table91213[[#This Row],[Date]],'DB Details'!$A:$L,12)</f>
        <v>52.8</v>
      </c>
    </row>
    <row r="862" spans="1:12" x14ac:dyDescent="0.2">
      <c r="A862" s="54">
        <v>43586</v>
      </c>
      <c r="B862" s="72">
        <f>VLOOKUP(Table91213[[#This Row],[Date]],'DB Details'!$A:$L,2)</f>
        <v>52.7</v>
      </c>
      <c r="C862" s="56">
        <f>VLOOKUP(Table91213[[#This Row],[Date]],'DB Details'!$A:$L,3)</f>
        <v>49.4</v>
      </c>
      <c r="D862" s="70">
        <f>VLOOKUP(Table91213[[#This Row],[Date]],'DB Details'!$A:$L,4)</f>
        <v>47.2</v>
      </c>
      <c r="E862" s="138">
        <f>VLOOKUP(Table91213[[#This Row],[Date]],'DB Details'!$A:$L,5)</f>
        <v>53.2</v>
      </c>
      <c r="F862" s="138">
        <f>VLOOKUP(Table91213[[#This Row],[Date]],'DB Details'!$A:$L,6)</f>
        <v>51.3</v>
      </c>
      <c r="G862" s="56">
        <f>VLOOKUP(Table91213[[#This Row],[Date]],'DB Details'!$A:$L,7)</f>
        <v>43.7</v>
      </c>
      <c r="H862" s="138">
        <f>VLOOKUP(Table91213[[#This Row],[Date]],'DB Details'!$A:$L,8)</f>
        <v>50.9</v>
      </c>
      <c r="I862" s="138">
        <f>VLOOKUP(Table91213[[#This Row],[Date]],'DB Details'!$A:$L,9)</f>
        <v>52</v>
      </c>
      <c r="J862" s="138">
        <f>VLOOKUP(Table91213[[#This Row],[Date]],'DB Details'!$A:$L,10)</f>
        <v>53.7</v>
      </c>
      <c r="K862" s="56">
        <f>VLOOKUP(Table91213[[#This Row],[Date]],'DB Details'!$A:$L,11)</f>
        <v>51</v>
      </c>
      <c r="L862" s="138">
        <f>VLOOKUP(Table91213[[#This Row],[Date]],'DB Details'!$A:$L,12)</f>
        <v>52.1</v>
      </c>
    </row>
    <row r="863" spans="1:12" x14ac:dyDescent="0.2">
      <c r="A863" s="54">
        <v>43617</v>
      </c>
      <c r="B863" s="72">
        <f>VLOOKUP(Table91213[[#This Row],[Date]],'DB Details'!$A:$L,2)</f>
        <v>50</v>
      </c>
      <c r="C863" s="56">
        <f>VLOOKUP(Table91213[[#This Row],[Date]],'DB Details'!$A:$L,3)</f>
        <v>50</v>
      </c>
      <c r="D863" s="70">
        <f>VLOOKUP(Table91213[[#This Row],[Date]],'DB Details'!$A:$L,4)</f>
        <v>47.4</v>
      </c>
      <c r="E863" s="138">
        <f>VLOOKUP(Table91213[[#This Row],[Date]],'DB Details'!$A:$L,5)</f>
        <v>47.9</v>
      </c>
      <c r="F863" s="138">
        <f>VLOOKUP(Table91213[[#This Row],[Date]],'DB Details'!$A:$L,6)</f>
        <v>54.1</v>
      </c>
      <c r="G863" s="56">
        <f>VLOOKUP(Table91213[[#This Row],[Date]],'DB Details'!$A:$L,7)</f>
        <v>44.6</v>
      </c>
      <c r="H863" s="138">
        <f>VLOOKUP(Table91213[[#This Row],[Date]],'DB Details'!$A:$L,8)</f>
        <v>49.1</v>
      </c>
      <c r="I863" s="138">
        <f>VLOOKUP(Table91213[[#This Row],[Date]],'DB Details'!$A:$L,9)</f>
        <v>50.7</v>
      </c>
      <c r="J863" s="138">
        <f>VLOOKUP(Table91213[[#This Row],[Date]],'DB Details'!$A:$L,10)</f>
        <v>54.5</v>
      </c>
      <c r="K863" s="56">
        <f>VLOOKUP(Table91213[[#This Row],[Date]],'DB Details'!$A:$L,11)</f>
        <v>50.5</v>
      </c>
      <c r="L863" s="138">
        <f>VLOOKUP(Table91213[[#This Row],[Date]],'DB Details'!$A:$L,12)</f>
        <v>51.7</v>
      </c>
    </row>
    <row r="864" spans="1:12" x14ac:dyDescent="0.2">
      <c r="A864" s="54">
        <v>43647</v>
      </c>
      <c r="B864" s="72">
        <f>VLOOKUP(Table91213[[#This Row],[Date]],'DB Details'!$A:$L,2)</f>
        <v>50.8</v>
      </c>
      <c r="C864" s="56">
        <f>VLOOKUP(Table91213[[#This Row],[Date]],'DB Details'!$A:$L,3)</f>
        <v>47</v>
      </c>
      <c r="D864" s="70">
        <f>VLOOKUP(Table91213[[#This Row],[Date]],'DB Details'!$A:$L,4)</f>
        <v>43.1</v>
      </c>
      <c r="E864" s="138">
        <f>VLOOKUP(Table91213[[#This Row],[Date]],'DB Details'!$A:$L,5)</f>
        <v>45.1</v>
      </c>
      <c r="F864" s="138">
        <f>VLOOKUP(Table91213[[#This Row],[Date]],'DB Details'!$A:$L,6)</f>
        <v>50.8</v>
      </c>
      <c r="G864" s="56">
        <f>VLOOKUP(Table91213[[#This Row],[Date]],'DB Details'!$A:$L,7)</f>
        <v>45.7</v>
      </c>
      <c r="H864" s="138">
        <f>VLOOKUP(Table91213[[#This Row],[Date]],'DB Details'!$A:$L,8)</f>
        <v>49.5</v>
      </c>
      <c r="I864" s="138">
        <f>VLOOKUP(Table91213[[#This Row],[Date]],'DB Details'!$A:$L,9)</f>
        <v>53.3</v>
      </c>
      <c r="J864" s="138">
        <f>VLOOKUP(Table91213[[#This Row],[Date]],'DB Details'!$A:$L,10)</f>
        <v>51.7</v>
      </c>
      <c r="K864" s="56">
        <f>VLOOKUP(Table91213[[#This Row],[Date]],'DB Details'!$A:$L,11)</f>
        <v>48.1</v>
      </c>
      <c r="L864" s="138">
        <f>VLOOKUP(Table91213[[#This Row],[Date]],'DB Details'!$A:$L,12)</f>
        <v>51.2</v>
      </c>
    </row>
    <row r="865" spans="1:12" x14ac:dyDescent="0.2">
      <c r="A865" s="54">
        <v>43678</v>
      </c>
      <c r="B865" s="72">
        <f>VLOOKUP(Table91213[[#This Row],[Date]],'DB Details'!$A:$L,2)</f>
        <v>47.2</v>
      </c>
      <c r="C865" s="56">
        <f>VLOOKUP(Table91213[[#This Row],[Date]],'DB Details'!$A:$L,3)</f>
        <v>46</v>
      </c>
      <c r="D865" s="70">
        <f>VLOOKUP(Table91213[[#This Row],[Date]],'DB Details'!$A:$L,4)</f>
        <v>46.3</v>
      </c>
      <c r="E865" s="138">
        <f>VLOOKUP(Table91213[[#This Row],[Date]],'DB Details'!$A:$L,5)</f>
        <v>46</v>
      </c>
      <c r="F865" s="138">
        <f>VLOOKUP(Table91213[[#This Row],[Date]],'DB Details'!$A:$L,6)</f>
        <v>49.5</v>
      </c>
      <c r="G865" s="56">
        <f>VLOOKUP(Table91213[[#This Row],[Date]],'DB Details'!$A:$L,7)</f>
        <v>44.9</v>
      </c>
      <c r="H865" s="138">
        <f>VLOOKUP(Table91213[[#This Row],[Date]],'DB Details'!$A:$L,8)</f>
        <v>49.9</v>
      </c>
      <c r="I865" s="138">
        <f>VLOOKUP(Table91213[[#This Row],[Date]],'DB Details'!$A:$L,9)</f>
        <v>51.4</v>
      </c>
      <c r="J865" s="138">
        <f>VLOOKUP(Table91213[[#This Row],[Date]],'DB Details'!$A:$L,10)</f>
        <v>47.4</v>
      </c>
      <c r="K865" s="56">
        <f>VLOOKUP(Table91213[[#This Row],[Date]],'DB Details'!$A:$L,11)</f>
        <v>43.3</v>
      </c>
      <c r="L865" s="138">
        <f>VLOOKUP(Table91213[[#This Row],[Date]],'DB Details'!$A:$L,12)</f>
        <v>49.1</v>
      </c>
    </row>
    <row r="866" spans="1:12" x14ac:dyDescent="0.2">
      <c r="A866" s="54">
        <v>43709</v>
      </c>
      <c r="B866" s="72">
        <f>VLOOKUP(Table91213[[#This Row],[Date]],'DB Details'!$A:$L,2)</f>
        <v>47.3</v>
      </c>
      <c r="C866" s="56">
        <f>VLOOKUP(Table91213[[#This Row],[Date]],'DB Details'!$A:$L,3)</f>
        <v>48.1</v>
      </c>
      <c r="D866" s="70">
        <f>VLOOKUP(Table91213[[#This Row],[Date]],'DB Details'!$A:$L,4)</f>
        <v>45.1</v>
      </c>
      <c r="E866" s="138">
        <f>VLOOKUP(Table91213[[#This Row],[Date]],'DB Details'!$A:$L,5)</f>
        <v>49.7</v>
      </c>
      <c r="F866" s="138">
        <f>VLOOKUP(Table91213[[#This Row],[Date]],'DB Details'!$A:$L,6)</f>
        <v>47.3</v>
      </c>
      <c r="G866" s="56">
        <f>VLOOKUP(Table91213[[#This Row],[Date]],'DB Details'!$A:$L,7)</f>
        <v>45.5</v>
      </c>
      <c r="H866" s="138">
        <f>VLOOKUP(Table91213[[#This Row],[Date]],'DB Details'!$A:$L,8)</f>
        <v>46.9</v>
      </c>
      <c r="I866" s="138">
        <f>VLOOKUP(Table91213[[#This Row],[Date]],'DB Details'!$A:$L,9)</f>
        <v>51.1</v>
      </c>
      <c r="J866" s="138">
        <f>VLOOKUP(Table91213[[#This Row],[Date]],'DB Details'!$A:$L,10)</f>
        <v>46.3</v>
      </c>
      <c r="K866" s="56">
        <f>VLOOKUP(Table91213[[#This Row],[Date]],'DB Details'!$A:$L,11)</f>
        <v>41</v>
      </c>
      <c r="L866" s="138">
        <f>VLOOKUP(Table91213[[#This Row],[Date]],'DB Details'!$A:$L,12)</f>
        <v>47.8</v>
      </c>
    </row>
    <row r="867" spans="1:12" x14ac:dyDescent="0.2">
      <c r="A867" s="54">
        <v>43739</v>
      </c>
      <c r="B867" s="72">
        <f>VLOOKUP(Table91213[[#This Row],[Date]],'DB Details'!$A:$L,2)</f>
        <v>49.1</v>
      </c>
      <c r="C867" s="56">
        <f>VLOOKUP(Table91213[[#This Row],[Date]],'DB Details'!$A:$L,3)</f>
        <v>45.3</v>
      </c>
      <c r="D867" s="70">
        <f>VLOOKUP(Table91213[[#This Row],[Date]],'DB Details'!$A:$L,4)</f>
        <v>44.1</v>
      </c>
      <c r="E867" s="138">
        <f>VLOOKUP(Table91213[[#This Row],[Date]],'DB Details'!$A:$L,5)</f>
        <v>45.5</v>
      </c>
      <c r="F867" s="138">
        <f>VLOOKUP(Table91213[[#This Row],[Date]],'DB Details'!$A:$L,6)</f>
        <v>46.2</v>
      </c>
      <c r="G867" s="56">
        <f>VLOOKUP(Table91213[[#This Row],[Date]],'DB Details'!$A:$L,7)</f>
        <v>47.8</v>
      </c>
      <c r="H867" s="138">
        <f>VLOOKUP(Table91213[[#This Row],[Date]],'DB Details'!$A:$L,8)</f>
        <v>48.9</v>
      </c>
      <c r="I867" s="138">
        <f>VLOOKUP(Table91213[[#This Row],[Date]],'DB Details'!$A:$L,9)</f>
        <v>49.5</v>
      </c>
      <c r="J867" s="138">
        <f>VLOOKUP(Table91213[[#This Row],[Date]],'DB Details'!$A:$L,10)</f>
        <v>47.7</v>
      </c>
      <c r="K867" s="56">
        <f>VLOOKUP(Table91213[[#This Row],[Date]],'DB Details'!$A:$L,11)</f>
        <v>50.4</v>
      </c>
      <c r="L867" s="138">
        <f>VLOOKUP(Table91213[[#This Row],[Date]],'DB Details'!$A:$L,12)</f>
        <v>48.3</v>
      </c>
    </row>
    <row r="868" spans="1:12" x14ac:dyDescent="0.2">
      <c r="A868" s="54">
        <v>43770</v>
      </c>
      <c r="B868" s="72">
        <f>VLOOKUP(Table91213[[#This Row],[Date]],'DB Details'!$A:$L,2)</f>
        <v>47.2</v>
      </c>
      <c r="C868" s="56">
        <f>VLOOKUP(Table91213[[#This Row],[Date]],'DB Details'!$A:$L,3)</f>
        <v>48.3</v>
      </c>
      <c r="D868" s="70">
        <f>VLOOKUP(Table91213[[#This Row],[Date]],'DB Details'!$A:$L,4)</f>
        <v>43</v>
      </c>
      <c r="E868" s="138">
        <f>VLOOKUP(Table91213[[#This Row],[Date]],'DB Details'!$A:$L,5)</f>
        <v>46.7</v>
      </c>
      <c r="F868" s="138">
        <f>VLOOKUP(Table91213[[#This Row],[Date]],'DB Details'!$A:$L,6)</f>
        <v>49.1</v>
      </c>
      <c r="G868" s="56">
        <f>VLOOKUP(Table91213[[#This Row],[Date]],'DB Details'!$A:$L,7)</f>
        <v>45</v>
      </c>
      <c r="H868" s="138">
        <f>VLOOKUP(Table91213[[#This Row],[Date]],'DB Details'!$A:$L,8)</f>
        <v>45.5</v>
      </c>
      <c r="I868" s="138">
        <f>VLOOKUP(Table91213[[#This Row],[Date]],'DB Details'!$A:$L,9)</f>
        <v>52</v>
      </c>
      <c r="J868" s="138">
        <f>VLOOKUP(Table91213[[#This Row],[Date]],'DB Details'!$A:$L,10)</f>
        <v>46.6</v>
      </c>
      <c r="K868" s="56">
        <f>VLOOKUP(Table91213[[#This Row],[Date]],'DB Details'!$A:$L,11)</f>
        <v>47.9</v>
      </c>
      <c r="L868" s="138">
        <f>VLOOKUP(Table91213[[#This Row],[Date]],'DB Details'!$A:$L,12)</f>
        <v>48.1</v>
      </c>
    </row>
    <row r="869" spans="1:12" x14ac:dyDescent="0.2">
      <c r="A869" s="54">
        <v>43800</v>
      </c>
      <c r="B869" s="72">
        <f>VLOOKUP(Table91213[[#This Row],[Date]],'DB Details'!$A:$L,2)</f>
        <v>47.6</v>
      </c>
      <c r="C869" s="56">
        <f>VLOOKUP(Table91213[[#This Row],[Date]],'DB Details'!$A:$L,3)</f>
        <v>48.8</v>
      </c>
      <c r="D869" s="70">
        <f>VLOOKUP(Table91213[[#This Row],[Date]],'DB Details'!$A:$L,4)</f>
        <v>43.3</v>
      </c>
      <c r="E869" s="138">
        <f>VLOOKUP(Table91213[[#This Row],[Date]],'DB Details'!$A:$L,5)</f>
        <v>51.7</v>
      </c>
      <c r="F869" s="138">
        <f>VLOOKUP(Table91213[[#This Row],[Date]],'DB Details'!$A:$L,6)</f>
        <v>44.8</v>
      </c>
      <c r="G869" s="56">
        <f>VLOOKUP(Table91213[[#This Row],[Date]],'DB Details'!$A:$L,7)</f>
        <v>41.1</v>
      </c>
      <c r="H869" s="138">
        <f>VLOOKUP(Table91213[[#This Row],[Date]],'DB Details'!$A:$L,8)</f>
        <v>49.2</v>
      </c>
      <c r="I869" s="138">
        <f>VLOOKUP(Table91213[[#This Row],[Date]],'DB Details'!$A:$L,9)</f>
        <v>54.6</v>
      </c>
      <c r="J869" s="138">
        <f>VLOOKUP(Table91213[[#This Row],[Date]],'DB Details'!$A:$L,10)</f>
        <v>45.2</v>
      </c>
      <c r="K869" s="56">
        <f>VLOOKUP(Table91213[[#This Row],[Date]],'DB Details'!$A:$L,11)</f>
        <v>47.3</v>
      </c>
      <c r="L869" s="138">
        <f>VLOOKUP(Table91213[[#This Row],[Date]],'DB Details'!$A:$L,12)</f>
        <v>47.8</v>
      </c>
    </row>
    <row r="870" spans="1:12" x14ac:dyDescent="0.2">
      <c r="A870" s="54">
        <v>43831</v>
      </c>
      <c r="B870" s="72">
        <f>VLOOKUP(Table91213[[#This Row],[Date]],'DB Details'!$A:$L,2)</f>
        <v>52</v>
      </c>
      <c r="C870" s="56">
        <f>VLOOKUP(Table91213[[#This Row],[Date]],'DB Details'!$A:$L,3)</f>
        <v>51.3</v>
      </c>
      <c r="D870" s="70">
        <f>VLOOKUP(Table91213[[#This Row],[Date]],'DB Details'!$A:$L,4)</f>
        <v>45.7</v>
      </c>
      <c r="E870" s="138">
        <f>VLOOKUP(Table91213[[#This Row],[Date]],'DB Details'!$A:$L,5)</f>
        <v>53.3</v>
      </c>
      <c r="F870" s="138">
        <f>VLOOKUP(Table91213[[#This Row],[Date]],'DB Details'!$A:$L,6)</f>
        <v>54.3</v>
      </c>
      <c r="G870" s="56">
        <f>VLOOKUP(Table91213[[#This Row],[Date]],'DB Details'!$A:$L,7)</f>
        <v>43.8</v>
      </c>
      <c r="H870" s="138">
        <f>VLOOKUP(Table91213[[#This Row],[Date]],'DB Details'!$A:$L,8)</f>
        <v>48.8</v>
      </c>
      <c r="I870" s="138">
        <f>VLOOKUP(Table91213[[#This Row],[Date]],'DB Details'!$A:$L,9)</f>
        <v>52.9</v>
      </c>
      <c r="J870" s="138">
        <f>VLOOKUP(Table91213[[#This Row],[Date]],'DB Details'!$A:$L,10)</f>
        <v>46.6</v>
      </c>
      <c r="K870" s="56">
        <f>VLOOKUP(Table91213[[#This Row],[Date]],'DB Details'!$A:$L,11)</f>
        <v>53.3</v>
      </c>
      <c r="L870" s="138">
        <f>VLOOKUP(Table91213[[#This Row],[Date]],'DB Details'!$A:$L,12)</f>
        <v>50.9</v>
      </c>
    </row>
    <row r="871" spans="1:12" x14ac:dyDescent="0.2">
      <c r="A871" s="54">
        <v>43862</v>
      </c>
      <c r="B871" s="72">
        <f>VLOOKUP(Table91213[[#This Row],[Date]],'DB Details'!$A:$L,2)</f>
        <v>49.8</v>
      </c>
      <c r="C871" s="56">
        <f>VLOOKUP(Table91213[[#This Row],[Date]],'DB Details'!$A:$L,3)</f>
        <v>42.6</v>
      </c>
      <c r="D871" s="70">
        <f>VLOOKUP(Table91213[[#This Row],[Date]],'DB Details'!$A:$L,4)</f>
        <v>50.3</v>
      </c>
      <c r="E871" s="138">
        <f>VLOOKUP(Table91213[[#This Row],[Date]],'DB Details'!$A:$L,5)</f>
        <v>45.9</v>
      </c>
      <c r="F871" s="138">
        <f>VLOOKUP(Table91213[[#This Row],[Date]],'DB Details'!$A:$L,6)</f>
        <v>50.3</v>
      </c>
      <c r="G871" s="56">
        <f>VLOOKUP(Table91213[[#This Row],[Date]],'DB Details'!$A:$L,7)</f>
        <v>41.8</v>
      </c>
      <c r="H871" s="138">
        <f>VLOOKUP(Table91213[[#This Row],[Date]],'DB Details'!$A:$L,8)</f>
        <v>46.5</v>
      </c>
      <c r="I871" s="138">
        <f>VLOOKUP(Table91213[[#This Row],[Date]],'DB Details'!$A:$L,9)</f>
        <v>57.3</v>
      </c>
      <c r="J871" s="138">
        <f>VLOOKUP(Table91213[[#This Row],[Date]],'DB Details'!$A:$L,10)</f>
        <v>46.9</v>
      </c>
      <c r="K871" s="56">
        <f>VLOOKUP(Table91213[[#This Row],[Date]],'DB Details'!$A:$L,11)</f>
        <v>51.2</v>
      </c>
      <c r="L871" s="138">
        <f>VLOOKUP(Table91213[[#This Row],[Date]],'DB Details'!$A:$L,12)</f>
        <v>50.1</v>
      </c>
    </row>
    <row r="872" spans="1:12" x14ac:dyDescent="0.2">
      <c r="A872" s="54">
        <v>43891</v>
      </c>
      <c r="B872" s="72">
        <f>VLOOKUP(Table91213[[#This Row],[Date]],'DB Details'!$A:$L,2)</f>
        <v>42.2</v>
      </c>
      <c r="C872" s="56">
        <f>VLOOKUP(Table91213[[#This Row],[Date]],'DB Details'!$A:$L,3)</f>
        <v>42.1</v>
      </c>
      <c r="D872" s="70">
        <f>VLOOKUP(Table91213[[#This Row],[Date]],'DB Details'!$A:$L,4)</f>
        <v>45.9</v>
      </c>
      <c r="E872" s="138">
        <f>VLOOKUP(Table91213[[#This Row],[Date]],'DB Details'!$A:$L,5)</f>
        <v>37.4</v>
      </c>
      <c r="F872" s="138">
        <f>VLOOKUP(Table91213[[#This Row],[Date]],'DB Details'!$A:$L,6)</f>
        <v>47.7</v>
      </c>
      <c r="G872" s="56">
        <f>VLOOKUP(Table91213[[#This Row],[Date]],'DB Details'!$A:$L,7)</f>
        <v>43.4</v>
      </c>
      <c r="H872" s="138">
        <f>VLOOKUP(Table91213[[#This Row],[Date]],'DB Details'!$A:$L,8)</f>
        <v>46.9</v>
      </c>
      <c r="I872" s="138">
        <f>VLOOKUP(Table91213[[#This Row],[Date]],'DB Details'!$A:$L,9)</f>
        <v>65</v>
      </c>
      <c r="J872" s="138">
        <f>VLOOKUP(Table91213[[#This Row],[Date]],'DB Details'!$A:$L,10)</f>
        <v>43.8</v>
      </c>
      <c r="K872" s="56">
        <f>VLOOKUP(Table91213[[#This Row],[Date]],'DB Details'!$A:$L,11)</f>
        <v>46.6</v>
      </c>
      <c r="L872" s="138">
        <f>VLOOKUP(Table91213[[#This Row],[Date]],'DB Details'!$A:$L,12)</f>
        <v>49.1</v>
      </c>
    </row>
    <row r="873" spans="1:12" x14ac:dyDescent="0.2">
      <c r="A873" s="54">
        <v>43922</v>
      </c>
      <c r="B873" s="72">
        <f>VLOOKUP(Table91213[[#This Row],[Date]],'DB Details'!$A:$L,2)</f>
        <v>27.1</v>
      </c>
      <c r="C873" s="56">
        <f>VLOOKUP(Table91213[[#This Row],[Date]],'DB Details'!$A:$L,3)</f>
        <v>42.7</v>
      </c>
      <c r="D873" s="70">
        <f>VLOOKUP(Table91213[[#This Row],[Date]],'DB Details'!$A:$L,4)</f>
        <v>37.799999999999997</v>
      </c>
      <c r="E873" s="138">
        <f>VLOOKUP(Table91213[[#This Row],[Date]],'DB Details'!$A:$L,5)</f>
        <v>35.299999999999997</v>
      </c>
      <c r="F873" s="138">
        <f>VLOOKUP(Table91213[[#This Row],[Date]],'DB Details'!$A:$L,6)</f>
        <v>27.5</v>
      </c>
      <c r="G873" s="56">
        <f>VLOOKUP(Table91213[[#This Row],[Date]],'DB Details'!$A:$L,7)</f>
        <v>48.8</v>
      </c>
      <c r="H873" s="138">
        <f>VLOOKUP(Table91213[[#This Row],[Date]],'DB Details'!$A:$L,8)</f>
        <v>49.7</v>
      </c>
      <c r="I873" s="138">
        <f>VLOOKUP(Table91213[[#This Row],[Date]],'DB Details'!$A:$L,9)</f>
        <v>76</v>
      </c>
      <c r="J873" s="138">
        <f>VLOOKUP(Table91213[[#This Row],[Date]],'DB Details'!$A:$L,10)</f>
        <v>27.5</v>
      </c>
      <c r="K873" s="56">
        <f>VLOOKUP(Table91213[[#This Row],[Date]],'DB Details'!$A:$L,11)</f>
        <v>35.299999999999997</v>
      </c>
      <c r="L873" s="138">
        <f>VLOOKUP(Table91213[[#This Row],[Date]],'DB Details'!$A:$L,12)</f>
        <v>41.5</v>
      </c>
    </row>
    <row r="874" spans="1:12" x14ac:dyDescent="0.2">
      <c r="A874" s="54">
        <v>43952</v>
      </c>
      <c r="B874" s="72">
        <f>VLOOKUP(Table91213[[#This Row],[Date]],'DB Details'!$A:$L,2)</f>
        <v>31.8</v>
      </c>
      <c r="C874" s="56">
        <f>VLOOKUP(Table91213[[#This Row],[Date]],'DB Details'!$A:$L,3)</f>
        <v>41.3</v>
      </c>
      <c r="D874" s="70">
        <f>VLOOKUP(Table91213[[#This Row],[Date]],'DB Details'!$A:$L,4)</f>
        <v>38.200000000000003</v>
      </c>
      <c r="E874" s="138">
        <f>VLOOKUP(Table91213[[#This Row],[Date]],'DB Details'!$A:$L,5)</f>
        <v>40.799999999999997</v>
      </c>
      <c r="F874" s="138">
        <f>VLOOKUP(Table91213[[#This Row],[Date]],'DB Details'!$A:$L,6)</f>
        <v>33.200000000000003</v>
      </c>
      <c r="G874" s="56">
        <f>VLOOKUP(Table91213[[#This Row],[Date]],'DB Details'!$A:$L,7)</f>
        <v>46.2</v>
      </c>
      <c r="H874" s="138">
        <f>VLOOKUP(Table91213[[#This Row],[Date]],'DB Details'!$A:$L,8)</f>
        <v>50.4</v>
      </c>
      <c r="I874" s="138">
        <f>VLOOKUP(Table91213[[#This Row],[Date]],'DB Details'!$A:$L,9)</f>
        <v>68</v>
      </c>
      <c r="J874" s="138">
        <f>VLOOKUP(Table91213[[#This Row],[Date]],'DB Details'!$A:$L,10)</f>
        <v>32.1</v>
      </c>
      <c r="K874" s="56">
        <f>VLOOKUP(Table91213[[#This Row],[Date]],'DB Details'!$A:$L,11)</f>
        <v>39.5</v>
      </c>
      <c r="L874" s="138">
        <f>VLOOKUP(Table91213[[#This Row],[Date]],'DB Details'!$A:$L,12)</f>
        <v>43.1</v>
      </c>
    </row>
    <row r="875" spans="1:12" x14ac:dyDescent="0.2">
      <c r="A875" s="54">
        <v>43983</v>
      </c>
      <c r="B875" s="72">
        <f>VLOOKUP(Table91213[[#This Row],[Date]],'DB Details'!$A:$L,2)</f>
        <v>56.4</v>
      </c>
      <c r="C875" s="56">
        <f>VLOOKUP(Table91213[[#This Row],[Date]],'DB Details'!$A:$L,3)</f>
        <v>48.8</v>
      </c>
      <c r="D875" s="70">
        <f>VLOOKUP(Table91213[[#This Row],[Date]],'DB Details'!$A:$L,4)</f>
        <v>45.3</v>
      </c>
      <c r="E875" s="138">
        <f>VLOOKUP(Table91213[[#This Row],[Date]],'DB Details'!$A:$L,5)</f>
        <v>51.3</v>
      </c>
      <c r="F875" s="138">
        <f>VLOOKUP(Table91213[[#This Row],[Date]],'DB Details'!$A:$L,6)</f>
        <v>57.3</v>
      </c>
      <c r="G875" s="56">
        <f>VLOOKUP(Table91213[[#This Row],[Date]],'DB Details'!$A:$L,7)</f>
        <v>44.6</v>
      </c>
      <c r="H875" s="138">
        <f>VLOOKUP(Table91213[[#This Row],[Date]],'DB Details'!$A:$L,8)</f>
        <v>50.5</v>
      </c>
      <c r="I875" s="138">
        <f>VLOOKUP(Table91213[[#This Row],[Date]],'DB Details'!$A:$L,9)</f>
        <v>56.9</v>
      </c>
      <c r="J875" s="138">
        <f>VLOOKUP(Table91213[[#This Row],[Date]],'DB Details'!$A:$L,10)</f>
        <v>42.1</v>
      </c>
      <c r="K875" s="56">
        <f>VLOOKUP(Table91213[[#This Row],[Date]],'DB Details'!$A:$L,11)</f>
        <v>47.6</v>
      </c>
      <c r="L875" s="138">
        <f>VLOOKUP(Table91213[[#This Row],[Date]],'DB Details'!$A:$L,12)</f>
        <v>52.6</v>
      </c>
    </row>
    <row r="876" spans="1:12" x14ac:dyDescent="0.2">
      <c r="A876" s="54">
        <v>44013</v>
      </c>
      <c r="B876" s="72">
        <f>VLOOKUP(Table91213[[#This Row],[Date]],'DB Details'!$A:$L,2)</f>
        <v>61.5</v>
      </c>
      <c r="C876" s="56">
        <f>VLOOKUP(Table91213[[#This Row],[Date]],'DB Details'!$A:$L,3)</f>
        <v>53.1</v>
      </c>
      <c r="D876" s="70">
        <f>VLOOKUP(Table91213[[#This Row],[Date]],'DB Details'!$A:$L,4)</f>
        <v>51.8</v>
      </c>
      <c r="E876" s="138">
        <f>VLOOKUP(Table91213[[#This Row],[Date]],'DB Details'!$A:$L,5)</f>
        <v>53.2</v>
      </c>
      <c r="F876" s="138">
        <f>VLOOKUP(Table91213[[#This Row],[Date]],'DB Details'!$A:$L,6)</f>
        <v>62.1</v>
      </c>
      <c r="G876" s="56">
        <f>VLOOKUP(Table91213[[#This Row],[Date]],'DB Details'!$A:$L,7)</f>
        <v>41.6</v>
      </c>
      <c r="H876" s="138">
        <f>VLOOKUP(Table91213[[#This Row],[Date]],'DB Details'!$A:$L,8)</f>
        <v>47</v>
      </c>
      <c r="I876" s="138">
        <f>VLOOKUP(Table91213[[#This Row],[Date]],'DB Details'!$A:$L,9)</f>
        <v>55.8</v>
      </c>
      <c r="J876" s="138">
        <f>VLOOKUP(Table91213[[#This Row],[Date]],'DB Details'!$A:$L,10)</f>
        <v>44.3</v>
      </c>
      <c r="K876" s="56">
        <f>VLOOKUP(Table91213[[#This Row],[Date]],'DB Details'!$A:$L,11)</f>
        <v>50.4</v>
      </c>
      <c r="L876" s="138">
        <f>VLOOKUP(Table91213[[#This Row],[Date]],'DB Details'!$A:$L,12)</f>
        <v>54.2</v>
      </c>
    </row>
    <row r="877" spans="1:12" x14ac:dyDescent="0.2">
      <c r="A877" s="54">
        <v>44044</v>
      </c>
      <c r="B877" s="72">
        <f>VLOOKUP(Table91213[[#This Row],[Date]],'DB Details'!$A:$L,2)</f>
        <v>67.599999999999994</v>
      </c>
      <c r="C877" s="56">
        <f>VLOOKUP(Table91213[[#This Row],[Date]],'DB Details'!$A:$L,3)</f>
        <v>55.6</v>
      </c>
      <c r="D877" s="70">
        <f>VLOOKUP(Table91213[[#This Row],[Date]],'DB Details'!$A:$L,4)</f>
        <v>54.6</v>
      </c>
      <c r="E877" s="138">
        <f>VLOOKUP(Table91213[[#This Row],[Date]],'DB Details'!$A:$L,5)</f>
        <v>59.5</v>
      </c>
      <c r="F877" s="138">
        <f>VLOOKUP(Table91213[[#This Row],[Date]],'DB Details'!$A:$L,6)</f>
        <v>63.3</v>
      </c>
      <c r="G877" s="56">
        <f>VLOOKUP(Table91213[[#This Row],[Date]],'DB Details'!$A:$L,7)</f>
        <v>38.1</v>
      </c>
      <c r="H877" s="138">
        <f>VLOOKUP(Table91213[[#This Row],[Date]],'DB Details'!$A:$L,8)</f>
        <v>44.4</v>
      </c>
      <c r="I877" s="138">
        <f>VLOOKUP(Table91213[[#This Row],[Date]],'DB Details'!$A:$L,9)</f>
        <v>58.2</v>
      </c>
      <c r="J877" s="138">
        <f>VLOOKUP(Table91213[[#This Row],[Date]],'DB Details'!$A:$L,10)</f>
        <v>46.4</v>
      </c>
      <c r="K877" s="56">
        <f>VLOOKUP(Table91213[[#This Row],[Date]],'DB Details'!$A:$L,11)</f>
        <v>53.3</v>
      </c>
      <c r="L877" s="138">
        <f>VLOOKUP(Table91213[[#This Row],[Date]],'DB Details'!$A:$L,12)</f>
        <v>56</v>
      </c>
    </row>
    <row r="878" spans="1:12" x14ac:dyDescent="0.2">
      <c r="A878" s="54">
        <v>44075</v>
      </c>
      <c r="B878" s="72">
        <f>VLOOKUP(Table91213[[#This Row],[Date]],'DB Details'!$A:$L,2)</f>
        <v>60.2</v>
      </c>
      <c r="C878" s="56">
        <f>VLOOKUP(Table91213[[#This Row],[Date]],'DB Details'!$A:$L,3)</f>
        <v>54</v>
      </c>
      <c r="D878" s="70">
        <f>VLOOKUP(Table91213[[#This Row],[Date]],'DB Details'!$A:$L,4)</f>
        <v>55.2</v>
      </c>
      <c r="E878" s="138">
        <f>VLOOKUP(Table91213[[#This Row],[Date]],'DB Details'!$A:$L,5)</f>
        <v>62.8</v>
      </c>
      <c r="F878" s="138">
        <f>VLOOKUP(Table91213[[#This Row],[Date]],'DB Details'!$A:$L,6)</f>
        <v>61</v>
      </c>
      <c r="G878" s="56">
        <f>VLOOKUP(Table91213[[#This Row],[Date]],'DB Details'!$A:$L,7)</f>
        <v>37.9</v>
      </c>
      <c r="H878" s="138">
        <f>VLOOKUP(Table91213[[#This Row],[Date]],'DB Details'!$A:$L,8)</f>
        <v>47.1</v>
      </c>
      <c r="I878" s="138">
        <f>VLOOKUP(Table91213[[#This Row],[Date]],'DB Details'!$A:$L,9)</f>
        <v>59</v>
      </c>
      <c r="J878" s="138">
        <f>VLOOKUP(Table91213[[#This Row],[Date]],'DB Details'!$A:$L,10)</f>
        <v>49.6</v>
      </c>
      <c r="K878" s="56">
        <f>VLOOKUP(Table91213[[#This Row],[Date]],'DB Details'!$A:$L,11)</f>
        <v>54.3</v>
      </c>
      <c r="L878" s="138">
        <f>VLOOKUP(Table91213[[#This Row],[Date]],'DB Details'!$A:$L,12)</f>
        <v>55.4</v>
      </c>
    </row>
    <row r="879" spans="1:12" x14ac:dyDescent="0.2">
      <c r="A879" s="54">
        <v>44105</v>
      </c>
      <c r="B879" s="72">
        <f>VLOOKUP(Table91213[[#This Row],[Date]],'DB Details'!$A:$L,2)</f>
        <v>67.900000000000006</v>
      </c>
      <c r="C879" s="56">
        <f>VLOOKUP(Table91213[[#This Row],[Date]],'DB Details'!$A:$L,3)</f>
        <v>58.1</v>
      </c>
      <c r="D879" s="70">
        <f>VLOOKUP(Table91213[[#This Row],[Date]],'DB Details'!$A:$L,4)</f>
        <v>55.7</v>
      </c>
      <c r="E879" s="138">
        <f>VLOOKUP(Table91213[[#This Row],[Date]],'DB Details'!$A:$L,5)</f>
        <v>65.5</v>
      </c>
      <c r="F879" s="138">
        <f>VLOOKUP(Table91213[[#This Row],[Date]],'DB Details'!$A:$L,6)</f>
        <v>63</v>
      </c>
      <c r="G879" s="56">
        <f>VLOOKUP(Table91213[[#This Row],[Date]],'DB Details'!$A:$L,7)</f>
        <v>36.700000000000003</v>
      </c>
      <c r="H879" s="138">
        <f>VLOOKUP(Table91213[[#This Row],[Date]],'DB Details'!$A:$L,8)</f>
        <v>51.9</v>
      </c>
      <c r="I879" s="138">
        <f>VLOOKUP(Table91213[[#This Row],[Date]],'DB Details'!$A:$L,9)</f>
        <v>60.5</v>
      </c>
      <c r="J879" s="138">
        <f>VLOOKUP(Table91213[[#This Row],[Date]],'DB Details'!$A:$L,10)</f>
        <v>53.2</v>
      </c>
      <c r="K879" s="56">
        <f>VLOOKUP(Table91213[[#This Row],[Date]],'DB Details'!$A:$L,11)</f>
        <v>55.7</v>
      </c>
      <c r="L879" s="138">
        <f>VLOOKUP(Table91213[[#This Row],[Date]],'DB Details'!$A:$L,12)</f>
        <v>59.3</v>
      </c>
    </row>
    <row r="880" spans="1:12" x14ac:dyDescent="0.2">
      <c r="A880" s="54">
        <v>44136</v>
      </c>
      <c r="B880" s="72">
        <f>VLOOKUP(Table91213[[#This Row],[Date]],'DB Details'!$A:$L,2)</f>
        <v>65.099999999999994</v>
      </c>
      <c r="C880" s="56">
        <f>VLOOKUP(Table91213[[#This Row],[Date]],'DB Details'!$A:$L,3)</f>
        <v>55.1</v>
      </c>
      <c r="D880" s="70">
        <f>VLOOKUP(Table91213[[#This Row],[Date]],'DB Details'!$A:$L,4)</f>
        <v>56.9</v>
      </c>
      <c r="E880" s="138">
        <f>VLOOKUP(Table91213[[#This Row],[Date]],'DB Details'!$A:$L,5)</f>
        <v>65.400000000000006</v>
      </c>
      <c r="F880" s="138">
        <f>VLOOKUP(Table91213[[#This Row],[Date]],'DB Details'!$A:$L,6)</f>
        <v>60.8</v>
      </c>
      <c r="G880" s="56">
        <f>VLOOKUP(Table91213[[#This Row],[Date]],'DB Details'!$A:$L,7)</f>
        <v>36.299999999999997</v>
      </c>
      <c r="H880" s="138">
        <f>VLOOKUP(Table91213[[#This Row],[Date]],'DB Details'!$A:$L,8)</f>
        <v>51.2</v>
      </c>
      <c r="I880" s="138">
        <f>VLOOKUP(Table91213[[#This Row],[Date]],'DB Details'!$A:$L,9)</f>
        <v>61.7</v>
      </c>
      <c r="J880" s="138">
        <f>VLOOKUP(Table91213[[#This Row],[Date]],'DB Details'!$A:$L,10)</f>
        <v>48.4</v>
      </c>
      <c r="K880" s="56">
        <f>VLOOKUP(Table91213[[#This Row],[Date]],'DB Details'!$A:$L,11)</f>
        <v>57.8</v>
      </c>
      <c r="L880" s="138">
        <f>VLOOKUP(Table91213[[#This Row],[Date]],'DB Details'!$A:$L,12)</f>
        <v>57.5</v>
      </c>
    </row>
    <row r="881" spans="1:12" x14ac:dyDescent="0.2">
      <c r="A881" s="54">
        <v>44166</v>
      </c>
      <c r="B881" s="72">
        <f>VLOOKUP(Table91213[[#This Row],[Date]],'DB Details'!$A:$L,2)</f>
        <v>67.900000000000006</v>
      </c>
      <c r="C881" s="56">
        <f>VLOOKUP(Table91213[[#This Row],[Date]],'DB Details'!$A:$L,3)</f>
        <v>54.6</v>
      </c>
      <c r="D881" s="70">
        <f>VLOOKUP(Table91213[[#This Row],[Date]],'DB Details'!$A:$L,4)</f>
        <v>59.1</v>
      </c>
      <c r="E881" s="138">
        <f>VLOOKUP(Table91213[[#This Row],[Date]],'DB Details'!$A:$L,5)</f>
        <v>77.599999999999994</v>
      </c>
      <c r="F881" s="138">
        <f>VLOOKUP(Table91213[[#This Row],[Date]],'DB Details'!$A:$L,6)</f>
        <v>64.7</v>
      </c>
      <c r="G881" s="56">
        <f>VLOOKUP(Table91213[[#This Row],[Date]],'DB Details'!$A:$L,7)</f>
        <v>37.9</v>
      </c>
      <c r="H881" s="138">
        <f>VLOOKUP(Table91213[[#This Row],[Date]],'DB Details'!$A:$L,8)</f>
        <v>51</v>
      </c>
      <c r="I881" s="138">
        <f>VLOOKUP(Table91213[[#This Row],[Date]],'DB Details'!$A:$L,9)</f>
        <v>67.7</v>
      </c>
      <c r="J881" s="138">
        <f>VLOOKUP(Table91213[[#This Row],[Date]],'DB Details'!$A:$L,10)</f>
        <v>51.7</v>
      </c>
      <c r="K881" s="56">
        <f>VLOOKUP(Table91213[[#This Row],[Date]],'DB Details'!$A:$L,11)</f>
        <v>57.5</v>
      </c>
      <c r="L881" s="138">
        <f>VLOOKUP(Table91213[[#This Row],[Date]],'DB Details'!$A:$L,12)</f>
        <v>60.5</v>
      </c>
    </row>
    <row r="882" spans="1:12" x14ac:dyDescent="0.2">
      <c r="A882" s="54">
        <v>44197</v>
      </c>
      <c r="B882" s="72">
        <f>VLOOKUP(Table91213[[#This Row],[Date]],'DB Details'!$A:$L,2)</f>
        <v>61.1</v>
      </c>
      <c r="C882" s="56">
        <f>VLOOKUP(Table91213[[#This Row],[Date]],'DB Details'!$A:$L,3)</f>
        <v>56.8</v>
      </c>
      <c r="D882" s="70">
        <f>VLOOKUP(Table91213[[#This Row],[Date]],'DB Details'!$A:$L,4)</f>
        <v>59.7</v>
      </c>
      <c r="E882" s="138">
        <f>VLOOKUP(Table91213[[#This Row],[Date]],'DB Details'!$A:$L,5)</f>
        <v>82.1</v>
      </c>
      <c r="F882" s="138">
        <f>VLOOKUP(Table91213[[#This Row],[Date]],'DB Details'!$A:$L,6)</f>
        <v>60.7</v>
      </c>
      <c r="G882" s="56">
        <f>VLOOKUP(Table91213[[#This Row],[Date]],'DB Details'!$A:$L,7)</f>
        <v>33.1</v>
      </c>
      <c r="H882" s="138">
        <f>VLOOKUP(Table91213[[#This Row],[Date]],'DB Details'!$A:$L,8)</f>
        <v>50.8</v>
      </c>
      <c r="I882" s="138">
        <f>VLOOKUP(Table91213[[#This Row],[Date]],'DB Details'!$A:$L,9)</f>
        <v>68.2</v>
      </c>
      <c r="J882" s="138">
        <f>VLOOKUP(Table91213[[#This Row],[Date]],'DB Details'!$A:$L,10)</f>
        <v>52.6</v>
      </c>
      <c r="K882" s="56">
        <f>VLOOKUP(Table91213[[#This Row],[Date]],'DB Details'!$A:$L,11)</f>
        <v>54.9</v>
      </c>
      <c r="L882" s="138">
        <f>VLOOKUP(Table91213[[#This Row],[Date]],'DB Details'!$A:$L,12)</f>
        <v>58.7</v>
      </c>
    </row>
    <row r="883" spans="1:12" x14ac:dyDescent="0.2">
      <c r="A883" s="54">
        <v>44228</v>
      </c>
      <c r="B883" s="72">
        <f>VLOOKUP(Table91213[[#This Row],[Date]],'DB Details'!$A:$L,2)</f>
        <v>64.8</v>
      </c>
      <c r="C883" s="56">
        <f>VLOOKUP(Table91213[[#This Row],[Date]],'DB Details'!$A:$L,3)</f>
        <v>56.1</v>
      </c>
      <c r="D883" s="70">
        <f>VLOOKUP(Table91213[[#This Row],[Date]],'DB Details'!$A:$L,4)</f>
        <v>64</v>
      </c>
      <c r="E883" s="138">
        <f>VLOOKUP(Table91213[[#This Row],[Date]],'DB Details'!$A:$L,5)</f>
        <v>86</v>
      </c>
      <c r="F883" s="138">
        <f>VLOOKUP(Table91213[[#This Row],[Date]],'DB Details'!$A:$L,6)</f>
        <v>63.2</v>
      </c>
      <c r="G883" s="56">
        <f>VLOOKUP(Table91213[[#This Row],[Date]],'DB Details'!$A:$L,7)</f>
        <v>32.5</v>
      </c>
      <c r="H883" s="138">
        <f>VLOOKUP(Table91213[[#This Row],[Date]],'DB Details'!$A:$L,8)</f>
        <v>49.7</v>
      </c>
      <c r="I883" s="138">
        <f>VLOOKUP(Table91213[[#This Row],[Date]],'DB Details'!$A:$L,9)</f>
        <v>72</v>
      </c>
      <c r="J883" s="138">
        <f>VLOOKUP(Table91213[[#This Row],[Date]],'DB Details'!$A:$L,10)</f>
        <v>54.4</v>
      </c>
      <c r="K883" s="56">
        <f>VLOOKUP(Table91213[[#This Row],[Date]],'DB Details'!$A:$L,11)</f>
        <v>57.2</v>
      </c>
      <c r="L883" s="138">
        <f>VLOOKUP(Table91213[[#This Row],[Date]],'DB Details'!$A:$L,12)</f>
        <v>60.8</v>
      </c>
    </row>
    <row r="884" spans="1:12" x14ac:dyDescent="0.2">
      <c r="A884" s="54">
        <v>44256</v>
      </c>
      <c r="B884" s="72">
        <f>VLOOKUP(Table91213[[#This Row],[Date]],'DB Details'!$A:$L,2)</f>
        <v>68</v>
      </c>
      <c r="C884" s="56">
        <f>VLOOKUP(Table91213[[#This Row],[Date]],'DB Details'!$A:$L,3)</f>
        <v>56.7</v>
      </c>
      <c r="D884" s="70">
        <f>VLOOKUP(Table91213[[#This Row],[Date]],'DB Details'!$A:$L,4)</f>
        <v>67.5</v>
      </c>
      <c r="E884" s="138">
        <f>VLOOKUP(Table91213[[#This Row],[Date]],'DB Details'!$A:$L,5)</f>
        <v>85.6</v>
      </c>
      <c r="F884" s="138">
        <f>VLOOKUP(Table91213[[#This Row],[Date]],'DB Details'!$A:$L,6)</f>
        <v>68.099999999999994</v>
      </c>
      <c r="G884" s="56">
        <f>VLOOKUP(Table91213[[#This Row],[Date]],'DB Details'!$A:$L,7)</f>
        <v>29.9</v>
      </c>
      <c r="H884" s="138">
        <f>VLOOKUP(Table91213[[#This Row],[Date]],'DB Details'!$A:$L,8)</f>
        <v>50.8</v>
      </c>
      <c r="I884" s="138">
        <f>VLOOKUP(Table91213[[#This Row],[Date]],'DB Details'!$A:$L,9)</f>
        <v>76.599999999999994</v>
      </c>
      <c r="J884" s="138">
        <f>VLOOKUP(Table91213[[#This Row],[Date]],'DB Details'!$A:$L,10)</f>
        <v>59.6</v>
      </c>
      <c r="K884" s="56">
        <f>VLOOKUP(Table91213[[#This Row],[Date]],'DB Details'!$A:$L,11)</f>
        <v>54.5</v>
      </c>
      <c r="L884" s="138">
        <f>VLOOKUP(Table91213[[#This Row],[Date]],'DB Details'!$A:$L,12)</f>
        <v>64.7</v>
      </c>
    </row>
    <row r="885" spans="1:12" x14ac:dyDescent="0.2">
      <c r="A885" s="54">
        <v>44287</v>
      </c>
      <c r="B885" s="72">
        <f>VLOOKUP(Table91213[[#This Row],[Date]],'DB Details'!$A:$L,2)</f>
        <v>64.3</v>
      </c>
      <c r="C885" s="56">
        <f>VLOOKUP(Table91213[[#This Row],[Date]],'DB Details'!$A:$L,3)</f>
        <v>52.2</v>
      </c>
      <c r="D885" s="70">
        <f>VLOOKUP(Table91213[[#This Row],[Date]],'DB Details'!$A:$L,4)</f>
        <v>68.2</v>
      </c>
      <c r="E885" s="138">
        <f>VLOOKUP(Table91213[[#This Row],[Date]],'DB Details'!$A:$L,5)</f>
        <v>89.6</v>
      </c>
      <c r="F885" s="138">
        <f>VLOOKUP(Table91213[[#This Row],[Date]],'DB Details'!$A:$L,6)</f>
        <v>62.5</v>
      </c>
      <c r="G885" s="56">
        <f>VLOOKUP(Table91213[[#This Row],[Date]],'DB Details'!$A:$L,7)</f>
        <v>28.4</v>
      </c>
      <c r="H885" s="138">
        <f>VLOOKUP(Table91213[[#This Row],[Date]],'DB Details'!$A:$L,8)</f>
        <v>46.5</v>
      </c>
      <c r="I885" s="138">
        <f>VLOOKUP(Table91213[[#This Row],[Date]],'DB Details'!$A:$L,9)</f>
        <v>75</v>
      </c>
      <c r="J885" s="138">
        <f>VLOOKUP(Table91213[[#This Row],[Date]],'DB Details'!$A:$L,10)</f>
        <v>55.1</v>
      </c>
      <c r="K885" s="56">
        <f>VLOOKUP(Table91213[[#This Row],[Date]],'DB Details'!$A:$L,11)</f>
        <v>54.9</v>
      </c>
      <c r="L885" s="138">
        <f>VLOOKUP(Table91213[[#This Row],[Date]],'DB Details'!$A:$L,12)</f>
        <v>60.7</v>
      </c>
    </row>
    <row r="886" spans="1:12" x14ac:dyDescent="0.2">
      <c r="A886" s="54">
        <v>44317</v>
      </c>
      <c r="B886" s="72">
        <f>VLOOKUP(Table91213[[#This Row],[Date]],'DB Details'!$A:$L,2)</f>
        <v>67</v>
      </c>
      <c r="C886" s="56">
        <f>VLOOKUP(Table91213[[#This Row],[Date]],'DB Details'!$A:$L,3)</f>
        <v>54</v>
      </c>
      <c r="D886" s="70">
        <f>VLOOKUP(Table91213[[#This Row],[Date]],'DB Details'!$A:$L,4)</f>
        <v>70.599999999999994</v>
      </c>
      <c r="E886" s="138">
        <f>VLOOKUP(Table91213[[#This Row],[Date]],'DB Details'!$A:$L,5)</f>
        <v>88</v>
      </c>
      <c r="F886" s="138">
        <f>VLOOKUP(Table91213[[#This Row],[Date]],'DB Details'!$A:$L,6)</f>
        <v>58.5</v>
      </c>
      <c r="G886" s="56">
        <f>VLOOKUP(Table91213[[#This Row],[Date]],'DB Details'!$A:$L,7)</f>
        <v>28</v>
      </c>
      <c r="H886" s="138">
        <f>VLOOKUP(Table91213[[#This Row],[Date]],'DB Details'!$A:$L,8)</f>
        <v>50.8</v>
      </c>
      <c r="I886" s="138">
        <f>VLOOKUP(Table91213[[#This Row],[Date]],'DB Details'!$A:$L,9)</f>
        <v>78.8</v>
      </c>
      <c r="J886" s="138">
        <f>VLOOKUP(Table91213[[#This Row],[Date]],'DB Details'!$A:$L,10)</f>
        <v>50.9</v>
      </c>
      <c r="K886" s="56">
        <f>VLOOKUP(Table91213[[#This Row],[Date]],'DB Details'!$A:$L,11)</f>
        <v>55.4</v>
      </c>
      <c r="L886" s="138">
        <f>VLOOKUP(Table91213[[#This Row],[Date]],'DB Details'!$A:$L,12)</f>
        <v>61.2</v>
      </c>
    </row>
    <row r="887" spans="1:12" x14ac:dyDescent="0.2">
      <c r="A887" s="54">
        <v>44348</v>
      </c>
      <c r="B887" s="72">
        <f>VLOOKUP(Table91213[[#This Row],[Date]],'DB Details'!$A:$L,2)</f>
        <v>66</v>
      </c>
      <c r="C887" s="56">
        <f>VLOOKUP(Table91213[[#This Row],[Date]],'DB Details'!$A:$L,3)</f>
        <v>61</v>
      </c>
      <c r="D887" s="70">
        <f>VLOOKUP(Table91213[[#This Row],[Date]],'DB Details'!$A:$L,4)</f>
        <v>64.5</v>
      </c>
      <c r="E887" s="138">
        <f>VLOOKUP(Table91213[[#This Row],[Date]],'DB Details'!$A:$L,5)</f>
        <v>92.1</v>
      </c>
      <c r="F887" s="138">
        <f>VLOOKUP(Table91213[[#This Row],[Date]],'DB Details'!$A:$L,6)</f>
        <v>60.8</v>
      </c>
      <c r="G887" s="56">
        <f>VLOOKUP(Table91213[[#This Row],[Date]],'DB Details'!$A:$L,7)</f>
        <v>30.8</v>
      </c>
      <c r="H887" s="138">
        <f>VLOOKUP(Table91213[[#This Row],[Date]],'DB Details'!$A:$L,8)</f>
        <v>51.1</v>
      </c>
      <c r="I887" s="138">
        <f>VLOOKUP(Table91213[[#This Row],[Date]],'DB Details'!$A:$L,9)</f>
        <v>75.099999999999994</v>
      </c>
      <c r="J887" s="138">
        <f>VLOOKUP(Table91213[[#This Row],[Date]],'DB Details'!$A:$L,10)</f>
        <v>49.9</v>
      </c>
      <c r="K887" s="56">
        <f>VLOOKUP(Table91213[[#This Row],[Date]],'DB Details'!$A:$L,11)</f>
        <v>56.2</v>
      </c>
      <c r="L887" s="138">
        <f>VLOOKUP(Table91213[[#This Row],[Date]],'DB Details'!$A:$L,12)</f>
        <v>60.6</v>
      </c>
    </row>
    <row r="888" spans="1:12" x14ac:dyDescent="0.2">
      <c r="A888" s="54">
        <v>44378</v>
      </c>
      <c r="B888" s="72">
        <f>VLOOKUP(Table91213[[#This Row],[Date]],'DB Details'!$A:$L,2)</f>
        <v>64.900000000000006</v>
      </c>
      <c r="C888" s="56">
        <f>VLOOKUP(Table91213[[#This Row],[Date]],'DB Details'!$A:$L,3)</f>
        <v>53.7</v>
      </c>
      <c r="D888" s="70">
        <f>VLOOKUP(Table91213[[#This Row],[Date]],'DB Details'!$A:$L,4)</f>
        <v>65</v>
      </c>
      <c r="E888" s="138">
        <f>VLOOKUP(Table91213[[#This Row],[Date]],'DB Details'!$A:$L,5)</f>
        <v>85.7</v>
      </c>
      <c r="F888" s="138">
        <f>VLOOKUP(Table91213[[#This Row],[Date]],'DB Details'!$A:$L,6)</f>
        <v>58.4</v>
      </c>
      <c r="G888" s="56">
        <f>VLOOKUP(Table91213[[#This Row],[Date]],'DB Details'!$A:$L,7)</f>
        <v>25</v>
      </c>
      <c r="H888" s="138">
        <f>VLOOKUP(Table91213[[#This Row],[Date]],'DB Details'!$A:$L,8)</f>
        <v>48.9</v>
      </c>
      <c r="I888" s="138">
        <f>VLOOKUP(Table91213[[#This Row],[Date]],'DB Details'!$A:$L,9)</f>
        <v>72.5</v>
      </c>
      <c r="J888" s="138">
        <f>VLOOKUP(Table91213[[#This Row],[Date]],'DB Details'!$A:$L,10)</f>
        <v>52.9</v>
      </c>
      <c r="K888" s="56">
        <f>VLOOKUP(Table91213[[#This Row],[Date]],'DB Details'!$A:$L,11)</f>
        <v>55.7</v>
      </c>
      <c r="L888" s="138">
        <f>VLOOKUP(Table91213[[#This Row],[Date]],'DB Details'!$A:$L,12)</f>
        <v>59.5</v>
      </c>
    </row>
    <row r="889" spans="1:12" x14ac:dyDescent="0.2">
      <c r="A889" s="54">
        <v>44409</v>
      </c>
      <c r="B889" s="72">
        <f>VLOOKUP(Table91213[[#This Row],[Date]],'DB Details'!$A:$L,2)</f>
        <v>66.7</v>
      </c>
      <c r="C889" s="56">
        <f>VLOOKUP(Table91213[[#This Row],[Date]],'DB Details'!$A:$L,3)</f>
        <v>54.3</v>
      </c>
      <c r="D889" s="70">
        <f>VLOOKUP(Table91213[[#This Row],[Date]],'DB Details'!$A:$L,4)</f>
        <v>68.2</v>
      </c>
      <c r="E889" s="138">
        <f>VLOOKUP(Table91213[[#This Row],[Date]],'DB Details'!$A:$L,5)</f>
        <v>79.400000000000006</v>
      </c>
      <c r="F889" s="138">
        <f>VLOOKUP(Table91213[[#This Row],[Date]],'DB Details'!$A:$L,6)</f>
        <v>60</v>
      </c>
      <c r="G889" s="56">
        <f>VLOOKUP(Table91213[[#This Row],[Date]],'DB Details'!$A:$L,7)</f>
        <v>30.2</v>
      </c>
      <c r="H889" s="138">
        <f>VLOOKUP(Table91213[[#This Row],[Date]],'DB Details'!$A:$L,8)</f>
        <v>54.2</v>
      </c>
      <c r="I889" s="138">
        <f>VLOOKUP(Table91213[[#This Row],[Date]],'DB Details'!$A:$L,9)</f>
        <v>69.5</v>
      </c>
      <c r="J889" s="138">
        <f>VLOOKUP(Table91213[[#This Row],[Date]],'DB Details'!$A:$L,10)</f>
        <v>49</v>
      </c>
      <c r="K889" s="56">
        <f>VLOOKUP(Table91213[[#This Row],[Date]],'DB Details'!$A:$L,11)</f>
        <v>56.6</v>
      </c>
      <c r="L889" s="138">
        <f>VLOOKUP(Table91213[[#This Row],[Date]],'DB Details'!$A:$L,12)</f>
        <v>59.9</v>
      </c>
    </row>
    <row r="890" spans="1:12" x14ac:dyDescent="0.2">
      <c r="A890" s="54">
        <v>44440</v>
      </c>
      <c r="B890" s="72">
        <f>VLOOKUP(Table91213[[#This Row],[Date]],'DB Details'!$A:$L,2)</f>
        <v>66.7</v>
      </c>
      <c r="C890" s="56">
        <f>VLOOKUP(Table91213[[#This Row],[Date]],'DB Details'!$A:$L,3)</f>
        <v>54.9</v>
      </c>
      <c r="D890" s="70">
        <f>VLOOKUP(Table91213[[#This Row],[Date]],'DB Details'!$A:$L,4)</f>
        <v>64.8</v>
      </c>
      <c r="E890" s="138">
        <f>VLOOKUP(Table91213[[#This Row],[Date]],'DB Details'!$A:$L,5)</f>
        <v>81.2</v>
      </c>
      <c r="F890" s="138">
        <f>VLOOKUP(Table91213[[#This Row],[Date]],'DB Details'!$A:$L,6)</f>
        <v>59.4</v>
      </c>
      <c r="G890" s="56">
        <f>VLOOKUP(Table91213[[#This Row],[Date]],'DB Details'!$A:$L,7)</f>
        <v>31.7</v>
      </c>
      <c r="H890" s="138">
        <f>VLOOKUP(Table91213[[#This Row],[Date]],'DB Details'!$A:$L,8)</f>
        <v>55.6</v>
      </c>
      <c r="I890" s="138">
        <f>VLOOKUP(Table91213[[#This Row],[Date]],'DB Details'!$A:$L,9)</f>
        <v>73.400000000000006</v>
      </c>
      <c r="J890" s="138">
        <f>VLOOKUP(Table91213[[#This Row],[Date]],'DB Details'!$A:$L,10)</f>
        <v>50.2</v>
      </c>
      <c r="K890" s="56">
        <f>VLOOKUP(Table91213[[#This Row],[Date]],'DB Details'!$A:$L,11)</f>
        <v>53.4</v>
      </c>
      <c r="L890" s="138">
        <f>VLOOKUP(Table91213[[#This Row],[Date]],'DB Details'!$A:$L,12)</f>
        <v>61.1</v>
      </c>
    </row>
    <row r="891" spans="1:12" x14ac:dyDescent="0.2">
      <c r="A891" s="54">
        <v>44470</v>
      </c>
      <c r="B891" s="72">
        <f>VLOOKUP(Table91213[[#This Row],[Date]],'DB Details'!$A:$L,2)</f>
        <v>59.8</v>
      </c>
      <c r="C891" s="56">
        <f>VLOOKUP(Table91213[[#This Row],[Date]],'DB Details'!$A:$L,3)</f>
        <v>49.1</v>
      </c>
      <c r="D891" s="70">
        <f>VLOOKUP(Table91213[[#This Row],[Date]],'DB Details'!$A:$L,4)</f>
        <v>63.6</v>
      </c>
      <c r="E891" s="138">
        <f>VLOOKUP(Table91213[[#This Row],[Date]],'DB Details'!$A:$L,5)</f>
        <v>85.7</v>
      </c>
      <c r="F891" s="138">
        <f>VLOOKUP(Table91213[[#This Row],[Date]],'DB Details'!$A:$L,6)</f>
        <v>59.3</v>
      </c>
      <c r="G891" s="56">
        <f>VLOOKUP(Table91213[[#This Row],[Date]],'DB Details'!$A:$L,7)</f>
        <v>31.7</v>
      </c>
      <c r="H891" s="138">
        <f>VLOOKUP(Table91213[[#This Row],[Date]],'DB Details'!$A:$L,8)</f>
        <v>57</v>
      </c>
      <c r="I891" s="138">
        <f>VLOOKUP(Table91213[[#This Row],[Date]],'DB Details'!$A:$L,9)</f>
        <v>75.599999999999994</v>
      </c>
      <c r="J891" s="138">
        <f>VLOOKUP(Table91213[[#This Row],[Date]],'DB Details'!$A:$L,10)</f>
        <v>52</v>
      </c>
      <c r="K891" s="56">
        <f>VLOOKUP(Table91213[[#This Row],[Date]],'DB Details'!$A:$L,11)</f>
        <v>54.6</v>
      </c>
      <c r="L891" s="138">
        <f>VLOOKUP(Table91213[[#This Row],[Date]],'DB Details'!$A:$L,12)</f>
        <v>60.8</v>
      </c>
    </row>
    <row r="892" spans="1:12" x14ac:dyDescent="0.2">
      <c r="A892" s="54">
        <v>44501</v>
      </c>
      <c r="B892" s="72">
        <f>VLOOKUP(Table91213[[#This Row],[Date]],'DB Details'!$A:$L,2)</f>
        <v>61.5</v>
      </c>
      <c r="C892" s="56">
        <f>VLOOKUP(Table91213[[#This Row],[Date]],'DB Details'!$A:$L,3)</f>
        <v>52.6</v>
      </c>
      <c r="D892" s="70">
        <f>VLOOKUP(Table91213[[#This Row],[Date]],'DB Details'!$A:$L,4)</f>
        <v>61.9</v>
      </c>
      <c r="E892" s="138">
        <f>VLOOKUP(Table91213[[#This Row],[Date]],'DB Details'!$A:$L,5)</f>
        <v>82.4</v>
      </c>
      <c r="F892" s="138">
        <f>VLOOKUP(Table91213[[#This Row],[Date]],'DB Details'!$A:$L,6)</f>
        <v>61.5</v>
      </c>
      <c r="G892" s="56">
        <f>VLOOKUP(Table91213[[#This Row],[Date]],'DB Details'!$A:$L,7)</f>
        <v>25.1</v>
      </c>
      <c r="H892" s="138">
        <f>VLOOKUP(Table91213[[#This Row],[Date]],'DB Details'!$A:$L,8)</f>
        <v>56.8</v>
      </c>
      <c r="I892" s="138">
        <f>VLOOKUP(Table91213[[#This Row],[Date]],'DB Details'!$A:$L,9)</f>
        <v>72.2</v>
      </c>
      <c r="J892" s="138">
        <f>VLOOKUP(Table91213[[#This Row],[Date]],'DB Details'!$A:$L,10)</f>
        <v>53.3</v>
      </c>
      <c r="K892" s="56">
        <f>VLOOKUP(Table91213[[#This Row],[Date]],'DB Details'!$A:$L,11)</f>
        <v>54</v>
      </c>
      <c r="L892" s="138">
        <f>VLOOKUP(Table91213[[#This Row],[Date]],'DB Details'!$A:$L,12)</f>
        <v>61.1</v>
      </c>
    </row>
    <row r="893" spans="1:12" x14ac:dyDescent="0.2">
      <c r="A893" s="54">
        <v>44531</v>
      </c>
      <c r="B893" s="72">
        <f>VLOOKUP(Table91213[[#This Row],[Date]],'DB Details'!$A:$L,2)</f>
        <v>60.4</v>
      </c>
      <c r="C893" s="56">
        <f>VLOOKUP(Table91213[[#This Row],[Date]],'DB Details'!$A:$L,3)</f>
        <v>53.8</v>
      </c>
      <c r="D893" s="70">
        <f>VLOOKUP(Table91213[[#This Row],[Date]],'DB Details'!$A:$L,4)</f>
        <v>62.8</v>
      </c>
      <c r="E893" s="138">
        <f>VLOOKUP(Table91213[[#This Row],[Date]],'DB Details'!$A:$L,5)</f>
        <v>68.2</v>
      </c>
      <c r="F893" s="138">
        <f>VLOOKUP(Table91213[[#This Row],[Date]],'DB Details'!$A:$L,6)</f>
        <v>59.2</v>
      </c>
      <c r="G893" s="56">
        <f>VLOOKUP(Table91213[[#This Row],[Date]],'DB Details'!$A:$L,7)</f>
        <v>31.7</v>
      </c>
      <c r="H893" s="138">
        <f>VLOOKUP(Table91213[[#This Row],[Date]],'DB Details'!$A:$L,8)</f>
        <v>54.7</v>
      </c>
      <c r="I893" s="138">
        <f>VLOOKUP(Table91213[[#This Row],[Date]],'DB Details'!$A:$L,9)</f>
        <v>64.900000000000006</v>
      </c>
      <c r="J893" s="138">
        <f>VLOOKUP(Table91213[[#This Row],[Date]],'DB Details'!$A:$L,10)</f>
        <v>54.2</v>
      </c>
      <c r="K893" s="56">
        <f>VLOOKUP(Table91213[[#This Row],[Date]],'DB Details'!$A:$L,11)</f>
        <v>53.6</v>
      </c>
      <c r="L893" s="138">
        <f>VLOOKUP(Table91213[[#This Row],[Date]],'DB Details'!$A:$L,12)</f>
        <v>58.7</v>
      </c>
    </row>
  </sheetData>
  <conditionalFormatting sqref="B750:B893">
    <cfRule type="colorScale" priority="11">
      <colorScale>
        <cfvo type="min"/>
        <cfvo type="percentile" val="50"/>
        <cfvo type="max"/>
        <color rgb="FFF8696B"/>
        <color rgb="FFFFEB84"/>
        <color rgb="FF63BE7B"/>
      </colorScale>
    </cfRule>
  </conditionalFormatting>
  <conditionalFormatting sqref="C750:C893">
    <cfRule type="colorScale" priority="10">
      <colorScale>
        <cfvo type="min"/>
        <cfvo type="percentile" val="50"/>
        <cfvo type="max"/>
        <color rgb="FFF8696B"/>
        <color rgb="FFFFEB84"/>
        <color rgb="FF63BE7B"/>
      </colorScale>
    </cfRule>
  </conditionalFormatting>
  <conditionalFormatting sqref="D750:D893">
    <cfRule type="colorScale" priority="9">
      <colorScale>
        <cfvo type="min"/>
        <cfvo type="percentile" val="50"/>
        <cfvo type="max"/>
        <color rgb="FFF8696B"/>
        <color rgb="FFFFEB84"/>
        <color rgb="FF63BE7B"/>
      </colorScale>
    </cfRule>
  </conditionalFormatting>
  <conditionalFormatting sqref="E750:E893">
    <cfRule type="colorScale" priority="8">
      <colorScale>
        <cfvo type="min"/>
        <cfvo type="percentile" val="50"/>
        <cfvo type="max"/>
        <color rgb="FFF8696B"/>
        <color rgb="FFFFEB84"/>
        <color rgb="FF63BE7B"/>
      </colorScale>
    </cfRule>
  </conditionalFormatting>
  <conditionalFormatting sqref="F750:F893">
    <cfRule type="colorScale" priority="7">
      <colorScale>
        <cfvo type="min"/>
        <cfvo type="percentile" val="50"/>
        <cfvo type="max"/>
        <color rgb="FFF8696B"/>
        <color rgb="FFFFEB84"/>
        <color rgb="FF63BE7B"/>
      </colorScale>
    </cfRule>
  </conditionalFormatting>
  <conditionalFormatting sqref="G750:G893">
    <cfRule type="colorScale" priority="6">
      <colorScale>
        <cfvo type="min"/>
        <cfvo type="percentile" val="50"/>
        <cfvo type="max"/>
        <color rgb="FFF8696B"/>
        <color rgb="FFFFEB84"/>
        <color rgb="FF63BE7B"/>
      </colorScale>
    </cfRule>
  </conditionalFormatting>
  <conditionalFormatting sqref="H750:H893">
    <cfRule type="colorScale" priority="5">
      <colorScale>
        <cfvo type="min"/>
        <cfvo type="percentile" val="50"/>
        <cfvo type="max"/>
        <color rgb="FFF8696B"/>
        <color rgb="FFFFEB84"/>
        <color rgb="FF63BE7B"/>
      </colorScale>
    </cfRule>
  </conditionalFormatting>
  <conditionalFormatting sqref="I750:I893">
    <cfRule type="colorScale" priority="4">
      <colorScale>
        <cfvo type="min"/>
        <cfvo type="percentile" val="50"/>
        <cfvo type="max"/>
        <color rgb="FFF8696B"/>
        <color rgb="FFFFEB84"/>
        <color rgb="FF63BE7B"/>
      </colorScale>
    </cfRule>
  </conditionalFormatting>
  <conditionalFormatting sqref="J750:J893">
    <cfRule type="colorScale" priority="3">
      <colorScale>
        <cfvo type="min"/>
        <cfvo type="percentile" val="50"/>
        <cfvo type="max"/>
        <color rgb="FFF8696B"/>
        <color rgb="FFFFEB84"/>
        <color rgb="FF63BE7B"/>
      </colorScale>
    </cfRule>
  </conditionalFormatting>
  <conditionalFormatting sqref="K750:K893">
    <cfRule type="colorScale" priority="2">
      <colorScale>
        <cfvo type="min"/>
        <cfvo type="percentile" val="50"/>
        <cfvo type="max"/>
        <color rgb="FFF8696B"/>
        <color rgb="FFFFEB84"/>
        <color rgb="FF63BE7B"/>
      </colorScale>
    </cfRule>
  </conditionalFormatting>
  <conditionalFormatting sqref="L750:L893">
    <cfRule type="colorScale" priority="1">
      <colorScale>
        <cfvo type="min"/>
        <cfvo type="percentile" val="50"/>
        <cfvo type="max"/>
        <color rgb="FFF8696B"/>
        <color rgb="FFFFEB84"/>
        <color rgb="FF63BE7B"/>
      </colorScale>
    </cfRule>
  </conditionalFormatting>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
  <sheetViews>
    <sheetView zoomScale="140" zoomScaleNormal="140" workbookViewId="0">
      <selection activeCell="AA29" sqref="AA29"/>
    </sheetView>
  </sheetViews>
  <sheetFormatPr baseColWidth="10" defaultColWidth="9.1640625" defaultRowHeight="15" x14ac:dyDescent="0.2"/>
  <cols>
    <col min="1" max="11" width="9.1640625" style="106" customWidth="1"/>
    <col min="12" max="16384" width="9.1640625" style="106"/>
  </cols>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FF0000"/>
  </sheetPr>
  <dimension ref="A1:E893"/>
  <sheetViews>
    <sheetView zoomScale="170" zoomScaleNormal="170" workbookViewId="0">
      <pane ySplit="5" topLeftCell="A838" activePane="bottomLeft" state="frozen"/>
      <selection pane="bottomLeft" activeCell="L894" sqref="L894"/>
    </sheetView>
  </sheetViews>
  <sheetFormatPr baseColWidth="10" defaultColWidth="9.1640625" defaultRowHeight="15" x14ac:dyDescent="0.2"/>
  <cols>
    <col min="1" max="1" width="12.33203125" style="106" customWidth="1"/>
    <col min="2" max="5" width="14.6640625" style="106" customWidth="1"/>
    <col min="6" max="16" width="9.1640625" style="106" customWidth="1"/>
    <col min="17" max="16384" width="9.1640625" style="106"/>
  </cols>
  <sheetData>
    <row r="1" spans="1:5" x14ac:dyDescent="0.2">
      <c r="A1" s="107" t="s">
        <v>76</v>
      </c>
    </row>
    <row r="2" spans="1:5" ht="3.75" customHeight="1" x14ac:dyDescent="0.2"/>
    <row r="3" spans="1:5" ht="3.75" customHeight="1" x14ac:dyDescent="0.2"/>
    <row r="4" spans="1:5" ht="16" customHeight="1" thickBot="1" x14ac:dyDescent="0.25"/>
    <row r="5" spans="1:5" ht="25" customHeight="1" thickBot="1" x14ac:dyDescent="0.25">
      <c r="A5" s="65" t="s">
        <v>75</v>
      </c>
      <c r="B5" s="66" t="s">
        <v>77</v>
      </c>
      <c r="C5" s="67" t="s">
        <v>78</v>
      </c>
      <c r="D5" s="68" t="s">
        <v>79</v>
      </c>
      <c r="E5" s="69" t="s">
        <v>80</v>
      </c>
    </row>
    <row r="6" spans="1:5" x14ac:dyDescent="0.2">
      <c r="A6" s="62">
        <v>17533</v>
      </c>
      <c r="B6" s="63">
        <f>VLOOKUP(Table311[[#This Row],[Date]],'DB Details'!$A:$L,12)</f>
        <v>51.7</v>
      </c>
      <c r="C6" s="64">
        <v>2.6047334660473331E-2</v>
      </c>
      <c r="D6" s="64">
        <v>1.5042003240444579E-2</v>
      </c>
      <c r="E6" s="64">
        <v>6.1539249051735911E-2</v>
      </c>
    </row>
    <row r="7" spans="1:5" x14ac:dyDescent="0.2">
      <c r="A7" s="53">
        <v>17564</v>
      </c>
      <c r="B7" s="63">
        <f>VLOOKUP(Table311[[#This Row],[Date]],'DB Details'!$A:$L,12)</f>
        <v>50.2</v>
      </c>
      <c r="C7" s="61">
        <v>2.6047334660473331E-2</v>
      </c>
      <c r="D7" s="61">
        <v>1.5042003240444579E-2</v>
      </c>
      <c r="E7" s="61">
        <v>6.1539249051735911E-2</v>
      </c>
    </row>
    <row r="8" spans="1:5" x14ac:dyDescent="0.2">
      <c r="A8" s="53">
        <v>17593</v>
      </c>
      <c r="B8" s="63">
        <f>VLOOKUP(Table311[[#This Row],[Date]],'DB Details'!$A:$L,12)</f>
        <v>43.3</v>
      </c>
      <c r="C8" s="61">
        <v>2.6047334660473331E-2</v>
      </c>
      <c r="D8" s="61">
        <v>1.5042003240444579E-2</v>
      </c>
      <c r="E8" s="61">
        <v>6.1539249051735911E-2</v>
      </c>
    </row>
    <row r="9" spans="1:5" x14ac:dyDescent="0.2">
      <c r="A9" s="53">
        <v>17624</v>
      </c>
      <c r="B9" s="63">
        <f>VLOOKUP(Table311[[#This Row],[Date]],'DB Details'!$A:$L,12)</f>
        <v>45.4</v>
      </c>
      <c r="C9" s="61">
        <v>4.5773238759127553E-2</v>
      </c>
      <c r="D9" s="61">
        <v>1.6506805937602041E-2</v>
      </c>
      <c r="E9" s="61">
        <v>6.7680136590580142E-2</v>
      </c>
    </row>
    <row r="10" spans="1:5" x14ac:dyDescent="0.2">
      <c r="A10" s="53">
        <v>17654</v>
      </c>
      <c r="B10" s="63">
        <f>VLOOKUP(Table311[[#This Row],[Date]],'DB Details'!$A:$L,12)</f>
        <v>49.5</v>
      </c>
      <c r="C10" s="61">
        <v>4.5773238759127553E-2</v>
      </c>
      <c r="D10" s="61">
        <v>1.6506805937602041E-2</v>
      </c>
      <c r="E10" s="61">
        <v>6.7680136590580142E-2</v>
      </c>
    </row>
    <row r="11" spans="1:5" x14ac:dyDescent="0.2">
      <c r="A11" s="53">
        <v>17685</v>
      </c>
      <c r="B11" s="63">
        <f>VLOOKUP(Table311[[#This Row],[Date]],'DB Details'!$A:$L,12)</f>
        <v>53</v>
      </c>
      <c r="C11" s="61">
        <v>4.5773238759127553E-2</v>
      </c>
      <c r="D11" s="61">
        <v>1.6506805937602041E-2</v>
      </c>
      <c r="E11" s="61">
        <v>6.7680136590580142E-2</v>
      </c>
    </row>
    <row r="12" spans="1:5" x14ac:dyDescent="0.2">
      <c r="A12" s="53">
        <v>17715</v>
      </c>
      <c r="B12" s="63">
        <f>VLOOKUP(Table311[[#This Row],[Date]],'DB Details'!$A:$L,12)</f>
        <v>48.4</v>
      </c>
      <c r="C12" s="61">
        <v>5.3941211970956623E-2</v>
      </c>
      <c r="D12" s="61">
        <v>5.7293019130506004E-3</v>
      </c>
      <c r="E12" s="61">
        <v>2.3114910387201041E-2</v>
      </c>
    </row>
    <row r="13" spans="1:5" x14ac:dyDescent="0.2">
      <c r="A13" s="53">
        <v>17746</v>
      </c>
      <c r="B13" s="63">
        <f>VLOOKUP(Table311[[#This Row],[Date]],'DB Details'!$A:$L,12)</f>
        <v>45.1</v>
      </c>
      <c r="C13" s="61">
        <v>5.3941211970956623E-2</v>
      </c>
      <c r="D13" s="61">
        <v>5.7293019130506004E-3</v>
      </c>
      <c r="E13" s="61">
        <v>2.3114910387201041E-2</v>
      </c>
    </row>
    <row r="14" spans="1:5" x14ac:dyDescent="0.2">
      <c r="A14" s="53">
        <v>17777</v>
      </c>
      <c r="B14" s="63">
        <f>VLOOKUP(Table311[[#This Row],[Date]],'DB Details'!$A:$L,12)</f>
        <v>42.1</v>
      </c>
      <c r="C14" s="61">
        <v>5.3941211970956623E-2</v>
      </c>
      <c r="D14" s="61">
        <v>5.7293019130506004E-3</v>
      </c>
      <c r="E14" s="61">
        <v>2.3114910387201041E-2</v>
      </c>
    </row>
    <row r="15" spans="1:5" x14ac:dyDescent="0.2">
      <c r="A15" s="53">
        <v>17807</v>
      </c>
      <c r="B15" s="63">
        <f>VLOOKUP(Table311[[#This Row],[Date]],'DB Details'!$A:$L,12)</f>
        <v>47.2</v>
      </c>
      <c r="C15" s="61">
        <v>3.8867828377035368E-2</v>
      </c>
      <c r="D15" s="61">
        <v>1.117121575066453E-3</v>
      </c>
      <c r="E15" s="61">
        <v>4.4759796419993059E-3</v>
      </c>
    </row>
    <row r="16" spans="1:5" x14ac:dyDescent="0.2">
      <c r="A16" s="53">
        <v>17838</v>
      </c>
      <c r="B16" s="63">
        <f>VLOOKUP(Table311[[#This Row],[Date]],'DB Details'!$A:$L,12)</f>
        <v>42.4</v>
      </c>
      <c r="C16" s="61">
        <v>3.8867828377035368E-2</v>
      </c>
      <c r="D16" s="61">
        <v>1.117121575066453E-3</v>
      </c>
      <c r="E16" s="61">
        <v>4.4759796419993059E-3</v>
      </c>
    </row>
    <row r="17" spans="1:5" x14ac:dyDescent="0.2">
      <c r="A17" s="53">
        <v>17868</v>
      </c>
      <c r="B17" s="63">
        <f>VLOOKUP(Table311[[#This Row],[Date]],'DB Details'!$A:$L,12)</f>
        <v>35</v>
      </c>
      <c r="C17" s="61">
        <v>3.8867828377035368E-2</v>
      </c>
      <c r="D17" s="61">
        <v>1.117121575066453E-3</v>
      </c>
      <c r="E17" s="61">
        <v>4.4759796419993059E-3</v>
      </c>
    </row>
    <row r="18" spans="1:5" x14ac:dyDescent="0.2">
      <c r="A18" s="53">
        <v>17899</v>
      </c>
      <c r="B18" s="63">
        <f>VLOOKUP(Table311[[#This Row],[Date]],'DB Details'!$A:$L,12)</f>
        <v>32.9</v>
      </c>
      <c r="C18" s="61">
        <v>9.3698411740303182E-3</v>
      </c>
      <c r="D18" s="61">
        <v>-1.377946490423314E-2</v>
      </c>
      <c r="E18" s="61">
        <v>-5.398904707599983E-2</v>
      </c>
    </row>
    <row r="19" spans="1:5" x14ac:dyDescent="0.2">
      <c r="A19" s="53">
        <v>17930</v>
      </c>
      <c r="B19" s="63">
        <f>VLOOKUP(Table311[[#This Row],[Date]],'DB Details'!$A:$L,12)</f>
        <v>31.3</v>
      </c>
      <c r="C19" s="61">
        <v>9.3698411740303182E-3</v>
      </c>
      <c r="D19" s="61">
        <v>-1.377946490423314E-2</v>
      </c>
      <c r="E19" s="61">
        <v>-5.398904707599983E-2</v>
      </c>
    </row>
    <row r="20" spans="1:5" x14ac:dyDescent="0.2">
      <c r="A20" s="53">
        <v>17958</v>
      </c>
      <c r="B20" s="63">
        <f>VLOOKUP(Table311[[#This Row],[Date]],'DB Details'!$A:$L,12)</f>
        <v>34.5</v>
      </c>
      <c r="C20" s="61">
        <v>9.3698411740303182E-3</v>
      </c>
      <c r="D20" s="61">
        <v>-1.377946490423314E-2</v>
      </c>
      <c r="E20" s="61">
        <v>-5.398904707599983E-2</v>
      </c>
    </row>
    <row r="21" spans="1:5" x14ac:dyDescent="0.2">
      <c r="A21" s="53">
        <v>17989</v>
      </c>
      <c r="B21" s="63">
        <f>VLOOKUP(Table311[[#This Row],[Date]],'DB Details'!$A:$L,12)</f>
        <v>35.5</v>
      </c>
      <c r="C21" s="61">
        <v>-1.0408129698915939E-2</v>
      </c>
      <c r="D21" s="61">
        <v>-3.4110092971006431E-3</v>
      </c>
      <c r="E21" s="61">
        <v>-1.357438589464066E-2</v>
      </c>
    </row>
    <row r="22" spans="1:5" x14ac:dyDescent="0.2">
      <c r="A22" s="53">
        <v>18019</v>
      </c>
      <c r="B22" s="63">
        <f>VLOOKUP(Table311[[#This Row],[Date]],'DB Details'!$A:$L,12)</f>
        <v>32.6</v>
      </c>
      <c r="C22" s="61">
        <v>-1.0408129698915939E-2</v>
      </c>
      <c r="D22" s="61">
        <v>-3.4110092971006431E-3</v>
      </c>
      <c r="E22" s="61">
        <v>-1.357438589464066E-2</v>
      </c>
    </row>
    <row r="23" spans="1:5" x14ac:dyDescent="0.2">
      <c r="A23" s="53">
        <v>18050</v>
      </c>
      <c r="B23" s="63">
        <f>VLOOKUP(Table311[[#This Row],[Date]],'DB Details'!$A:$L,12)</f>
        <v>31.6</v>
      </c>
      <c r="C23" s="61">
        <v>-1.0408129698915939E-2</v>
      </c>
      <c r="D23" s="61">
        <v>-3.4110092971006431E-3</v>
      </c>
      <c r="E23" s="61">
        <v>-1.357438589464066E-2</v>
      </c>
    </row>
    <row r="24" spans="1:5" x14ac:dyDescent="0.2">
      <c r="A24" s="53">
        <v>18080</v>
      </c>
      <c r="B24" s="63">
        <f>VLOOKUP(Table311[[#This Row],[Date]],'DB Details'!$A:$L,12)</f>
        <v>39</v>
      </c>
      <c r="C24" s="61">
        <v>-5.8869120585402172E-3</v>
      </c>
      <c r="D24" s="61">
        <v>1.0324247766707E-2</v>
      </c>
      <c r="E24" s="61">
        <v>4.1940944830040523E-2</v>
      </c>
    </row>
    <row r="25" spans="1:5" x14ac:dyDescent="0.2">
      <c r="A25" s="53">
        <v>18111</v>
      </c>
      <c r="B25" s="63">
        <f>VLOOKUP(Table311[[#This Row],[Date]],'DB Details'!$A:$L,12)</f>
        <v>47</v>
      </c>
      <c r="C25" s="61">
        <v>-5.8869120585402172E-3</v>
      </c>
      <c r="D25" s="61">
        <v>1.0324247766707E-2</v>
      </c>
      <c r="E25" s="61">
        <v>4.1940944830040523E-2</v>
      </c>
    </row>
    <row r="26" spans="1:5" x14ac:dyDescent="0.2">
      <c r="A26" s="53">
        <v>18142</v>
      </c>
      <c r="B26" s="63">
        <f>VLOOKUP(Table311[[#This Row],[Date]],'DB Details'!$A:$L,12)</f>
        <v>52.3</v>
      </c>
      <c r="C26" s="61">
        <v>-5.8869120585402172E-3</v>
      </c>
      <c r="D26" s="61">
        <v>1.0324247766707E-2</v>
      </c>
      <c r="E26" s="61">
        <v>4.1940944830040523E-2</v>
      </c>
    </row>
    <row r="27" spans="1:5" x14ac:dyDescent="0.2">
      <c r="A27" s="53">
        <v>18172</v>
      </c>
      <c r="B27" s="63">
        <f>VLOOKUP(Table311[[#This Row],[Date]],'DB Details'!$A:$L,12)</f>
        <v>51</v>
      </c>
      <c r="C27" s="61">
        <v>-1.5330175432027089E-2</v>
      </c>
      <c r="D27" s="61">
        <v>-8.3926744042991594E-3</v>
      </c>
      <c r="E27" s="61">
        <v>-3.3150435372567788E-2</v>
      </c>
    </row>
    <row r="28" spans="1:5" x14ac:dyDescent="0.2">
      <c r="A28" s="53">
        <v>18203</v>
      </c>
      <c r="B28" s="63">
        <f>VLOOKUP(Table311[[#This Row],[Date]],'DB Details'!$A:$L,12)</f>
        <v>51</v>
      </c>
      <c r="C28" s="61">
        <v>-1.5330175432027089E-2</v>
      </c>
      <c r="D28" s="61">
        <v>-8.3926744042991594E-3</v>
      </c>
      <c r="E28" s="61">
        <v>-3.3150435372567788E-2</v>
      </c>
    </row>
    <row r="29" spans="1:5" x14ac:dyDescent="0.2">
      <c r="A29" s="53">
        <v>18233</v>
      </c>
      <c r="B29" s="63">
        <f>VLOOKUP(Table311[[#This Row],[Date]],'DB Details'!$A:$L,12)</f>
        <v>57.3</v>
      </c>
      <c r="C29" s="61">
        <v>-1.5330175432027089E-2</v>
      </c>
      <c r="D29" s="61">
        <v>-8.3926744042991594E-3</v>
      </c>
      <c r="E29" s="61">
        <v>-3.3150435372567788E-2</v>
      </c>
    </row>
    <row r="30" spans="1:5" x14ac:dyDescent="0.2">
      <c r="A30" s="53">
        <v>18264</v>
      </c>
      <c r="B30" s="63">
        <f>VLOOKUP(Table311[[#This Row],[Date]],'DB Details'!$A:$L,12)</f>
        <v>59.1</v>
      </c>
      <c r="C30" s="61">
        <v>3.7666806992497658E-2</v>
      </c>
      <c r="D30" s="61">
        <v>3.9300979993230782E-2</v>
      </c>
      <c r="E30" s="61">
        <v>0.16671651982232791</v>
      </c>
    </row>
    <row r="31" spans="1:5" x14ac:dyDescent="0.2">
      <c r="A31" s="53">
        <v>18295</v>
      </c>
      <c r="B31" s="63">
        <f>VLOOKUP(Table311[[#This Row],[Date]],'DB Details'!$A:$L,12)</f>
        <v>60.5</v>
      </c>
      <c r="C31" s="61">
        <v>3.7666806992497658E-2</v>
      </c>
      <c r="D31" s="61">
        <v>3.9300979993230782E-2</v>
      </c>
      <c r="E31" s="61">
        <v>0.16671651982232791</v>
      </c>
    </row>
    <row r="32" spans="1:5" x14ac:dyDescent="0.2">
      <c r="A32" s="53">
        <v>18323</v>
      </c>
      <c r="B32" s="63">
        <f>VLOOKUP(Table311[[#This Row],[Date]],'DB Details'!$A:$L,12)</f>
        <v>62.1</v>
      </c>
      <c r="C32" s="61">
        <v>3.7666806992497658E-2</v>
      </c>
      <c r="D32" s="61">
        <v>3.9300979993230782E-2</v>
      </c>
      <c r="E32" s="61">
        <v>0.16671651982232791</v>
      </c>
    </row>
    <row r="33" spans="1:5" x14ac:dyDescent="0.2">
      <c r="A33" s="53">
        <v>18354</v>
      </c>
      <c r="B33" s="63">
        <f>VLOOKUP(Table311[[#This Row],[Date]],'DB Details'!$A:$L,12)</f>
        <v>68.099999999999994</v>
      </c>
      <c r="C33" s="61">
        <v>7.2973606233695101E-2</v>
      </c>
      <c r="D33" s="61">
        <v>3.0498109876438879E-2</v>
      </c>
      <c r="E33" s="61">
        <v>0.1276875822943975</v>
      </c>
    </row>
    <row r="34" spans="1:5" x14ac:dyDescent="0.2">
      <c r="A34" s="53">
        <v>18384</v>
      </c>
      <c r="B34" s="63">
        <f>VLOOKUP(Table311[[#This Row],[Date]],'DB Details'!$A:$L,12)</f>
        <v>74.7</v>
      </c>
      <c r="C34" s="61">
        <v>7.2973606233695101E-2</v>
      </c>
      <c r="D34" s="61">
        <v>3.0498109876438879E-2</v>
      </c>
      <c r="E34" s="61">
        <v>0.1276875822943975</v>
      </c>
    </row>
    <row r="35" spans="1:5" x14ac:dyDescent="0.2">
      <c r="A35" s="53">
        <v>18415</v>
      </c>
      <c r="B35" s="63">
        <f>VLOOKUP(Table311[[#This Row],[Date]],'DB Details'!$A:$L,12)</f>
        <v>76.599999999999994</v>
      </c>
      <c r="C35" s="61">
        <v>7.2973606233695101E-2</v>
      </c>
      <c r="D35" s="61">
        <v>3.0498109876438879E-2</v>
      </c>
      <c r="E35" s="61">
        <v>0.1276875822943975</v>
      </c>
    </row>
    <row r="36" spans="1:5" x14ac:dyDescent="0.2">
      <c r="A36" s="53">
        <v>18445</v>
      </c>
      <c r="B36" s="63">
        <f>VLOOKUP(Table311[[#This Row],[Date]],'DB Details'!$A:$L,12)</f>
        <v>77.5</v>
      </c>
      <c r="C36" s="61">
        <v>0.1030495976182812</v>
      </c>
      <c r="D36" s="61">
        <v>3.864414603347914E-2</v>
      </c>
      <c r="E36" s="61">
        <v>0.1637698744608331</v>
      </c>
    </row>
    <row r="37" spans="1:5" x14ac:dyDescent="0.2">
      <c r="A37" s="53">
        <v>18476</v>
      </c>
      <c r="B37" s="63">
        <f>VLOOKUP(Table311[[#This Row],[Date]],'DB Details'!$A:$L,12)</f>
        <v>75.8</v>
      </c>
      <c r="C37" s="61">
        <v>0.1030495976182812</v>
      </c>
      <c r="D37" s="61">
        <v>3.864414603347914E-2</v>
      </c>
      <c r="E37" s="61">
        <v>0.1637698744608331</v>
      </c>
    </row>
    <row r="38" spans="1:5" x14ac:dyDescent="0.2">
      <c r="A38" s="53">
        <v>18507</v>
      </c>
      <c r="B38" s="63">
        <f>VLOOKUP(Table311[[#This Row],[Date]],'DB Details'!$A:$L,12)</f>
        <v>68.099999999999994</v>
      </c>
      <c r="C38" s="61">
        <v>0.1030495976182812</v>
      </c>
      <c r="D38" s="61">
        <v>3.864414603347914E-2</v>
      </c>
      <c r="E38" s="61">
        <v>0.1637698744608331</v>
      </c>
    </row>
    <row r="39" spans="1:5" x14ac:dyDescent="0.2">
      <c r="A39" s="53">
        <v>18537</v>
      </c>
      <c r="B39" s="63">
        <f>VLOOKUP(Table311[[#This Row],[Date]],'DB Details'!$A:$L,12)</f>
        <v>59.2</v>
      </c>
      <c r="C39" s="61">
        <v>0.1336852232840611</v>
      </c>
      <c r="D39" s="61">
        <v>1.9147801472750019E-2</v>
      </c>
      <c r="E39" s="61">
        <v>7.8819251391700984E-2</v>
      </c>
    </row>
    <row r="40" spans="1:5" x14ac:dyDescent="0.2">
      <c r="A40" s="53">
        <v>18568</v>
      </c>
      <c r="B40" s="63">
        <f>VLOOKUP(Table311[[#This Row],[Date]],'DB Details'!$A:$L,12)</f>
        <v>63.1</v>
      </c>
      <c r="C40" s="61">
        <v>0.1336852232840611</v>
      </c>
      <c r="D40" s="61">
        <v>1.9147801472750019E-2</v>
      </c>
      <c r="E40" s="61">
        <v>7.8819251391700984E-2</v>
      </c>
    </row>
    <row r="41" spans="1:5" x14ac:dyDescent="0.2">
      <c r="A41" s="53">
        <v>18598</v>
      </c>
      <c r="B41" s="63">
        <f>VLOOKUP(Table311[[#This Row],[Date]],'DB Details'!$A:$L,12)</f>
        <v>67.099999999999994</v>
      </c>
      <c r="C41" s="61">
        <v>0.1336852232840611</v>
      </c>
      <c r="D41" s="61">
        <v>1.9147801472750019E-2</v>
      </c>
      <c r="E41" s="61">
        <v>7.8819251391700984E-2</v>
      </c>
    </row>
    <row r="42" spans="1:5" x14ac:dyDescent="0.2">
      <c r="A42" s="53">
        <v>18629</v>
      </c>
      <c r="B42" s="63">
        <f>VLOOKUP(Table311[[#This Row],[Date]],'DB Details'!$A:$L,12)</f>
        <v>67.8</v>
      </c>
      <c r="C42" s="61">
        <v>0.1056301212286148</v>
      </c>
      <c r="D42" s="61">
        <v>1.3581587642352811E-2</v>
      </c>
      <c r="E42" s="61">
        <v>5.5443162744754471E-2</v>
      </c>
    </row>
    <row r="43" spans="1:5" x14ac:dyDescent="0.2">
      <c r="A43" s="53">
        <v>18660</v>
      </c>
      <c r="B43" s="63">
        <f>VLOOKUP(Table311[[#This Row],[Date]],'DB Details'!$A:$L,12)</f>
        <v>69.3</v>
      </c>
      <c r="C43" s="61">
        <v>0.1056301212286148</v>
      </c>
      <c r="D43" s="61">
        <v>1.3581587642352811E-2</v>
      </c>
      <c r="E43" s="61">
        <v>5.5443162744754471E-2</v>
      </c>
    </row>
    <row r="44" spans="1:5" x14ac:dyDescent="0.2">
      <c r="A44" s="53">
        <v>18688</v>
      </c>
      <c r="B44" s="63">
        <f>VLOOKUP(Table311[[#This Row],[Date]],'DB Details'!$A:$L,12)</f>
        <v>65.5</v>
      </c>
      <c r="C44" s="61">
        <v>0.1056301212286148</v>
      </c>
      <c r="D44" s="61">
        <v>1.3581587642352811E-2</v>
      </c>
      <c r="E44" s="61">
        <v>5.5443162744754471E-2</v>
      </c>
    </row>
    <row r="45" spans="1:5" x14ac:dyDescent="0.2">
      <c r="A45" s="53">
        <v>18719</v>
      </c>
      <c r="B45" s="63">
        <f>VLOOKUP(Table311[[#This Row],[Date]],'DB Details'!$A:$L,12)</f>
        <v>53.5</v>
      </c>
      <c r="C45" s="61">
        <v>9.1498838238916594E-2</v>
      </c>
      <c r="D45" s="61">
        <v>1.7327104373413171E-2</v>
      </c>
      <c r="E45" s="61">
        <v>7.1130687272042747E-2</v>
      </c>
    </row>
    <row r="46" spans="1:5" x14ac:dyDescent="0.2">
      <c r="A46" s="53">
        <v>18749</v>
      </c>
      <c r="B46" s="63">
        <f>VLOOKUP(Table311[[#This Row],[Date]],'DB Details'!$A:$L,12)</f>
        <v>50.7</v>
      </c>
      <c r="C46" s="61">
        <v>9.1498838238916594E-2</v>
      </c>
      <c r="D46" s="61">
        <v>1.7327104373413171E-2</v>
      </c>
      <c r="E46" s="61">
        <v>7.1130687272042747E-2</v>
      </c>
    </row>
    <row r="47" spans="1:5" x14ac:dyDescent="0.2">
      <c r="A47" s="53">
        <v>18780</v>
      </c>
      <c r="B47" s="63">
        <f>VLOOKUP(Table311[[#This Row],[Date]],'DB Details'!$A:$L,12)</f>
        <v>45.5</v>
      </c>
      <c r="C47" s="61">
        <v>9.1498838238916594E-2</v>
      </c>
      <c r="D47" s="61">
        <v>1.7327104373413171E-2</v>
      </c>
      <c r="E47" s="61">
        <v>7.1130687272042747E-2</v>
      </c>
    </row>
    <row r="48" spans="1:5" x14ac:dyDescent="0.2">
      <c r="A48" s="53">
        <v>18810</v>
      </c>
      <c r="B48" s="63">
        <f>VLOOKUP(Table311[[#This Row],[Date]],'DB Details'!$A:$L,12)</f>
        <v>42.1</v>
      </c>
      <c r="C48" s="61">
        <v>7.2546955017537634E-2</v>
      </c>
      <c r="D48" s="61">
        <v>2.0609987979811371E-2</v>
      </c>
      <c r="E48" s="61">
        <v>8.5023780127983395E-2</v>
      </c>
    </row>
    <row r="49" spans="1:5" x14ac:dyDescent="0.2">
      <c r="A49" s="53">
        <v>18841</v>
      </c>
      <c r="B49" s="63">
        <f>VLOOKUP(Table311[[#This Row],[Date]],'DB Details'!$A:$L,12)</f>
        <v>43.6</v>
      </c>
      <c r="C49" s="61">
        <v>7.2546955017537634E-2</v>
      </c>
      <c r="D49" s="61">
        <v>2.0609987979811371E-2</v>
      </c>
      <c r="E49" s="61">
        <v>8.5023780127983395E-2</v>
      </c>
    </row>
    <row r="50" spans="1:5" x14ac:dyDescent="0.2">
      <c r="A50" s="53">
        <v>18872</v>
      </c>
      <c r="B50" s="63">
        <f>VLOOKUP(Table311[[#This Row],[Date]],'DB Details'!$A:$L,12)</f>
        <v>48.1</v>
      </c>
      <c r="C50" s="61">
        <v>7.2546955017537634E-2</v>
      </c>
      <c r="D50" s="61">
        <v>2.0609987979811371E-2</v>
      </c>
      <c r="E50" s="61">
        <v>8.5023780127983395E-2</v>
      </c>
    </row>
    <row r="51" spans="1:5" x14ac:dyDescent="0.2">
      <c r="A51" s="53">
        <v>18902</v>
      </c>
      <c r="B51" s="63">
        <f>VLOOKUP(Table311[[#This Row],[Date]],'DB Details'!$A:$L,12)</f>
        <v>49.6</v>
      </c>
      <c r="C51" s="61">
        <v>5.4713784948761307E-2</v>
      </c>
      <c r="D51" s="61">
        <v>2.202495736847894E-3</v>
      </c>
      <c r="E51" s="61">
        <v>8.8391316328653158E-3</v>
      </c>
    </row>
    <row r="52" spans="1:5" x14ac:dyDescent="0.2">
      <c r="A52" s="53">
        <v>18933</v>
      </c>
      <c r="B52" s="63">
        <f>VLOOKUP(Table311[[#This Row],[Date]],'DB Details'!$A:$L,12)</f>
        <v>47.2</v>
      </c>
      <c r="C52" s="61">
        <v>5.4713784948761307E-2</v>
      </c>
      <c r="D52" s="61">
        <v>2.202495736847894E-3</v>
      </c>
      <c r="E52" s="61">
        <v>8.8391316328653158E-3</v>
      </c>
    </row>
    <row r="53" spans="1:5" x14ac:dyDescent="0.2">
      <c r="A53" s="53">
        <v>18963</v>
      </c>
      <c r="B53" s="63">
        <f>VLOOKUP(Table311[[#This Row],[Date]],'DB Details'!$A:$L,12)</f>
        <v>46.5</v>
      </c>
      <c r="C53" s="61">
        <v>5.4713784948761307E-2</v>
      </c>
      <c r="D53" s="61">
        <v>2.202495736847894E-3</v>
      </c>
      <c r="E53" s="61">
        <v>8.8391316328653158E-3</v>
      </c>
    </row>
    <row r="54" spans="1:5" x14ac:dyDescent="0.2">
      <c r="A54" s="53">
        <v>18994</v>
      </c>
      <c r="B54" s="63">
        <f>VLOOKUP(Table311[[#This Row],[Date]],'DB Details'!$A:$L,12)</f>
        <v>44.7</v>
      </c>
      <c r="C54" s="61">
        <v>5.1700008811443751E-2</v>
      </c>
      <c r="D54" s="61">
        <v>1.0685344087321091E-2</v>
      </c>
      <c r="E54" s="61">
        <v>4.3431328919264052E-2</v>
      </c>
    </row>
    <row r="55" spans="1:5" x14ac:dyDescent="0.2">
      <c r="A55" s="53">
        <v>19025</v>
      </c>
      <c r="B55" s="63">
        <f>VLOOKUP(Table311[[#This Row],[Date]],'DB Details'!$A:$L,12)</f>
        <v>41.8</v>
      </c>
      <c r="C55" s="61">
        <v>5.1700008811443751E-2</v>
      </c>
      <c r="D55" s="61">
        <v>1.0685344087321091E-2</v>
      </c>
      <c r="E55" s="61">
        <v>4.3431328919264052E-2</v>
      </c>
    </row>
    <row r="56" spans="1:5" x14ac:dyDescent="0.2">
      <c r="A56" s="53">
        <v>19054</v>
      </c>
      <c r="B56" s="63">
        <f>VLOOKUP(Table311[[#This Row],[Date]],'DB Details'!$A:$L,12)</f>
        <v>40</v>
      </c>
      <c r="C56" s="61">
        <v>5.1700008811443751E-2</v>
      </c>
      <c r="D56" s="61">
        <v>1.0685344087321091E-2</v>
      </c>
      <c r="E56" s="61">
        <v>4.3431328919264052E-2</v>
      </c>
    </row>
    <row r="57" spans="1:5" x14ac:dyDescent="0.2">
      <c r="A57" s="53">
        <v>19085</v>
      </c>
      <c r="B57" s="63">
        <f>VLOOKUP(Table311[[#This Row],[Date]],'DB Details'!$A:$L,12)</f>
        <v>36.700000000000003</v>
      </c>
      <c r="C57" s="61">
        <v>3.601420952213661E-2</v>
      </c>
      <c r="D57" s="61">
        <v>2.153966941563661E-3</v>
      </c>
      <c r="E57" s="61">
        <v>8.6437452032444018E-3</v>
      </c>
    </row>
    <row r="58" spans="1:5" x14ac:dyDescent="0.2">
      <c r="A58" s="53">
        <v>19115</v>
      </c>
      <c r="B58" s="63">
        <f>VLOOKUP(Table311[[#This Row],[Date]],'DB Details'!$A:$L,12)</f>
        <v>39.5</v>
      </c>
      <c r="C58" s="61">
        <v>3.601420952213661E-2</v>
      </c>
      <c r="D58" s="61">
        <v>2.153966941563661E-3</v>
      </c>
      <c r="E58" s="61">
        <v>8.6437452032444018E-3</v>
      </c>
    </row>
    <row r="59" spans="1:5" x14ac:dyDescent="0.2">
      <c r="A59" s="53">
        <v>19146</v>
      </c>
      <c r="B59" s="63">
        <f>VLOOKUP(Table311[[#This Row],[Date]],'DB Details'!$A:$L,12)</f>
        <v>43.3</v>
      </c>
      <c r="C59" s="61">
        <v>3.601420952213661E-2</v>
      </c>
      <c r="D59" s="61">
        <v>2.153966941563661E-3</v>
      </c>
      <c r="E59" s="61">
        <v>8.6437452032444018E-3</v>
      </c>
    </row>
    <row r="60" spans="1:5" x14ac:dyDescent="0.2">
      <c r="A60" s="53">
        <v>19176</v>
      </c>
      <c r="B60" s="63">
        <f>VLOOKUP(Table311[[#This Row],[Date]],'DB Details'!$A:$L,12)</f>
        <v>48.3</v>
      </c>
      <c r="C60" s="61">
        <v>2.2420593813249911E-2</v>
      </c>
      <c r="D60" s="61">
        <v>7.2184921511505469E-3</v>
      </c>
      <c r="E60" s="61">
        <v>2.9188115618488109E-2</v>
      </c>
    </row>
    <row r="61" spans="1:5" x14ac:dyDescent="0.2">
      <c r="A61" s="53">
        <v>19207</v>
      </c>
      <c r="B61" s="63">
        <f>VLOOKUP(Table311[[#This Row],[Date]],'DB Details'!$A:$L,12)</f>
        <v>60.4</v>
      </c>
      <c r="C61" s="61">
        <v>2.2420593813249911E-2</v>
      </c>
      <c r="D61" s="61">
        <v>7.2184921511505469E-3</v>
      </c>
      <c r="E61" s="61">
        <v>2.9188115618488109E-2</v>
      </c>
    </row>
    <row r="62" spans="1:5" x14ac:dyDescent="0.2">
      <c r="A62" s="53">
        <v>19238</v>
      </c>
      <c r="B62" s="63">
        <f>VLOOKUP(Table311[[#This Row],[Date]],'DB Details'!$A:$L,12)</f>
        <v>56.1</v>
      </c>
      <c r="C62" s="61">
        <v>2.2420593813249911E-2</v>
      </c>
      <c r="D62" s="61">
        <v>7.2184921511505469E-3</v>
      </c>
      <c r="E62" s="61">
        <v>2.9188115618488109E-2</v>
      </c>
    </row>
    <row r="63" spans="1:5" x14ac:dyDescent="0.2">
      <c r="A63" s="53">
        <v>19268</v>
      </c>
      <c r="B63" s="63">
        <f>VLOOKUP(Table311[[#This Row],[Date]],'DB Details'!$A:$L,12)</f>
        <v>56.2</v>
      </c>
      <c r="C63" s="61">
        <v>5.3678369473262447E-2</v>
      </c>
      <c r="D63" s="61">
        <v>3.2842157112222173E-2</v>
      </c>
      <c r="E63" s="61">
        <v>0.13798313070477011</v>
      </c>
    </row>
    <row r="64" spans="1:5" x14ac:dyDescent="0.2">
      <c r="A64" s="53">
        <v>19299</v>
      </c>
      <c r="B64" s="63">
        <f>VLOOKUP(Table311[[#This Row],[Date]],'DB Details'!$A:$L,12)</f>
        <v>56.8</v>
      </c>
      <c r="C64" s="61">
        <v>5.3678369473262447E-2</v>
      </c>
      <c r="D64" s="61">
        <v>3.2842157112222173E-2</v>
      </c>
      <c r="E64" s="61">
        <v>0.13798313070477011</v>
      </c>
    </row>
    <row r="65" spans="1:5" x14ac:dyDescent="0.2">
      <c r="A65" s="53">
        <v>19329</v>
      </c>
      <c r="B65" s="63">
        <f>VLOOKUP(Table311[[#This Row],[Date]],'DB Details'!$A:$L,12)</f>
        <v>55.8</v>
      </c>
      <c r="C65" s="61">
        <v>5.3678369473262447E-2</v>
      </c>
      <c r="D65" s="61">
        <v>3.2842157112222173E-2</v>
      </c>
      <c r="E65" s="61">
        <v>0.13798313070477011</v>
      </c>
    </row>
    <row r="66" spans="1:5" x14ac:dyDescent="0.2">
      <c r="A66" s="53">
        <v>19360</v>
      </c>
      <c r="B66" s="63">
        <f>VLOOKUP(Table311[[#This Row],[Date]],'DB Details'!$A:$L,12)</f>
        <v>59.4</v>
      </c>
      <c r="C66" s="61">
        <v>6.1917895940897291E-2</v>
      </c>
      <c r="D66" s="61">
        <v>1.8588674823075951E-2</v>
      </c>
      <c r="E66" s="61">
        <v>7.6453744115379196E-2</v>
      </c>
    </row>
    <row r="67" spans="1:5" x14ac:dyDescent="0.2">
      <c r="A67" s="53">
        <v>19391</v>
      </c>
      <c r="B67" s="63">
        <f>VLOOKUP(Table311[[#This Row],[Date]],'DB Details'!$A:$L,12)</f>
        <v>55.4</v>
      </c>
      <c r="C67" s="61">
        <v>6.1917895940897291E-2</v>
      </c>
      <c r="D67" s="61">
        <v>1.8588674823075951E-2</v>
      </c>
      <c r="E67" s="61">
        <v>7.6453744115379196E-2</v>
      </c>
    </row>
    <row r="68" spans="1:5" x14ac:dyDescent="0.2">
      <c r="A68" s="53">
        <v>19419</v>
      </c>
      <c r="B68" s="63">
        <f>VLOOKUP(Table311[[#This Row],[Date]],'DB Details'!$A:$L,12)</f>
        <v>50.5</v>
      </c>
      <c r="C68" s="61">
        <v>6.1917895940897291E-2</v>
      </c>
      <c r="D68" s="61">
        <v>1.8588674823075951E-2</v>
      </c>
      <c r="E68" s="61">
        <v>7.6453744115379196E-2</v>
      </c>
    </row>
    <row r="69" spans="1:5" x14ac:dyDescent="0.2">
      <c r="A69" s="53">
        <v>19450</v>
      </c>
      <c r="B69" s="63">
        <f>VLOOKUP(Table311[[#This Row],[Date]],'DB Details'!$A:$L,12)</f>
        <v>51.1</v>
      </c>
      <c r="C69" s="61">
        <v>6.7825801625112397E-2</v>
      </c>
      <c r="D69" s="61">
        <v>7.7293802012741919E-3</v>
      </c>
      <c r="E69" s="61">
        <v>3.1277831399421967E-2</v>
      </c>
    </row>
    <row r="70" spans="1:5" x14ac:dyDescent="0.2">
      <c r="A70" s="53">
        <v>19480</v>
      </c>
      <c r="B70" s="63">
        <f>VLOOKUP(Table311[[#This Row],[Date]],'DB Details'!$A:$L,12)</f>
        <v>48.9</v>
      </c>
      <c r="C70" s="61">
        <v>6.7825801625112397E-2</v>
      </c>
      <c r="D70" s="61">
        <v>7.7293802012741919E-3</v>
      </c>
      <c r="E70" s="61">
        <v>3.1277831399421967E-2</v>
      </c>
    </row>
    <row r="71" spans="1:5" x14ac:dyDescent="0.2">
      <c r="A71" s="53">
        <v>19511</v>
      </c>
      <c r="B71" s="63">
        <f>VLOOKUP(Table311[[#This Row],[Date]],'DB Details'!$A:$L,12)</f>
        <v>48.5</v>
      </c>
      <c r="C71" s="61">
        <v>6.7825801625112397E-2</v>
      </c>
      <c r="D71" s="61">
        <v>7.7293802012741919E-3</v>
      </c>
      <c r="E71" s="61">
        <v>3.1277831399421967E-2</v>
      </c>
    </row>
    <row r="72" spans="1:5" x14ac:dyDescent="0.2">
      <c r="A72" s="53">
        <v>19541</v>
      </c>
      <c r="B72" s="63">
        <f>VLOOKUP(Table311[[#This Row],[Date]],'DB Details'!$A:$L,12)</f>
        <v>46.3</v>
      </c>
      <c r="C72" s="61">
        <v>5.4207601807062959E-2</v>
      </c>
      <c r="D72" s="61">
        <v>-5.6267703117660051E-3</v>
      </c>
      <c r="E72" s="61">
        <v>-2.2317829566265272E-2</v>
      </c>
    </row>
    <row r="73" spans="1:5" x14ac:dyDescent="0.2">
      <c r="A73" s="53">
        <v>19572</v>
      </c>
      <c r="B73" s="63">
        <f>VLOOKUP(Table311[[#This Row],[Date]],'DB Details'!$A:$L,12)</f>
        <v>43.5</v>
      </c>
      <c r="C73" s="61">
        <v>5.4207601807062959E-2</v>
      </c>
      <c r="D73" s="61">
        <v>-5.6267703117660051E-3</v>
      </c>
      <c r="E73" s="61">
        <v>-2.2317829566265272E-2</v>
      </c>
    </row>
    <row r="74" spans="1:5" x14ac:dyDescent="0.2">
      <c r="A74" s="53">
        <v>19603</v>
      </c>
      <c r="B74" s="63">
        <f>VLOOKUP(Table311[[#This Row],[Date]],'DB Details'!$A:$L,12)</f>
        <v>40.200000000000003</v>
      </c>
      <c r="C74" s="61">
        <v>5.4207601807062959E-2</v>
      </c>
      <c r="D74" s="61">
        <v>-5.6267703117660051E-3</v>
      </c>
      <c r="E74" s="61">
        <v>-2.2317829566265272E-2</v>
      </c>
    </row>
    <row r="75" spans="1:5" x14ac:dyDescent="0.2">
      <c r="A75" s="53">
        <v>19633</v>
      </c>
      <c r="B75" s="63">
        <f>VLOOKUP(Table311[[#This Row],[Date]],'DB Details'!$A:$L,12)</f>
        <v>37.4</v>
      </c>
      <c r="C75" s="61">
        <v>5.2334884401820294E-3</v>
      </c>
      <c r="D75" s="61">
        <v>-1.5139406296922391E-2</v>
      </c>
      <c r="E75" s="61">
        <v>-5.9196242822145077E-2</v>
      </c>
    </row>
    <row r="76" spans="1:5" x14ac:dyDescent="0.2">
      <c r="A76" s="53">
        <v>19664</v>
      </c>
      <c r="B76" s="63">
        <f>VLOOKUP(Table311[[#This Row],[Date]],'DB Details'!$A:$L,12)</f>
        <v>36.9</v>
      </c>
      <c r="C76" s="61">
        <v>5.2334884401820294E-3</v>
      </c>
      <c r="D76" s="61">
        <v>-1.5139406296922391E-2</v>
      </c>
      <c r="E76" s="61">
        <v>-5.9196242822145077E-2</v>
      </c>
    </row>
    <row r="77" spans="1:5" x14ac:dyDescent="0.2">
      <c r="A77" s="53">
        <v>19694</v>
      </c>
      <c r="B77" s="63">
        <f>VLOOKUP(Table311[[#This Row],[Date]],'DB Details'!$A:$L,12)</f>
        <v>35.6</v>
      </c>
      <c r="C77" s="61">
        <v>5.2334884401820294E-3</v>
      </c>
      <c r="D77" s="61">
        <v>-1.5139406296922391E-2</v>
      </c>
      <c r="E77" s="61">
        <v>-5.9196242822145077E-2</v>
      </c>
    </row>
    <row r="78" spans="1:5" x14ac:dyDescent="0.2">
      <c r="A78" s="53">
        <v>19725</v>
      </c>
      <c r="B78" s="63">
        <f>VLOOKUP(Table311[[#This Row],[Date]],'DB Details'!$A:$L,12)</f>
        <v>37.4</v>
      </c>
      <c r="C78" s="61">
        <v>-1.7829024643117721E-2</v>
      </c>
      <c r="D78" s="61">
        <v>-4.780238876824148E-3</v>
      </c>
      <c r="E78" s="61">
        <v>-1.898428780973227E-2</v>
      </c>
    </row>
    <row r="79" spans="1:5" x14ac:dyDescent="0.2">
      <c r="A79" s="53">
        <v>19756</v>
      </c>
      <c r="B79" s="63">
        <f>VLOOKUP(Table311[[#This Row],[Date]],'DB Details'!$A:$L,12)</f>
        <v>40.700000000000003</v>
      </c>
      <c r="C79" s="61">
        <v>-1.7829024643117721E-2</v>
      </c>
      <c r="D79" s="61">
        <v>-4.780238876824148E-3</v>
      </c>
      <c r="E79" s="61">
        <v>-1.898428780973227E-2</v>
      </c>
    </row>
    <row r="80" spans="1:5" x14ac:dyDescent="0.2">
      <c r="A80" s="53">
        <v>19784</v>
      </c>
      <c r="B80" s="63">
        <f>VLOOKUP(Table311[[#This Row],[Date]],'DB Details'!$A:$L,12)</f>
        <v>44.7</v>
      </c>
      <c r="C80" s="61">
        <v>-1.7829024643117721E-2</v>
      </c>
      <c r="D80" s="61">
        <v>-4.780238876824148E-3</v>
      </c>
      <c r="E80" s="61">
        <v>-1.898428780973227E-2</v>
      </c>
    </row>
    <row r="81" spans="1:5" x14ac:dyDescent="0.2">
      <c r="A81" s="53">
        <v>19815</v>
      </c>
      <c r="B81" s="63">
        <f>VLOOKUP(Table311[[#This Row],[Date]],'DB Details'!$A:$L,12)</f>
        <v>47.7</v>
      </c>
      <c r="C81" s="61">
        <v>-2.430009049587464E-2</v>
      </c>
      <c r="D81" s="61">
        <v>1.0899219555539361E-3</v>
      </c>
      <c r="E81" s="61">
        <v>4.3668205818456762E-3</v>
      </c>
    </row>
    <row r="82" spans="1:5" x14ac:dyDescent="0.2">
      <c r="A82" s="53">
        <v>19845</v>
      </c>
      <c r="B82" s="63">
        <f>VLOOKUP(Table311[[#This Row],[Date]],'DB Details'!$A:$L,12)</f>
        <v>50.1</v>
      </c>
      <c r="C82" s="61">
        <v>-2.430009049587464E-2</v>
      </c>
      <c r="D82" s="61">
        <v>1.0899219555539361E-3</v>
      </c>
      <c r="E82" s="61">
        <v>4.3668205818456762E-3</v>
      </c>
    </row>
    <row r="83" spans="1:5" x14ac:dyDescent="0.2">
      <c r="A83" s="53">
        <v>19876</v>
      </c>
      <c r="B83" s="63">
        <f>VLOOKUP(Table311[[#This Row],[Date]],'DB Details'!$A:$L,12)</f>
        <v>52.1</v>
      </c>
      <c r="C83" s="61">
        <v>-2.430009049587464E-2</v>
      </c>
      <c r="D83" s="61">
        <v>1.0899219555539361E-3</v>
      </c>
      <c r="E83" s="61">
        <v>4.3668205818456762E-3</v>
      </c>
    </row>
    <row r="84" spans="1:5" x14ac:dyDescent="0.2">
      <c r="A84" s="53">
        <v>19906</v>
      </c>
      <c r="B84" s="63">
        <f>VLOOKUP(Table311[[#This Row],[Date]],'DB Details'!$A:$L,12)</f>
        <v>51.7</v>
      </c>
      <c r="C84" s="61">
        <v>-7.697602225000209E-3</v>
      </c>
      <c r="D84" s="61">
        <v>1.129346276600556E-2</v>
      </c>
      <c r="E84" s="61">
        <v>4.5944882715464708E-2</v>
      </c>
    </row>
    <row r="85" spans="1:5" x14ac:dyDescent="0.2">
      <c r="A85" s="53">
        <v>19937</v>
      </c>
      <c r="B85" s="63">
        <f>VLOOKUP(Table311[[#This Row],[Date]],'DB Details'!$A:$L,12)</f>
        <v>54.4</v>
      </c>
      <c r="C85" s="61">
        <v>-7.697602225000209E-3</v>
      </c>
      <c r="D85" s="61">
        <v>1.129346276600556E-2</v>
      </c>
      <c r="E85" s="61">
        <v>4.5944882715464708E-2</v>
      </c>
    </row>
    <row r="86" spans="1:5" x14ac:dyDescent="0.2">
      <c r="A86" s="53">
        <v>19968</v>
      </c>
      <c r="B86" s="63">
        <f>VLOOKUP(Table311[[#This Row],[Date]],'DB Details'!$A:$L,12)</f>
        <v>53.5</v>
      </c>
      <c r="C86" s="61">
        <v>-7.697602225000209E-3</v>
      </c>
      <c r="D86" s="61">
        <v>1.129346276600556E-2</v>
      </c>
      <c r="E86" s="61">
        <v>4.5944882715464708E-2</v>
      </c>
    </row>
    <row r="87" spans="1:5" x14ac:dyDescent="0.2">
      <c r="A87" s="53">
        <v>19998</v>
      </c>
      <c r="B87" s="63">
        <f>VLOOKUP(Table311[[#This Row],[Date]],'DB Details'!$A:$L,12)</f>
        <v>58.2</v>
      </c>
      <c r="C87" s="61">
        <v>2.7270932499393798E-2</v>
      </c>
      <c r="D87" s="61">
        <v>1.9566880765181729E-2</v>
      </c>
      <c r="E87" s="61">
        <v>8.0594812306759467E-2</v>
      </c>
    </row>
    <row r="88" spans="1:5" x14ac:dyDescent="0.2">
      <c r="A88" s="53">
        <v>20029</v>
      </c>
      <c r="B88" s="63">
        <f>VLOOKUP(Table311[[#This Row],[Date]],'DB Details'!$A:$L,12)</f>
        <v>58.8</v>
      </c>
      <c r="C88" s="61">
        <v>2.7270932499393798E-2</v>
      </c>
      <c r="D88" s="61">
        <v>1.9566880765181729E-2</v>
      </c>
      <c r="E88" s="61">
        <v>8.0594812306759467E-2</v>
      </c>
    </row>
    <row r="89" spans="1:5" x14ac:dyDescent="0.2">
      <c r="A89" s="53">
        <v>20059</v>
      </c>
      <c r="B89" s="63">
        <f>VLOOKUP(Table311[[#This Row],[Date]],'DB Details'!$A:$L,12)</f>
        <v>63.8</v>
      </c>
      <c r="C89" s="61">
        <v>2.7270932499393798E-2</v>
      </c>
      <c r="D89" s="61">
        <v>1.9566880765181729E-2</v>
      </c>
      <c r="E89" s="61">
        <v>8.0594812306759467E-2</v>
      </c>
    </row>
    <row r="90" spans="1:5" x14ac:dyDescent="0.2">
      <c r="A90" s="53">
        <v>20090</v>
      </c>
      <c r="B90" s="63">
        <f>VLOOKUP(Table311[[#This Row],[Date]],'DB Details'!$A:$L,12)</f>
        <v>63</v>
      </c>
      <c r="C90" s="61">
        <v>6.1687319870597307E-2</v>
      </c>
      <c r="D90" s="61">
        <v>2.85623465450719E-2</v>
      </c>
      <c r="E90" s="61">
        <v>0.1192381030854877</v>
      </c>
    </row>
    <row r="91" spans="1:5" x14ac:dyDescent="0.2">
      <c r="A91" s="53">
        <v>20121</v>
      </c>
      <c r="B91" s="63">
        <f>VLOOKUP(Table311[[#This Row],[Date]],'DB Details'!$A:$L,12)</f>
        <v>67.8</v>
      </c>
      <c r="C91" s="61">
        <v>6.1687319870597307E-2</v>
      </c>
      <c r="D91" s="61">
        <v>2.85623465450719E-2</v>
      </c>
      <c r="E91" s="61">
        <v>0.1192381030854877</v>
      </c>
    </row>
    <row r="92" spans="1:5" x14ac:dyDescent="0.2">
      <c r="A92" s="53">
        <v>20149</v>
      </c>
      <c r="B92" s="63">
        <f>VLOOKUP(Table311[[#This Row],[Date]],'DB Details'!$A:$L,12)</f>
        <v>67.5</v>
      </c>
      <c r="C92" s="61">
        <v>6.1687319870597307E-2</v>
      </c>
      <c r="D92" s="61">
        <v>2.85623465450719E-2</v>
      </c>
      <c r="E92" s="61">
        <v>0.1192381030854877</v>
      </c>
    </row>
    <row r="93" spans="1:5" x14ac:dyDescent="0.2">
      <c r="A93" s="53">
        <v>20180</v>
      </c>
      <c r="B93" s="63">
        <f>VLOOKUP(Table311[[#This Row],[Date]],'DB Details'!$A:$L,12)</f>
        <v>68.7</v>
      </c>
      <c r="C93" s="61">
        <v>7.7788443281787259E-2</v>
      </c>
      <c r="D93" s="61">
        <v>1.6272049572063001E-2</v>
      </c>
      <c r="E93" s="61">
        <v>6.669418000707128E-2</v>
      </c>
    </row>
    <row r="94" spans="1:5" x14ac:dyDescent="0.2">
      <c r="A94" s="53">
        <v>20210</v>
      </c>
      <c r="B94" s="63">
        <f>VLOOKUP(Table311[[#This Row],[Date]],'DB Details'!$A:$L,12)</f>
        <v>69.5</v>
      </c>
      <c r="C94" s="61">
        <v>7.7788443281787259E-2</v>
      </c>
      <c r="D94" s="61">
        <v>1.6272049572063001E-2</v>
      </c>
      <c r="E94" s="61">
        <v>6.669418000707128E-2</v>
      </c>
    </row>
    <row r="95" spans="1:5" x14ac:dyDescent="0.2">
      <c r="A95" s="53">
        <v>20241</v>
      </c>
      <c r="B95" s="63">
        <f>VLOOKUP(Table311[[#This Row],[Date]],'DB Details'!$A:$L,12)</f>
        <v>63.3</v>
      </c>
      <c r="C95" s="61">
        <v>7.7788443281787259E-2</v>
      </c>
      <c r="D95" s="61">
        <v>1.6272049572063001E-2</v>
      </c>
      <c r="E95" s="61">
        <v>6.669418000707128E-2</v>
      </c>
    </row>
    <row r="96" spans="1:5" x14ac:dyDescent="0.2">
      <c r="A96" s="53">
        <v>20271</v>
      </c>
      <c r="B96" s="63">
        <f>VLOOKUP(Table311[[#This Row],[Date]],'DB Details'!$A:$L,12)</f>
        <v>66.2</v>
      </c>
      <c r="C96" s="61">
        <v>8.0145013809242382E-2</v>
      </c>
      <c r="D96" s="61">
        <v>1.350464287636728E-2</v>
      </c>
      <c r="E96" s="61">
        <v>5.5122708699020251E-2</v>
      </c>
    </row>
    <row r="97" spans="1:5" x14ac:dyDescent="0.2">
      <c r="A97" s="53">
        <v>20302</v>
      </c>
      <c r="B97" s="63">
        <f>VLOOKUP(Table311[[#This Row],[Date]],'DB Details'!$A:$L,12)</f>
        <v>64.8</v>
      </c>
      <c r="C97" s="61">
        <v>8.0145013809242382E-2</v>
      </c>
      <c r="D97" s="61">
        <v>1.350464287636728E-2</v>
      </c>
      <c r="E97" s="61">
        <v>5.5122708699020251E-2</v>
      </c>
    </row>
    <row r="98" spans="1:5" x14ac:dyDescent="0.2">
      <c r="A98" s="53">
        <v>20333</v>
      </c>
      <c r="B98" s="63">
        <f>VLOOKUP(Table311[[#This Row],[Date]],'DB Details'!$A:$L,12)</f>
        <v>62.4</v>
      </c>
      <c r="C98" s="61">
        <v>8.0145013809242382E-2</v>
      </c>
      <c r="D98" s="61">
        <v>1.350464287636728E-2</v>
      </c>
      <c r="E98" s="61">
        <v>5.5122708699020251E-2</v>
      </c>
    </row>
    <row r="99" spans="1:5" x14ac:dyDescent="0.2">
      <c r="A99" s="53">
        <v>20363</v>
      </c>
      <c r="B99" s="63">
        <f>VLOOKUP(Table311[[#This Row],[Date]],'DB Details'!$A:$L,12)</f>
        <v>63.7</v>
      </c>
      <c r="C99" s="61">
        <v>6.5775531977084092E-2</v>
      </c>
      <c r="D99" s="61">
        <v>6.0032873749215074E-3</v>
      </c>
      <c r="E99" s="61">
        <v>2.4230252975287799E-2</v>
      </c>
    </row>
    <row r="100" spans="1:5" x14ac:dyDescent="0.2">
      <c r="A100" s="53">
        <v>20394</v>
      </c>
      <c r="B100" s="63">
        <f>VLOOKUP(Table311[[#This Row],[Date]],'DB Details'!$A:$L,12)</f>
        <v>62</v>
      </c>
      <c r="C100" s="61">
        <v>6.5775531977084092E-2</v>
      </c>
      <c r="D100" s="61">
        <v>6.0032873749215074E-3</v>
      </c>
      <c r="E100" s="61">
        <v>2.4230252975287799E-2</v>
      </c>
    </row>
    <row r="101" spans="1:5" x14ac:dyDescent="0.2">
      <c r="A101" s="53">
        <v>20424</v>
      </c>
      <c r="B101" s="63">
        <f>VLOOKUP(Table311[[#This Row],[Date]],'DB Details'!$A:$L,12)</f>
        <v>65.599999999999994</v>
      </c>
      <c r="C101" s="61">
        <v>6.5775531977084092E-2</v>
      </c>
      <c r="D101" s="61">
        <v>6.0032873749215074E-3</v>
      </c>
      <c r="E101" s="61">
        <v>2.4230252975287799E-2</v>
      </c>
    </row>
    <row r="102" spans="1:5" x14ac:dyDescent="0.2">
      <c r="A102" s="53">
        <v>20455</v>
      </c>
      <c r="B102" s="63">
        <f>VLOOKUP(Table311[[#This Row],[Date]],'DB Details'!$A:$L,12)</f>
        <v>60.2</v>
      </c>
      <c r="C102" s="61">
        <v>3.2155485316151887E-2</v>
      </c>
      <c r="D102" s="61">
        <v>-3.8838046818890659E-3</v>
      </c>
      <c r="E102" s="61">
        <v>-1.5444949199477359E-2</v>
      </c>
    </row>
    <row r="103" spans="1:5" x14ac:dyDescent="0.2">
      <c r="A103" s="53">
        <v>20486</v>
      </c>
      <c r="B103" s="63">
        <f>VLOOKUP(Table311[[#This Row],[Date]],'DB Details'!$A:$L,12)</f>
        <v>58.2</v>
      </c>
      <c r="C103" s="61">
        <v>3.2155485316151887E-2</v>
      </c>
      <c r="D103" s="61">
        <v>-3.8838046818890659E-3</v>
      </c>
      <c r="E103" s="61">
        <v>-1.5444949199477359E-2</v>
      </c>
    </row>
    <row r="104" spans="1:5" x14ac:dyDescent="0.2">
      <c r="A104" s="53">
        <v>20515</v>
      </c>
      <c r="B104" s="63">
        <f>VLOOKUP(Table311[[#This Row],[Date]],'DB Details'!$A:$L,12)</f>
        <v>57.2</v>
      </c>
      <c r="C104" s="61">
        <v>3.2155485316151887E-2</v>
      </c>
      <c r="D104" s="61">
        <v>-3.8838046818890659E-3</v>
      </c>
      <c r="E104" s="61">
        <v>-1.5444949199477359E-2</v>
      </c>
    </row>
    <row r="105" spans="1:5" x14ac:dyDescent="0.2">
      <c r="A105" s="53">
        <v>20546</v>
      </c>
      <c r="B105" s="63">
        <f>VLOOKUP(Table311[[#This Row],[Date]],'DB Details'!$A:$L,12)</f>
        <v>55.9</v>
      </c>
      <c r="C105" s="61">
        <v>2.4021458666411331E-2</v>
      </c>
      <c r="D105" s="61">
        <v>8.2631942666303998E-3</v>
      </c>
      <c r="E105" s="61">
        <v>3.3464720861821728E-2</v>
      </c>
    </row>
    <row r="106" spans="1:5" x14ac:dyDescent="0.2">
      <c r="A106" s="53">
        <v>20576</v>
      </c>
      <c r="B106" s="63">
        <f>VLOOKUP(Table311[[#This Row],[Date]],'DB Details'!$A:$L,12)</f>
        <v>51.2</v>
      </c>
      <c r="C106" s="61">
        <v>2.4021458666411331E-2</v>
      </c>
      <c r="D106" s="61">
        <v>8.2631942666303998E-3</v>
      </c>
      <c r="E106" s="61">
        <v>3.3464720861821728E-2</v>
      </c>
    </row>
    <row r="107" spans="1:5" x14ac:dyDescent="0.2">
      <c r="A107" s="53">
        <v>20607</v>
      </c>
      <c r="B107" s="63">
        <f>VLOOKUP(Table311[[#This Row],[Date]],'DB Details'!$A:$L,12)</f>
        <v>47.7</v>
      </c>
      <c r="C107" s="61">
        <v>2.4021458666411331E-2</v>
      </c>
      <c r="D107" s="61">
        <v>8.2631942666303998E-3</v>
      </c>
      <c r="E107" s="61">
        <v>3.3464720861821728E-2</v>
      </c>
    </row>
    <row r="108" spans="1:5" x14ac:dyDescent="0.2">
      <c r="A108" s="53">
        <v>20637</v>
      </c>
      <c r="B108" s="63">
        <f>VLOOKUP(Table311[[#This Row],[Date]],'DB Details'!$A:$L,12)</f>
        <v>44.2</v>
      </c>
      <c r="C108" s="61">
        <v>9.4689641044317929E-3</v>
      </c>
      <c r="D108" s="61">
        <v>-8.9839592636159265E-4</v>
      </c>
      <c r="E108" s="61">
        <v>-3.588743913787829E-3</v>
      </c>
    </row>
    <row r="109" spans="1:5" x14ac:dyDescent="0.2">
      <c r="A109" s="53">
        <v>20668</v>
      </c>
      <c r="B109" s="63">
        <f>VLOOKUP(Table311[[#This Row],[Date]],'DB Details'!$A:$L,12)</f>
        <v>51.5</v>
      </c>
      <c r="C109" s="61">
        <v>9.4689641044317929E-3</v>
      </c>
      <c r="D109" s="61">
        <v>-8.9839592636159265E-4</v>
      </c>
      <c r="E109" s="61">
        <v>-3.588743913787829E-3</v>
      </c>
    </row>
    <row r="110" spans="1:5" x14ac:dyDescent="0.2">
      <c r="A110" s="53">
        <v>20699</v>
      </c>
      <c r="B110" s="63">
        <f>VLOOKUP(Table311[[#This Row],[Date]],'DB Details'!$A:$L,12)</f>
        <v>55.5</v>
      </c>
      <c r="C110" s="61">
        <v>9.4689641044317929E-3</v>
      </c>
      <c r="D110" s="61">
        <v>-8.9839592636159265E-4</v>
      </c>
      <c r="E110" s="61">
        <v>-3.588743913787829E-3</v>
      </c>
    </row>
    <row r="111" spans="1:5" x14ac:dyDescent="0.2">
      <c r="A111" s="53">
        <v>20729</v>
      </c>
      <c r="B111" s="63">
        <f>VLOOKUP(Table311[[#This Row],[Date]],'DB Details'!$A:$L,12)</f>
        <v>52.7</v>
      </c>
      <c r="C111" s="61">
        <v>1.9960335757640061E-2</v>
      </c>
      <c r="D111" s="61">
        <v>1.6458640384771659E-2</v>
      </c>
      <c r="E111" s="61">
        <v>6.7477789695216561E-2</v>
      </c>
    </row>
    <row r="112" spans="1:5" x14ac:dyDescent="0.2">
      <c r="A112" s="53">
        <v>20760</v>
      </c>
      <c r="B112" s="63">
        <f>VLOOKUP(Table311[[#This Row],[Date]],'DB Details'!$A:$L,12)</f>
        <v>55</v>
      </c>
      <c r="C112" s="61">
        <v>1.9960335757640061E-2</v>
      </c>
      <c r="D112" s="61">
        <v>1.6458640384771659E-2</v>
      </c>
      <c r="E112" s="61">
        <v>6.7477789695216561E-2</v>
      </c>
    </row>
    <row r="113" spans="1:5" x14ac:dyDescent="0.2">
      <c r="A113" s="53">
        <v>20790</v>
      </c>
      <c r="B113" s="63">
        <f>VLOOKUP(Table311[[#This Row],[Date]],'DB Details'!$A:$L,12)</f>
        <v>52.7</v>
      </c>
      <c r="C113" s="61">
        <v>1.9960335757640061E-2</v>
      </c>
      <c r="D113" s="61">
        <v>1.6458640384771659E-2</v>
      </c>
      <c r="E113" s="61">
        <v>6.7477789695216561E-2</v>
      </c>
    </row>
    <row r="114" spans="1:5" x14ac:dyDescent="0.2">
      <c r="A114" s="53">
        <v>20821</v>
      </c>
      <c r="B114" s="63">
        <f>VLOOKUP(Table311[[#This Row],[Date]],'DB Details'!$A:$L,12)</f>
        <v>53.6</v>
      </c>
      <c r="C114" s="61">
        <v>3.0493286197677931E-2</v>
      </c>
      <c r="D114" s="61">
        <v>6.4029115265516424E-3</v>
      </c>
      <c r="E114" s="61">
        <v>2.5858681450808829E-2</v>
      </c>
    </row>
    <row r="115" spans="1:5" x14ac:dyDescent="0.2">
      <c r="A115" s="53">
        <v>20852</v>
      </c>
      <c r="B115" s="63">
        <f>VLOOKUP(Table311[[#This Row],[Date]],'DB Details'!$A:$L,12)</f>
        <v>51</v>
      </c>
      <c r="C115" s="61">
        <v>3.0493286197677931E-2</v>
      </c>
      <c r="D115" s="61">
        <v>6.4029115265516424E-3</v>
      </c>
      <c r="E115" s="61">
        <v>2.5858681450808829E-2</v>
      </c>
    </row>
    <row r="116" spans="1:5" x14ac:dyDescent="0.2">
      <c r="A116" s="53">
        <v>20880</v>
      </c>
      <c r="B116" s="63">
        <f>VLOOKUP(Table311[[#This Row],[Date]],'DB Details'!$A:$L,12)</f>
        <v>47.5</v>
      </c>
      <c r="C116" s="61">
        <v>3.0493286197677931E-2</v>
      </c>
      <c r="D116" s="61">
        <v>6.4029115265516424E-3</v>
      </c>
      <c r="E116" s="61">
        <v>2.5858681450808829E-2</v>
      </c>
    </row>
    <row r="117" spans="1:5" x14ac:dyDescent="0.2">
      <c r="A117" s="53">
        <v>20911</v>
      </c>
      <c r="B117" s="63">
        <f>VLOOKUP(Table311[[#This Row],[Date]],'DB Details'!$A:$L,12)</f>
        <v>43.1</v>
      </c>
      <c r="C117" s="61">
        <v>1.9808742703093081E-2</v>
      </c>
      <c r="D117" s="61">
        <v>-2.1908592409674459E-3</v>
      </c>
      <c r="E117" s="61">
        <v>-8.734679818855895E-3</v>
      </c>
    </row>
    <row r="118" spans="1:5" x14ac:dyDescent="0.2">
      <c r="A118" s="53">
        <v>20941</v>
      </c>
      <c r="B118" s="63">
        <f>VLOOKUP(Table311[[#This Row],[Date]],'DB Details'!$A:$L,12)</f>
        <v>43.4</v>
      </c>
      <c r="C118" s="61">
        <v>1.9808742703093081E-2</v>
      </c>
      <c r="D118" s="61">
        <v>-2.1908592409674459E-3</v>
      </c>
      <c r="E118" s="61">
        <v>-8.734679818855895E-3</v>
      </c>
    </row>
    <row r="119" spans="1:5" x14ac:dyDescent="0.2">
      <c r="A119" s="53">
        <v>20972</v>
      </c>
      <c r="B119" s="63">
        <f>VLOOKUP(Table311[[#This Row],[Date]],'DB Details'!$A:$L,12)</f>
        <v>45.9</v>
      </c>
      <c r="C119" s="61">
        <v>1.9808742703093081E-2</v>
      </c>
      <c r="D119" s="61">
        <v>-2.1908592409674459E-3</v>
      </c>
      <c r="E119" s="61">
        <v>-8.734679818855895E-3</v>
      </c>
    </row>
    <row r="120" spans="1:5" x14ac:dyDescent="0.2">
      <c r="A120" s="53">
        <v>21002</v>
      </c>
      <c r="B120" s="63">
        <f>VLOOKUP(Table311[[#This Row],[Date]],'DB Details'!$A:$L,12)</f>
        <v>45.7</v>
      </c>
      <c r="C120" s="61">
        <v>3.0729058835667681E-2</v>
      </c>
      <c r="D120" s="61">
        <v>9.8001840212149031E-3</v>
      </c>
      <c r="E120" s="61">
        <v>3.9780771930417291E-2</v>
      </c>
    </row>
    <row r="121" spans="1:5" x14ac:dyDescent="0.2">
      <c r="A121" s="53">
        <v>21033</v>
      </c>
      <c r="B121" s="63">
        <f>VLOOKUP(Table311[[#This Row],[Date]],'DB Details'!$A:$L,12)</f>
        <v>45.3</v>
      </c>
      <c r="C121" s="61">
        <v>3.0729058835667681E-2</v>
      </c>
      <c r="D121" s="61">
        <v>9.8001840212149031E-3</v>
      </c>
      <c r="E121" s="61">
        <v>3.9780771930417291E-2</v>
      </c>
    </row>
    <row r="122" spans="1:5" x14ac:dyDescent="0.2">
      <c r="A122" s="53">
        <v>21064</v>
      </c>
      <c r="B122" s="63">
        <f>VLOOKUP(Table311[[#This Row],[Date]],'DB Details'!$A:$L,12)</f>
        <v>45.8</v>
      </c>
      <c r="C122" s="61">
        <v>3.0729058835667681E-2</v>
      </c>
      <c r="D122" s="61">
        <v>9.8001840212149031E-3</v>
      </c>
      <c r="E122" s="61">
        <v>3.9780771930417291E-2</v>
      </c>
    </row>
    <row r="123" spans="1:5" x14ac:dyDescent="0.2">
      <c r="A123" s="53">
        <v>21094</v>
      </c>
      <c r="B123" s="63">
        <f>VLOOKUP(Table311[[#This Row],[Date]],'DB Details'!$A:$L,12)</f>
        <v>41.1</v>
      </c>
      <c r="C123" s="61">
        <v>3.551347149057514E-3</v>
      </c>
      <c r="D123" s="61">
        <v>-1.0342796552445251E-2</v>
      </c>
      <c r="E123" s="61">
        <v>-4.0733759741440112E-2</v>
      </c>
    </row>
    <row r="124" spans="1:5" x14ac:dyDescent="0.2">
      <c r="A124" s="53">
        <v>21125</v>
      </c>
      <c r="B124" s="63">
        <f>VLOOKUP(Table311[[#This Row],[Date]],'DB Details'!$A:$L,12)</f>
        <v>40.4</v>
      </c>
      <c r="C124" s="61">
        <v>3.551347149057514E-3</v>
      </c>
      <c r="D124" s="61">
        <v>-1.0342796552445251E-2</v>
      </c>
      <c r="E124" s="61">
        <v>-4.0733759741440112E-2</v>
      </c>
    </row>
    <row r="125" spans="1:5" x14ac:dyDescent="0.2">
      <c r="A125" s="53">
        <v>21155</v>
      </c>
      <c r="B125" s="63">
        <f>VLOOKUP(Table311[[#This Row],[Date]],'DB Details'!$A:$L,12)</f>
        <v>36.799999999999997</v>
      </c>
      <c r="C125" s="61">
        <v>3.551347149057514E-3</v>
      </c>
      <c r="D125" s="61">
        <v>-1.0342796552445251E-2</v>
      </c>
      <c r="E125" s="61">
        <v>-4.0733759741440112E-2</v>
      </c>
    </row>
    <row r="126" spans="1:5" x14ac:dyDescent="0.2">
      <c r="A126" s="53">
        <v>21186</v>
      </c>
      <c r="B126" s="63">
        <f>VLOOKUP(Table311[[#This Row],[Date]],'DB Details'!$A:$L,12)</f>
        <v>33.4</v>
      </c>
      <c r="C126" s="61">
        <v>-2.8714282899375131E-2</v>
      </c>
      <c r="D126" s="61">
        <v>-2.595440044879475E-2</v>
      </c>
      <c r="E126" s="61">
        <v>-9.9845297345456441E-2</v>
      </c>
    </row>
    <row r="127" spans="1:5" x14ac:dyDescent="0.2">
      <c r="A127" s="53">
        <v>21217</v>
      </c>
      <c r="B127" s="63">
        <f>VLOOKUP(Table311[[#This Row],[Date]],'DB Details'!$A:$L,12)</f>
        <v>37.200000000000003</v>
      </c>
      <c r="C127" s="61">
        <v>-2.8714282899375131E-2</v>
      </c>
      <c r="D127" s="61">
        <v>-2.595440044879475E-2</v>
      </c>
      <c r="E127" s="61">
        <v>-9.9845297345456441E-2</v>
      </c>
    </row>
    <row r="128" spans="1:5" x14ac:dyDescent="0.2">
      <c r="A128" s="53">
        <v>21245</v>
      </c>
      <c r="B128" s="63">
        <f>VLOOKUP(Table311[[#This Row],[Date]],'DB Details'!$A:$L,12)</f>
        <v>39.799999999999997</v>
      </c>
      <c r="C128" s="61">
        <v>-2.8714282899375131E-2</v>
      </c>
      <c r="D128" s="61">
        <v>-2.595440044879475E-2</v>
      </c>
      <c r="E128" s="61">
        <v>-9.9845297345456441E-2</v>
      </c>
    </row>
    <row r="129" spans="1:5" x14ac:dyDescent="0.2">
      <c r="A129" s="53">
        <v>21276</v>
      </c>
      <c r="B129" s="63">
        <f>VLOOKUP(Table311[[#This Row],[Date]],'DB Details'!$A:$L,12)</f>
        <v>39.1</v>
      </c>
      <c r="C129" s="61">
        <v>-2.0184094850251012E-2</v>
      </c>
      <c r="D129" s="61">
        <v>6.5722672602819441E-3</v>
      </c>
      <c r="E129" s="61">
        <v>2.6549374636923199E-2</v>
      </c>
    </row>
    <row r="130" spans="1:5" x14ac:dyDescent="0.2">
      <c r="A130" s="53">
        <v>21306</v>
      </c>
      <c r="B130" s="63">
        <f>VLOOKUP(Table311[[#This Row],[Date]],'DB Details'!$A:$L,12)</f>
        <v>46.6</v>
      </c>
      <c r="C130" s="61">
        <v>-2.0184094850251012E-2</v>
      </c>
      <c r="D130" s="61">
        <v>6.5722672602819441E-3</v>
      </c>
      <c r="E130" s="61">
        <v>2.6549374636923199E-2</v>
      </c>
    </row>
    <row r="131" spans="1:5" x14ac:dyDescent="0.2">
      <c r="A131" s="53">
        <v>21337</v>
      </c>
      <c r="B131" s="63">
        <f>VLOOKUP(Table311[[#This Row],[Date]],'DB Details'!$A:$L,12)</f>
        <v>51.4</v>
      </c>
      <c r="C131" s="61">
        <v>-2.0184094850251012E-2</v>
      </c>
      <c r="D131" s="61">
        <v>6.5722672602819441E-3</v>
      </c>
      <c r="E131" s="61">
        <v>2.6549374636923199E-2</v>
      </c>
    </row>
    <row r="132" spans="1:5" x14ac:dyDescent="0.2">
      <c r="A132" s="53">
        <v>21367</v>
      </c>
      <c r="B132" s="63">
        <f>VLOOKUP(Table311[[#This Row],[Date]],'DB Details'!$A:$L,12)</f>
        <v>54.7</v>
      </c>
      <c r="C132" s="61">
        <v>-7.2479788556697733E-3</v>
      </c>
      <c r="D132" s="61">
        <v>2.3132170410894361E-2</v>
      </c>
      <c r="E132" s="61">
        <v>9.5789063668671126E-2</v>
      </c>
    </row>
    <row r="133" spans="1:5" x14ac:dyDescent="0.2">
      <c r="A133" s="53">
        <v>21398</v>
      </c>
      <c r="B133" s="63">
        <f>VLOOKUP(Table311[[#This Row],[Date]],'DB Details'!$A:$L,12)</f>
        <v>57.3</v>
      </c>
      <c r="C133" s="61">
        <v>-7.2479788556697733E-3</v>
      </c>
      <c r="D133" s="61">
        <v>2.3132170410894361E-2</v>
      </c>
      <c r="E133" s="61">
        <v>9.5789063668671126E-2</v>
      </c>
    </row>
    <row r="134" spans="1:5" x14ac:dyDescent="0.2">
      <c r="A134" s="53">
        <v>21429</v>
      </c>
      <c r="B134" s="63">
        <f>VLOOKUP(Table311[[#This Row],[Date]],'DB Details'!$A:$L,12)</f>
        <v>59.8</v>
      </c>
      <c r="C134" s="61">
        <v>-7.2479788556697733E-3</v>
      </c>
      <c r="D134" s="61">
        <v>2.3132170410894361E-2</v>
      </c>
      <c r="E134" s="61">
        <v>9.5789063668671126E-2</v>
      </c>
    </row>
    <row r="135" spans="1:5" x14ac:dyDescent="0.2">
      <c r="A135" s="53">
        <v>21459</v>
      </c>
      <c r="B135" s="63">
        <f>VLOOKUP(Table311[[#This Row],[Date]],'DB Details'!$A:$L,12)</f>
        <v>62.3</v>
      </c>
      <c r="C135" s="61">
        <v>2.6581373345278859E-2</v>
      </c>
      <c r="D135" s="61">
        <v>2.338109559842837E-2</v>
      </c>
      <c r="E135" s="61">
        <v>9.6855862537051252E-2</v>
      </c>
    </row>
    <row r="136" spans="1:5" x14ac:dyDescent="0.2">
      <c r="A136" s="53">
        <v>21490</v>
      </c>
      <c r="B136" s="63">
        <f>VLOOKUP(Table311[[#This Row],[Date]],'DB Details'!$A:$L,12)</f>
        <v>62.7</v>
      </c>
      <c r="C136" s="61">
        <v>2.6581373345278859E-2</v>
      </c>
      <c r="D136" s="61">
        <v>2.338109559842837E-2</v>
      </c>
      <c r="E136" s="61">
        <v>9.6855862537051252E-2</v>
      </c>
    </row>
    <row r="137" spans="1:5" x14ac:dyDescent="0.2">
      <c r="A137" s="53">
        <v>21520</v>
      </c>
      <c r="B137" s="63">
        <f>VLOOKUP(Table311[[#This Row],[Date]],'DB Details'!$A:$L,12)</f>
        <v>60.5</v>
      </c>
      <c r="C137" s="61">
        <v>2.6581373345278859E-2</v>
      </c>
      <c r="D137" s="61">
        <v>2.338109559842837E-2</v>
      </c>
      <c r="E137" s="61">
        <v>9.6855862537051252E-2</v>
      </c>
    </row>
    <row r="138" spans="1:5" x14ac:dyDescent="0.2">
      <c r="A138" s="53">
        <v>21551</v>
      </c>
      <c r="B138" s="63">
        <f>VLOOKUP(Table311[[#This Row],[Date]],'DB Details'!$A:$L,12)</f>
        <v>64.400000000000006</v>
      </c>
      <c r="C138" s="61">
        <v>7.4166492164959338E-2</v>
      </c>
      <c r="D138" s="61">
        <v>1.91955280360675E-2</v>
      </c>
      <c r="E138" s="61">
        <v>7.9021349466726676E-2</v>
      </c>
    </row>
    <row r="139" spans="1:5" x14ac:dyDescent="0.2">
      <c r="A139" s="53">
        <v>21582</v>
      </c>
      <c r="B139" s="63">
        <f>VLOOKUP(Table311[[#This Row],[Date]],'DB Details'!$A:$L,12)</f>
        <v>66.900000000000006</v>
      </c>
      <c r="C139" s="61">
        <v>7.4166492164959338E-2</v>
      </c>
      <c r="D139" s="61">
        <v>1.91955280360675E-2</v>
      </c>
      <c r="E139" s="61">
        <v>7.9021349466726676E-2</v>
      </c>
    </row>
    <row r="140" spans="1:5" x14ac:dyDescent="0.2">
      <c r="A140" s="53">
        <v>21610</v>
      </c>
      <c r="B140" s="63">
        <f>VLOOKUP(Table311[[#This Row],[Date]],'DB Details'!$A:$L,12)</f>
        <v>67.099999999999994</v>
      </c>
      <c r="C140" s="61">
        <v>7.4166492164959338E-2</v>
      </c>
      <c r="D140" s="61">
        <v>1.91955280360675E-2</v>
      </c>
      <c r="E140" s="61">
        <v>7.9021349466726676E-2</v>
      </c>
    </row>
    <row r="141" spans="1:5" x14ac:dyDescent="0.2">
      <c r="A141" s="53">
        <v>21641</v>
      </c>
      <c r="B141" s="63">
        <f>VLOOKUP(Table311[[#This Row],[Date]],'DB Details'!$A:$L,12)</f>
        <v>66.900000000000006</v>
      </c>
      <c r="C141" s="61">
        <v>9.121898479706364E-2</v>
      </c>
      <c r="D141" s="61">
        <v>2.2551695306433021E-2</v>
      </c>
      <c r="E141" s="61">
        <v>9.3304390916545854E-2</v>
      </c>
    </row>
    <row r="142" spans="1:5" x14ac:dyDescent="0.2">
      <c r="A142" s="53">
        <v>21671</v>
      </c>
      <c r="B142" s="63">
        <f>VLOOKUP(Table311[[#This Row],[Date]],'DB Details'!$A:$L,12)</f>
        <v>68.2</v>
      </c>
      <c r="C142" s="61">
        <v>9.121898479706364E-2</v>
      </c>
      <c r="D142" s="61">
        <v>2.2551695306433021E-2</v>
      </c>
      <c r="E142" s="61">
        <v>9.3304390916545854E-2</v>
      </c>
    </row>
    <row r="143" spans="1:5" x14ac:dyDescent="0.2">
      <c r="A143" s="53">
        <v>21702</v>
      </c>
      <c r="B143" s="63">
        <f>VLOOKUP(Table311[[#This Row],[Date]],'DB Details'!$A:$L,12)</f>
        <v>64.400000000000006</v>
      </c>
      <c r="C143" s="61">
        <v>9.121898479706364E-2</v>
      </c>
      <c r="D143" s="61">
        <v>2.2551695306433021E-2</v>
      </c>
      <c r="E143" s="61">
        <v>9.3304390916545854E-2</v>
      </c>
    </row>
    <row r="144" spans="1:5" x14ac:dyDescent="0.2">
      <c r="A144" s="53">
        <v>21732</v>
      </c>
      <c r="B144" s="63">
        <f>VLOOKUP(Table311[[#This Row],[Date]],'DB Details'!$A:$L,12)</f>
        <v>61.5</v>
      </c>
      <c r="C144" s="61">
        <v>6.7299987446212337E-2</v>
      </c>
      <c r="D144" s="61">
        <v>7.0560341143907266E-4</v>
      </c>
      <c r="E144" s="61">
        <v>2.8254023082618929E-3</v>
      </c>
    </row>
    <row r="145" spans="1:5" x14ac:dyDescent="0.2">
      <c r="A145" s="53">
        <v>21763</v>
      </c>
      <c r="B145" s="63">
        <f>VLOOKUP(Table311[[#This Row],[Date]],'DB Details'!$A:$L,12)</f>
        <v>55.1</v>
      </c>
      <c r="C145" s="61">
        <v>6.7299987446212337E-2</v>
      </c>
      <c r="D145" s="61">
        <v>7.0560341143907266E-4</v>
      </c>
      <c r="E145" s="61">
        <v>2.8254023082618929E-3</v>
      </c>
    </row>
    <row r="146" spans="1:5" x14ac:dyDescent="0.2">
      <c r="A146" s="53">
        <v>21794</v>
      </c>
      <c r="B146" s="63">
        <f>VLOOKUP(Table311[[#This Row],[Date]],'DB Details'!$A:$L,12)</f>
        <v>48.3</v>
      </c>
      <c r="C146" s="61">
        <v>6.7299987446212337E-2</v>
      </c>
      <c r="D146" s="61">
        <v>7.0560341143907266E-4</v>
      </c>
      <c r="E146" s="61">
        <v>2.8254023082618929E-3</v>
      </c>
    </row>
    <row r="147" spans="1:5" x14ac:dyDescent="0.2">
      <c r="A147" s="53">
        <v>21824</v>
      </c>
      <c r="B147" s="63">
        <f>VLOOKUP(Table311[[#This Row],[Date]],'DB Details'!$A:$L,12)</f>
        <v>49.7</v>
      </c>
      <c r="C147" s="61">
        <v>4.588663294771754E-2</v>
      </c>
      <c r="D147" s="61">
        <v>2.8488905531139528E-3</v>
      </c>
      <c r="E147" s="61">
        <v>1.1444351831034091E-2</v>
      </c>
    </row>
    <row r="148" spans="1:5" x14ac:dyDescent="0.2">
      <c r="A148" s="53">
        <v>21855</v>
      </c>
      <c r="B148" s="63">
        <f>VLOOKUP(Table311[[#This Row],[Date]],'DB Details'!$A:$L,12)</f>
        <v>50.6</v>
      </c>
      <c r="C148" s="61">
        <v>4.588663294771754E-2</v>
      </c>
      <c r="D148" s="61">
        <v>2.8488905531139528E-3</v>
      </c>
      <c r="E148" s="61">
        <v>1.1444351831034091E-2</v>
      </c>
    </row>
    <row r="149" spans="1:5" x14ac:dyDescent="0.2">
      <c r="A149" s="53">
        <v>21885</v>
      </c>
      <c r="B149" s="63">
        <f>VLOOKUP(Table311[[#This Row],[Date]],'DB Details'!$A:$L,12)</f>
        <v>58.2</v>
      </c>
      <c r="C149" s="61">
        <v>4.588663294771754E-2</v>
      </c>
      <c r="D149" s="61">
        <v>2.8488905531139528E-3</v>
      </c>
      <c r="E149" s="61">
        <v>1.1444351831034091E-2</v>
      </c>
    </row>
    <row r="150" spans="1:5" x14ac:dyDescent="0.2">
      <c r="A150" s="53">
        <v>21916</v>
      </c>
      <c r="B150" s="63">
        <f>VLOOKUP(Table311[[#This Row],[Date]],'DB Details'!$A:$L,12)</f>
        <v>61.5</v>
      </c>
      <c r="C150" s="61">
        <v>4.9254188089672891E-2</v>
      </c>
      <c r="D150" s="61">
        <v>2.2477142919530051E-2</v>
      </c>
      <c r="E150" s="61">
        <v>9.2985582434541802E-2</v>
      </c>
    </row>
    <row r="151" spans="1:5" x14ac:dyDescent="0.2">
      <c r="A151" s="53">
        <v>21947</v>
      </c>
      <c r="B151" s="63">
        <f>VLOOKUP(Table311[[#This Row],[Date]],'DB Details'!$A:$L,12)</f>
        <v>52.3</v>
      </c>
      <c r="C151" s="61">
        <v>4.9254188089672891E-2</v>
      </c>
      <c r="D151" s="61">
        <v>2.2477142919530051E-2</v>
      </c>
      <c r="E151" s="61">
        <v>9.2985582434541802E-2</v>
      </c>
    </row>
    <row r="152" spans="1:5" x14ac:dyDescent="0.2">
      <c r="A152" s="53">
        <v>21976</v>
      </c>
      <c r="B152" s="63">
        <f>VLOOKUP(Table311[[#This Row],[Date]],'DB Details'!$A:$L,12)</f>
        <v>47.8</v>
      </c>
      <c r="C152" s="61">
        <v>4.9254188089672891E-2</v>
      </c>
      <c r="D152" s="61">
        <v>2.2477142919530051E-2</v>
      </c>
      <c r="E152" s="61">
        <v>9.2985582434541802E-2</v>
      </c>
    </row>
    <row r="153" spans="1:5" x14ac:dyDescent="0.2">
      <c r="A153" s="53">
        <v>22007</v>
      </c>
      <c r="B153" s="63">
        <f>VLOOKUP(Table311[[#This Row],[Date]],'DB Details'!$A:$L,12)</f>
        <v>45.3</v>
      </c>
      <c r="C153" s="61">
        <v>2.0582082118588349E-2</v>
      </c>
      <c r="D153" s="61">
        <v>-5.3907336126427109E-3</v>
      </c>
      <c r="E153" s="61">
        <v>-2.138920017185875E-2</v>
      </c>
    </row>
    <row r="154" spans="1:5" x14ac:dyDescent="0.2">
      <c r="A154" s="53">
        <v>22037</v>
      </c>
      <c r="B154" s="63">
        <f>VLOOKUP(Table311[[#This Row],[Date]],'DB Details'!$A:$L,12)</f>
        <v>42.6</v>
      </c>
      <c r="C154" s="61">
        <v>2.0582082118588349E-2</v>
      </c>
      <c r="D154" s="61">
        <v>-5.3907336126427109E-3</v>
      </c>
      <c r="E154" s="61">
        <v>-2.138920017185875E-2</v>
      </c>
    </row>
    <row r="155" spans="1:5" x14ac:dyDescent="0.2">
      <c r="A155" s="53">
        <v>22068</v>
      </c>
      <c r="B155" s="63">
        <f>VLOOKUP(Table311[[#This Row],[Date]],'DB Details'!$A:$L,12)</f>
        <v>44.4</v>
      </c>
      <c r="C155" s="61">
        <v>2.0582082118588349E-2</v>
      </c>
      <c r="D155" s="61">
        <v>-5.3907336126427109E-3</v>
      </c>
      <c r="E155" s="61">
        <v>-2.138920017185875E-2</v>
      </c>
    </row>
    <row r="156" spans="1:5" x14ac:dyDescent="0.2">
      <c r="A156" s="53">
        <v>22098</v>
      </c>
      <c r="B156" s="63">
        <f>VLOOKUP(Table311[[#This Row],[Date]],'DB Details'!$A:$L,12)</f>
        <v>43.7</v>
      </c>
      <c r="C156" s="61">
        <v>2.4853887607873479E-2</v>
      </c>
      <c r="D156" s="61">
        <v>4.8942127988755441E-3</v>
      </c>
      <c r="E156" s="61">
        <v>1.9721040613347899E-2</v>
      </c>
    </row>
    <row r="157" spans="1:5" x14ac:dyDescent="0.2">
      <c r="A157" s="53">
        <v>22129</v>
      </c>
      <c r="B157" s="63">
        <f>VLOOKUP(Table311[[#This Row],[Date]],'DB Details'!$A:$L,12)</f>
        <v>47.6</v>
      </c>
      <c r="C157" s="61">
        <v>2.4853887607873479E-2</v>
      </c>
      <c r="D157" s="61">
        <v>4.8942127988755441E-3</v>
      </c>
      <c r="E157" s="61">
        <v>1.9721040613347899E-2</v>
      </c>
    </row>
    <row r="158" spans="1:5" x14ac:dyDescent="0.2">
      <c r="A158" s="53">
        <v>22160</v>
      </c>
      <c r="B158" s="63">
        <f>VLOOKUP(Table311[[#This Row],[Date]],'DB Details'!$A:$L,12)</f>
        <v>45.4</v>
      </c>
      <c r="C158" s="61">
        <v>2.4853887607873479E-2</v>
      </c>
      <c r="D158" s="61">
        <v>4.8942127988755441E-3</v>
      </c>
      <c r="E158" s="61">
        <v>1.9721040613347899E-2</v>
      </c>
    </row>
    <row r="159" spans="1:5" x14ac:dyDescent="0.2">
      <c r="A159" s="53">
        <v>22190</v>
      </c>
      <c r="B159" s="63">
        <f>VLOOKUP(Table311[[#This Row],[Date]],'DB Details'!$A:$L,12)</f>
        <v>46</v>
      </c>
      <c r="C159" s="61">
        <v>8.8268414337807615E-3</v>
      </c>
      <c r="D159" s="61">
        <v>-1.283403329474103E-2</v>
      </c>
      <c r="E159" s="61">
        <v>-5.0356287283370271E-2</v>
      </c>
    </row>
    <row r="160" spans="1:5" x14ac:dyDescent="0.2">
      <c r="A160" s="53">
        <v>22221</v>
      </c>
      <c r="B160" s="63">
        <f>VLOOKUP(Table311[[#This Row],[Date]],'DB Details'!$A:$L,12)</f>
        <v>44.3</v>
      </c>
      <c r="C160" s="61">
        <v>8.8268414337807615E-3</v>
      </c>
      <c r="D160" s="61">
        <v>-1.283403329474103E-2</v>
      </c>
      <c r="E160" s="61">
        <v>-5.0356287283370271E-2</v>
      </c>
    </row>
    <row r="161" spans="1:5" x14ac:dyDescent="0.2">
      <c r="A161" s="53">
        <v>22251</v>
      </c>
      <c r="B161" s="63">
        <f>VLOOKUP(Table311[[#This Row],[Date]],'DB Details'!$A:$L,12)</f>
        <v>44.3</v>
      </c>
      <c r="C161" s="61">
        <v>8.8268414337807615E-3</v>
      </c>
      <c r="D161" s="61">
        <v>-1.283403329474103E-2</v>
      </c>
      <c r="E161" s="61">
        <v>-5.0356287283370271E-2</v>
      </c>
    </row>
    <row r="162" spans="1:5" x14ac:dyDescent="0.2">
      <c r="A162" s="53">
        <v>22282</v>
      </c>
      <c r="B162" s="63">
        <f>VLOOKUP(Table311[[#This Row],[Date]],'DB Details'!$A:$L,12)</f>
        <v>43.9</v>
      </c>
      <c r="C162" s="61">
        <v>-6.6912824180018144E-3</v>
      </c>
      <c r="D162" s="61">
        <v>6.7490454029221309E-3</v>
      </c>
      <c r="E162" s="61">
        <v>2.7270711035208169E-2</v>
      </c>
    </row>
    <row r="163" spans="1:5" x14ac:dyDescent="0.2">
      <c r="A163" s="53">
        <v>22313</v>
      </c>
      <c r="B163" s="63">
        <f>VLOOKUP(Table311[[#This Row],[Date]],'DB Details'!$A:$L,12)</f>
        <v>43.6</v>
      </c>
      <c r="C163" s="61">
        <v>-6.6912824180018144E-3</v>
      </c>
      <c r="D163" s="61">
        <v>6.7490454029221309E-3</v>
      </c>
      <c r="E163" s="61">
        <v>2.7270711035208169E-2</v>
      </c>
    </row>
    <row r="164" spans="1:5" x14ac:dyDescent="0.2">
      <c r="A164" s="53">
        <v>22341</v>
      </c>
      <c r="B164" s="63">
        <f>VLOOKUP(Table311[[#This Row],[Date]],'DB Details'!$A:$L,12)</f>
        <v>49.1</v>
      </c>
      <c r="C164" s="61">
        <v>-6.6912824180018144E-3</v>
      </c>
      <c r="D164" s="61">
        <v>6.7490454029221309E-3</v>
      </c>
      <c r="E164" s="61">
        <v>2.7270711035208169E-2</v>
      </c>
    </row>
    <row r="165" spans="1:5" x14ac:dyDescent="0.2">
      <c r="A165" s="53">
        <v>22372</v>
      </c>
      <c r="B165" s="63">
        <f>VLOOKUP(Table311[[#This Row],[Date]],'DB Details'!$A:$L,12)</f>
        <v>57.6</v>
      </c>
      <c r="C165" s="61">
        <v>1.564454936035679E-2</v>
      </c>
      <c r="D165" s="61">
        <v>1.697434268841248E-2</v>
      </c>
      <c r="E165" s="61">
        <v>6.9645786784463537E-2</v>
      </c>
    </row>
    <row r="166" spans="1:5" x14ac:dyDescent="0.2">
      <c r="A166" s="53">
        <v>22402</v>
      </c>
      <c r="B166" s="63">
        <f>VLOOKUP(Table311[[#This Row],[Date]],'DB Details'!$A:$L,12)</f>
        <v>58.9</v>
      </c>
      <c r="C166" s="61">
        <v>1.564454936035679E-2</v>
      </c>
      <c r="D166" s="61">
        <v>1.697434268841248E-2</v>
      </c>
      <c r="E166" s="61">
        <v>6.9645786784463537E-2</v>
      </c>
    </row>
    <row r="167" spans="1:5" x14ac:dyDescent="0.2">
      <c r="A167" s="53">
        <v>22433</v>
      </c>
      <c r="B167" s="63">
        <f>VLOOKUP(Table311[[#This Row],[Date]],'DB Details'!$A:$L,12)</f>
        <v>58.1</v>
      </c>
      <c r="C167" s="61">
        <v>1.564454936035679E-2</v>
      </c>
      <c r="D167" s="61">
        <v>1.697434268841248E-2</v>
      </c>
      <c r="E167" s="61">
        <v>6.9645786784463537E-2</v>
      </c>
    </row>
    <row r="168" spans="1:5" x14ac:dyDescent="0.2">
      <c r="A168" s="53">
        <v>22463</v>
      </c>
      <c r="B168" s="63">
        <f>VLOOKUP(Table311[[#This Row],[Date]],'DB Details'!$A:$L,12)</f>
        <v>58.2</v>
      </c>
      <c r="C168" s="61">
        <v>3.009920537414091E-2</v>
      </c>
      <c r="D168" s="61">
        <v>1.9195869993213949E-2</v>
      </c>
      <c r="E168" s="61">
        <v>7.9022797586295823E-2</v>
      </c>
    </row>
    <row r="169" spans="1:5" x14ac:dyDescent="0.2">
      <c r="A169" s="53">
        <v>22494</v>
      </c>
      <c r="B169" s="63">
        <f>VLOOKUP(Table311[[#This Row],[Date]],'DB Details'!$A:$L,12)</f>
        <v>60.7</v>
      </c>
      <c r="C169" s="61">
        <v>3.009920537414091E-2</v>
      </c>
      <c r="D169" s="61">
        <v>1.9195869993213949E-2</v>
      </c>
      <c r="E169" s="61">
        <v>7.9022797586295823E-2</v>
      </c>
    </row>
    <row r="170" spans="1:5" x14ac:dyDescent="0.2">
      <c r="A170" s="53">
        <v>22525</v>
      </c>
      <c r="B170" s="63">
        <f>VLOOKUP(Table311[[#This Row],[Date]],'DB Details'!$A:$L,12)</f>
        <v>63</v>
      </c>
      <c r="C170" s="61">
        <v>3.009920537414091E-2</v>
      </c>
      <c r="D170" s="61">
        <v>1.9195869993213949E-2</v>
      </c>
      <c r="E170" s="61">
        <v>7.9022797586295823E-2</v>
      </c>
    </row>
    <row r="171" spans="1:5" x14ac:dyDescent="0.2">
      <c r="A171" s="53">
        <v>22555</v>
      </c>
      <c r="B171" s="63">
        <f>VLOOKUP(Table311[[#This Row],[Date]],'DB Details'!$A:$L,12)</f>
        <v>62.2</v>
      </c>
      <c r="C171" s="61">
        <v>6.3955298666980812E-2</v>
      </c>
      <c r="D171" s="61">
        <v>1.9610980632000841E-2</v>
      </c>
      <c r="E171" s="61">
        <v>8.0781782598194907E-2</v>
      </c>
    </row>
    <row r="172" spans="1:5" x14ac:dyDescent="0.2">
      <c r="A172" s="53">
        <v>22586</v>
      </c>
      <c r="B172" s="63">
        <f>VLOOKUP(Table311[[#This Row],[Date]],'DB Details'!$A:$L,12)</f>
        <v>59</v>
      </c>
      <c r="C172" s="61">
        <v>6.3955298666980812E-2</v>
      </c>
      <c r="D172" s="61">
        <v>1.9610980632000841E-2</v>
      </c>
      <c r="E172" s="61">
        <v>8.0781782598194907E-2</v>
      </c>
    </row>
    <row r="173" spans="1:5" x14ac:dyDescent="0.2">
      <c r="A173" s="53">
        <v>22616</v>
      </c>
      <c r="B173" s="63">
        <f>VLOOKUP(Table311[[#This Row],[Date]],'DB Details'!$A:$L,12)</f>
        <v>64.2</v>
      </c>
      <c r="C173" s="61">
        <v>6.3955298666980812E-2</v>
      </c>
      <c r="D173" s="61">
        <v>1.9610980632000841E-2</v>
      </c>
      <c r="E173" s="61">
        <v>8.0781782598194907E-2</v>
      </c>
    </row>
    <row r="174" spans="1:5" x14ac:dyDescent="0.2">
      <c r="A174" s="53">
        <v>22647</v>
      </c>
      <c r="B174" s="63">
        <f>VLOOKUP(Table311[[#This Row],[Date]],'DB Details'!$A:$L,12)</f>
        <v>60.9</v>
      </c>
      <c r="C174" s="61">
        <v>7.5672760398462477E-2</v>
      </c>
      <c r="D174" s="61">
        <v>1.783648810610167E-2</v>
      </c>
      <c r="E174" s="61">
        <v>7.3277593508692895E-2</v>
      </c>
    </row>
    <row r="175" spans="1:5" x14ac:dyDescent="0.2">
      <c r="A175" s="53">
        <v>22678</v>
      </c>
      <c r="B175" s="63">
        <f>VLOOKUP(Table311[[#This Row],[Date]],'DB Details'!$A:$L,12)</f>
        <v>61.1</v>
      </c>
      <c r="C175" s="61">
        <v>7.5672760398462477E-2</v>
      </c>
      <c r="D175" s="61">
        <v>1.783648810610167E-2</v>
      </c>
      <c r="E175" s="61">
        <v>7.3277593508692895E-2</v>
      </c>
    </row>
    <row r="176" spans="1:5" x14ac:dyDescent="0.2">
      <c r="A176" s="53">
        <v>22706</v>
      </c>
      <c r="B176" s="63">
        <f>VLOOKUP(Table311[[#This Row],[Date]],'DB Details'!$A:$L,12)</f>
        <v>60.6</v>
      </c>
      <c r="C176" s="61">
        <v>7.5672760398462477E-2</v>
      </c>
      <c r="D176" s="61">
        <v>1.783648810610167E-2</v>
      </c>
      <c r="E176" s="61">
        <v>7.3277593508692895E-2</v>
      </c>
    </row>
    <row r="177" spans="1:5" x14ac:dyDescent="0.2">
      <c r="A177" s="53">
        <v>22737</v>
      </c>
      <c r="B177" s="63">
        <f>VLOOKUP(Table311[[#This Row],[Date]],'DB Details'!$A:$L,12)</f>
        <v>55.1</v>
      </c>
      <c r="C177" s="61">
        <v>6.7276902108341433E-2</v>
      </c>
      <c r="D177" s="61">
        <v>9.0366382300993073E-3</v>
      </c>
      <c r="E177" s="61">
        <v>3.6639476329429543E-2</v>
      </c>
    </row>
    <row r="178" spans="1:5" x14ac:dyDescent="0.2">
      <c r="A178" s="53">
        <v>22767</v>
      </c>
      <c r="B178" s="63">
        <f>VLOOKUP(Table311[[#This Row],[Date]],'DB Details'!$A:$L,12)</f>
        <v>52.2</v>
      </c>
      <c r="C178" s="61">
        <v>6.7276902108341433E-2</v>
      </c>
      <c r="D178" s="61">
        <v>9.0366382300993073E-3</v>
      </c>
      <c r="E178" s="61">
        <v>3.6639476329429543E-2</v>
      </c>
    </row>
    <row r="179" spans="1:5" x14ac:dyDescent="0.2">
      <c r="A179" s="53">
        <v>22798</v>
      </c>
      <c r="B179" s="63">
        <f>VLOOKUP(Table311[[#This Row],[Date]],'DB Details'!$A:$L,12)</f>
        <v>50.8</v>
      </c>
      <c r="C179" s="61">
        <v>6.7276902108341433E-2</v>
      </c>
      <c r="D179" s="61">
        <v>9.0366382300993073E-3</v>
      </c>
      <c r="E179" s="61">
        <v>3.6639476329429543E-2</v>
      </c>
    </row>
    <row r="180" spans="1:5" x14ac:dyDescent="0.2">
      <c r="A180" s="53">
        <v>22828</v>
      </c>
      <c r="B180" s="63">
        <f>VLOOKUP(Table311[[#This Row],[Date]],'DB Details'!$A:$L,12)</f>
        <v>51</v>
      </c>
      <c r="C180" s="61">
        <v>6.0040145291106663E-2</v>
      </c>
      <c r="D180" s="61">
        <v>1.228513047875363E-2</v>
      </c>
      <c r="E180" s="61">
        <v>5.0053507783781592E-2</v>
      </c>
    </row>
    <row r="181" spans="1:5" x14ac:dyDescent="0.2">
      <c r="A181" s="53">
        <v>22859</v>
      </c>
      <c r="B181" s="63">
        <f>VLOOKUP(Table311[[#This Row],[Date]],'DB Details'!$A:$L,12)</f>
        <v>49.5</v>
      </c>
      <c r="C181" s="61">
        <v>6.0040145291106663E-2</v>
      </c>
      <c r="D181" s="61">
        <v>1.228513047875363E-2</v>
      </c>
      <c r="E181" s="61">
        <v>5.0053507783781592E-2</v>
      </c>
    </row>
    <row r="182" spans="1:5" x14ac:dyDescent="0.2">
      <c r="A182" s="53">
        <v>22890</v>
      </c>
      <c r="B182" s="63">
        <f>VLOOKUP(Table311[[#This Row],[Date]],'DB Details'!$A:$L,12)</f>
        <v>50</v>
      </c>
      <c r="C182" s="61">
        <v>6.0040145291106663E-2</v>
      </c>
      <c r="D182" s="61">
        <v>1.228513047875363E-2</v>
      </c>
      <c r="E182" s="61">
        <v>5.0053507783781592E-2</v>
      </c>
    </row>
    <row r="183" spans="1:5" x14ac:dyDescent="0.2">
      <c r="A183" s="53">
        <v>22920</v>
      </c>
      <c r="B183" s="63">
        <f>VLOOKUP(Table311[[#This Row],[Date]],'DB Details'!$A:$L,12)</f>
        <v>51.2</v>
      </c>
      <c r="C183" s="61">
        <v>4.3070989071540139E-2</v>
      </c>
      <c r="D183" s="61">
        <v>3.2890157607756991E-3</v>
      </c>
      <c r="E183" s="61">
        <v>1.3221111225523829E-2</v>
      </c>
    </row>
    <row r="184" spans="1:5" x14ac:dyDescent="0.2">
      <c r="A184" s="53">
        <v>22951</v>
      </c>
      <c r="B184" s="63">
        <f>VLOOKUP(Table311[[#This Row],[Date]],'DB Details'!$A:$L,12)</f>
        <v>53.8</v>
      </c>
      <c r="C184" s="61">
        <v>4.3070989071540139E-2</v>
      </c>
      <c r="D184" s="61">
        <v>3.2890157607756991E-3</v>
      </c>
      <c r="E184" s="61">
        <v>1.3221111225523829E-2</v>
      </c>
    </row>
    <row r="185" spans="1:5" x14ac:dyDescent="0.2">
      <c r="A185" s="53">
        <v>22981</v>
      </c>
      <c r="B185" s="63">
        <f>VLOOKUP(Table311[[#This Row],[Date]],'DB Details'!$A:$L,12)</f>
        <v>57.2</v>
      </c>
      <c r="C185" s="61">
        <v>4.3070989071540139E-2</v>
      </c>
      <c r="D185" s="61">
        <v>3.2890157607756991E-3</v>
      </c>
      <c r="E185" s="61">
        <v>1.3221111225523829E-2</v>
      </c>
    </row>
    <row r="186" spans="1:5" x14ac:dyDescent="0.2">
      <c r="A186" s="53">
        <v>23012</v>
      </c>
      <c r="B186" s="63">
        <f>VLOOKUP(Table311[[#This Row],[Date]],'DB Details'!$A:$L,12)</f>
        <v>55.2</v>
      </c>
      <c r="C186" s="61">
        <v>3.5978663152021979E-2</v>
      </c>
      <c r="D186" s="61">
        <v>1.0915743322612029E-2</v>
      </c>
      <c r="E186" s="61">
        <v>4.4383110795709113E-2</v>
      </c>
    </row>
    <row r="187" spans="1:5" x14ac:dyDescent="0.2">
      <c r="A187" s="53">
        <v>23043</v>
      </c>
      <c r="B187" s="63">
        <f>VLOOKUP(Table311[[#This Row],[Date]],'DB Details'!$A:$L,12)</f>
        <v>55.1</v>
      </c>
      <c r="C187" s="61">
        <v>3.5978663152021979E-2</v>
      </c>
      <c r="D187" s="61">
        <v>1.0915743322612029E-2</v>
      </c>
      <c r="E187" s="61">
        <v>4.4383110795709113E-2</v>
      </c>
    </row>
    <row r="188" spans="1:5" x14ac:dyDescent="0.2">
      <c r="A188" s="53">
        <v>23071</v>
      </c>
      <c r="B188" s="63">
        <f>VLOOKUP(Table311[[#This Row],[Date]],'DB Details'!$A:$L,12)</f>
        <v>54.7</v>
      </c>
      <c r="C188" s="61">
        <v>3.5978663152021979E-2</v>
      </c>
      <c r="D188" s="61">
        <v>1.0915743322612029E-2</v>
      </c>
      <c r="E188" s="61">
        <v>4.4383110795709113E-2</v>
      </c>
    </row>
    <row r="189" spans="1:5" x14ac:dyDescent="0.2">
      <c r="A189" s="53">
        <v>23102</v>
      </c>
      <c r="B189" s="63">
        <f>VLOOKUP(Table311[[#This Row],[Date]],'DB Details'!$A:$L,12)</f>
        <v>57.6</v>
      </c>
      <c r="C189" s="61">
        <v>3.8221569253868229E-2</v>
      </c>
      <c r="D189" s="61">
        <v>1.122121452821232E-2</v>
      </c>
      <c r="E189" s="61">
        <v>4.5646019606861099E-2</v>
      </c>
    </row>
    <row r="190" spans="1:5" x14ac:dyDescent="0.2">
      <c r="A190" s="53">
        <v>23132</v>
      </c>
      <c r="B190" s="63">
        <f>VLOOKUP(Table311[[#This Row],[Date]],'DB Details'!$A:$L,12)</f>
        <v>59.8</v>
      </c>
      <c r="C190" s="61">
        <v>3.8221569253868229E-2</v>
      </c>
      <c r="D190" s="61">
        <v>1.122121452821232E-2</v>
      </c>
      <c r="E190" s="61">
        <v>4.5646019606861099E-2</v>
      </c>
    </row>
    <row r="191" spans="1:5" x14ac:dyDescent="0.2">
      <c r="A191" s="53">
        <v>23163</v>
      </c>
      <c r="B191" s="63">
        <f>VLOOKUP(Table311[[#This Row],[Date]],'DB Details'!$A:$L,12)</f>
        <v>58.2</v>
      </c>
      <c r="C191" s="61">
        <v>3.8221569253868229E-2</v>
      </c>
      <c r="D191" s="61">
        <v>1.122121452821232E-2</v>
      </c>
      <c r="E191" s="61">
        <v>4.5646019606861099E-2</v>
      </c>
    </row>
    <row r="192" spans="1:5" x14ac:dyDescent="0.2">
      <c r="A192" s="53">
        <v>23193</v>
      </c>
      <c r="B192" s="63">
        <f>VLOOKUP(Table311[[#This Row],[Date]],'DB Details'!$A:$L,12)</f>
        <v>55.5</v>
      </c>
      <c r="C192" s="61">
        <v>4.8169293462612943E-2</v>
      </c>
      <c r="D192" s="61">
        <v>2.1984344593379179E-2</v>
      </c>
      <c r="E192" s="61">
        <v>9.0879981544722988E-2</v>
      </c>
    </row>
    <row r="193" spans="1:5" x14ac:dyDescent="0.2">
      <c r="A193" s="53">
        <v>23224</v>
      </c>
      <c r="B193" s="63">
        <f>VLOOKUP(Table311[[#This Row],[Date]],'DB Details'!$A:$L,12)</f>
        <v>55.1</v>
      </c>
      <c r="C193" s="61">
        <v>4.8169293462612943E-2</v>
      </c>
      <c r="D193" s="61">
        <v>2.1984344593379179E-2</v>
      </c>
      <c r="E193" s="61">
        <v>9.0879981544722988E-2</v>
      </c>
    </row>
    <row r="194" spans="1:5" x14ac:dyDescent="0.2">
      <c r="A194" s="53">
        <v>23255</v>
      </c>
      <c r="B194" s="63">
        <f>VLOOKUP(Table311[[#This Row],[Date]],'DB Details'!$A:$L,12)</f>
        <v>56.9</v>
      </c>
      <c r="C194" s="61">
        <v>4.8169293462612943E-2</v>
      </c>
      <c r="D194" s="61">
        <v>2.1984344593379179E-2</v>
      </c>
      <c r="E194" s="61">
        <v>9.0879981544722988E-2</v>
      </c>
    </row>
    <row r="195" spans="1:5" x14ac:dyDescent="0.2">
      <c r="A195" s="53">
        <v>23285</v>
      </c>
      <c r="B195" s="63">
        <f>VLOOKUP(Table311[[#This Row],[Date]],'DB Details'!$A:$L,12)</f>
        <v>57.7</v>
      </c>
      <c r="C195" s="61">
        <v>5.158244565253732E-2</v>
      </c>
      <c r="D195" s="61">
        <v>6.5560243658060744E-3</v>
      </c>
      <c r="E195" s="61">
        <v>2.6483115193417509E-2</v>
      </c>
    </row>
    <row r="196" spans="1:5" x14ac:dyDescent="0.2">
      <c r="A196" s="53">
        <v>23316</v>
      </c>
      <c r="B196" s="63">
        <f>VLOOKUP(Table311[[#This Row],[Date]],'DB Details'!$A:$L,12)</f>
        <v>57.5</v>
      </c>
      <c r="C196" s="61">
        <v>5.158244565253732E-2</v>
      </c>
      <c r="D196" s="61">
        <v>6.5560243658060744E-3</v>
      </c>
      <c r="E196" s="61">
        <v>2.6483115193417509E-2</v>
      </c>
    </row>
    <row r="197" spans="1:5" x14ac:dyDescent="0.2">
      <c r="A197" s="53">
        <v>23346</v>
      </c>
      <c r="B197" s="63">
        <f>VLOOKUP(Table311[[#This Row],[Date]],'DB Details'!$A:$L,12)</f>
        <v>54</v>
      </c>
      <c r="C197" s="61">
        <v>5.158244565253732E-2</v>
      </c>
      <c r="D197" s="61">
        <v>6.5560243658060744E-3</v>
      </c>
      <c r="E197" s="61">
        <v>2.6483115193417509E-2</v>
      </c>
    </row>
    <row r="198" spans="1:5" x14ac:dyDescent="0.2">
      <c r="A198" s="53">
        <v>23377</v>
      </c>
      <c r="B198" s="63">
        <f>VLOOKUP(Table311[[#This Row],[Date]],'DB Details'!$A:$L,12)</f>
        <v>57.1</v>
      </c>
      <c r="C198" s="61">
        <v>6.215820826578574E-2</v>
      </c>
      <c r="D198" s="61">
        <v>2.10825209895227E-2</v>
      </c>
      <c r="E198" s="61">
        <v>8.7034600081077995E-2</v>
      </c>
    </row>
    <row r="199" spans="1:5" x14ac:dyDescent="0.2">
      <c r="A199" s="53">
        <v>23408</v>
      </c>
      <c r="B199" s="63">
        <f>VLOOKUP(Table311[[#This Row],[Date]],'DB Details'!$A:$L,12)</f>
        <v>57.9</v>
      </c>
      <c r="C199" s="61">
        <v>6.215820826578574E-2</v>
      </c>
      <c r="D199" s="61">
        <v>2.10825209895227E-2</v>
      </c>
      <c r="E199" s="61">
        <v>8.7034600081077995E-2</v>
      </c>
    </row>
    <row r="200" spans="1:5" x14ac:dyDescent="0.2">
      <c r="A200" s="53">
        <v>23437</v>
      </c>
      <c r="B200" s="63">
        <f>VLOOKUP(Table311[[#This Row],[Date]],'DB Details'!$A:$L,12)</f>
        <v>60.2</v>
      </c>
      <c r="C200" s="61">
        <v>6.215820826578574E-2</v>
      </c>
      <c r="D200" s="61">
        <v>2.10825209895227E-2</v>
      </c>
      <c r="E200" s="61">
        <v>8.7034600081077995E-2</v>
      </c>
    </row>
    <row r="201" spans="1:5" x14ac:dyDescent="0.2">
      <c r="A201" s="53">
        <v>23468</v>
      </c>
      <c r="B201" s="63">
        <f>VLOOKUP(Table311[[#This Row],[Date]],'DB Details'!$A:$L,12)</f>
        <v>59.2</v>
      </c>
      <c r="C201" s="61">
        <v>6.1807512632801168E-2</v>
      </c>
      <c r="D201" s="61">
        <v>1.0887336899478069E-2</v>
      </c>
      <c r="E201" s="61">
        <v>4.426572835975362E-2</v>
      </c>
    </row>
    <row r="202" spans="1:5" x14ac:dyDescent="0.2">
      <c r="A202" s="53">
        <v>23498</v>
      </c>
      <c r="B202" s="63">
        <f>VLOOKUP(Table311[[#This Row],[Date]],'DB Details'!$A:$L,12)</f>
        <v>58.7</v>
      </c>
      <c r="C202" s="61">
        <v>6.1807512632801168E-2</v>
      </c>
      <c r="D202" s="61">
        <v>1.0887336899478069E-2</v>
      </c>
      <c r="E202" s="61">
        <v>4.426572835975362E-2</v>
      </c>
    </row>
    <row r="203" spans="1:5" x14ac:dyDescent="0.2">
      <c r="A203" s="53">
        <v>23529</v>
      </c>
      <c r="B203" s="63">
        <f>VLOOKUP(Table311[[#This Row],[Date]],'DB Details'!$A:$L,12)</f>
        <v>60.1</v>
      </c>
      <c r="C203" s="61">
        <v>6.1807512632801168E-2</v>
      </c>
      <c r="D203" s="61">
        <v>1.0887336899478069E-2</v>
      </c>
      <c r="E203" s="61">
        <v>4.426572835975362E-2</v>
      </c>
    </row>
    <row r="204" spans="1:5" x14ac:dyDescent="0.2">
      <c r="A204" s="53">
        <v>23559</v>
      </c>
      <c r="B204" s="63">
        <f>VLOOKUP(Table311[[#This Row],[Date]],'DB Details'!$A:$L,12)</f>
        <v>62.9</v>
      </c>
      <c r="C204" s="61">
        <v>5.5198295535006867E-2</v>
      </c>
      <c r="D204" s="61">
        <v>1.5623006663855091E-2</v>
      </c>
      <c r="E204" s="61">
        <v>6.3971809202924002E-2</v>
      </c>
    </row>
    <row r="205" spans="1:5" x14ac:dyDescent="0.2">
      <c r="A205" s="53">
        <v>23590</v>
      </c>
      <c r="B205" s="63">
        <f>VLOOKUP(Table311[[#This Row],[Date]],'DB Details'!$A:$L,12)</f>
        <v>63.3</v>
      </c>
      <c r="C205" s="61">
        <v>5.5198295535006867E-2</v>
      </c>
      <c r="D205" s="61">
        <v>1.5623006663855091E-2</v>
      </c>
      <c r="E205" s="61">
        <v>6.3971809202924002E-2</v>
      </c>
    </row>
    <row r="206" spans="1:5" x14ac:dyDescent="0.2">
      <c r="A206" s="53">
        <v>23621</v>
      </c>
      <c r="B206" s="63">
        <f>VLOOKUP(Table311[[#This Row],[Date]],'DB Details'!$A:$L,12)</f>
        <v>63.3</v>
      </c>
      <c r="C206" s="61">
        <v>5.5198295535006867E-2</v>
      </c>
      <c r="D206" s="61">
        <v>1.5623006663855091E-2</v>
      </c>
      <c r="E206" s="61">
        <v>6.3971809202924002E-2</v>
      </c>
    </row>
    <row r="207" spans="1:5" x14ac:dyDescent="0.2">
      <c r="A207" s="53">
        <v>23651</v>
      </c>
      <c r="B207" s="63">
        <f>VLOOKUP(Table311[[#This Row],[Date]],'DB Details'!$A:$L,12)</f>
        <v>60.7</v>
      </c>
      <c r="C207" s="61">
        <v>5.1563430645021127E-2</v>
      </c>
      <c r="D207" s="61">
        <v>3.0887185823790142E-3</v>
      </c>
      <c r="E207" s="61">
        <v>1.2412233383173101E-2</v>
      </c>
    </row>
    <row r="208" spans="1:5" x14ac:dyDescent="0.2">
      <c r="A208" s="53">
        <v>23682</v>
      </c>
      <c r="B208" s="63">
        <f>VLOOKUP(Table311[[#This Row],[Date]],'DB Details'!$A:$L,12)</f>
        <v>61.8</v>
      </c>
      <c r="C208" s="61">
        <v>5.1563430645021127E-2</v>
      </c>
      <c r="D208" s="61">
        <v>3.0887185823790142E-3</v>
      </c>
      <c r="E208" s="61">
        <v>1.2412233383173101E-2</v>
      </c>
    </row>
    <row r="209" spans="1:5" x14ac:dyDescent="0.2">
      <c r="A209" s="53">
        <v>23712</v>
      </c>
      <c r="B209" s="63">
        <f>VLOOKUP(Table311[[#This Row],[Date]],'DB Details'!$A:$L,12)</f>
        <v>62.4</v>
      </c>
      <c r="C209" s="61">
        <v>5.1563430645021127E-2</v>
      </c>
      <c r="D209" s="61">
        <v>3.0887185823790142E-3</v>
      </c>
      <c r="E209" s="61">
        <v>1.2412233383173101E-2</v>
      </c>
    </row>
    <row r="210" spans="1:5" x14ac:dyDescent="0.2">
      <c r="A210" s="53">
        <v>23743</v>
      </c>
      <c r="B210" s="63">
        <f>VLOOKUP(Table311[[#This Row],[Date]],'DB Details'!$A:$L,12)</f>
        <v>61</v>
      </c>
      <c r="C210" s="61">
        <v>5.4771416005096198E-2</v>
      </c>
      <c r="D210" s="61">
        <v>2.419751879498433E-2</v>
      </c>
      <c r="E210" s="61">
        <v>0.10036021002518369</v>
      </c>
    </row>
    <row r="211" spans="1:5" x14ac:dyDescent="0.2">
      <c r="A211" s="53">
        <v>23774</v>
      </c>
      <c r="B211" s="63">
        <f>VLOOKUP(Table311[[#This Row],[Date]],'DB Details'!$A:$L,12)</f>
        <v>62.1</v>
      </c>
      <c r="C211" s="61">
        <v>5.4771416005096198E-2</v>
      </c>
      <c r="D211" s="61">
        <v>2.419751879498433E-2</v>
      </c>
      <c r="E211" s="61">
        <v>0.10036021002518369</v>
      </c>
    </row>
    <row r="212" spans="1:5" x14ac:dyDescent="0.2">
      <c r="A212" s="53">
        <v>23802</v>
      </c>
      <c r="B212" s="63">
        <f>VLOOKUP(Table311[[#This Row],[Date]],'DB Details'!$A:$L,12)</f>
        <v>64.900000000000006</v>
      </c>
      <c r="C212" s="61">
        <v>5.4771416005096198E-2</v>
      </c>
      <c r="D212" s="61">
        <v>2.419751879498433E-2</v>
      </c>
      <c r="E212" s="61">
        <v>0.10036021002518369</v>
      </c>
    </row>
    <row r="213" spans="1:5" x14ac:dyDescent="0.2">
      <c r="A213" s="53">
        <v>23833</v>
      </c>
      <c r="B213" s="63">
        <f>VLOOKUP(Table311[[#This Row],[Date]],'DB Details'!$A:$L,12)</f>
        <v>62</v>
      </c>
      <c r="C213" s="61">
        <v>5.6592842586862209E-2</v>
      </c>
      <c r="D213" s="61">
        <v>1.2632982485488589E-2</v>
      </c>
      <c r="E213" s="61">
        <v>5.1497573394729601E-2</v>
      </c>
    </row>
    <row r="214" spans="1:5" x14ac:dyDescent="0.2">
      <c r="A214" s="53">
        <v>23863</v>
      </c>
      <c r="B214" s="63">
        <f>VLOOKUP(Table311[[#This Row],[Date]],'DB Details'!$A:$L,12)</f>
        <v>61.3</v>
      </c>
      <c r="C214" s="61">
        <v>5.6592842586862209E-2</v>
      </c>
      <c r="D214" s="61">
        <v>1.2632982485488589E-2</v>
      </c>
      <c r="E214" s="61">
        <v>5.1497573394729601E-2</v>
      </c>
    </row>
    <row r="215" spans="1:5" x14ac:dyDescent="0.2">
      <c r="A215" s="53">
        <v>23894</v>
      </c>
      <c r="B215" s="63">
        <f>VLOOKUP(Table311[[#This Row],[Date]],'DB Details'!$A:$L,12)</f>
        <v>58.7</v>
      </c>
      <c r="C215" s="61">
        <v>5.6592842586862209E-2</v>
      </c>
      <c r="D215" s="61">
        <v>1.2632982485488589E-2</v>
      </c>
      <c r="E215" s="61">
        <v>5.1497573394729601E-2</v>
      </c>
    </row>
    <row r="216" spans="1:5" x14ac:dyDescent="0.2">
      <c r="A216" s="53">
        <v>23924</v>
      </c>
      <c r="B216" s="63">
        <f>VLOOKUP(Table311[[#This Row],[Date]],'DB Details'!$A:$L,12)</f>
        <v>58.1</v>
      </c>
      <c r="C216" s="61">
        <v>6.3468984043853177E-2</v>
      </c>
      <c r="D216" s="61">
        <v>2.2232522817397491E-2</v>
      </c>
      <c r="E216" s="61">
        <v>9.1940002828739154E-2</v>
      </c>
    </row>
    <row r="217" spans="1:5" x14ac:dyDescent="0.2">
      <c r="A217" s="53">
        <v>23955</v>
      </c>
      <c r="B217" s="63">
        <f>VLOOKUP(Table311[[#This Row],[Date]],'DB Details'!$A:$L,12)</f>
        <v>58.1</v>
      </c>
      <c r="C217" s="61">
        <v>6.3468984043853177E-2</v>
      </c>
      <c r="D217" s="61">
        <v>2.2232522817397491E-2</v>
      </c>
      <c r="E217" s="61">
        <v>9.1940002828739154E-2</v>
      </c>
    </row>
    <row r="218" spans="1:5" x14ac:dyDescent="0.2">
      <c r="A218" s="53">
        <v>23986</v>
      </c>
      <c r="B218" s="63">
        <f>VLOOKUP(Table311[[#This Row],[Date]],'DB Details'!$A:$L,12)</f>
        <v>61</v>
      </c>
      <c r="C218" s="61">
        <v>6.3468984043853177E-2</v>
      </c>
      <c r="D218" s="61">
        <v>2.2232522817397491E-2</v>
      </c>
      <c r="E218" s="61">
        <v>9.1940002828739154E-2</v>
      </c>
    </row>
    <row r="219" spans="1:5" x14ac:dyDescent="0.2">
      <c r="A219" s="53">
        <v>24016</v>
      </c>
      <c r="B219" s="63">
        <f>VLOOKUP(Table311[[#This Row],[Date]],'DB Details'!$A:$L,12)</f>
        <v>58.6</v>
      </c>
      <c r="C219" s="61">
        <v>8.4621648738005956E-2</v>
      </c>
      <c r="D219" s="61">
        <v>2.3040404659747011E-2</v>
      </c>
      <c r="E219" s="61">
        <v>9.5395986872523153E-2</v>
      </c>
    </row>
    <row r="220" spans="1:5" x14ac:dyDescent="0.2">
      <c r="A220" s="53">
        <v>24047</v>
      </c>
      <c r="B220" s="63">
        <f>VLOOKUP(Table311[[#This Row],[Date]],'DB Details'!$A:$L,12)</f>
        <v>59.4</v>
      </c>
      <c r="C220" s="61">
        <v>8.4621648738005956E-2</v>
      </c>
      <c r="D220" s="61">
        <v>2.3040404659747011E-2</v>
      </c>
      <c r="E220" s="61">
        <v>9.5395986872523153E-2</v>
      </c>
    </row>
    <row r="221" spans="1:5" x14ac:dyDescent="0.2">
      <c r="A221" s="53">
        <v>24077</v>
      </c>
      <c r="B221" s="63">
        <f>VLOOKUP(Table311[[#This Row],[Date]],'DB Details'!$A:$L,12)</f>
        <v>62.8</v>
      </c>
      <c r="C221" s="61">
        <v>8.4621648738005956E-2</v>
      </c>
      <c r="D221" s="61">
        <v>2.3040404659747011E-2</v>
      </c>
      <c r="E221" s="61">
        <v>9.5395986872523153E-2</v>
      </c>
    </row>
    <row r="222" spans="1:5" x14ac:dyDescent="0.2">
      <c r="A222" s="53">
        <v>24108</v>
      </c>
      <c r="B222" s="63">
        <f>VLOOKUP(Table311[[#This Row],[Date]],'DB Details'!$A:$L,12)</f>
        <v>65.8</v>
      </c>
      <c r="C222" s="61">
        <v>8.477495839396397E-2</v>
      </c>
      <c r="D222" s="61">
        <v>2.4342287590095699E-2</v>
      </c>
      <c r="E222" s="61">
        <v>0.100982479057544</v>
      </c>
    </row>
    <row r="223" spans="1:5" x14ac:dyDescent="0.2">
      <c r="A223" s="53">
        <v>24139</v>
      </c>
      <c r="B223" s="63">
        <f>VLOOKUP(Table311[[#This Row],[Date]],'DB Details'!$A:$L,12)</f>
        <v>65.5</v>
      </c>
      <c r="C223" s="61">
        <v>8.477495839396397E-2</v>
      </c>
      <c r="D223" s="61">
        <v>2.4342287590095699E-2</v>
      </c>
      <c r="E223" s="61">
        <v>0.100982479057544</v>
      </c>
    </row>
    <row r="224" spans="1:5" x14ac:dyDescent="0.2">
      <c r="A224" s="53">
        <v>24167</v>
      </c>
      <c r="B224" s="63">
        <f>VLOOKUP(Table311[[#This Row],[Date]],'DB Details'!$A:$L,12)</f>
        <v>65.7</v>
      </c>
      <c r="C224" s="61">
        <v>8.477495839396397E-2</v>
      </c>
      <c r="D224" s="61">
        <v>2.4342287590095699E-2</v>
      </c>
      <c r="E224" s="61">
        <v>0.100982479057544</v>
      </c>
    </row>
    <row r="225" spans="1:5" x14ac:dyDescent="0.2">
      <c r="A225" s="53">
        <v>24198</v>
      </c>
      <c r="B225" s="63">
        <f>VLOOKUP(Table311[[#This Row],[Date]],'DB Details'!$A:$L,12)</f>
        <v>64.2</v>
      </c>
      <c r="C225" s="61">
        <v>7.490136086896218E-2</v>
      </c>
      <c r="D225" s="61">
        <v>3.4160196193779228E-3</v>
      </c>
      <c r="E225" s="61">
        <v>1.373425320265032E-2</v>
      </c>
    </row>
    <row r="226" spans="1:5" x14ac:dyDescent="0.2">
      <c r="A226" s="53">
        <v>24228</v>
      </c>
      <c r="B226" s="63">
        <f>VLOOKUP(Table311[[#This Row],[Date]],'DB Details'!$A:$L,12)</f>
        <v>57.7</v>
      </c>
      <c r="C226" s="61">
        <v>7.490136086896218E-2</v>
      </c>
      <c r="D226" s="61">
        <v>3.4160196193779228E-3</v>
      </c>
      <c r="E226" s="61">
        <v>1.373425320265032E-2</v>
      </c>
    </row>
    <row r="227" spans="1:5" x14ac:dyDescent="0.2">
      <c r="A227" s="53">
        <v>24259</v>
      </c>
      <c r="B227" s="63">
        <f>VLOOKUP(Table311[[#This Row],[Date]],'DB Details'!$A:$L,12)</f>
        <v>59</v>
      </c>
      <c r="C227" s="61">
        <v>7.490136086896218E-2</v>
      </c>
      <c r="D227" s="61">
        <v>3.4160196193779228E-3</v>
      </c>
      <c r="E227" s="61">
        <v>1.373425320265032E-2</v>
      </c>
    </row>
    <row r="228" spans="1:5" x14ac:dyDescent="0.2">
      <c r="A228" s="53">
        <v>24289</v>
      </c>
      <c r="B228" s="63">
        <f>VLOOKUP(Table311[[#This Row],[Date]],'DB Details'!$A:$L,12)</f>
        <v>60.3</v>
      </c>
      <c r="C228" s="61">
        <v>6.0428748447519318E-2</v>
      </c>
      <c r="D228" s="61">
        <v>8.4690505157436948E-3</v>
      </c>
      <c r="E228" s="61">
        <v>3.4308985871634563E-2</v>
      </c>
    </row>
    <row r="229" spans="1:5" x14ac:dyDescent="0.2">
      <c r="A229" s="53">
        <v>24320</v>
      </c>
      <c r="B229" s="63">
        <f>VLOOKUP(Table311[[#This Row],[Date]],'DB Details'!$A:$L,12)</f>
        <v>58.5</v>
      </c>
      <c r="C229" s="61">
        <v>6.0428748447519318E-2</v>
      </c>
      <c r="D229" s="61">
        <v>8.4690505157436948E-3</v>
      </c>
      <c r="E229" s="61">
        <v>3.4308985871634563E-2</v>
      </c>
    </row>
    <row r="230" spans="1:5" x14ac:dyDescent="0.2">
      <c r="A230" s="53">
        <v>24351</v>
      </c>
      <c r="B230" s="63">
        <f>VLOOKUP(Table311[[#This Row],[Date]],'DB Details'!$A:$L,12)</f>
        <v>58.7</v>
      </c>
      <c r="C230" s="61">
        <v>6.0428748447519318E-2</v>
      </c>
      <c r="D230" s="61">
        <v>8.4690505157436948E-3</v>
      </c>
      <c r="E230" s="61">
        <v>3.4308985871634563E-2</v>
      </c>
    </row>
    <row r="231" spans="1:5" x14ac:dyDescent="0.2">
      <c r="A231" s="53">
        <v>24381</v>
      </c>
      <c r="B231" s="63">
        <f>VLOOKUP(Table311[[#This Row],[Date]],'DB Details'!$A:$L,12)</f>
        <v>57.2</v>
      </c>
      <c r="C231" s="61">
        <v>4.505020174315192E-2</v>
      </c>
      <c r="D231" s="61">
        <v>8.2040710856639242E-3</v>
      </c>
      <c r="E231" s="61">
        <v>3.3222338325639138E-2</v>
      </c>
    </row>
    <row r="232" spans="1:5" x14ac:dyDescent="0.2">
      <c r="A232" s="53">
        <v>24412</v>
      </c>
      <c r="B232" s="63">
        <f>VLOOKUP(Table311[[#This Row],[Date]],'DB Details'!$A:$L,12)</f>
        <v>53.7</v>
      </c>
      <c r="C232" s="61">
        <v>4.505020174315192E-2</v>
      </c>
      <c r="D232" s="61">
        <v>8.2040710856639242E-3</v>
      </c>
      <c r="E232" s="61">
        <v>3.3222338325639138E-2</v>
      </c>
    </row>
    <row r="233" spans="1:5" x14ac:dyDescent="0.2">
      <c r="A233" s="53">
        <v>24442</v>
      </c>
      <c r="B233" s="63">
        <f>VLOOKUP(Table311[[#This Row],[Date]],'DB Details'!$A:$L,12)</f>
        <v>52.4</v>
      </c>
      <c r="C233" s="61">
        <v>4.505020174315192E-2</v>
      </c>
      <c r="D233" s="61">
        <v>8.2040710856639242E-3</v>
      </c>
      <c r="E233" s="61">
        <v>3.3222338325639138E-2</v>
      </c>
    </row>
    <row r="234" spans="1:5" x14ac:dyDescent="0.2">
      <c r="A234" s="53">
        <v>24473</v>
      </c>
      <c r="B234" s="63">
        <f>VLOOKUP(Table311[[#This Row],[Date]],'DB Details'!$A:$L,12)</f>
        <v>49.1</v>
      </c>
      <c r="C234" s="61">
        <v>2.9250362511276641E-2</v>
      </c>
      <c r="D234" s="61">
        <v>8.8555258677027685E-3</v>
      </c>
      <c r="E234" s="61">
        <v>3.5895409464262507E-2</v>
      </c>
    </row>
    <row r="235" spans="1:5" x14ac:dyDescent="0.2">
      <c r="A235" s="53">
        <v>24504</v>
      </c>
      <c r="B235" s="63">
        <f>VLOOKUP(Table311[[#This Row],[Date]],'DB Details'!$A:$L,12)</f>
        <v>47.6</v>
      </c>
      <c r="C235" s="61">
        <v>2.9250362511276641E-2</v>
      </c>
      <c r="D235" s="61">
        <v>8.8555258677027685E-3</v>
      </c>
      <c r="E235" s="61">
        <v>3.5895409464262507E-2</v>
      </c>
    </row>
    <row r="236" spans="1:5" x14ac:dyDescent="0.2">
      <c r="A236" s="53">
        <v>24532</v>
      </c>
      <c r="B236" s="63">
        <f>VLOOKUP(Table311[[#This Row],[Date]],'DB Details'!$A:$L,12)</f>
        <v>45.3</v>
      </c>
      <c r="C236" s="61">
        <v>2.9250362511276641E-2</v>
      </c>
      <c r="D236" s="61">
        <v>8.8555258677027685E-3</v>
      </c>
      <c r="E236" s="61">
        <v>3.5895409464262507E-2</v>
      </c>
    </row>
    <row r="237" spans="1:5" x14ac:dyDescent="0.2">
      <c r="A237" s="53">
        <v>24563</v>
      </c>
      <c r="B237" s="63">
        <f>VLOOKUP(Table311[[#This Row],[Date]],'DB Details'!$A:$L,12)</f>
        <v>42.8</v>
      </c>
      <c r="C237" s="61">
        <v>2.637515281107965E-2</v>
      </c>
      <c r="D237" s="61">
        <v>6.1297812624356185E-4</v>
      </c>
      <c r="E237" s="61">
        <v>2.4541678795018118E-3</v>
      </c>
    </row>
    <row r="238" spans="1:5" x14ac:dyDescent="0.2">
      <c r="A238" s="53">
        <v>24593</v>
      </c>
      <c r="B238" s="63">
        <f>VLOOKUP(Table311[[#This Row],[Date]],'DB Details'!$A:$L,12)</f>
        <v>44.5</v>
      </c>
      <c r="C238" s="61">
        <v>2.637515281107965E-2</v>
      </c>
      <c r="D238" s="61">
        <v>6.1297812624356185E-4</v>
      </c>
      <c r="E238" s="61">
        <v>2.4541678795018118E-3</v>
      </c>
    </row>
    <row r="239" spans="1:5" x14ac:dyDescent="0.2">
      <c r="A239" s="53">
        <v>24624</v>
      </c>
      <c r="B239" s="63">
        <f>VLOOKUP(Table311[[#This Row],[Date]],'DB Details'!$A:$L,12)</f>
        <v>46.8</v>
      </c>
      <c r="C239" s="61">
        <v>2.637515281107965E-2</v>
      </c>
      <c r="D239" s="61">
        <v>6.1297812624356185E-4</v>
      </c>
      <c r="E239" s="61">
        <v>2.4541678795018118E-3</v>
      </c>
    </row>
    <row r="240" spans="1:5" x14ac:dyDescent="0.2">
      <c r="A240" s="53">
        <v>24654</v>
      </c>
      <c r="B240" s="63">
        <f>VLOOKUP(Table311[[#This Row],[Date]],'DB Details'!$A:$L,12)</f>
        <v>49.5</v>
      </c>
      <c r="C240" s="61">
        <v>2.738492796925546E-2</v>
      </c>
      <c r="D240" s="61">
        <v>9.4612091745059444E-3</v>
      </c>
      <c r="E240" s="61">
        <v>3.8385319245969551E-2</v>
      </c>
    </row>
    <row r="241" spans="1:5" x14ac:dyDescent="0.2">
      <c r="A241" s="53">
        <v>24685</v>
      </c>
      <c r="B241" s="63">
        <f>VLOOKUP(Table311[[#This Row],[Date]],'DB Details'!$A:$L,12)</f>
        <v>52.2</v>
      </c>
      <c r="C241" s="61">
        <v>2.738492796925546E-2</v>
      </c>
      <c r="D241" s="61">
        <v>9.4612091745059444E-3</v>
      </c>
      <c r="E241" s="61">
        <v>3.8385319245969551E-2</v>
      </c>
    </row>
    <row r="242" spans="1:5" x14ac:dyDescent="0.2">
      <c r="A242" s="53">
        <v>24716</v>
      </c>
      <c r="B242" s="63">
        <f>VLOOKUP(Table311[[#This Row],[Date]],'DB Details'!$A:$L,12)</f>
        <v>54.9</v>
      </c>
      <c r="C242" s="61">
        <v>2.738492796925546E-2</v>
      </c>
      <c r="D242" s="61">
        <v>9.4612091745059444E-3</v>
      </c>
      <c r="E242" s="61">
        <v>3.8385319245969551E-2</v>
      </c>
    </row>
    <row r="243" spans="1:5" x14ac:dyDescent="0.2">
      <c r="A243" s="53">
        <v>24746</v>
      </c>
      <c r="B243" s="63">
        <f>VLOOKUP(Table311[[#This Row],[Date]],'DB Details'!$A:$L,12)</f>
        <v>54.1</v>
      </c>
      <c r="C243" s="61">
        <v>2.670839761173328E-2</v>
      </c>
      <c r="D243" s="61">
        <v>7.5401712735310893E-3</v>
      </c>
      <c r="E243" s="61">
        <v>3.050352818463176E-2</v>
      </c>
    </row>
    <row r="244" spans="1:5" x14ac:dyDescent="0.2">
      <c r="A244" s="53">
        <v>24777</v>
      </c>
      <c r="B244" s="63">
        <f>VLOOKUP(Table311[[#This Row],[Date]],'DB Details'!$A:$L,12)</f>
        <v>54.2</v>
      </c>
      <c r="C244" s="61">
        <v>2.670839761173328E-2</v>
      </c>
      <c r="D244" s="61">
        <v>7.5401712735310893E-3</v>
      </c>
      <c r="E244" s="61">
        <v>3.050352818463176E-2</v>
      </c>
    </row>
    <row r="245" spans="1:5" x14ac:dyDescent="0.2">
      <c r="A245" s="53">
        <v>24807</v>
      </c>
      <c r="B245" s="63">
        <f>VLOOKUP(Table311[[#This Row],[Date]],'DB Details'!$A:$L,12)</f>
        <v>55.6</v>
      </c>
      <c r="C245" s="61">
        <v>2.670839761173328E-2</v>
      </c>
      <c r="D245" s="61">
        <v>7.5401712735310893E-3</v>
      </c>
      <c r="E245" s="61">
        <v>3.050352818463176E-2</v>
      </c>
    </row>
    <row r="246" spans="1:5" x14ac:dyDescent="0.2">
      <c r="A246" s="53">
        <v>24838</v>
      </c>
      <c r="B246" s="63">
        <f>VLOOKUP(Table311[[#This Row],[Date]],'DB Details'!$A:$L,12)</f>
        <v>56.6</v>
      </c>
      <c r="C246" s="61">
        <v>3.8452148706466398E-2</v>
      </c>
      <c r="D246" s="61">
        <v>2.0395071286729152E-2</v>
      </c>
      <c r="E246" s="61">
        <v>8.4110145813841353E-2</v>
      </c>
    </row>
    <row r="247" spans="1:5" x14ac:dyDescent="0.2">
      <c r="A247" s="53">
        <v>24869</v>
      </c>
      <c r="B247" s="63">
        <f>VLOOKUP(Table311[[#This Row],[Date]],'DB Details'!$A:$L,12)</f>
        <v>55</v>
      </c>
      <c r="C247" s="61">
        <v>3.8452148706466398E-2</v>
      </c>
      <c r="D247" s="61">
        <v>2.0395071286729152E-2</v>
      </c>
      <c r="E247" s="61">
        <v>8.4110145813841353E-2</v>
      </c>
    </row>
    <row r="248" spans="1:5" x14ac:dyDescent="0.2">
      <c r="A248" s="53">
        <v>24898</v>
      </c>
      <c r="B248" s="63">
        <f>VLOOKUP(Table311[[#This Row],[Date]],'DB Details'!$A:$L,12)</f>
        <v>53.8</v>
      </c>
      <c r="C248" s="61">
        <v>3.8452148706466398E-2</v>
      </c>
      <c r="D248" s="61">
        <v>2.0395071286729152E-2</v>
      </c>
      <c r="E248" s="61">
        <v>8.4110145813841353E-2</v>
      </c>
    </row>
    <row r="249" spans="1:5" x14ac:dyDescent="0.2">
      <c r="A249" s="53">
        <v>24929</v>
      </c>
      <c r="B249" s="63">
        <f>VLOOKUP(Table311[[#This Row],[Date]],'DB Details'!$A:$L,12)</f>
        <v>58</v>
      </c>
      <c r="C249" s="61">
        <v>5.5155815100588403E-2</v>
      </c>
      <c r="D249" s="61">
        <v>1.6707995500967191E-2</v>
      </c>
      <c r="E249" s="61">
        <v>6.8525659237721692E-2</v>
      </c>
    </row>
    <row r="250" spans="1:5" x14ac:dyDescent="0.2">
      <c r="A250" s="53">
        <v>24959</v>
      </c>
      <c r="B250" s="63">
        <f>VLOOKUP(Table311[[#This Row],[Date]],'DB Details'!$A:$L,12)</f>
        <v>55.3</v>
      </c>
      <c r="C250" s="61">
        <v>5.5155815100588403E-2</v>
      </c>
      <c r="D250" s="61">
        <v>1.6707995500967191E-2</v>
      </c>
      <c r="E250" s="61">
        <v>6.8525659237721692E-2</v>
      </c>
    </row>
    <row r="251" spans="1:5" x14ac:dyDescent="0.2">
      <c r="A251" s="53">
        <v>24990</v>
      </c>
      <c r="B251" s="63">
        <f>VLOOKUP(Table311[[#This Row],[Date]],'DB Details'!$A:$L,12)</f>
        <v>53.5</v>
      </c>
      <c r="C251" s="61">
        <v>5.5155815100588403E-2</v>
      </c>
      <c r="D251" s="61">
        <v>1.6707995500967191E-2</v>
      </c>
      <c r="E251" s="61">
        <v>6.8525659237721692E-2</v>
      </c>
    </row>
    <row r="252" spans="1:5" x14ac:dyDescent="0.2">
      <c r="A252" s="53">
        <v>25020</v>
      </c>
      <c r="B252" s="63">
        <f>VLOOKUP(Table311[[#This Row],[Date]],'DB Details'!$A:$L,12)</f>
        <v>54.1</v>
      </c>
      <c r="C252" s="61">
        <v>5.3366682329002352E-2</v>
      </c>
      <c r="D252" s="61">
        <v>7.7495566345378913E-3</v>
      </c>
      <c r="E252" s="61">
        <v>3.1360425530983838E-2</v>
      </c>
    </row>
    <row r="253" spans="1:5" x14ac:dyDescent="0.2">
      <c r="A253" s="53">
        <v>25051</v>
      </c>
      <c r="B253" s="63">
        <f>VLOOKUP(Table311[[#This Row],[Date]],'DB Details'!$A:$L,12)</f>
        <v>52.7</v>
      </c>
      <c r="C253" s="61">
        <v>5.3366682329002352E-2</v>
      </c>
      <c r="D253" s="61">
        <v>7.7495566345378913E-3</v>
      </c>
      <c r="E253" s="61">
        <v>3.1360425530983838E-2</v>
      </c>
    </row>
    <row r="254" spans="1:5" x14ac:dyDescent="0.2">
      <c r="A254" s="53">
        <v>25082</v>
      </c>
      <c r="B254" s="63">
        <f>VLOOKUP(Table311[[#This Row],[Date]],'DB Details'!$A:$L,12)</f>
        <v>51.8</v>
      </c>
      <c r="C254" s="61">
        <v>5.3366682329002352E-2</v>
      </c>
      <c r="D254" s="61">
        <v>7.7495566345378913E-3</v>
      </c>
      <c r="E254" s="61">
        <v>3.1360425530983838E-2</v>
      </c>
    </row>
    <row r="255" spans="1:5" x14ac:dyDescent="0.2">
      <c r="A255" s="53">
        <v>25112</v>
      </c>
      <c r="B255" s="63">
        <f>VLOOKUP(Table311[[#This Row],[Date]],'DB Details'!$A:$L,12)</f>
        <v>55.8</v>
      </c>
      <c r="C255" s="61">
        <v>4.9595653600969333E-2</v>
      </c>
      <c r="D255" s="61">
        <v>3.9332004111917174E-3</v>
      </c>
      <c r="E255" s="61">
        <v>1.5825865664408582E-2</v>
      </c>
    </row>
    <row r="256" spans="1:5" x14ac:dyDescent="0.2">
      <c r="A256" s="53">
        <v>25143</v>
      </c>
      <c r="B256" s="63">
        <f>VLOOKUP(Table311[[#This Row],[Date]],'DB Details'!$A:$L,12)</f>
        <v>58.1</v>
      </c>
      <c r="C256" s="61">
        <v>4.9595653600969333E-2</v>
      </c>
      <c r="D256" s="61">
        <v>3.9332004111917174E-3</v>
      </c>
      <c r="E256" s="61">
        <v>1.5825865664408582E-2</v>
      </c>
    </row>
    <row r="257" spans="1:5" x14ac:dyDescent="0.2">
      <c r="A257" s="53">
        <v>25173</v>
      </c>
      <c r="B257" s="63">
        <f>VLOOKUP(Table311[[#This Row],[Date]],'DB Details'!$A:$L,12)</f>
        <v>56.1</v>
      </c>
      <c r="C257" s="61">
        <v>4.9595653600969333E-2</v>
      </c>
      <c r="D257" s="61">
        <v>3.9332004111917174E-3</v>
      </c>
      <c r="E257" s="61">
        <v>1.5825865664408582E-2</v>
      </c>
    </row>
    <row r="258" spans="1:5" x14ac:dyDescent="0.2">
      <c r="A258" s="53">
        <v>25204</v>
      </c>
      <c r="B258" s="63">
        <f>VLOOKUP(Table311[[#This Row],[Date]],'DB Details'!$A:$L,12)</f>
        <v>54.9</v>
      </c>
      <c r="C258" s="61">
        <v>4.4715981050763132E-2</v>
      </c>
      <c r="D258" s="61">
        <v>1.565115509134396E-2</v>
      </c>
      <c r="E258" s="61">
        <v>6.4089767847923307E-2</v>
      </c>
    </row>
    <row r="259" spans="1:5" x14ac:dyDescent="0.2">
      <c r="A259" s="53">
        <v>25235</v>
      </c>
      <c r="B259" s="63">
        <f>VLOOKUP(Table311[[#This Row],[Date]],'DB Details'!$A:$L,12)</f>
        <v>57</v>
      </c>
      <c r="C259" s="61">
        <v>4.4715981050763132E-2</v>
      </c>
      <c r="D259" s="61">
        <v>1.565115509134396E-2</v>
      </c>
      <c r="E259" s="61">
        <v>6.4089767847923307E-2</v>
      </c>
    </row>
    <row r="260" spans="1:5" x14ac:dyDescent="0.2">
      <c r="A260" s="53">
        <v>25263</v>
      </c>
      <c r="B260" s="63">
        <f>VLOOKUP(Table311[[#This Row],[Date]],'DB Details'!$A:$L,12)</f>
        <v>57.1</v>
      </c>
      <c r="C260" s="61">
        <v>4.4715981050763132E-2</v>
      </c>
      <c r="D260" s="61">
        <v>1.565115509134396E-2</v>
      </c>
      <c r="E260" s="61">
        <v>6.4089767847923307E-2</v>
      </c>
    </row>
    <row r="261" spans="1:5" x14ac:dyDescent="0.2">
      <c r="A261" s="53">
        <v>25294</v>
      </c>
      <c r="B261" s="63">
        <f>VLOOKUP(Table311[[#This Row],[Date]],'DB Details'!$A:$L,12)</f>
        <v>55.2</v>
      </c>
      <c r="C261" s="61">
        <v>3.067141537615219E-2</v>
      </c>
      <c r="D261" s="61">
        <v>3.039953206492568E-3</v>
      </c>
      <c r="E261" s="61">
        <v>1.221537317702537E-2</v>
      </c>
    </row>
    <row r="262" spans="1:5" x14ac:dyDescent="0.2">
      <c r="A262" s="53">
        <v>25324</v>
      </c>
      <c r="B262" s="63">
        <f>VLOOKUP(Table311[[#This Row],[Date]],'DB Details'!$A:$L,12)</f>
        <v>56.7</v>
      </c>
      <c r="C262" s="61">
        <v>3.067141537615219E-2</v>
      </c>
      <c r="D262" s="61">
        <v>3.039953206492568E-3</v>
      </c>
      <c r="E262" s="61">
        <v>1.221537317702537E-2</v>
      </c>
    </row>
    <row r="263" spans="1:5" x14ac:dyDescent="0.2">
      <c r="A263" s="53">
        <v>25355</v>
      </c>
      <c r="B263" s="63">
        <f>VLOOKUP(Table311[[#This Row],[Date]],'DB Details'!$A:$L,12)</f>
        <v>55.5</v>
      </c>
      <c r="C263" s="61">
        <v>3.067141537615219E-2</v>
      </c>
      <c r="D263" s="61">
        <v>3.039953206492568E-3</v>
      </c>
      <c r="E263" s="61">
        <v>1.221537317702537E-2</v>
      </c>
    </row>
    <row r="264" spans="1:5" x14ac:dyDescent="0.2">
      <c r="A264" s="53">
        <v>25385</v>
      </c>
      <c r="B264" s="63">
        <f>VLOOKUP(Table311[[#This Row],[Date]],'DB Details'!$A:$L,12)</f>
        <v>53.1</v>
      </c>
      <c r="C264" s="61">
        <v>2.9500970408946881E-2</v>
      </c>
      <c r="D264" s="61">
        <v>6.6051420527715021E-3</v>
      </c>
      <c r="E264" s="61">
        <v>2.6683490197652041E-2</v>
      </c>
    </row>
    <row r="265" spans="1:5" x14ac:dyDescent="0.2">
      <c r="A265" s="53">
        <v>25416</v>
      </c>
      <c r="B265" s="63">
        <f>VLOOKUP(Table311[[#This Row],[Date]],'DB Details'!$A:$L,12)</f>
        <v>54.8</v>
      </c>
      <c r="C265" s="61">
        <v>2.9500970408946881E-2</v>
      </c>
      <c r="D265" s="61">
        <v>6.6051420527715021E-3</v>
      </c>
      <c r="E265" s="61">
        <v>2.6683490197652041E-2</v>
      </c>
    </row>
    <row r="266" spans="1:5" x14ac:dyDescent="0.2">
      <c r="A266" s="53">
        <v>25447</v>
      </c>
      <c r="B266" s="63">
        <f>VLOOKUP(Table311[[#This Row],[Date]],'DB Details'!$A:$L,12)</f>
        <v>54.1</v>
      </c>
      <c r="C266" s="61">
        <v>2.9500970408946881E-2</v>
      </c>
      <c r="D266" s="61">
        <v>6.6051420527715021E-3</v>
      </c>
      <c r="E266" s="61">
        <v>2.6683490197652041E-2</v>
      </c>
    </row>
    <row r="267" spans="1:5" x14ac:dyDescent="0.2">
      <c r="A267" s="53">
        <v>25477</v>
      </c>
      <c r="B267" s="63">
        <f>VLOOKUP(Table311[[#This Row],[Date]],'DB Details'!$A:$L,12)</f>
        <v>54.6</v>
      </c>
      <c r="C267" s="61">
        <v>2.0466450833714091E-2</v>
      </c>
      <c r="D267" s="61">
        <v>-4.8769458752543609E-3</v>
      </c>
      <c r="E267" s="61">
        <v>-1.936553931373752E-2</v>
      </c>
    </row>
    <row r="268" spans="1:5" x14ac:dyDescent="0.2">
      <c r="A268" s="53">
        <v>25508</v>
      </c>
      <c r="B268" s="63">
        <f>VLOOKUP(Table311[[#This Row],[Date]],'DB Details'!$A:$L,12)</f>
        <v>53.2</v>
      </c>
      <c r="C268" s="61">
        <v>2.0466450833714091E-2</v>
      </c>
      <c r="D268" s="61">
        <v>-4.8769458752543609E-3</v>
      </c>
      <c r="E268" s="61">
        <v>-1.936553931373752E-2</v>
      </c>
    </row>
    <row r="269" spans="1:5" x14ac:dyDescent="0.2">
      <c r="A269" s="53">
        <v>25538</v>
      </c>
      <c r="B269" s="63">
        <f>VLOOKUP(Table311[[#This Row],[Date]],'DB Details'!$A:$L,12)</f>
        <v>52</v>
      </c>
      <c r="C269" s="61">
        <v>2.0466450833714091E-2</v>
      </c>
      <c r="D269" s="61">
        <v>-4.8769458752543609E-3</v>
      </c>
      <c r="E269" s="61">
        <v>-1.936553931373752E-2</v>
      </c>
    </row>
    <row r="270" spans="1:5" x14ac:dyDescent="0.2">
      <c r="A270" s="53">
        <v>25569</v>
      </c>
      <c r="B270" s="63">
        <f>VLOOKUP(Table311[[#This Row],[Date]],'DB Details'!$A:$L,12)</f>
        <v>48.7</v>
      </c>
      <c r="C270" s="61">
        <v>3.249346028238541E-3</v>
      </c>
      <c r="D270" s="61">
        <v>-1.4847070124259069E-3</v>
      </c>
      <c r="E270" s="61">
        <v>-5.9256150066526736E-3</v>
      </c>
    </row>
    <row r="271" spans="1:5" x14ac:dyDescent="0.2">
      <c r="A271" s="53">
        <v>25600</v>
      </c>
      <c r="B271" s="63">
        <f>VLOOKUP(Table311[[#This Row],[Date]],'DB Details'!$A:$L,12)</f>
        <v>47.4</v>
      </c>
      <c r="C271" s="61">
        <v>3.249346028238541E-3</v>
      </c>
      <c r="D271" s="61">
        <v>-1.4847070124259069E-3</v>
      </c>
      <c r="E271" s="61">
        <v>-5.9256150066526736E-3</v>
      </c>
    </row>
    <row r="272" spans="1:5" x14ac:dyDescent="0.2">
      <c r="A272" s="53">
        <v>25628</v>
      </c>
      <c r="B272" s="63">
        <f>VLOOKUP(Table311[[#This Row],[Date]],'DB Details'!$A:$L,12)</f>
        <v>46.9</v>
      </c>
      <c r="C272" s="61">
        <v>3.249346028238541E-3</v>
      </c>
      <c r="D272" s="61">
        <v>-1.4847070124259069E-3</v>
      </c>
      <c r="E272" s="61">
        <v>-5.9256150066526736E-3</v>
      </c>
    </row>
    <row r="273" spans="1:5" x14ac:dyDescent="0.2">
      <c r="A273" s="53">
        <v>25659</v>
      </c>
      <c r="B273" s="63">
        <f>VLOOKUP(Table311[[#This Row],[Date]],'DB Details'!$A:$L,12)</f>
        <v>45</v>
      </c>
      <c r="C273" s="61">
        <v>1.628354507476494E-3</v>
      </c>
      <c r="D273" s="61">
        <v>1.419300010385208E-3</v>
      </c>
      <c r="E273" s="61">
        <v>5.6892979569385096E-3</v>
      </c>
    </row>
    <row r="274" spans="1:5" x14ac:dyDescent="0.2">
      <c r="A274" s="53">
        <v>25689</v>
      </c>
      <c r="B274" s="63">
        <f>VLOOKUP(Table311[[#This Row],[Date]],'DB Details'!$A:$L,12)</f>
        <v>47.2</v>
      </c>
      <c r="C274" s="61">
        <v>1.628354507476494E-3</v>
      </c>
      <c r="D274" s="61">
        <v>1.419300010385208E-3</v>
      </c>
      <c r="E274" s="61">
        <v>5.6892979569385096E-3</v>
      </c>
    </row>
    <row r="275" spans="1:5" x14ac:dyDescent="0.2">
      <c r="A275" s="53">
        <v>25720</v>
      </c>
      <c r="B275" s="63">
        <f>VLOOKUP(Table311[[#This Row],[Date]],'DB Details'!$A:$L,12)</f>
        <v>51.1</v>
      </c>
      <c r="C275" s="61">
        <v>1.628354507476494E-3</v>
      </c>
      <c r="D275" s="61">
        <v>1.419300010385208E-3</v>
      </c>
      <c r="E275" s="61">
        <v>5.6892979569385096E-3</v>
      </c>
    </row>
    <row r="276" spans="1:5" x14ac:dyDescent="0.2">
      <c r="A276" s="53">
        <v>25750</v>
      </c>
      <c r="B276" s="63">
        <f>VLOOKUP(Table311[[#This Row],[Date]],'DB Details'!$A:$L,12)</f>
        <v>49.5</v>
      </c>
      <c r="C276" s="61">
        <v>4.2258147637592551E-3</v>
      </c>
      <c r="D276" s="61">
        <v>9.2155083013763586E-3</v>
      </c>
      <c r="E276" s="61">
        <v>3.7374724507416301E-2</v>
      </c>
    </row>
    <row r="277" spans="1:5" x14ac:dyDescent="0.2">
      <c r="A277" s="53">
        <v>25781</v>
      </c>
      <c r="B277" s="63">
        <f>VLOOKUP(Table311[[#This Row],[Date]],'DB Details'!$A:$L,12)</f>
        <v>47.3</v>
      </c>
      <c r="C277" s="61">
        <v>4.2258147637592551E-3</v>
      </c>
      <c r="D277" s="61">
        <v>9.2155083013763586E-3</v>
      </c>
      <c r="E277" s="61">
        <v>3.7374724507416301E-2</v>
      </c>
    </row>
    <row r="278" spans="1:5" x14ac:dyDescent="0.2">
      <c r="A278" s="53">
        <v>25812</v>
      </c>
      <c r="B278" s="63">
        <f>VLOOKUP(Table311[[#This Row],[Date]],'DB Details'!$A:$L,12)</f>
        <v>44.1</v>
      </c>
      <c r="C278" s="61">
        <v>4.2258147637592551E-3</v>
      </c>
      <c r="D278" s="61">
        <v>9.2155083013763586E-3</v>
      </c>
      <c r="E278" s="61">
        <v>3.7374724507416301E-2</v>
      </c>
    </row>
    <row r="279" spans="1:5" x14ac:dyDescent="0.2">
      <c r="A279" s="53">
        <v>25842</v>
      </c>
      <c r="B279" s="63">
        <f>VLOOKUP(Table311[[#This Row],[Date]],'DB Details'!$A:$L,12)</f>
        <v>42.4</v>
      </c>
      <c r="C279" s="61">
        <v>-1.667035906259561E-3</v>
      </c>
      <c r="D279" s="61">
        <v>-1.071638106008845E-2</v>
      </c>
      <c r="E279" s="61">
        <v>-4.2181388825872079E-2</v>
      </c>
    </row>
    <row r="280" spans="1:5" x14ac:dyDescent="0.2">
      <c r="A280" s="53">
        <v>25873</v>
      </c>
      <c r="B280" s="63">
        <f>VLOOKUP(Table311[[#This Row],[Date]],'DB Details'!$A:$L,12)</f>
        <v>39.700000000000003</v>
      </c>
      <c r="C280" s="61">
        <v>-1.667035906259561E-3</v>
      </c>
      <c r="D280" s="61">
        <v>-1.071638106008845E-2</v>
      </c>
      <c r="E280" s="61">
        <v>-4.2181388825872079E-2</v>
      </c>
    </row>
    <row r="281" spans="1:5" x14ac:dyDescent="0.2">
      <c r="A281" s="53">
        <v>25903</v>
      </c>
      <c r="B281" s="63">
        <f>VLOOKUP(Table311[[#This Row],[Date]],'DB Details'!$A:$L,12)</f>
        <v>45.4</v>
      </c>
      <c r="C281" s="61">
        <v>-1.667035906259561E-3</v>
      </c>
      <c r="D281" s="61">
        <v>-1.071638106008845E-2</v>
      </c>
      <c r="E281" s="61">
        <v>-4.2181388825872079E-2</v>
      </c>
    </row>
    <row r="282" spans="1:5" x14ac:dyDescent="0.2">
      <c r="A282" s="53">
        <v>25934</v>
      </c>
      <c r="B282" s="63">
        <f>VLOOKUP(Table311[[#This Row],[Date]],'DB Details'!$A:$L,12)</f>
        <v>47.9</v>
      </c>
      <c r="C282" s="61">
        <v>2.697236849004174E-2</v>
      </c>
      <c r="D282" s="61">
        <v>2.7159927894247621E-2</v>
      </c>
      <c r="E282" s="61">
        <v>0.11314636517358</v>
      </c>
    </row>
    <row r="283" spans="1:5" x14ac:dyDescent="0.2">
      <c r="A283" s="53">
        <v>25965</v>
      </c>
      <c r="B283" s="63">
        <f>VLOOKUP(Table311[[#This Row],[Date]],'DB Details'!$A:$L,12)</f>
        <v>54.8</v>
      </c>
      <c r="C283" s="61">
        <v>2.697236849004174E-2</v>
      </c>
      <c r="D283" s="61">
        <v>2.7159927894247621E-2</v>
      </c>
      <c r="E283" s="61">
        <v>0.11314636517358</v>
      </c>
    </row>
    <row r="284" spans="1:5" x14ac:dyDescent="0.2">
      <c r="A284" s="53">
        <v>25993</v>
      </c>
      <c r="B284" s="63">
        <f>VLOOKUP(Table311[[#This Row],[Date]],'DB Details'!$A:$L,12)</f>
        <v>51.2</v>
      </c>
      <c r="C284" s="61">
        <v>2.697236849004174E-2</v>
      </c>
      <c r="D284" s="61">
        <v>2.7159927894247621E-2</v>
      </c>
      <c r="E284" s="61">
        <v>0.11314636517358</v>
      </c>
    </row>
    <row r="285" spans="1:5" x14ac:dyDescent="0.2">
      <c r="A285" s="53">
        <v>26024</v>
      </c>
      <c r="B285" s="63">
        <f>VLOOKUP(Table311[[#This Row],[Date]],'DB Details'!$A:$L,12)</f>
        <v>54.5</v>
      </c>
      <c r="C285" s="61">
        <v>3.106613002019493E-2</v>
      </c>
      <c r="D285" s="61">
        <v>5.4112007973197733E-3</v>
      </c>
      <c r="E285" s="61">
        <v>2.1821124394593161E-2</v>
      </c>
    </row>
    <row r="286" spans="1:5" x14ac:dyDescent="0.2">
      <c r="A286" s="53">
        <v>26054</v>
      </c>
      <c r="B286" s="63">
        <f>VLOOKUP(Table311[[#This Row],[Date]],'DB Details'!$A:$L,12)</f>
        <v>54.2</v>
      </c>
      <c r="C286" s="61">
        <v>3.106613002019493E-2</v>
      </c>
      <c r="D286" s="61">
        <v>5.4112007973197733E-3</v>
      </c>
      <c r="E286" s="61">
        <v>2.1821124394593161E-2</v>
      </c>
    </row>
    <row r="287" spans="1:5" x14ac:dyDescent="0.2">
      <c r="A287" s="53">
        <v>26085</v>
      </c>
      <c r="B287" s="63">
        <f>VLOOKUP(Table311[[#This Row],[Date]],'DB Details'!$A:$L,12)</f>
        <v>53.8</v>
      </c>
      <c r="C287" s="61">
        <v>3.106613002019493E-2</v>
      </c>
      <c r="D287" s="61">
        <v>5.4112007973197733E-3</v>
      </c>
      <c r="E287" s="61">
        <v>2.1821124394593161E-2</v>
      </c>
    </row>
    <row r="288" spans="1:5" x14ac:dyDescent="0.2">
      <c r="A288" s="53">
        <v>26115</v>
      </c>
      <c r="B288" s="63">
        <f>VLOOKUP(Table311[[#This Row],[Date]],'DB Details'!$A:$L,12)</f>
        <v>54.4</v>
      </c>
      <c r="C288" s="61">
        <v>3.0058948108077931E-2</v>
      </c>
      <c r="D288" s="61">
        <v>8.2296708504175139E-3</v>
      </c>
      <c r="E288" s="61">
        <v>3.3327282382066732E-2</v>
      </c>
    </row>
    <row r="289" spans="1:5" x14ac:dyDescent="0.2">
      <c r="A289" s="53">
        <v>26146</v>
      </c>
      <c r="B289" s="63">
        <f>VLOOKUP(Table311[[#This Row],[Date]],'DB Details'!$A:$L,12)</f>
        <v>53.6</v>
      </c>
      <c r="C289" s="61">
        <v>3.0058948108077931E-2</v>
      </c>
      <c r="D289" s="61">
        <v>8.2296708504175139E-3</v>
      </c>
      <c r="E289" s="61">
        <v>3.3327282382066732E-2</v>
      </c>
    </row>
    <row r="290" spans="1:5" x14ac:dyDescent="0.2">
      <c r="A290" s="53">
        <v>26177</v>
      </c>
      <c r="B290" s="63">
        <f>VLOOKUP(Table311[[#This Row],[Date]],'DB Details'!$A:$L,12)</f>
        <v>55.1</v>
      </c>
      <c r="C290" s="61">
        <v>3.0058948108077931E-2</v>
      </c>
      <c r="D290" s="61">
        <v>8.2296708504175139E-3</v>
      </c>
      <c r="E290" s="61">
        <v>3.3327282382066732E-2</v>
      </c>
    </row>
    <row r="291" spans="1:5" x14ac:dyDescent="0.2">
      <c r="A291" s="53">
        <v>26207</v>
      </c>
      <c r="B291" s="63">
        <f>VLOOKUP(Table311[[#This Row],[Date]],'DB Details'!$A:$L,12)</f>
        <v>55</v>
      </c>
      <c r="C291" s="61">
        <v>4.3672048006249138E-2</v>
      </c>
      <c r="D291" s="61">
        <v>2.357838388214737E-3</v>
      </c>
      <c r="E291" s="61">
        <v>9.4647624276400499E-3</v>
      </c>
    </row>
    <row r="292" spans="1:5" x14ac:dyDescent="0.2">
      <c r="A292" s="53">
        <v>26238</v>
      </c>
      <c r="B292" s="63">
        <f>VLOOKUP(Table311[[#This Row],[Date]],'DB Details'!$A:$L,12)</f>
        <v>52.3</v>
      </c>
      <c r="C292" s="61">
        <v>4.3672048006249138E-2</v>
      </c>
      <c r="D292" s="61">
        <v>2.357838388214737E-3</v>
      </c>
      <c r="E292" s="61">
        <v>9.4647624276400499E-3</v>
      </c>
    </row>
    <row r="293" spans="1:5" x14ac:dyDescent="0.2">
      <c r="A293" s="53">
        <v>26268</v>
      </c>
      <c r="B293" s="63">
        <f>VLOOKUP(Table311[[#This Row],[Date]],'DB Details'!$A:$L,12)</f>
        <v>57.6</v>
      </c>
      <c r="C293" s="61">
        <v>4.3672048006249138E-2</v>
      </c>
      <c r="D293" s="61">
        <v>2.357838388214737E-3</v>
      </c>
      <c r="E293" s="61">
        <v>9.4647624276400499E-3</v>
      </c>
    </row>
    <row r="294" spans="1:5" x14ac:dyDescent="0.2">
      <c r="A294" s="53">
        <v>26299</v>
      </c>
      <c r="B294" s="63">
        <f>VLOOKUP(Table311[[#This Row],[Date]],'DB Details'!$A:$L,12)</f>
        <v>59.6</v>
      </c>
      <c r="C294" s="61">
        <v>3.4760721277919467E-2</v>
      </c>
      <c r="D294" s="61">
        <v>1.8389588842627851E-2</v>
      </c>
      <c r="E294" s="61">
        <v>7.5612407343295773E-2</v>
      </c>
    </row>
    <row r="295" spans="1:5" x14ac:dyDescent="0.2">
      <c r="A295" s="53">
        <v>26330</v>
      </c>
      <c r="B295" s="63">
        <f>VLOOKUP(Table311[[#This Row],[Date]],'DB Details'!$A:$L,12)</f>
        <v>60.6</v>
      </c>
      <c r="C295" s="61">
        <v>3.4760721277919467E-2</v>
      </c>
      <c r="D295" s="61">
        <v>1.8389588842627851E-2</v>
      </c>
      <c r="E295" s="61">
        <v>7.5612407343295773E-2</v>
      </c>
    </row>
    <row r="296" spans="1:5" x14ac:dyDescent="0.2">
      <c r="A296" s="53">
        <v>26359</v>
      </c>
      <c r="B296" s="63">
        <f>VLOOKUP(Table311[[#This Row],[Date]],'DB Details'!$A:$L,12)</f>
        <v>59.8</v>
      </c>
      <c r="C296" s="61">
        <v>3.4760721277919467E-2</v>
      </c>
      <c r="D296" s="61">
        <v>1.8389588842627851E-2</v>
      </c>
      <c r="E296" s="61">
        <v>7.5612407343295773E-2</v>
      </c>
    </row>
    <row r="297" spans="1:5" x14ac:dyDescent="0.2">
      <c r="A297" s="53">
        <v>26390</v>
      </c>
      <c r="B297" s="63">
        <f>VLOOKUP(Table311[[#This Row],[Date]],'DB Details'!$A:$L,12)</f>
        <v>59.3</v>
      </c>
      <c r="C297" s="61">
        <v>5.2551864571869791E-2</v>
      </c>
      <c r="D297" s="61">
        <v>2.2697723541087039E-2</v>
      </c>
      <c r="E297" s="61">
        <v>9.3929053762295656E-2</v>
      </c>
    </row>
    <row r="298" spans="1:5" x14ac:dyDescent="0.2">
      <c r="A298" s="53">
        <v>26420</v>
      </c>
      <c r="B298" s="63">
        <f>VLOOKUP(Table311[[#This Row],[Date]],'DB Details'!$A:$L,12)</f>
        <v>61.4</v>
      </c>
      <c r="C298" s="61">
        <v>5.2551864571869791E-2</v>
      </c>
      <c r="D298" s="61">
        <v>2.2697723541087039E-2</v>
      </c>
      <c r="E298" s="61">
        <v>9.3929053762295656E-2</v>
      </c>
    </row>
    <row r="299" spans="1:5" x14ac:dyDescent="0.2">
      <c r="A299" s="53">
        <v>26451</v>
      </c>
      <c r="B299" s="63">
        <f>VLOOKUP(Table311[[#This Row],[Date]],'DB Details'!$A:$L,12)</f>
        <v>58.6</v>
      </c>
      <c r="C299" s="61">
        <v>5.2551864571869791E-2</v>
      </c>
      <c r="D299" s="61">
        <v>2.2697723541087039E-2</v>
      </c>
      <c r="E299" s="61">
        <v>9.3929053762295656E-2</v>
      </c>
    </row>
    <row r="300" spans="1:5" x14ac:dyDescent="0.2">
      <c r="A300" s="53">
        <v>26481</v>
      </c>
      <c r="B300" s="63">
        <f>VLOOKUP(Table311[[#This Row],[Date]],'DB Details'!$A:$L,12)</f>
        <v>60.1</v>
      </c>
      <c r="C300" s="61">
        <v>5.3819387051471212E-2</v>
      </c>
      <c r="D300" s="61">
        <v>9.4438188800006935E-3</v>
      </c>
      <c r="E300" s="61">
        <v>3.8313766779282547E-2</v>
      </c>
    </row>
    <row r="301" spans="1:5" x14ac:dyDescent="0.2">
      <c r="A301" s="53">
        <v>26512</v>
      </c>
      <c r="B301" s="63">
        <f>VLOOKUP(Table311[[#This Row],[Date]],'DB Details'!$A:$L,12)</f>
        <v>61.7</v>
      </c>
      <c r="C301" s="61">
        <v>5.3819387051471212E-2</v>
      </c>
      <c r="D301" s="61">
        <v>9.4438188800006935E-3</v>
      </c>
      <c r="E301" s="61">
        <v>3.8313766779282547E-2</v>
      </c>
    </row>
    <row r="302" spans="1:5" x14ac:dyDescent="0.2">
      <c r="A302" s="53">
        <v>26543</v>
      </c>
      <c r="B302" s="63">
        <f>VLOOKUP(Table311[[#This Row],[Date]],'DB Details'!$A:$L,12)</f>
        <v>65.099999999999994</v>
      </c>
      <c r="C302" s="61">
        <v>5.3819387051471212E-2</v>
      </c>
      <c r="D302" s="61">
        <v>9.4438188800006935E-3</v>
      </c>
      <c r="E302" s="61">
        <v>3.8313766779282547E-2</v>
      </c>
    </row>
    <row r="303" spans="1:5" x14ac:dyDescent="0.2">
      <c r="A303" s="53">
        <v>26573</v>
      </c>
      <c r="B303" s="63">
        <f>VLOOKUP(Table311[[#This Row],[Date]],'DB Details'!$A:$L,12)</f>
        <v>67</v>
      </c>
      <c r="C303" s="61">
        <v>6.8944758870178285E-2</v>
      </c>
      <c r="D303" s="61">
        <v>1.6744587376992581E-2</v>
      </c>
      <c r="E303" s="61">
        <v>6.8679494830585774E-2</v>
      </c>
    </row>
    <row r="304" spans="1:5" x14ac:dyDescent="0.2">
      <c r="A304" s="53">
        <v>26604</v>
      </c>
      <c r="B304" s="63">
        <f>VLOOKUP(Table311[[#This Row],[Date]],'DB Details'!$A:$L,12)</f>
        <v>69.900000000000006</v>
      </c>
      <c r="C304" s="61">
        <v>6.8944758870178285E-2</v>
      </c>
      <c r="D304" s="61">
        <v>1.6744587376992581E-2</v>
      </c>
      <c r="E304" s="61">
        <v>6.8679494830585774E-2</v>
      </c>
    </row>
    <row r="305" spans="1:5" x14ac:dyDescent="0.2">
      <c r="A305" s="53">
        <v>26634</v>
      </c>
      <c r="B305" s="63">
        <f>VLOOKUP(Table311[[#This Row],[Date]],'DB Details'!$A:$L,12)</f>
        <v>70.5</v>
      </c>
      <c r="C305" s="61">
        <v>6.8944758870178285E-2</v>
      </c>
      <c r="D305" s="61">
        <v>1.6744587376992581E-2</v>
      </c>
      <c r="E305" s="61">
        <v>6.8679494830585774E-2</v>
      </c>
    </row>
    <row r="306" spans="1:5" x14ac:dyDescent="0.2">
      <c r="A306" s="53">
        <v>26665</v>
      </c>
      <c r="B306" s="63">
        <f>VLOOKUP(Table311[[#This Row],[Date]],'DB Details'!$A:$L,12)</f>
        <v>72.099999999999994</v>
      </c>
      <c r="C306" s="61">
        <v>7.5618882917976041E-2</v>
      </c>
      <c r="D306" s="61">
        <v>2.474806376709953E-2</v>
      </c>
      <c r="E306" s="61">
        <v>0.1027280596009805</v>
      </c>
    </row>
    <row r="307" spans="1:5" x14ac:dyDescent="0.2">
      <c r="A307" s="53">
        <v>26696</v>
      </c>
      <c r="B307" s="63">
        <f>VLOOKUP(Table311[[#This Row],[Date]],'DB Details'!$A:$L,12)</f>
        <v>69.599999999999994</v>
      </c>
      <c r="C307" s="61">
        <v>7.5618882917976041E-2</v>
      </c>
      <c r="D307" s="61">
        <v>2.474806376709953E-2</v>
      </c>
      <c r="E307" s="61">
        <v>0.1027280596009805</v>
      </c>
    </row>
    <row r="308" spans="1:5" x14ac:dyDescent="0.2">
      <c r="A308" s="53">
        <v>26724</v>
      </c>
      <c r="B308" s="63">
        <f>VLOOKUP(Table311[[#This Row],[Date]],'DB Details'!$A:$L,12)</f>
        <v>69.599999999999994</v>
      </c>
      <c r="C308" s="61">
        <v>7.5618882917976041E-2</v>
      </c>
      <c r="D308" s="61">
        <v>2.474806376709953E-2</v>
      </c>
      <c r="E308" s="61">
        <v>0.1027280596009805</v>
      </c>
    </row>
    <row r="309" spans="1:5" x14ac:dyDescent="0.2">
      <c r="A309" s="53">
        <v>26755</v>
      </c>
      <c r="B309" s="63">
        <f>VLOOKUP(Table311[[#This Row],[Date]],'DB Details'!$A:$L,12)</f>
        <v>67.7</v>
      </c>
      <c r="C309" s="61">
        <v>6.3196600158145266E-2</v>
      </c>
      <c r="D309" s="61">
        <v>1.0886625296699469E-2</v>
      </c>
      <c r="E309" s="61">
        <v>4.4262787966369732E-2</v>
      </c>
    </row>
    <row r="310" spans="1:5" x14ac:dyDescent="0.2">
      <c r="A310" s="53">
        <v>26785</v>
      </c>
      <c r="B310" s="63">
        <f>VLOOKUP(Table311[[#This Row],[Date]],'DB Details'!$A:$L,12)</f>
        <v>64.8</v>
      </c>
      <c r="C310" s="61">
        <v>6.3196600158145266E-2</v>
      </c>
      <c r="D310" s="61">
        <v>1.0886625296699469E-2</v>
      </c>
      <c r="E310" s="61">
        <v>4.4262787966369732E-2</v>
      </c>
    </row>
    <row r="311" spans="1:5" x14ac:dyDescent="0.2">
      <c r="A311" s="53">
        <v>26816</v>
      </c>
      <c r="B311" s="63">
        <f>VLOOKUP(Table311[[#This Row],[Date]],'DB Details'!$A:$L,12)</f>
        <v>65</v>
      </c>
      <c r="C311" s="61">
        <v>6.3196600158145266E-2</v>
      </c>
      <c r="D311" s="61">
        <v>1.0886625296699469E-2</v>
      </c>
      <c r="E311" s="61">
        <v>4.4262787966369732E-2</v>
      </c>
    </row>
    <row r="312" spans="1:5" x14ac:dyDescent="0.2">
      <c r="A312" s="53">
        <v>26846</v>
      </c>
      <c r="B312" s="63">
        <f>VLOOKUP(Table311[[#This Row],[Date]],'DB Details'!$A:$L,12)</f>
        <v>57.8</v>
      </c>
      <c r="C312" s="61">
        <v>4.7710873076094118E-2</v>
      </c>
      <c r="D312" s="61">
        <v>-5.2589853628965894E-3</v>
      </c>
      <c r="E312" s="61">
        <v>-2.087058091389582E-2</v>
      </c>
    </row>
    <row r="313" spans="1:5" x14ac:dyDescent="0.2">
      <c r="A313" s="53">
        <v>26877</v>
      </c>
      <c r="B313" s="63">
        <f>VLOOKUP(Table311[[#This Row],[Date]],'DB Details'!$A:$L,12)</f>
        <v>62.7</v>
      </c>
      <c r="C313" s="61">
        <v>4.7710873076094118E-2</v>
      </c>
      <c r="D313" s="61">
        <v>-5.2589853628965894E-3</v>
      </c>
      <c r="E313" s="61">
        <v>-2.087058091389582E-2</v>
      </c>
    </row>
    <row r="314" spans="1:5" x14ac:dyDescent="0.2">
      <c r="A314" s="53">
        <v>26908</v>
      </c>
      <c r="B314" s="63">
        <f>VLOOKUP(Table311[[#This Row],[Date]],'DB Details'!$A:$L,12)</f>
        <v>63.5</v>
      </c>
      <c r="C314" s="61">
        <v>4.7710873076094118E-2</v>
      </c>
      <c r="D314" s="61">
        <v>-5.2589853628965894E-3</v>
      </c>
      <c r="E314" s="61">
        <v>-2.087058091389582E-2</v>
      </c>
    </row>
    <row r="315" spans="1:5" x14ac:dyDescent="0.2">
      <c r="A315" s="53">
        <v>26938</v>
      </c>
      <c r="B315" s="63">
        <f>VLOOKUP(Table311[[#This Row],[Date]],'DB Details'!$A:$L,12)</f>
        <v>66.2</v>
      </c>
      <c r="C315" s="61">
        <v>4.0237563989062503E-2</v>
      </c>
      <c r="D315" s="61">
        <v>9.4921604343136869E-3</v>
      </c>
      <c r="E315" s="61">
        <v>3.8512677530483819E-2</v>
      </c>
    </row>
    <row r="316" spans="1:5" x14ac:dyDescent="0.2">
      <c r="A316" s="53">
        <v>26969</v>
      </c>
      <c r="B316" s="63">
        <f>VLOOKUP(Table311[[#This Row],[Date]],'DB Details'!$A:$L,12)</f>
        <v>68.099999999999994</v>
      </c>
      <c r="C316" s="61">
        <v>4.0237563989062503E-2</v>
      </c>
      <c r="D316" s="61">
        <v>9.4921604343136869E-3</v>
      </c>
      <c r="E316" s="61">
        <v>3.8512677530483819E-2</v>
      </c>
    </row>
    <row r="317" spans="1:5" x14ac:dyDescent="0.2">
      <c r="A317" s="53">
        <v>26999</v>
      </c>
      <c r="B317" s="63">
        <f>VLOOKUP(Table311[[#This Row],[Date]],'DB Details'!$A:$L,12)</f>
        <v>63.6</v>
      </c>
      <c r="C317" s="61">
        <v>4.0237563989062503E-2</v>
      </c>
      <c r="D317" s="61">
        <v>9.4921604343136869E-3</v>
      </c>
      <c r="E317" s="61">
        <v>3.8512677530483819E-2</v>
      </c>
    </row>
    <row r="318" spans="1:5" x14ac:dyDescent="0.2">
      <c r="A318" s="53">
        <v>27030</v>
      </c>
      <c r="B318" s="63">
        <f>VLOOKUP(Table311[[#This Row],[Date]],'DB Details'!$A:$L,12)</f>
        <v>62.1</v>
      </c>
      <c r="C318" s="61">
        <v>6.3877387719998612E-3</v>
      </c>
      <c r="D318" s="61">
        <v>-8.5977257437322464E-3</v>
      </c>
      <c r="E318" s="61">
        <v>-3.3949914388930691E-2</v>
      </c>
    </row>
    <row r="319" spans="1:5" x14ac:dyDescent="0.2">
      <c r="A319" s="53">
        <v>27061</v>
      </c>
      <c r="B319" s="63">
        <f>VLOOKUP(Table311[[#This Row],[Date]],'DB Details'!$A:$L,12)</f>
        <v>58.6</v>
      </c>
      <c r="C319" s="61">
        <v>6.3877387719998612E-3</v>
      </c>
      <c r="D319" s="61">
        <v>-8.5977257437322464E-3</v>
      </c>
      <c r="E319" s="61">
        <v>-3.3949914388930691E-2</v>
      </c>
    </row>
    <row r="320" spans="1:5" x14ac:dyDescent="0.2">
      <c r="A320" s="53">
        <v>27089</v>
      </c>
      <c r="B320" s="63">
        <f>VLOOKUP(Table311[[#This Row],[Date]],'DB Details'!$A:$L,12)</f>
        <v>61.8</v>
      </c>
      <c r="C320" s="61">
        <v>6.3877387719998612E-3</v>
      </c>
      <c r="D320" s="61">
        <v>-8.5977257437322464E-3</v>
      </c>
      <c r="E320" s="61">
        <v>-3.3949914388930691E-2</v>
      </c>
    </row>
    <row r="321" spans="1:5" x14ac:dyDescent="0.2">
      <c r="A321" s="53">
        <v>27120</v>
      </c>
      <c r="B321" s="63">
        <f>VLOOKUP(Table311[[#This Row],[Date]],'DB Details'!$A:$L,12)</f>
        <v>59.9</v>
      </c>
      <c r="C321" s="61">
        <v>-2.0841819594568669E-3</v>
      </c>
      <c r="D321" s="61">
        <v>2.3768322735318119E-3</v>
      </c>
      <c r="E321" s="61">
        <v>9.5412788260362813E-3</v>
      </c>
    </row>
    <row r="322" spans="1:5" x14ac:dyDescent="0.2">
      <c r="A322" s="53">
        <v>27150</v>
      </c>
      <c r="B322" s="63">
        <f>VLOOKUP(Table311[[#This Row],[Date]],'DB Details'!$A:$L,12)</f>
        <v>55.7</v>
      </c>
      <c r="C322" s="61">
        <v>-2.0841819594568669E-3</v>
      </c>
      <c r="D322" s="61">
        <v>2.3768322735318119E-3</v>
      </c>
      <c r="E322" s="61">
        <v>9.5412788260362813E-3</v>
      </c>
    </row>
    <row r="323" spans="1:5" x14ac:dyDescent="0.2">
      <c r="A323" s="53">
        <v>27181</v>
      </c>
      <c r="B323" s="63">
        <f>VLOOKUP(Table311[[#This Row],[Date]],'DB Details'!$A:$L,12)</f>
        <v>54.7</v>
      </c>
      <c r="C323" s="61">
        <v>-2.0841819594568669E-3</v>
      </c>
      <c r="D323" s="61">
        <v>2.3768322735318119E-3</v>
      </c>
      <c r="E323" s="61">
        <v>9.5412788260362813E-3</v>
      </c>
    </row>
    <row r="324" spans="1:5" x14ac:dyDescent="0.2">
      <c r="A324" s="53">
        <v>27211</v>
      </c>
      <c r="B324" s="63">
        <f>VLOOKUP(Table311[[#This Row],[Date]],'DB Details'!$A:$L,12)</f>
        <v>54.8</v>
      </c>
      <c r="C324" s="61">
        <v>-6.2900049280189829E-3</v>
      </c>
      <c r="D324" s="61">
        <v>-9.4514277828859072E-3</v>
      </c>
      <c r="E324" s="61">
        <v>-3.7273103393761657E-2</v>
      </c>
    </row>
    <row r="325" spans="1:5" x14ac:dyDescent="0.2">
      <c r="A325" s="53">
        <v>27242</v>
      </c>
      <c r="B325" s="63">
        <f>VLOOKUP(Table311[[#This Row],[Date]],'DB Details'!$A:$L,12)</f>
        <v>52.9</v>
      </c>
      <c r="C325" s="61">
        <v>-6.2900049280189829E-3</v>
      </c>
      <c r="D325" s="61">
        <v>-9.4514277828859072E-3</v>
      </c>
      <c r="E325" s="61">
        <v>-3.7273103393761657E-2</v>
      </c>
    </row>
    <row r="326" spans="1:5" x14ac:dyDescent="0.2">
      <c r="A326" s="53">
        <v>27273</v>
      </c>
      <c r="B326" s="63">
        <f>VLOOKUP(Table311[[#This Row],[Date]],'DB Details'!$A:$L,12)</f>
        <v>46.2</v>
      </c>
      <c r="C326" s="61">
        <v>-6.2900049280189829E-3</v>
      </c>
      <c r="D326" s="61">
        <v>-9.4514277828859072E-3</v>
      </c>
      <c r="E326" s="61">
        <v>-3.7273103393761657E-2</v>
      </c>
    </row>
    <row r="327" spans="1:5" x14ac:dyDescent="0.2">
      <c r="A327" s="53">
        <v>27303</v>
      </c>
      <c r="B327" s="63">
        <f>VLOOKUP(Table311[[#This Row],[Date]],'DB Details'!$A:$L,12)</f>
        <v>42.7</v>
      </c>
      <c r="C327" s="61">
        <v>-1.945449393820109E-2</v>
      </c>
      <c r="D327" s="61">
        <v>-3.881407827863123E-3</v>
      </c>
      <c r="E327" s="61">
        <v>-1.543547302283965E-2</v>
      </c>
    </row>
    <row r="328" spans="1:5" x14ac:dyDescent="0.2">
      <c r="A328" s="53">
        <v>27334</v>
      </c>
      <c r="B328" s="63">
        <f>VLOOKUP(Table311[[#This Row],[Date]],'DB Details'!$A:$L,12)</f>
        <v>37.9</v>
      </c>
      <c r="C328" s="61">
        <v>-1.945449393820109E-2</v>
      </c>
      <c r="D328" s="61">
        <v>-3.881407827863123E-3</v>
      </c>
      <c r="E328" s="61">
        <v>-1.543547302283965E-2</v>
      </c>
    </row>
    <row r="329" spans="1:5" x14ac:dyDescent="0.2">
      <c r="A329" s="53">
        <v>27364</v>
      </c>
      <c r="B329" s="63">
        <f>VLOOKUP(Table311[[#This Row],[Date]],'DB Details'!$A:$L,12)</f>
        <v>30.9</v>
      </c>
      <c r="C329" s="61">
        <v>-1.945449393820109E-2</v>
      </c>
      <c r="D329" s="61">
        <v>-3.881407827863123E-3</v>
      </c>
      <c r="E329" s="61">
        <v>-1.543547302283965E-2</v>
      </c>
    </row>
    <row r="330" spans="1:5" x14ac:dyDescent="0.2">
      <c r="A330" s="53">
        <v>27395</v>
      </c>
      <c r="B330" s="63">
        <f>VLOOKUP(Table311[[#This Row],[Date]],'DB Details'!$A:$L,12)</f>
        <v>30.7</v>
      </c>
      <c r="C330" s="61">
        <v>-2.2990475952479598E-2</v>
      </c>
      <c r="D330" s="61">
        <v>-1.217285875797099E-2</v>
      </c>
      <c r="E330" s="61">
        <v>-4.7809557156305527E-2</v>
      </c>
    </row>
    <row r="331" spans="1:5" x14ac:dyDescent="0.2">
      <c r="A331" s="53">
        <v>27426</v>
      </c>
      <c r="B331" s="63">
        <f>VLOOKUP(Table311[[#This Row],[Date]],'DB Details'!$A:$L,12)</f>
        <v>34.4</v>
      </c>
      <c r="C331" s="61">
        <v>-2.2990475952479598E-2</v>
      </c>
      <c r="D331" s="61">
        <v>-1.217285875797099E-2</v>
      </c>
      <c r="E331" s="61">
        <v>-4.7809557156305527E-2</v>
      </c>
    </row>
    <row r="332" spans="1:5" x14ac:dyDescent="0.2">
      <c r="A332" s="53">
        <v>27454</v>
      </c>
      <c r="B332" s="63">
        <f>VLOOKUP(Table311[[#This Row],[Date]],'DB Details'!$A:$L,12)</f>
        <v>31.6</v>
      </c>
      <c r="C332" s="61">
        <v>-2.2990475952479598E-2</v>
      </c>
      <c r="D332" s="61">
        <v>-1.217285875797099E-2</v>
      </c>
      <c r="E332" s="61">
        <v>-4.7809557156305527E-2</v>
      </c>
    </row>
    <row r="333" spans="1:5" x14ac:dyDescent="0.2">
      <c r="A333" s="53">
        <v>27485</v>
      </c>
      <c r="B333" s="63">
        <f>VLOOKUP(Table311[[#This Row],[Date]],'DB Details'!$A:$L,12)</f>
        <v>37.5</v>
      </c>
      <c r="C333" s="61">
        <v>-1.834262400105072E-2</v>
      </c>
      <c r="D333" s="61">
        <v>7.1453621611923873E-3</v>
      </c>
      <c r="E333" s="61">
        <v>2.888924771416268E-2</v>
      </c>
    </row>
    <row r="334" spans="1:5" x14ac:dyDescent="0.2">
      <c r="A334" s="53">
        <v>27515</v>
      </c>
      <c r="B334" s="63">
        <f>VLOOKUP(Table311[[#This Row],[Date]],'DB Details'!$A:$L,12)</f>
        <v>41.2</v>
      </c>
      <c r="C334" s="61">
        <v>-1.834262400105072E-2</v>
      </c>
      <c r="D334" s="61">
        <v>7.1453621611923873E-3</v>
      </c>
      <c r="E334" s="61">
        <v>2.888924771416268E-2</v>
      </c>
    </row>
    <row r="335" spans="1:5" x14ac:dyDescent="0.2">
      <c r="A335" s="53">
        <v>27546</v>
      </c>
      <c r="B335" s="63">
        <f>VLOOKUP(Table311[[#This Row],[Date]],'DB Details'!$A:$L,12)</f>
        <v>45.1</v>
      </c>
      <c r="C335" s="61">
        <v>-1.834262400105072E-2</v>
      </c>
      <c r="D335" s="61">
        <v>7.1453621611923873E-3</v>
      </c>
      <c r="E335" s="61">
        <v>2.888924771416268E-2</v>
      </c>
    </row>
    <row r="336" spans="1:5" x14ac:dyDescent="0.2">
      <c r="A336" s="53">
        <v>27576</v>
      </c>
      <c r="B336" s="63">
        <f>VLOOKUP(Table311[[#This Row],[Date]],'DB Details'!$A:$L,12)</f>
        <v>47.2</v>
      </c>
      <c r="C336" s="61">
        <v>7.9868486935100094E-3</v>
      </c>
      <c r="D336" s="61">
        <v>1.7116519672596298E-2</v>
      </c>
      <c r="E336" s="61">
        <v>7.0244074865320139E-2</v>
      </c>
    </row>
    <row r="337" spans="1:5" x14ac:dyDescent="0.2">
      <c r="A337" s="53">
        <v>27607</v>
      </c>
      <c r="B337" s="63">
        <f>VLOOKUP(Table311[[#This Row],[Date]],'DB Details'!$A:$L,12)</f>
        <v>51.4</v>
      </c>
      <c r="C337" s="61">
        <v>7.9868486935100094E-3</v>
      </c>
      <c r="D337" s="61">
        <v>1.7116519672596298E-2</v>
      </c>
      <c r="E337" s="61">
        <v>7.0244074865320139E-2</v>
      </c>
    </row>
    <row r="338" spans="1:5" x14ac:dyDescent="0.2">
      <c r="A338" s="53">
        <v>27638</v>
      </c>
      <c r="B338" s="63">
        <f>VLOOKUP(Table311[[#This Row],[Date]],'DB Details'!$A:$L,12)</f>
        <v>54.4</v>
      </c>
      <c r="C338" s="61">
        <v>7.9868486935100094E-3</v>
      </c>
      <c r="D338" s="61">
        <v>1.7116519672596298E-2</v>
      </c>
      <c r="E338" s="61">
        <v>7.0244074865320139E-2</v>
      </c>
    </row>
    <row r="339" spans="1:5" x14ac:dyDescent="0.2">
      <c r="A339" s="53">
        <v>27668</v>
      </c>
      <c r="B339" s="63">
        <f>VLOOKUP(Table311[[#This Row],[Date]],'DB Details'!$A:$L,12)</f>
        <v>55.5</v>
      </c>
      <c r="C339" s="61">
        <v>2.5540174722061351E-2</v>
      </c>
      <c r="D339" s="61">
        <v>1.3465241519955561E-2</v>
      </c>
      <c r="E339" s="61">
        <v>5.4958641008029607E-2</v>
      </c>
    </row>
    <row r="340" spans="1:5" x14ac:dyDescent="0.2">
      <c r="A340" s="53">
        <v>27699</v>
      </c>
      <c r="B340" s="63">
        <f>VLOOKUP(Table311[[#This Row],[Date]],'DB Details'!$A:$L,12)</f>
        <v>54.5</v>
      </c>
      <c r="C340" s="61">
        <v>2.5540174722061351E-2</v>
      </c>
      <c r="D340" s="61">
        <v>1.3465241519955561E-2</v>
      </c>
      <c r="E340" s="61">
        <v>5.4958641008029607E-2</v>
      </c>
    </row>
    <row r="341" spans="1:5" x14ac:dyDescent="0.2">
      <c r="A341" s="53">
        <v>27729</v>
      </c>
      <c r="B341" s="63">
        <f>VLOOKUP(Table311[[#This Row],[Date]],'DB Details'!$A:$L,12)</f>
        <v>54.9</v>
      </c>
      <c r="C341" s="61">
        <v>2.5540174722061351E-2</v>
      </c>
      <c r="D341" s="61">
        <v>1.3465241519955561E-2</v>
      </c>
      <c r="E341" s="61">
        <v>5.4958641008029607E-2</v>
      </c>
    </row>
    <row r="342" spans="1:5" x14ac:dyDescent="0.2">
      <c r="A342" s="53">
        <v>27760</v>
      </c>
      <c r="B342" s="63">
        <f>VLOOKUP(Table311[[#This Row],[Date]],'DB Details'!$A:$L,12)</f>
        <v>58.8</v>
      </c>
      <c r="C342" s="61">
        <v>6.1523893616258638E-2</v>
      </c>
      <c r="D342" s="61">
        <v>2.2487601205135949E-2</v>
      </c>
      <c r="E342" s="61">
        <v>9.3030301011741257E-2</v>
      </c>
    </row>
    <row r="343" spans="1:5" x14ac:dyDescent="0.2">
      <c r="A343" s="53">
        <v>27791</v>
      </c>
      <c r="B343" s="63">
        <f>VLOOKUP(Table311[[#This Row],[Date]],'DB Details'!$A:$L,12)</f>
        <v>61.5</v>
      </c>
      <c r="C343" s="61">
        <v>6.1523893616258638E-2</v>
      </c>
      <c r="D343" s="61">
        <v>2.2487601205135949E-2</v>
      </c>
      <c r="E343" s="61">
        <v>9.3030301011741257E-2</v>
      </c>
    </row>
    <row r="344" spans="1:5" x14ac:dyDescent="0.2">
      <c r="A344" s="53">
        <v>27820</v>
      </c>
      <c r="B344" s="63">
        <f>VLOOKUP(Table311[[#This Row],[Date]],'DB Details'!$A:$L,12)</f>
        <v>58.4</v>
      </c>
      <c r="C344" s="61">
        <v>6.1523893616258638E-2</v>
      </c>
      <c r="D344" s="61">
        <v>2.2487601205135949E-2</v>
      </c>
      <c r="E344" s="61">
        <v>9.3030301011741257E-2</v>
      </c>
    </row>
    <row r="345" spans="1:5" x14ac:dyDescent="0.2">
      <c r="A345" s="53">
        <v>27851</v>
      </c>
      <c r="B345" s="63">
        <f>VLOOKUP(Table311[[#This Row],[Date]],'DB Details'!$A:$L,12)</f>
        <v>60.6</v>
      </c>
      <c r="C345" s="61">
        <v>6.1725884584526818E-2</v>
      </c>
      <c r="D345" s="61">
        <v>7.3370057672507601E-3</v>
      </c>
      <c r="E345" s="61">
        <v>2.9672595741234931E-2</v>
      </c>
    </row>
    <row r="346" spans="1:5" x14ac:dyDescent="0.2">
      <c r="A346" s="53">
        <v>27881</v>
      </c>
      <c r="B346" s="63">
        <f>VLOOKUP(Table311[[#This Row],[Date]],'DB Details'!$A:$L,12)</f>
        <v>58.8</v>
      </c>
      <c r="C346" s="61">
        <v>6.1725884584526818E-2</v>
      </c>
      <c r="D346" s="61">
        <v>7.3370057672507601E-3</v>
      </c>
      <c r="E346" s="61">
        <v>2.9672595741234931E-2</v>
      </c>
    </row>
    <row r="347" spans="1:5" x14ac:dyDescent="0.2">
      <c r="A347" s="53">
        <v>27912</v>
      </c>
      <c r="B347" s="63">
        <f>VLOOKUP(Table311[[#This Row],[Date]],'DB Details'!$A:$L,12)</f>
        <v>58.2</v>
      </c>
      <c r="C347" s="61">
        <v>6.1725884584526818E-2</v>
      </c>
      <c r="D347" s="61">
        <v>7.3370057672507601E-3</v>
      </c>
      <c r="E347" s="61">
        <v>2.9672595741234931E-2</v>
      </c>
    </row>
    <row r="348" spans="1:5" x14ac:dyDescent="0.2">
      <c r="A348" s="53">
        <v>27942</v>
      </c>
      <c r="B348" s="63">
        <f>VLOOKUP(Table311[[#This Row],[Date]],'DB Details'!$A:$L,12)</f>
        <v>55.9</v>
      </c>
      <c r="C348" s="61">
        <v>4.958636996409576E-2</v>
      </c>
      <c r="D348" s="61">
        <v>5.4870576424046113E-3</v>
      </c>
      <c r="E348" s="61">
        <v>2.2129539098495469E-2</v>
      </c>
    </row>
    <row r="349" spans="1:5" x14ac:dyDescent="0.2">
      <c r="A349" s="53">
        <v>27973</v>
      </c>
      <c r="B349" s="63">
        <f>VLOOKUP(Table311[[#This Row],[Date]],'DB Details'!$A:$L,12)</f>
        <v>54.5</v>
      </c>
      <c r="C349" s="61">
        <v>4.958636996409576E-2</v>
      </c>
      <c r="D349" s="61">
        <v>5.4870576424046113E-3</v>
      </c>
      <c r="E349" s="61">
        <v>2.2129539098495469E-2</v>
      </c>
    </row>
    <row r="350" spans="1:5" x14ac:dyDescent="0.2">
      <c r="A350" s="53">
        <v>28004</v>
      </c>
      <c r="B350" s="63">
        <f>VLOOKUP(Table311[[#This Row],[Date]],'DB Details'!$A:$L,12)</f>
        <v>53.6</v>
      </c>
      <c r="C350" s="61">
        <v>4.958636996409576E-2</v>
      </c>
      <c r="D350" s="61">
        <v>5.4870576424046113E-3</v>
      </c>
      <c r="E350" s="61">
        <v>2.2129539098495469E-2</v>
      </c>
    </row>
    <row r="351" spans="1:5" x14ac:dyDescent="0.2">
      <c r="A351" s="53">
        <v>28034</v>
      </c>
      <c r="B351" s="63">
        <f>VLOOKUP(Table311[[#This Row],[Date]],'DB Details'!$A:$L,12)</f>
        <v>53.5</v>
      </c>
      <c r="C351" s="61">
        <v>4.314806637790361E-2</v>
      </c>
      <c r="D351" s="61">
        <v>7.2485097809732481E-3</v>
      </c>
      <c r="E351" s="61">
        <v>2.931081062144569E-2</v>
      </c>
    </row>
    <row r="352" spans="1:5" x14ac:dyDescent="0.2">
      <c r="A352" s="53">
        <v>28065</v>
      </c>
      <c r="B352" s="63">
        <f>VLOOKUP(Table311[[#This Row],[Date]],'DB Details'!$A:$L,12)</f>
        <v>51.7</v>
      </c>
      <c r="C352" s="61">
        <v>4.314806637790361E-2</v>
      </c>
      <c r="D352" s="61">
        <v>7.2485097809732481E-3</v>
      </c>
      <c r="E352" s="61">
        <v>2.931081062144569E-2</v>
      </c>
    </row>
    <row r="353" spans="1:5" x14ac:dyDescent="0.2">
      <c r="A353" s="53">
        <v>28095</v>
      </c>
      <c r="B353" s="63">
        <f>VLOOKUP(Table311[[#This Row],[Date]],'DB Details'!$A:$L,12)</f>
        <v>56.6</v>
      </c>
      <c r="C353" s="61">
        <v>4.314806637790361E-2</v>
      </c>
      <c r="D353" s="61">
        <v>7.2485097809732481E-3</v>
      </c>
      <c r="E353" s="61">
        <v>2.931081062144569E-2</v>
      </c>
    </row>
    <row r="354" spans="1:5" x14ac:dyDescent="0.2">
      <c r="A354" s="53">
        <v>28126</v>
      </c>
      <c r="B354" s="63">
        <f>VLOOKUP(Table311[[#This Row],[Date]],'DB Details'!$A:$L,12)</f>
        <v>54.8</v>
      </c>
      <c r="C354" s="61">
        <v>3.225964641737461E-2</v>
      </c>
      <c r="D354" s="61">
        <v>1.1814835981102891E-2</v>
      </c>
      <c r="E354" s="61">
        <v>4.8103502453764158E-2</v>
      </c>
    </row>
    <row r="355" spans="1:5" x14ac:dyDescent="0.2">
      <c r="A355" s="53">
        <v>28157</v>
      </c>
      <c r="B355" s="63">
        <f>VLOOKUP(Table311[[#This Row],[Date]],'DB Details'!$A:$L,12)</f>
        <v>55</v>
      </c>
      <c r="C355" s="61">
        <v>3.225964641737461E-2</v>
      </c>
      <c r="D355" s="61">
        <v>1.1814835981102891E-2</v>
      </c>
      <c r="E355" s="61">
        <v>4.8103502453764158E-2</v>
      </c>
    </row>
    <row r="356" spans="1:5" x14ac:dyDescent="0.2">
      <c r="A356" s="53">
        <v>28185</v>
      </c>
      <c r="B356" s="63">
        <f>VLOOKUP(Table311[[#This Row],[Date]],'DB Details'!$A:$L,12)</f>
        <v>58.4</v>
      </c>
      <c r="C356" s="61">
        <v>3.225964641737461E-2</v>
      </c>
      <c r="D356" s="61">
        <v>1.1814835981102891E-2</v>
      </c>
      <c r="E356" s="61">
        <v>4.8103502453764158E-2</v>
      </c>
    </row>
    <row r="357" spans="1:5" x14ac:dyDescent="0.2">
      <c r="A357" s="53">
        <v>28216</v>
      </c>
      <c r="B357" s="63">
        <f>VLOOKUP(Table311[[#This Row],[Date]],'DB Details'!$A:$L,12)</f>
        <v>56.9</v>
      </c>
      <c r="C357" s="61">
        <v>4.4663240975555407E-2</v>
      </c>
      <c r="D357" s="61">
        <v>1.9441130777226059E-2</v>
      </c>
      <c r="E357" s="61">
        <v>8.0061803046076463E-2</v>
      </c>
    </row>
    <row r="358" spans="1:5" x14ac:dyDescent="0.2">
      <c r="A358" s="53">
        <v>28246</v>
      </c>
      <c r="B358" s="63">
        <f>VLOOKUP(Table311[[#This Row],[Date]],'DB Details'!$A:$L,12)</f>
        <v>59.7</v>
      </c>
      <c r="C358" s="61">
        <v>4.4663240975555407E-2</v>
      </c>
      <c r="D358" s="61">
        <v>1.9441130777226059E-2</v>
      </c>
      <c r="E358" s="61">
        <v>8.0061803046076463E-2</v>
      </c>
    </row>
    <row r="359" spans="1:5" x14ac:dyDescent="0.2">
      <c r="A359" s="53">
        <v>28277</v>
      </c>
      <c r="B359" s="63">
        <f>VLOOKUP(Table311[[#This Row],[Date]],'DB Details'!$A:$L,12)</f>
        <v>56.8</v>
      </c>
      <c r="C359" s="61">
        <v>4.4663240975555407E-2</v>
      </c>
      <c r="D359" s="61">
        <v>1.9441130777226059E-2</v>
      </c>
      <c r="E359" s="61">
        <v>8.0061803046076463E-2</v>
      </c>
    </row>
    <row r="360" spans="1:5" x14ac:dyDescent="0.2">
      <c r="A360" s="53">
        <v>28307</v>
      </c>
      <c r="B360" s="63">
        <f>VLOOKUP(Table311[[#This Row],[Date]],'DB Details'!$A:$L,12)</f>
        <v>57.7</v>
      </c>
      <c r="C360" s="61">
        <v>5.7708973680908472E-2</v>
      </c>
      <c r="D360" s="61">
        <v>1.8043558989618839E-2</v>
      </c>
      <c r="E360" s="61">
        <v>7.4151259847902606E-2</v>
      </c>
    </row>
    <row r="361" spans="1:5" x14ac:dyDescent="0.2">
      <c r="A361" s="53">
        <v>28338</v>
      </c>
      <c r="B361" s="63">
        <f>VLOOKUP(Table311[[#This Row],[Date]],'DB Details'!$A:$L,12)</f>
        <v>54.9</v>
      </c>
      <c r="C361" s="61">
        <v>5.7708973680908472E-2</v>
      </c>
      <c r="D361" s="61">
        <v>1.8043558989618839E-2</v>
      </c>
      <c r="E361" s="61">
        <v>7.4151259847902606E-2</v>
      </c>
    </row>
    <row r="362" spans="1:5" x14ac:dyDescent="0.2">
      <c r="A362" s="53">
        <v>28369</v>
      </c>
      <c r="B362" s="63">
        <f>VLOOKUP(Table311[[#This Row],[Date]],'DB Details'!$A:$L,12)</f>
        <v>53.9</v>
      </c>
      <c r="C362" s="61">
        <v>5.7708973680908472E-2</v>
      </c>
      <c r="D362" s="61">
        <v>1.8043558989618839E-2</v>
      </c>
      <c r="E362" s="61">
        <v>7.4151259847902606E-2</v>
      </c>
    </row>
    <row r="363" spans="1:5" x14ac:dyDescent="0.2">
      <c r="A363" s="53">
        <v>28399</v>
      </c>
      <c r="B363" s="63">
        <f>VLOOKUP(Table311[[#This Row],[Date]],'DB Details'!$A:$L,12)</f>
        <v>55.4</v>
      </c>
      <c r="C363" s="61">
        <v>5.0120285625136027E-2</v>
      </c>
      <c r="D363" s="61">
        <v>2.185771923568307E-5</v>
      </c>
      <c r="E363" s="61">
        <v>8.7433743543696707E-5</v>
      </c>
    </row>
    <row r="364" spans="1:5" x14ac:dyDescent="0.2">
      <c r="A364" s="53">
        <v>28430</v>
      </c>
      <c r="B364" s="63">
        <f>VLOOKUP(Table311[[#This Row],[Date]],'DB Details'!$A:$L,12)</f>
        <v>56.1</v>
      </c>
      <c r="C364" s="61">
        <v>5.0120285625136027E-2</v>
      </c>
      <c r="D364" s="61">
        <v>2.185771923568307E-5</v>
      </c>
      <c r="E364" s="61">
        <v>8.7433743543696707E-5</v>
      </c>
    </row>
    <row r="365" spans="1:5" x14ac:dyDescent="0.2">
      <c r="A365" s="53">
        <v>28460</v>
      </c>
      <c r="B365" s="63">
        <f>VLOOKUP(Table311[[#This Row],[Date]],'DB Details'!$A:$L,12)</f>
        <v>59.8</v>
      </c>
      <c r="C365" s="61">
        <v>5.0120285625136027E-2</v>
      </c>
      <c r="D365" s="61">
        <v>2.185771923568307E-5</v>
      </c>
      <c r="E365" s="61">
        <v>8.7433743543696707E-5</v>
      </c>
    </row>
    <row r="366" spans="1:5" x14ac:dyDescent="0.2">
      <c r="A366" s="53">
        <v>28491</v>
      </c>
      <c r="B366" s="63">
        <f>VLOOKUP(Table311[[#This Row],[Date]],'DB Details'!$A:$L,12)</f>
        <v>57.4</v>
      </c>
      <c r="C366" s="61">
        <v>4.1170623423679387E-2</v>
      </c>
      <c r="D366" s="61">
        <v>3.191632414415807E-3</v>
      </c>
      <c r="E366" s="61">
        <v>1.282777891271847E-2</v>
      </c>
    </row>
    <row r="367" spans="1:5" x14ac:dyDescent="0.2">
      <c r="A367" s="53">
        <v>28522</v>
      </c>
      <c r="B367" s="63">
        <f>VLOOKUP(Table311[[#This Row],[Date]],'DB Details'!$A:$L,12)</f>
        <v>55.9</v>
      </c>
      <c r="C367" s="61">
        <v>4.1170623423679387E-2</v>
      </c>
      <c r="D367" s="61">
        <v>3.191632414415807E-3</v>
      </c>
      <c r="E367" s="61">
        <v>1.282777891271847E-2</v>
      </c>
    </row>
    <row r="368" spans="1:5" x14ac:dyDescent="0.2">
      <c r="A368" s="53">
        <v>28550</v>
      </c>
      <c r="B368" s="63">
        <f>VLOOKUP(Table311[[#This Row],[Date]],'DB Details'!$A:$L,12)</f>
        <v>55</v>
      </c>
      <c r="C368" s="61">
        <v>4.1170623423679387E-2</v>
      </c>
      <c r="D368" s="61">
        <v>3.191632414415807E-3</v>
      </c>
      <c r="E368" s="61">
        <v>1.282777891271847E-2</v>
      </c>
    </row>
    <row r="369" spans="1:5" x14ac:dyDescent="0.2">
      <c r="A369" s="53">
        <v>28581</v>
      </c>
      <c r="B369" s="63">
        <f>VLOOKUP(Table311[[#This Row],[Date]],'DB Details'!$A:$L,12)</f>
        <v>57.7</v>
      </c>
      <c r="C369" s="61">
        <v>6.078147798838987E-2</v>
      </c>
      <c r="D369" s="61">
        <v>3.8642701877278973E-2</v>
      </c>
      <c r="E369" s="61">
        <v>0.16376340193805031</v>
      </c>
    </row>
    <row r="370" spans="1:5" x14ac:dyDescent="0.2">
      <c r="A370" s="53">
        <v>28611</v>
      </c>
      <c r="B370" s="63">
        <f>VLOOKUP(Table311[[#This Row],[Date]],'DB Details'!$A:$L,12)</f>
        <v>60.2</v>
      </c>
      <c r="C370" s="61">
        <v>6.078147798838987E-2</v>
      </c>
      <c r="D370" s="61">
        <v>3.8642701877278973E-2</v>
      </c>
      <c r="E370" s="61">
        <v>0.16376340193805031</v>
      </c>
    </row>
    <row r="371" spans="1:5" x14ac:dyDescent="0.2">
      <c r="A371" s="53">
        <v>28642</v>
      </c>
      <c r="B371" s="63">
        <f>VLOOKUP(Table311[[#This Row],[Date]],'DB Details'!$A:$L,12)</f>
        <v>60.5</v>
      </c>
      <c r="C371" s="61">
        <v>6.078147798838987E-2</v>
      </c>
      <c r="D371" s="61">
        <v>3.8642701877278973E-2</v>
      </c>
      <c r="E371" s="61">
        <v>0.16376340193805031</v>
      </c>
    </row>
    <row r="372" spans="1:5" x14ac:dyDescent="0.2">
      <c r="A372" s="53">
        <v>28672</v>
      </c>
      <c r="B372" s="63">
        <f>VLOOKUP(Table311[[#This Row],[Date]],'DB Details'!$A:$L,12)</f>
        <v>62.2</v>
      </c>
      <c r="C372" s="61">
        <v>5.2457734219320623E-2</v>
      </c>
      <c r="D372" s="61">
        <v>1.0055171271113E-2</v>
      </c>
      <c r="E372" s="61">
        <v>4.083140069418012E-2</v>
      </c>
    </row>
    <row r="373" spans="1:5" x14ac:dyDescent="0.2">
      <c r="A373" s="53">
        <v>28703</v>
      </c>
      <c r="B373" s="63">
        <f>VLOOKUP(Table311[[#This Row],[Date]],'DB Details'!$A:$L,12)</f>
        <v>60.3</v>
      </c>
      <c r="C373" s="61">
        <v>5.2457734219320623E-2</v>
      </c>
      <c r="D373" s="61">
        <v>1.0055171271113E-2</v>
      </c>
      <c r="E373" s="61">
        <v>4.083140069418012E-2</v>
      </c>
    </row>
    <row r="374" spans="1:5" x14ac:dyDescent="0.2">
      <c r="A374" s="53">
        <v>28734</v>
      </c>
      <c r="B374" s="63">
        <f>VLOOKUP(Table311[[#This Row],[Date]],'DB Details'!$A:$L,12)</f>
        <v>60.5</v>
      </c>
      <c r="C374" s="61">
        <v>5.2457734219320623E-2</v>
      </c>
      <c r="D374" s="61">
        <v>1.0055171271113E-2</v>
      </c>
      <c r="E374" s="61">
        <v>4.083140069418012E-2</v>
      </c>
    </row>
    <row r="375" spans="1:5" x14ac:dyDescent="0.2">
      <c r="A375" s="53">
        <v>28764</v>
      </c>
      <c r="B375" s="63">
        <f>VLOOKUP(Table311[[#This Row],[Date]],'DB Details'!$A:$L,12)</f>
        <v>60.1</v>
      </c>
      <c r="C375" s="61">
        <v>6.6580958826500586E-2</v>
      </c>
      <c r="D375" s="61">
        <v>1.344143063836532E-2</v>
      </c>
      <c r="E375" s="61">
        <v>5.4859501505211787E-2</v>
      </c>
    </row>
    <row r="376" spans="1:5" x14ac:dyDescent="0.2">
      <c r="A376" s="53">
        <v>28795</v>
      </c>
      <c r="B376" s="63">
        <f>VLOOKUP(Table311[[#This Row],[Date]],'DB Details'!$A:$L,12)</f>
        <v>61.3</v>
      </c>
      <c r="C376" s="61">
        <v>6.6580958826500586E-2</v>
      </c>
      <c r="D376" s="61">
        <v>1.344143063836532E-2</v>
      </c>
      <c r="E376" s="61">
        <v>5.4859501505211787E-2</v>
      </c>
    </row>
    <row r="377" spans="1:5" x14ac:dyDescent="0.2">
      <c r="A377" s="53">
        <v>28825</v>
      </c>
      <c r="B377" s="63">
        <f>VLOOKUP(Table311[[#This Row],[Date]],'DB Details'!$A:$L,12)</f>
        <v>59.4</v>
      </c>
      <c r="C377" s="61">
        <v>6.6580958826500586E-2</v>
      </c>
      <c r="D377" s="61">
        <v>1.344143063836532E-2</v>
      </c>
      <c r="E377" s="61">
        <v>5.4859501505211787E-2</v>
      </c>
    </row>
    <row r="378" spans="1:5" x14ac:dyDescent="0.2">
      <c r="A378" s="53">
        <v>28856</v>
      </c>
      <c r="B378" s="63">
        <f>VLOOKUP(Table311[[#This Row],[Date]],'DB Details'!$A:$L,12)</f>
        <v>58.5</v>
      </c>
      <c r="C378" s="61">
        <v>6.509913089167918E-2</v>
      </c>
      <c r="D378" s="61">
        <v>1.797872875968448E-3</v>
      </c>
      <c r="E378" s="61">
        <v>7.2109088409857414E-3</v>
      </c>
    </row>
    <row r="379" spans="1:5" x14ac:dyDescent="0.2">
      <c r="A379" s="53">
        <v>28887</v>
      </c>
      <c r="B379" s="63">
        <f>VLOOKUP(Table311[[#This Row],[Date]],'DB Details'!$A:$L,12)</f>
        <v>58.2</v>
      </c>
      <c r="C379" s="61">
        <v>6.509913089167918E-2</v>
      </c>
      <c r="D379" s="61">
        <v>1.797872875968448E-3</v>
      </c>
      <c r="E379" s="61">
        <v>7.2109088409857414E-3</v>
      </c>
    </row>
    <row r="380" spans="1:5" x14ac:dyDescent="0.2">
      <c r="A380" s="53">
        <v>28915</v>
      </c>
      <c r="B380" s="63">
        <f>VLOOKUP(Table311[[#This Row],[Date]],'DB Details'!$A:$L,12)</f>
        <v>57.7</v>
      </c>
      <c r="C380" s="61">
        <v>6.509913089167918E-2</v>
      </c>
      <c r="D380" s="61">
        <v>1.797872875968448E-3</v>
      </c>
      <c r="E380" s="61">
        <v>7.2109088409857414E-3</v>
      </c>
    </row>
    <row r="381" spans="1:5" x14ac:dyDescent="0.2">
      <c r="A381" s="53">
        <v>28946</v>
      </c>
      <c r="B381" s="63">
        <f>VLOOKUP(Table311[[#This Row],[Date]],'DB Details'!$A:$L,12)</f>
        <v>56.2</v>
      </c>
      <c r="C381" s="61">
        <v>2.6568550627374739E-2</v>
      </c>
      <c r="D381" s="61">
        <v>1.069198313236971E-3</v>
      </c>
      <c r="E381" s="61">
        <v>4.2836572536188999E-3</v>
      </c>
    </row>
    <row r="382" spans="1:5" x14ac:dyDescent="0.2">
      <c r="A382" s="53">
        <v>28976</v>
      </c>
      <c r="B382" s="63">
        <f>VLOOKUP(Table311[[#This Row],[Date]],'DB Details'!$A:$L,12)</f>
        <v>54.4</v>
      </c>
      <c r="C382" s="61">
        <v>2.6568550627374739E-2</v>
      </c>
      <c r="D382" s="61">
        <v>1.069198313236971E-3</v>
      </c>
      <c r="E382" s="61">
        <v>4.2836572536188999E-3</v>
      </c>
    </row>
    <row r="383" spans="1:5" x14ac:dyDescent="0.2">
      <c r="A383" s="53">
        <v>29007</v>
      </c>
      <c r="B383" s="63">
        <f>VLOOKUP(Table311[[#This Row],[Date]],'DB Details'!$A:$L,12)</f>
        <v>52.7</v>
      </c>
      <c r="C383" s="61">
        <v>2.6568550627374739E-2</v>
      </c>
      <c r="D383" s="61">
        <v>1.069198313236971E-3</v>
      </c>
      <c r="E383" s="61">
        <v>4.2836572536188999E-3</v>
      </c>
    </row>
    <row r="384" spans="1:5" x14ac:dyDescent="0.2">
      <c r="A384" s="53">
        <v>29037</v>
      </c>
      <c r="B384" s="63">
        <f>VLOOKUP(Table311[[#This Row],[Date]],'DB Details'!$A:$L,12)</f>
        <v>51.3</v>
      </c>
      <c r="C384" s="61">
        <v>2.3899154129708951E-2</v>
      </c>
      <c r="D384" s="61">
        <v>7.4287146794002048E-3</v>
      </c>
      <c r="E384" s="61">
        <v>3.0047616412103961E-2</v>
      </c>
    </row>
    <row r="385" spans="1:5" x14ac:dyDescent="0.2">
      <c r="A385" s="53">
        <v>29068</v>
      </c>
      <c r="B385" s="63">
        <f>VLOOKUP(Table311[[#This Row],[Date]],'DB Details'!$A:$L,12)</f>
        <v>49.5</v>
      </c>
      <c r="C385" s="61">
        <v>2.3899154129708951E-2</v>
      </c>
      <c r="D385" s="61">
        <v>7.4287146794002048E-3</v>
      </c>
      <c r="E385" s="61">
        <v>3.0047616412103961E-2</v>
      </c>
    </row>
    <row r="386" spans="1:5" x14ac:dyDescent="0.2">
      <c r="A386" s="53">
        <v>29099</v>
      </c>
      <c r="B386" s="63">
        <f>VLOOKUP(Table311[[#This Row],[Date]],'DB Details'!$A:$L,12)</f>
        <v>49.6</v>
      </c>
      <c r="C386" s="61">
        <v>2.3899154129708951E-2</v>
      </c>
      <c r="D386" s="61">
        <v>7.4287146794002048E-3</v>
      </c>
      <c r="E386" s="61">
        <v>3.0047616412103961E-2</v>
      </c>
    </row>
    <row r="387" spans="1:5" x14ac:dyDescent="0.2">
      <c r="A387" s="53">
        <v>29129</v>
      </c>
      <c r="B387" s="63">
        <f>VLOOKUP(Table311[[#This Row],[Date]],'DB Details'!$A:$L,12)</f>
        <v>49</v>
      </c>
      <c r="C387" s="61">
        <v>1.2845576723374779E-2</v>
      </c>
      <c r="D387" s="61">
        <v>2.500750342688359E-3</v>
      </c>
      <c r="E387" s="61">
        <v>1.0040586479814319E-2</v>
      </c>
    </row>
    <row r="388" spans="1:5" x14ac:dyDescent="0.2">
      <c r="A388" s="53">
        <v>29160</v>
      </c>
      <c r="B388" s="63">
        <f>VLOOKUP(Table311[[#This Row],[Date]],'DB Details'!$A:$L,12)</f>
        <v>48</v>
      </c>
      <c r="C388" s="61">
        <v>1.2845576723374779E-2</v>
      </c>
      <c r="D388" s="61">
        <v>2.500750342688359E-3</v>
      </c>
      <c r="E388" s="61">
        <v>1.0040586479814319E-2</v>
      </c>
    </row>
    <row r="389" spans="1:5" x14ac:dyDescent="0.2">
      <c r="A389" s="53">
        <v>29190</v>
      </c>
      <c r="B389" s="63">
        <f>VLOOKUP(Table311[[#This Row],[Date]],'DB Details'!$A:$L,12)</f>
        <v>44.8</v>
      </c>
      <c r="C389" s="61">
        <v>1.2845576723374779E-2</v>
      </c>
      <c r="D389" s="61">
        <v>2.500750342688359E-3</v>
      </c>
      <c r="E389" s="61">
        <v>1.0040586479814319E-2</v>
      </c>
    </row>
    <row r="390" spans="1:5" x14ac:dyDescent="0.2">
      <c r="A390" s="53">
        <v>29221</v>
      </c>
      <c r="B390" s="63">
        <f>VLOOKUP(Table311[[#This Row],[Date]],'DB Details'!$A:$L,12)</f>
        <v>46.2</v>
      </c>
      <c r="C390" s="61">
        <v>1.420775265869138E-2</v>
      </c>
      <c r="D390" s="61">
        <v>3.1451907552622021E-3</v>
      </c>
      <c r="E390" s="61">
        <v>1.264024091996396E-2</v>
      </c>
    </row>
    <row r="391" spans="1:5" x14ac:dyDescent="0.2">
      <c r="A391" s="53">
        <v>29252</v>
      </c>
      <c r="B391" s="63">
        <f>VLOOKUP(Table311[[#This Row],[Date]],'DB Details'!$A:$L,12)</f>
        <v>50.2</v>
      </c>
      <c r="C391" s="61">
        <v>1.420775265869138E-2</v>
      </c>
      <c r="D391" s="61">
        <v>3.1451907552622021E-3</v>
      </c>
      <c r="E391" s="61">
        <v>1.264024091996396E-2</v>
      </c>
    </row>
    <row r="392" spans="1:5" x14ac:dyDescent="0.2">
      <c r="A392" s="53">
        <v>29281</v>
      </c>
      <c r="B392" s="63">
        <f>VLOOKUP(Table311[[#This Row],[Date]],'DB Details'!$A:$L,12)</f>
        <v>43.6</v>
      </c>
      <c r="C392" s="61">
        <v>1.420775265869138E-2</v>
      </c>
      <c r="D392" s="61">
        <v>3.1451907552622021E-3</v>
      </c>
      <c r="E392" s="61">
        <v>1.264024091996396E-2</v>
      </c>
    </row>
    <row r="393" spans="1:5" x14ac:dyDescent="0.2">
      <c r="A393" s="53">
        <v>29312</v>
      </c>
      <c r="B393" s="63">
        <f>VLOOKUP(Table311[[#This Row],[Date]],'DB Details'!$A:$L,12)</f>
        <v>37.4</v>
      </c>
      <c r="C393" s="61">
        <v>-7.7506271295789192E-3</v>
      </c>
      <c r="D393" s="61">
        <v>-2.0604721643770911E-2</v>
      </c>
      <c r="E393" s="61">
        <v>-7.9906370318043152E-2</v>
      </c>
    </row>
    <row r="394" spans="1:5" x14ac:dyDescent="0.2">
      <c r="A394" s="53">
        <v>29342</v>
      </c>
      <c r="B394" s="63">
        <f>VLOOKUP(Table311[[#This Row],[Date]],'DB Details'!$A:$L,12)</f>
        <v>29.4</v>
      </c>
      <c r="C394" s="61">
        <v>-7.7506271295789192E-3</v>
      </c>
      <c r="D394" s="61">
        <v>-2.0604721643770911E-2</v>
      </c>
      <c r="E394" s="61">
        <v>-7.9906370318043152E-2</v>
      </c>
    </row>
    <row r="395" spans="1:5" x14ac:dyDescent="0.2">
      <c r="A395" s="53">
        <v>29373</v>
      </c>
      <c r="B395" s="63">
        <f>VLOOKUP(Table311[[#This Row],[Date]],'DB Details'!$A:$L,12)</f>
        <v>30.3</v>
      </c>
      <c r="C395" s="61">
        <v>-7.7506271295789192E-3</v>
      </c>
      <c r="D395" s="61">
        <v>-2.0604721643770911E-2</v>
      </c>
      <c r="E395" s="61">
        <v>-7.9906370318043152E-2</v>
      </c>
    </row>
    <row r="396" spans="1:5" x14ac:dyDescent="0.2">
      <c r="A396" s="53">
        <v>29403</v>
      </c>
      <c r="B396" s="63">
        <f>VLOOKUP(Table311[[#This Row],[Date]],'DB Details'!$A:$L,12)</f>
        <v>35</v>
      </c>
      <c r="C396" s="61">
        <v>-1.6237974306972859E-2</v>
      </c>
      <c r="D396" s="61">
        <v>-1.188471173007907E-3</v>
      </c>
      <c r="E396" s="61">
        <v>-4.745416622351839E-3</v>
      </c>
    </row>
    <row r="397" spans="1:5" x14ac:dyDescent="0.2">
      <c r="A397" s="53">
        <v>29434</v>
      </c>
      <c r="B397" s="63">
        <f>VLOOKUP(Table311[[#This Row],[Date]],'DB Details'!$A:$L,12)</f>
        <v>45.5</v>
      </c>
      <c r="C397" s="61">
        <v>-1.6237974306972859E-2</v>
      </c>
      <c r="D397" s="61">
        <v>-1.188471173007907E-3</v>
      </c>
      <c r="E397" s="61">
        <v>-4.745416622351839E-3</v>
      </c>
    </row>
    <row r="398" spans="1:5" x14ac:dyDescent="0.2">
      <c r="A398" s="53">
        <v>29465</v>
      </c>
      <c r="B398" s="63">
        <f>VLOOKUP(Table311[[#This Row],[Date]],'DB Details'!$A:$L,12)</f>
        <v>50.1</v>
      </c>
      <c r="C398" s="61">
        <v>-1.6237974306972859E-2</v>
      </c>
      <c r="D398" s="61">
        <v>-1.188471173007907E-3</v>
      </c>
      <c r="E398" s="61">
        <v>-4.745416622351839E-3</v>
      </c>
    </row>
    <row r="399" spans="1:5" x14ac:dyDescent="0.2">
      <c r="A399" s="53">
        <v>29495</v>
      </c>
      <c r="B399" s="63">
        <f>VLOOKUP(Table311[[#This Row],[Date]],'DB Details'!$A:$L,12)</f>
        <v>55.5</v>
      </c>
      <c r="C399" s="61">
        <v>-3.9131615354252831E-4</v>
      </c>
      <c r="D399" s="61">
        <v>1.8649256052742209E-2</v>
      </c>
      <c r="E399" s="61">
        <v>7.6709858133567455E-2</v>
      </c>
    </row>
    <row r="400" spans="1:5" x14ac:dyDescent="0.2">
      <c r="A400" s="53">
        <v>29526</v>
      </c>
      <c r="B400" s="63">
        <f>VLOOKUP(Table311[[#This Row],[Date]],'DB Details'!$A:$L,12)</f>
        <v>58.2</v>
      </c>
      <c r="C400" s="61">
        <v>-3.9131615354252831E-4</v>
      </c>
      <c r="D400" s="61">
        <v>1.8649256052742209E-2</v>
      </c>
      <c r="E400" s="61">
        <v>7.6709858133567455E-2</v>
      </c>
    </row>
    <row r="401" spans="1:5" x14ac:dyDescent="0.2">
      <c r="A401" s="53">
        <v>29556</v>
      </c>
      <c r="B401" s="63">
        <f>VLOOKUP(Table311[[#This Row],[Date]],'DB Details'!$A:$L,12)</f>
        <v>53</v>
      </c>
      <c r="C401" s="61">
        <v>-3.9131615354252831E-4</v>
      </c>
      <c r="D401" s="61">
        <v>1.8649256052742209E-2</v>
      </c>
      <c r="E401" s="61">
        <v>7.6709858133567455E-2</v>
      </c>
    </row>
    <row r="402" spans="1:5" x14ac:dyDescent="0.2">
      <c r="A402" s="53">
        <v>29587</v>
      </c>
      <c r="B402" s="63">
        <f>VLOOKUP(Table311[[#This Row],[Date]],'DB Details'!$A:$L,12)</f>
        <v>49.2</v>
      </c>
      <c r="C402" s="61">
        <v>1.5999797720674402E-2</v>
      </c>
      <c r="D402" s="61">
        <v>1.959429460935417E-2</v>
      </c>
      <c r="E402" s="61">
        <v>8.0711035982251156E-2</v>
      </c>
    </row>
    <row r="403" spans="1:5" x14ac:dyDescent="0.2">
      <c r="A403" s="53">
        <v>29618</v>
      </c>
      <c r="B403" s="63">
        <f>VLOOKUP(Table311[[#This Row],[Date]],'DB Details'!$A:$L,12)</f>
        <v>48.8</v>
      </c>
      <c r="C403" s="61">
        <v>1.5999797720674402E-2</v>
      </c>
      <c r="D403" s="61">
        <v>1.959429460935417E-2</v>
      </c>
      <c r="E403" s="61">
        <v>8.0711035982251156E-2</v>
      </c>
    </row>
    <row r="404" spans="1:5" x14ac:dyDescent="0.2">
      <c r="A404" s="53">
        <v>29646</v>
      </c>
      <c r="B404" s="63">
        <f>VLOOKUP(Table311[[#This Row],[Date]],'DB Details'!$A:$L,12)</f>
        <v>49.6</v>
      </c>
      <c r="C404" s="61">
        <v>1.5999797720674402E-2</v>
      </c>
      <c r="D404" s="61">
        <v>1.959429460935417E-2</v>
      </c>
      <c r="E404" s="61">
        <v>8.0711035982251156E-2</v>
      </c>
    </row>
    <row r="405" spans="1:5" x14ac:dyDescent="0.2">
      <c r="A405" s="53">
        <v>29677</v>
      </c>
      <c r="B405" s="63">
        <f>VLOOKUP(Table311[[#This Row],[Date]],'DB Details'!$A:$L,12)</f>
        <v>51.6</v>
      </c>
      <c r="C405" s="61">
        <v>2.968700707322398E-2</v>
      </c>
      <c r="D405" s="61">
        <v>-7.4106361293506404E-3</v>
      </c>
      <c r="E405" s="61">
        <v>-2.9314664229681871E-2</v>
      </c>
    </row>
    <row r="406" spans="1:5" x14ac:dyDescent="0.2">
      <c r="A406" s="53">
        <v>29707</v>
      </c>
      <c r="B406" s="63">
        <f>VLOOKUP(Table311[[#This Row],[Date]],'DB Details'!$A:$L,12)</f>
        <v>53.5</v>
      </c>
      <c r="C406" s="61">
        <v>2.968700707322398E-2</v>
      </c>
      <c r="D406" s="61">
        <v>-7.4106361293506404E-3</v>
      </c>
      <c r="E406" s="61">
        <v>-2.9314664229681871E-2</v>
      </c>
    </row>
    <row r="407" spans="1:5" x14ac:dyDescent="0.2">
      <c r="A407" s="53">
        <v>29738</v>
      </c>
      <c r="B407" s="63">
        <f>VLOOKUP(Table311[[#This Row],[Date]],'DB Details'!$A:$L,12)</f>
        <v>50.7</v>
      </c>
      <c r="C407" s="61">
        <v>2.968700707322398E-2</v>
      </c>
      <c r="D407" s="61">
        <v>-7.4106361293506404E-3</v>
      </c>
      <c r="E407" s="61">
        <v>-2.9314664229681871E-2</v>
      </c>
    </row>
    <row r="408" spans="1:5" x14ac:dyDescent="0.2">
      <c r="A408" s="53">
        <v>29768</v>
      </c>
      <c r="B408" s="63">
        <f>VLOOKUP(Table311[[#This Row],[Date]],'DB Details'!$A:$L,12)</f>
        <v>46.7</v>
      </c>
      <c r="C408" s="61">
        <v>4.3257650212562768E-2</v>
      </c>
      <c r="D408" s="61">
        <v>1.1975252102180129E-2</v>
      </c>
      <c r="E408" s="61">
        <v>4.8768338275421819E-2</v>
      </c>
    </row>
    <row r="409" spans="1:5" x14ac:dyDescent="0.2">
      <c r="A409" s="53">
        <v>29799</v>
      </c>
      <c r="B409" s="63">
        <f>VLOOKUP(Table311[[#This Row],[Date]],'DB Details'!$A:$L,12)</f>
        <v>48.3</v>
      </c>
      <c r="C409" s="61">
        <v>4.3257650212562768E-2</v>
      </c>
      <c r="D409" s="61">
        <v>1.1975252102180129E-2</v>
      </c>
      <c r="E409" s="61">
        <v>4.8768338275421819E-2</v>
      </c>
    </row>
    <row r="410" spans="1:5" x14ac:dyDescent="0.2">
      <c r="A410" s="53">
        <v>29830</v>
      </c>
      <c r="B410" s="63">
        <f>VLOOKUP(Table311[[#This Row],[Date]],'DB Details'!$A:$L,12)</f>
        <v>42.5</v>
      </c>
      <c r="C410" s="61">
        <v>4.3257650212562768E-2</v>
      </c>
      <c r="D410" s="61">
        <v>1.1975252102180129E-2</v>
      </c>
      <c r="E410" s="61">
        <v>4.8768338275421819E-2</v>
      </c>
    </row>
    <row r="411" spans="1:5" x14ac:dyDescent="0.2">
      <c r="A411" s="53">
        <v>29860</v>
      </c>
      <c r="B411" s="63">
        <f>VLOOKUP(Table311[[#This Row],[Date]],'DB Details'!$A:$L,12)</f>
        <v>40</v>
      </c>
      <c r="C411" s="61">
        <v>1.2999011572913281E-2</v>
      </c>
      <c r="D411" s="61">
        <v>-1.0895640870053E-2</v>
      </c>
      <c r="E411" s="61">
        <v>-4.2875433350734522E-2</v>
      </c>
    </row>
    <row r="412" spans="1:5" x14ac:dyDescent="0.2">
      <c r="A412" s="53">
        <v>29891</v>
      </c>
      <c r="B412" s="63">
        <f>VLOOKUP(Table311[[#This Row],[Date]],'DB Details'!$A:$L,12)</f>
        <v>36.1</v>
      </c>
      <c r="C412" s="61">
        <v>1.2999011572913281E-2</v>
      </c>
      <c r="D412" s="61">
        <v>-1.0895640870053E-2</v>
      </c>
      <c r="E412" s="61">
        <v>-4.2875433350734522E-2</v>
      </c>
    </row>
    <row r="413" spans="1:5" x14ac:dyDescent="0.2">
      <c r="A413" s="53">
        <v>29921</v>
      </c>
      <c r="B413" s="63">
        <f>VLOOKUP(Table311[[#This Row],[Date]],'DB Details'!$A:$L,12)</f>
        <v>37.799999999999997</v>
      </c>
      <c r="C413" s="61">
        <v>1.2999011572913281E-2</v>
      </c>
      <c r="D413" s="61">
        <v>-1.0895640870053E-2</v>
      </c>
      <c r="E413" s="61">
        <v>-4.2875433350734522E-2</v>
      </c>
    </row>
    <row r="414" spans="1:5" x14ac:dyDescent="0.2">
      <c r="A414" s="53">
        <v>29952</v>
      </c>
      <c r="B414" s="63">
        <f>VLOOKUP(Table311[[#This Row],[Date]],'DB Details'!$A:$L,12)</f>
        <v>38.200000000000003</v>
      </c>
      <c r="C414" s="61">
        <v>-2.1903489824850589E-2</v>
      </c>
      <c r="D414" s="61">
        <v>-1.5535444794338851E-2</v>
      </c>
      <c r="E414" s="61">
        <v>-6.0708618578961808E-2</v>
      </c>
    </row>
    <row r="415" spans="1:5" x14ac:dyDescent="0.2">
      <c r="A415" s="53">
        <v>29983</v>
      </c>
      <c r="B415" s="63">
        <f>VLOOKUP(Table311[[#This Row],[Date]],'DB Details'!$A:$L,12)</f>
        <v>38.299999999999997</v>
      </c>
      <c r="C415" s="61">
        <v>-2.1903489824850589E-2</v>
      </c>
      <c r="D415" s="61">
        <v>-1.5535444794338851E-2</v>
      </c>
      <c r="E415" s="61">
        <v>-6.0708618578961808E-2</v>
      </c>
    </row>
    <row r="416" spans="1:5" x14ac:dyDescent="0.2">
      <c r="A416" s="53">
        <v>30011</v>
      </c>
      <c r="B416" s="63">
        <f>VLOOKUP(Table311[[#This Row],[Date]],'DB Details'!$A:$L,12)</f>
        <v>36.799999999999997</v>
      </c>
      <c r="C416" s="61">
        <v>-2.1903489824850589E-2</v>
      </c>
      <c r="D416" s="61">
        <v>-1.5535444794338851E-2</v>
      </c>
      <c r="E416" s="61">
        <v>-6.0708618578961808E-2</v>
      </c>
    </row>
    <row r="417" spans="1:5" x14ac:dyDescent="0.2">
      <c r="A417" s="53">
        <v>30042</v>
      </c>
      <c r="B417" s="63">
        <f>VLOOKUP(Table311[[#This Row],[Date]],'DB Details'!$A:$L,12)</f>
        <v>37.799999999999997</v>
      </c>
      <c r="C417" s="61">
        <v>-1.0105681465743289E-2</v>
      </c>
      <c r="D417" s="61">
        <v>4.5619851533253864E-3</v>
      </c>
      <c r="E417" s="61">
        <v>1.8373191068485228E-2</v>
      </c>
    </row>
    <row r="418" spans="1:5" x14ac:dyDescent="0.2">
      <c r="A418" s="53">
        <v>30072</v>
      </c>
      <c r="B418" s="63">
        <f>VLOOKUP(Table311[[#This Row],[Date]],'DB Details'!$A:$L,12)</f>
        <v>35.5</v>
      </c>
      <c r="C418" s="61">
        <v>-1.0105681465743289E-2</v>
      </c>
      <c r="D418" s="61">
        <v>4.5619851533253864E-3</v>
      </c>
      <c r="E418" s="61">
        <v>1.8373191068485228E-2</v>
      </c>
    </row>
    <row r="419" spans="1:5" x14ac:dyDescent="0.2">
      <c r="A419" s="53">
        <v>30103</v>
      </c>
      <c r="B419" s="63">
        <f>VLOOKUP(Table311[[#This Row],[Date]],'DB Details'!$A:$L,12)</f>
        <v>38.299999999999997</v>
      </c>
      <c r="C419" s="61">
        <v>-1.0105681465743289E-2</v>
      </c>
      <c r="D419" s="61">
        <v>4.5619851533253864E-3</v>
      </c>
      <c r="E419" s="61">
        <v>1.8373191068485228E-2</v>
      </c>
    </row>
    <row r="420" spans="1:5" x14ac:dyDescent="0.2">
      <c r="A420" s="53">
        <v>30133</v>
      </c>
      <c r="B420" s="63">
        <f>VLOOKUP(Table311[[#This Row],[Date]],'DB Details'!$A:$L,12)</f>
        <v>38.4</v>
      </c>
      <c r="C420" s="61">
        <v>-2.5559214328054209E-2</v>
      </c>
      <c r="D420" s="61">
        <v>-3.82299274214082E-3</v>
      </c>
      <c r="E420" s="61">
        <v>-1.5204502610256521E-2</v>
      </c>
    </row>
    <row r="421" spans="1:5" x14ac:dyDescent="0.2">
      <c r="A421" s="53">
        <v>30164</v>
      </c>
      <c r="B421" s="63">
        <f>VLOOKUP(Table311[[#This Row],[Date]],'DB Details'!$A:$L,12)</f>
        <v>38.299999999999997</v>
      </c>
      <c r="C421" s="61">
        <v>-2.5559214328054209E-2</v>
      </c>
      <c r="D421" s="61">
        <v>-3.82299274214082E-3</v>
      </c>
      <c r="E421" s="61">
        <v>-1.5204502610256521E-2</v>
      </c>
    </row>
    <row r="422" spans="1:5" x14ac:dyDescent="0.2">
      <c r="A422" s="53">
        <v>30195</v>
      </c>
      <c r="B422" s="63">
        <f>VLOOKUP(Table311[[#This Row],[Date]],'DB Details'!$A:$L,12)</f>
        <v>38.799999999999997</v>
      </c>
      <c r="C422" s="61">
        <v>-2.5559214328054209E-2</v>
      </c>
      <c r="D422" s="61">
        <v>-3.82299274214082E-3</v>
      </c>
      <c r="E422" s="61">
        <v>-1.5204502610256521E-2</v>
      </c>
    </row>
    <row r="423" spans="1:5" x14ac:dyDescent="0.2">
      <c r="A423" s="53">
        <v>30225</v>
      </c>
      <c r="B423" s="63">
        <f>VLOOKUP(Table311[[#This Row],[Date]],'DB Details'!$A:$L,12)</f>
        <v>39.4</v>
      </c>
      <c r="C423" s="61">
        <v>-1.443156178740442E-2</v>
      </c>
      <c r="D423" s="61">
        <v>3.9946273878294482E-4</v>
      </c>
      <c r="E423" s="61">
        <v>1.5988086330049891E-3</v>
      </c>
    </row>
    <row r="424" spans="1:5" x14ac:dyDescent="0.2">
      <c r="A424" s="53">
        <v>30256</v>
      </c>
      <c r="B424" s="63">
        <f>VLOOKUP(Table311[[#This Row],[Date]],'DB Details'!$A:$L,12)</f>
        <v>39.200000000000003</v>
      </c>
      <c r="C424" s="61">
        <v>-1.443156178740442E-2</v>
      </c>
      <c r="D424" s="61">
        <v>3.9946273878294482E-4</v>
      </c>
      <c r="E424" s="61">
        <v>1.5988086330049891E-3</v>
      </c>
    </row>
    <row r="425" spans="1:5" x14ac:dyDescent="0.2">
      <c r="A425" s="53">
        <v>30286</v>
      </c>
      <c r="B425" s="63">
        <f>VLOOKUP(Table311[[#This Row],[Date]],'DB Details'!$A:$L,12)</f>
        <v>42.8</v>
      </c>
      <c r="C425" s="61">
        <v>-1.443156178740442E-2</v>
      </c>
      <c r="D425" s="61">
        <v>3.9946273878294482E-4</v>
      </c>
      <c r="E425" s="61">
        <v>1.5988086330049891E-3</v>
      </c>
    </row>
    <row r="426" spans="1:5" x14ac:dyDescent="0.2">
      <c r="A426" s="53">
        <v>30317</v>
      </c>
      <c r="B426" s="63">
        <f>VLOOKUP(Table311[[#This Row],[Date]],'DB Details'!$A:$L,12)</f>
        <v>46</v>
      </c>
      <c r="C426" s="61">
        <v>1.431455577415857E-2</v>
      </c>
      <c r="D426" s="61">
        <v>1.317847576348375E-2</v>
      </c>
      <c r="E426" s="61">
        <v>5.3765121497418862E-2</v>
      </c>
    </row>
    <row r="427" spans="1:5" x14ac:dyDescent="0.2">
      <c r="A427" s="53">
        <v>30348</v>
      </c>
      <c r="B427" s="63">
        <f>VLOOKUP(Table311[[#This Row],[Date]],'DB Details'!$A:$L,12)</f>
        <v>54.4</v>
      </c>
      <c r="C427" s="61">
        <v>1.431455577415857E-2</v>
      </c>
      <c r="D427" s="61">
        <v>1.317847576348375E-2</v>
      </c>
      <c r="E427" s="61">
        <v>5.3765121497418862E-2</v>
      </c>
    </row>
    <row r="428" spans="1:5" x14ac:dyDescent="0.2">
      <c r="A428" s="53">
        <v>30376</v>
      </c>
      <c r="B428" s="63">
        <f>VLOOKUP(Table311[[#This Row],[Date]],'DB Details'!$A:$L,12)</f>
        <v>53.9</v>
      </c>
      <c r="C428" s="61">
        <v>1.431455577415857E-2</v>
      </c>
      <c r="D428" s="61">
        <v>1.317847576348375E-2</v>
      </c>
      <c r="E428" s="61">
        <v>5.3765121497418862E-2</v>
      </c>
    </row>
    <row r="429" spans="1:5" x14ac:dyDescent="0.2">
      <c r="A429" s="53">
        <v>30407</v>
      </c>
      <c r="B429" s="63">
        <f>VLOOKUP(Table311[[#This Row],[Date]],'DB Details'!$A:$L,12)</f>
        <v>54.2</v>
      </c>
      <c r="C429" s="61">
        <v>3.2685328840770238E-2</v>
      </c>
      <c r="D429" s="61">
        <v>2.275612439301274E-2</v>
      </c>
      <c r="E429" s="61">
        <v>9.4178949150713009E-2</v>
      </c>
    </row>
    <row r="430" spans="1:5" x14ac:dyDescent="0.2">
      <c r="A430" s="53">
        <v>30437</v>
      </c>
      <c r="B430" s="63">
        <f>VLOOKUP(Table311[[#This Row],[Date]],'DB Details'!$A:$L,12)</f>
        <v>56.1</v>
      </c>
      <c r="C430" s="61">
        <v>3.2685328840770238E-2</v>
      </c>
      <c r="D430" s="61">
        <v>2.275612439301274E-2</v>
      </c>
      <c r="E430" s="61">
        <v>9.4178949150713009E-2</v>
      </c>
    </row>
    <row r="431" spans="1:5" x14ac:dyDescent="0.2">
      <c r="A431" s="53">
        <v>30468</v>
      </c>
      <c r="B431" s="63">
        <f>VLOOKUP(Table311[[#This Row],[Date]],'DB Details'!$A:$L,12)</f>
        <v>57.5</v>
      </c>
      <c r="C431" s="61">
        <v>3.2685328840770238E-2</v>
      </c>
      <c r="D431" s="61">
        <v>2.275612439301274E-2</v>
      </c>
      <c r="E431" s="61">
        <v>9.4178949150713009E-2</v>
      </c>
    </row>
    <row r="432" spans="1:5" x14ac:dyDescent="0.2">
      <c r="A432" s="53">
        <v>30498</v>
      </c>
      <c r="B432" s="63">
        <f>VLOOKUP(Table311[[#This Row],[Date]],'DB Details'!$A:$L,12)</f>
        <v>63.6</v>
      </c>
      <c r="C432" s="61">
        <v>5.7371696845111453E-2</v>
      </c>
      <c r="D432" s="61">
        <v>1.9990642943219668E-2</v>
      </c>
      <c r="E432" s="61">
        <v>8.239244141250035E-2</v>
      </c>
    </row>
    <row r="433" spans="1:5" x14ac:dyDescent="0.2">
      <c r="A433" s="53">
        <v>30529</v>
      </c>
      <c r="B433" s="63">
        <f>VLOOKUP(Table311[[#This Row],[Date]],'DB Details'!$A:$L,12)</f>
        <v>63.1</v>
      </c>
      <c r="C433" s="61">
        <v>5.7371696845111453E-2</v>
      </c>
      <c r="D433" s="61">
        <v>1.9990642943219668E-2</v>
      </c>
      <c r="E433" s="61">
        <v>8.239244141250035E-2</v>
      </c>
    </row>
    <row r="434" spans="1:5" x14ac:dyDescent="0.2">
      <c r="A434" s="53">
        <v>30560</v>
      </c>
      <c r="B434" s="63">
        <f>VLOOKUP(Table311[[#This Row],[Date]],'DB Details'!$A:$L,12)</f>
        <v>62.5</v>
      </c>
      <c r="C434" s="61">
        <v>5.7371696845111453E-2</v>
      </c>
      <c r="D434" s="61">
        <v>1.9990642943219668E-2</v>
      </c>
      <c r="E434" s="61">
        <v>8.239244141250035E-2</v>
      </c>
    </row>
    <row r="435" spans="1:5" x14ac:dyDescent="0.2">
      <c r="A435" s="53">
        <v>30590</v>
      </c>
      <c r="B435" s="63">
        <f>VLOOKUP(Table311[[#This Row],[Date]],'DB Details'!$A:$L,12)</f>
        <v>64.400000000000006</v>
      </c>
      <c r="C435" s="61">
        <v>7.8999749811109563E-2</v>
      </c>
      <c r="D435" s="61">
        <v>2.0862174793425631E-2</v>
      </c>
      <c r="E435" s="61">
        <v>8.609659002729031E-2</v>
      </c>
    </row>
    <row r="436" spans="1:5" x14ac:dyDescent="0.2">
      <c r="A436" s="53">
        <v>30621</v>
      </c>
      <c r="B436" s="63">
        <f>VLOOKUP(Table311[[#This Row],[Date]],'DB Details'!$A:$L,12)</f>
        <v>66</v>
      </c>
      <c r="C436" s="61">
        <v>7.8999749811109563E-2</v>
      </c>
      <c r="D436" s="61">
        <v>2.0862174793425631E-2</v>
      </c>
      <c r="E436" s="61">
        <v>8.609659002729031E-2</v>
      </c>
    </row>
    <row r="437" spans="1:5" x14ac:dyDescent="0.2">
      <c r="A437" s="53">
        <v>30651</v>
      </c>
      <c r="B437" s="63">
        <f>VLOOKUP(Table311[[#This Row],[Date]],'DB Details'!$A:$L,12)</f>
        <v>69.900000000000006</v>
      </c>
      <c r="C437" s="61">
        <v>7.8999749811109563E-2</v>
      </c>
      <c r="D437" s="61">
        <v>2.0862174793425631E-2</v>
      </c>
      <c r="E437" s="61">
        <v>8.609659002729031E-2</v>
      </c>
    </row>
    <row r="438" spans="1:5" x14ac:dyDescent="0.2">
      <c r="A438" s="53">
        <v>30682</v>
      </c>
      <c r="B438" s="63">
        <f>VLOOKUP(Table311[[#This Row],[Date]],'DB Details'!$A:$L,12)</f>
        <v>60.5</v>
      </c>
      <c r="C438" s="61">
        <v>8.5782754622195131E-2</v>
      </c>
      <c r="D438" s="61">
        <v>1.9547702889620849E-2</v>
      </c>
      <c r="E438" s="61">
        <v>8.0513511399357363E-2</v>
      </c>
    </row>
    <row r="439" spans="1:5" x14ac:dyDescent="0.2">
      <c r="A439" s="53">
        <v>30713</v>
      </c>
      <c r="B439" s="63">
        <f>VLOOKUP(Table311[[#This Row],[Date]],'DB Details'!$A:$L,12)</f>
        <v>61.3</v>
      </c>
      <c r="C439" s="61">
        <v>8.5782754622195131E-2</v>
      </c>
      <c r="D439" s="61">
        <v>1.9547702889620849E-2</v>
      </c>
      <c r="E439" s="61">
        <v>8.0513511399357363E-2</v>
      </c>
    </row>
    <row r="440" spans="1:5" x14ac:dyDescent="0.2">
      <c r="A440" s="53">
        <v>30742</v>
      </c>
      <c r="B440" s="63">
        <f>VLOOKUP(Table311[[#This Row],[Date]],'DB Details'!$A:$L,12)</f>
        <v>58.9</v>
      </c>
      <c r="C440" s="61">
        <v>8.5782754622195131E-2</v>
      </c>
      <c r="D440" s="61">
        <v>1.9547702889620849E-2</v>
      </c>
      <c r="E440" s="61">
        <v>8.0513511399357363E-2</v>
      </c>
    </row>
    <row r="441" spans="1:5" x14ac:dyDescent="0.2">
      <c r="A441" s="53">
        <v>30773</v>
      </c>
      <c r="B441" s="63">
        <f>VLOOKUP(Table311[[#This Row],[Date]],'DB Details'!$A:$L,12)</f>
        <v>61</v>
      </c>
      <c r="C441" s="61">
        <v>7.9966966754093649E-2</v>
      </c>
      <c r="D441" s="61">
        <v>1.7277926627437559E-2</v>
      </c>
      <c r="E441" s="61">
        <v>7.0923587812259603E-2</v>
      </c>
    </row>
    <row r="442" spans="1:5" x14ac:dyDescent="0.2">
      <c r="A442" s="53">
        <v>30803</v>
      </c>
      <c r="B442" s="63">
        <f>VLOOKUP(Table311[[#This Row],[Date]],'DB Details'!$A:$L,12)</f>
        <v>58.6</v>
      </c>
      <c r="C442" s="61">
        <v>7.9966966754093649E-2</v>
      </c>
      <c r="D442" s="61">
        <v>1.7277926627437559E-2</v>
      </c>
      <c r="E442" s="61">
        <v>7.0923587812259603E-2</v>
      </c>
    </row>
    <row r="443" spans="1:5" x14ac:dyDescent="0.2">
      <c r="A443" s="53">
        <v>30834</v>
      </c>
      <c r="B443" s="63">
        <f>VLOOKUP(Table311[[#This Row],[Date]],'DB Details'!$A:$L,12)</f>
        <v>58.1</v>
      </c>
      <c r="C443" s="61">
        <v>7.9966966754093649E-2</v>
      </c>
      <c r="D443" s="61">
        <v>1.7277926627437559E-2</v>
      </c>
      <c r="E443" s="61">
        <v>7.0923587812259603E-2</v>
      </c>
    </row>
    <row r="444" spans="1:5" x14ac:dyDescent="0.2">
      <c r="A444" s="53">
        <v>30864</v>
      </c>
      <c r="B444" s="63">
        <f>VLOOKUP(Table311[[#This Row],[Date]],'DB Details'!$A:$L,12)</f>
        <v>56.1</v>
      </c>
      <c r="C444" s="61">
        <v>6.9008370834181168E-2</v>
      </c>
      <c r="D444" s="61">
        <v>9.64063628357004E-3</v>
      </c>
      <c r="E444" s="61">
        <v>3.9123789055161673E-2</v>
      </c>
    </row>
    <row r="445" spans="1:5" x14ac:dyDescent="0.2">
      <c r="A445" s="53">
        <v>30895</v>
      </c>
      <c r="B445" s="63">
        <f>VLOOKUP(Table311[[#This Row],[Date]],'DB Details'!$A:$L,12)</f>
        <v>53</v>
      </c>
      <c r="C445" s="61">
        <v>6.9008370834181168E-2</v>
      </c>
      <c r="D445" s="61">
        <v>9.64063628357004E-3</v>
      </c>
      <c r="E445" s="61">
        <v>3.9123789055161673E-2</v>
      </c>
    </row>
    <row r="446" spans="1:5" x14ac:dyDescent="0.2">
      <c r="A446" s="53">
        <v>30926</v>
      </c>
      <c r="B446" s="63">
        <f>VLOOKUP(Table311[[#This Row],[Date]],'DB Details'!$A:$L,12)</f>
        <v>50</v>
      </c>
      <c r="C446" s="61">
        <v>6.9008370834181168E-2</v>
      </c>
      <c r="D446" s="61">
        <v>9.64063628357004E-3</v>
      </c>
      <c r="E446" s="61">
        <v>3.9123789055161673E-2</v>
      </c>
    </row>
    <row r="447" spans="1:5" x14ac:dyDescent="0.2">
      <c r="A447" s="53">
        <v>30956</v>
      </c>
      <c r="B447" s="63">
        <f>VLOOKUP(Table311[[#This Row],[Date]],'DB Details'!$A:$L,12)</f>
        <v>50.8</v>
      </c>
      <c r="C447" s="61">
        <v>5.5757994618356933E-2</v>
      </c>
      <c r="D447" s="61">
        <v>8.208571463863279E-3</v>
      </c>
      <c r="E447" s="61">
        <v>3.3240786663843558E-2</v>
      </c>
    </row>
    <row r="448" spans="1:5" x14ac:dyDescent="0.2">
      <c r="A448" s="53">
        <v>30987</v>
      </c>
      <c r="B448" s="63">
        <f>VLOOKUP(Table311[[#This Row],[Date]],'DB Details'!$A:$L,12)</f>
        <v>50.3</v>
      </c>
      <c r="C448" s="61">
        <v>5.5757994618356933E-2</v>
      </c>
      <c r="D448" s="61">
        <v>8.208571463863279E-3</v>
      </c>
      <c r="E448" s="61">
        <v>3.3240786663843558E-2</v>
      </c>
    </row>
    <row r="449" spans="1:5" x14ac:dyDescent="0.2">
      <c r="A449" s="53">
        <v>31017</v>
      </c>
      <c r="B449" s="63">
        <f>VLOOKUP(Table311[[#This Row],[Date]],'DB Details'!$A:$L,12)</f>
        <v>50.6</v>
      </c>
      <c r="C449" s="61">
        <v>5.5757994618356933E-2</v>
      </c>
      <c r="D449" s="61">
        <v>8.208571463863279E-3</v>
      </c>
      <c r="E449" s="61">
        <v>3.3240786663843558E-2</v>
      </c>
    </row>
    <row r="450" spans="1:5" x14ac:dyDescent="0.2">
      <c r="A450" s="53">
        <v>31048</v>
      </c>
      <c r="B450" s="63">
        <f>VLOOKUP(Table311[[#This Row],[Date]],'DB Details'!$A:$L,12)</f>
        <v>50.3</v>
      </c>
      <c r="C450" s="61">
        <v>4.5550933893434779E-2</v>
      </c>
      <c r="D450" s="61">
        <v>9.6907230055981904E-3</v>
      </c>
      <c r="E450" s="61">
        <v>3.9330001743275167E-2</v>
      </c>
    </row>
    <row r="451" spans="1:5" x14ac:dyDescent="0.2">
      <c r="A451" s="53">
        <v>31079</v>
      </c>
      <c r="B451" s="63">
        <f>VLOOKUP(Table311[[#This Row],[Date]],'DB Details'!$A:$L,12)</f>
        <v>49.9</v>
      </c>
      <c r="C451" s="61">
        <v>4.5550933893434779E-2</v>
      </c>
      <c r="D451" s="61">
        <v>9.6907230055981904E-3</v>
      </c>
      <c r="E451" s="61">
        <v>3.9330001743275167E-2</v>
      </c>
    </row>
    <row r="452" spans="1:5" x14ac:dyDescent="0.2">
      <c r="A452" s="53">
        <v>31107</v>
      </c>
      <c r="B452" s="63">
        <f>VLOOKUP(Table311[[#This Row],[Date]],'DB Details'!$A:$L,12)</f>
        <v>47.8</v>
      </c>
      <c r="C452" s="61">
        <v>4.5550933893434779E-2</v>
      </c>
      <c r="D452" s="61">
        <v>9.6907230055981904E-3</v>
      </c>
      <c r="E452" s="61">
        <v>3.9330001743275167E-2</v>
      </c>
    </row>
    <row r="453" spans="1:5" x14ac:dyDescent="0.2">
      <c r="A453" s="53">
        <v>31138</v>
      </c>
      <c r="B453" s="63">
        <f>VLOOKUP(Table311[[#This Row],[Date]],'DB Details'!$A:$L,12)</f>
        <v>48.2</v>
      </c>
      <c r="C453" s="61">
        <v>3.6842175046639142E-2</v>
      </c>
      <c r="D453" s="61">
        <v>8.8046635314193416E-3</v>
      </c>
      <c r="E453" s="61">
        <v>3.5686522958785938E-2</v>
      </c>
    </row>
    <row r="454" spans="1:5" x14ac:dyDescent="0.2">
      <c r="A454" s="53">
        <v>31168</v>
      </c>
      <c r="B454" s="63">
        <f>VLOOKUP(Table311[[#This Row],[Date]],'DB Details'!$A:$L,12)</f>
        <v>47.1</v>
      </c>
      <c r="C454" s="61">
        <v>3.6842175046639142E-2</v>
      </c>
      <c r="D454" s="61">
        <v>8.8046635314193416E-3</v>
      </c>
      <c r="E454" s="61">
        <v>3.5686522958785938E-2</v>
      </c>
    </row>
    <row r="455" spans="1:5" x14ac:dyDescent="0.2">
      <c r="A455" s="53">
        <v>31199</v>
      </c>
      <c r="B455" s="63">
        <f>VLOOKUP(Table311[[#This Row],[Date]],'DB Details'!$A:$L,12)</f>
        <v>47.8</v>
      </c>
      <c r="C455" s="61">
        <v>3.6842175046639142E-2</v>
      </c>
      <c r="D455" s="61">
        <v>8.8046635314193416E-3</v>
      </c>
      <c r="E455" s="61">
        <v>3.5686522958785938E-2</v>
      </c>
    </row>
    <row r="456" spans="1:5" x14ac:dyDescent="0.2">
      <c r="A456" s="53">
        <v>31229</v>
      </c>
      <c r="B456" s="63">
        <f>VLOOKUP(Table311[[#This Row],[Date]],'DB Details'!$A:$L,12)</f>
        <v>47.9</v>
      </c>
      <c r="C456" s="61">
        <v>4.2624449274052741E-2</v>
      </c>
      <c r="D456" s="61">
        <v>1.527121263417938E-2</v>
      </c>
      <c r="E456" s="61">
        <v>6.2498410129544268E-2</v>
      </c>
    </row>
    <row r="457" spans="1:5" x14ac:dyDescent="0.2">
      <c r="A457" s="53">
        <v>31260</v>
      </c>
      <c r="B457" s="63">
        <f>VLOOKUP(Table311[[#This Row],[Date]],'DB Details'!$A:$L,12)</f>
        <v>47.7</v>
      </c>
      <c r="C457" s="61">
        <v>4.2624449274052741E-2</v>
      </c>
      <c r="D457" s="61">
        <v>1.527121263417938E-2</v>
      </c>
      <c r="E457" s="61">
        <v>6.2498410129544268E-2</v>
      </c>
    </row>
    <row r="458" spans="1:5" x14ac:dyDescent="0.2">
      <c r="A458" s="53">
        <v>31291</v>
      </c>
      <c r="B458" s="63">
        <f>VLOOKUP(Table311[[#This Row],[Date]],'DB Details'!$A:$L,12)</f>
        <v>49.9</v>
      </c>
      <c r="C458" s="61">
        <v>4.2624449274052741E-2</v>
      </c>
      <c r="D458" s="61">
        <v>1.527121263417938E-2</v>
      </c>
      <c r="E458" s="61">
        <v>6.2498410129544268E-2</v>
      </c>
    </row>
    <row r="459" spans="1:5" x14ac:dyDescent="0.2">
      <c r="A459" s="53">
        <v>31321</v>
      </c>
      <c r="B459" s="63">
        <f>VLOOKUP(Table311[[#This Row],[Date]],'DB Details'!$A:$L,12)</f>
        <v>50.9</v>
      </c>
      <c r="C459" s="61">
        <v>4.1822685935742232E-2</v>
      </c>
      <c r="D459" s="61">
        <v>7.4332734449716617E-3</v>
      </c>
      <c r="E459" s="61">
        <v>3.0066261016593598E-2</v>
      </c>
    </row>
    <row r="460" spans="1:5" x14ac:dyDescent="0.2">
      <c r="A460" s="53">
        <v>31352</v>
      </c>
      <c r="B460" s="63">
        <f>VLOOKUP(Table311[[#This Row],[Date]],'DB Details'!$A:$L,12)</f>
        <v>52</v>
      </c>
      <c r="C460" s="61">
        <v>4.1822685935742232E-2</v>
      </c>
      <c r="D460" s="61">
        <v>7.4332734449716617E-3</v>
      </c>
      <c r="E460" s="61">
        <v>3.0066261016593598E-2</v>
      </c>
    </row>
    <row r="461" spans="1:5" x14ac:dyDescent="0.2">
      <c r="A461" s="53">
        <v>31382</v>
      </c>
      <c r="B461" s="63">
        <f>VLOOKUP(Table311[[#This Row],[Date]],'DB Details'!$A:$L,12)</f>
        <v>50.7</v>
      </c>
      <c r="C461" s="61">
        <v>4.1822685935742232E-2</v>
      </c>
      <c r="D461" s="61">
        <v>7.4332734449716617E-3</v>
      </c>
      <c r="E461" s="61">
        <v>3.0066261016593598E-2</v>
      </c>
    </row>
    <row r="462" spans="1:5" x14ac:dyDescent="0.2">
      <c r="A462" s="53">
        <v>31413</v>
      </c>
      <c r="B462" s="63">
        <f>VLOOKUP(Table311[[#This Row],[Date]],'DB Details'!$A:$L,12)</f>
        <v>51.2</v>
      </c>
      <c r="C462" s="61">
        <v>4.1455897492227813E-2</v>
      </c>
      <c r="D462" s="61">
        <v>9.3352470750759607E-3</v>
      </c>
      <c r="E462" s="61">
        <v>3.7867131071648068E-2</v>
      </c>
    </row>
    <row r="463" spans="1:5" x14ac:dyDescent="0.2">
      <c r="A463" s="53">
        <v>31444</v>
      </c>
      <c r="B463" s="63">
        <f>VLOOKUP(Table311[[#This Row],[Date]],'DB Details'!$A:$L,12)</f>
        <v>51</v>
      </c>
      <c r="C463" s="61">
        <v>4.1455897492227813E-2</v>
      </c>
      <c r="D463" s="61">
        <v>9.3352470750759607E-3</v>
      </c>
      <c r="E463" s="61">
        <v>3.7867131071648068E-2</v>
      </c>
    </row>
    <row r="464" spans="1:5" x14ac:dyDescent="0.2">
      <c r="A464" s="53">
        <v>31472</v>
      </c>
      <c r="B464" s="63">
        <f>VLOOKUP(Table311[[#This Row],[Date]],'DB Details'!$A:$L,12)</f>
        <v>51</v>
      </c>
      <c r="C464" s="61">
        <v>4.1455897492227813E-2</v>
      </c>
      <c r="D464" s="61">
        <v>9.3352470750759607E-3</v>
      </c>
      <c r="E464" s="61">
        <v>3.7867131071648068E-2</v>
      </c>
    </row>
    <row r="465" spans="1:5" x14ac:dyDescent="0.2">
      <c r="A465" s="53">
        <v>31503</v>
      </c>
      <c r="B465" s="63">
        <f>VLOOKUP(Table311[[#This Row],[Date]],'DB Details'!$A:$L,12)</f>
        <v>49.7</v>
      </c>
      <c r="C465" s="61">
        <v>3.7015803866048268E-2</v>
      </c>
      <c r="D465" s="61">
        <v>4.5037736258633776E-3</v>
      </c>
      <c r="E465" s="61">
        <v>1.813716419389122E-2</v>
      </c>
    </row>
    <row r="466" spans="1:5" x14ac:dyDescent="0.2">
      <c r="A466" s="53">
        <v>31533</v>
      </c>
      <c r="B466" s="63">
        <f>VLOOKUP(Table311[[#This Row],[Date]],'DB Details'!$A:$L,12)</f>
        <v>53.4</v>
      </c>
      <c r="C466" s="61">
        <v>3.7015803866048268E-2</v>
      </c>
      <c r="D466" s="61">
        <v>4.5037736258633776E-3</v>
      </c>
      <c r="E466" s="61">
        <v>1.813716419389122E-2</v>
      </c>
    </row>
    <row r="467" spans="1:5" x14ac:dyDescent="0.2">
      <c r="A467" s="53">
        <v>31564</v>
      </c>
      <c r="B467" s="63">
        <f>VLOOKUP(Table311[[#This Row],[Date]],'DB Details'!$A:$L,12)</f>
        <v>50.5</v>
      </c>
      <c r="C467" s="61">
        <v>3.7015803866048268E-2</v>
      </c>
      <c r="D467" s="61">
        <v>4.5037736258633776E-3</v>
      </c>
      <c r="E467" s="61">
        <v>1.813716419389122E-2</v>
      </c>
    </row>
    <row r="468" spans="1:5" x14ac:dyDescent="0.2">
      <c r="A468" s="53">
        <v>31594</v>
      </c>
      <c r="B468" s="63">
        <f>VLOOKUP(Table311[[#This Row],[Date]],'DB Details'!$A:$L,12)</f>
        <v>48</v>
      </c>
      <c r="C468" s="61">
        <v>3.1192412738599871E-2</v>
      </c>
      <c r="D468" s="61">
        <v>9.5699288643793252E-3</v>
      </c>
      <c r="E468" s="61">
        <v>3.8832730867671028E-2</v>
      </c>
    </row>
    <row r="469" spans="1:5" x14ac:dyDescent="0.2">
      <c r="A469" s="53">
        <v>31625</v>
      </c>
      <c r="B469" s="63">
        <f>VLOOKUP(Table311[[#This Row],[Date]],'DB Details'!$A:$L,12)</f>
        <v>52.6</v>
      </c>
      <c r="C469" s="61">
        <v>3.1192412738599871E-2</v>
      </c>
      <c r="D469" s="61">
        <v>9.5699288643793252E-3</v>
      </c>
      <c r="E469" s="61">
        <v>3.8832730867671028E-2</v>
      </c>
    </row>
    <row r="470" spans="1:5" x14ac:dyDescent="0.2">
      <c r="A470" s="53">
        <v>31656</v>
      </c>
      <c r="B470" s="63">
        <f>VLOOKUP(Table311[[#This Row],[Date]],'DB Details'!$A:$L,12)</f>
        <v>52.4</v>
      </c>
      <c r="C470" s="61">
        <v>3.1192412738599871E-2</v>
      </c>
      <c r="D470" s="61">
        <v>9.5699288643793252E-3</v>
      </c>
      <c r="E470" s="61">
        <v>3.8832730867671028E-2</v>
      </c>
    </row>
    <row r="471" spans="1:5" x14ac:dyDescent="0.2">
      <c r="A471" s="53">
        <v>31686</v>
      </c>
      <c r="B471" s="63">
        <f>VLOOKUP(Table311[[#This Row],[Date]],'DB Details'!$A:$L,12)</f>
        <v>51.2</v>
      </c>
      <c r="C471" s="61">
        <v>2.9080333208927719E-2</v>
      </c>
      <c r="D471" s="61">
        <v>5.3698571823336677E-3</v>
      </c>
      <c r="E471" s="61">
        <v>2.1653061124957459E-2</v>
      </c>
    </row>
    <row r="472" spans="1:5" x14ac:dyDescent="0.2">
      <c r="A472" s="53">
        <v>31717</v>
      </c>
      <c r="B472" s="63">
        <f>VLOOKUP(Table311[[#This Row],[Date]],'DB Details'!$A:$L,12)</f>
        <v>51.2</v>
      </c>
      <c r="C472" s="61">
        <v>2.9080333208927719E-2</v>
      </c>
      <c r="D472" s="61">
        <v>5.3698571823336677E-3</v>
      </c>
      <c r="E472" s="61">
        <v>2.1653061124957459E-2</v>
      </c>
    </row>
    <row r="473" spans="1:5" x14ac:dyDescent="0.2">
      <c r="A473" s="53">
        <v>31747</v>
      </c>
      <c r="B473" s="63">
        <f>VLOOKUP(Table311[[#This Row],[Date]],'DB Details'!$A:$L,12)</f>
        <v>50.5</v>
      </c>
      <c r="C473" s="61">
        <v>2.9080333208927719E-2</v>
      </c>
      <c r="D473" s="61">
        <v>5.3698571823336677E-3</v>
      </c>
      <c r="E473" s="61">
        <v>2.1653061124957459E-2</v>
      </c>
    </row>
    <row r="474" spans="1:5" x14ac:dyDescent="0.2">
      <c r="A474" s="53">
        <v>31778</v>
      </c>
      <c r="B474" s="63">
        <f>VLOOKUP(Table311[[#This Row],[Date]],'DB Details'!$A:$L,12)</f>
        <v>54.9</v>
      </c>
      <c r="C474" s="61">
        <v>2.7158406191741289E-2</v>
      </c>
      <c r="D474" s="61">
        <v>7.4501962990076546E-3</v>
      </c>
      <c r="E474" s="61">
        <v>3.0135474931490162E-2</v>
      </c>
    </row>
    <row r="475" spans="1:5" x14ac:dyDescent="0.2">
      <c r="A475" s="53">
        <v>31809</v>
      </c>
      <c r="B475" s="63">
        <f>VLOOKUP(Table311[[#This Row],[Date]],'DB Details'!$A:$L,12)</f>
        <v>52.6</v>
      </c>
      <c r="C475" s="61">
        <v>2.7158406191741289E-2</v>
      </c>
      <c r="D475" s="61">
        <v>7.4501962990076546E-3</v>
      </c>
      <c r="E475" s="61">
        <v>3.0135474931490162E-2</v>
      </c>
    </row>
    <row r="476" spans="1:5" x14ac:dyDescent="0.2">
      <c r="A476" s="53">
        <v>31837</v>
      </c>
      <c r="B476" s="63">
        <f>VLOOKUP(Table311[[#This Row],[Date]],'DB Details'!$A:$L,12)</f>
        <v>55</v>
      </c>
      <c r="C476" s="61">
        <v>2.7158406191741289E-2</v>
      </c>
      <c r="D476" s="61">
        <v>7.4501962990076546E-3</v>
      </c>
      <c r="E476" s="61">
        <v>3.0135474931490162E-2</v>
      </c>
    </row>
    <row r="477" spans="1:5" x14ac:dyDescent="0.2">
      <c r="A477" s="53">
        <v>31868</v>
      </c>
      <c r="B477" s="63">
        <f>VLOOKUP(Table311[[#This Row],[Date]],'DB Details'!$A:$L,12)</f>
        <v>55.5</v>
      </c>
      <c r="C477" s="61">
        <v>3.3584793796559688E-2</v>
      </c>
      <c r="D477" s="61">
        <v>1.078842316084223E-2</v>
      </c>
      <c r="E477" s="61">
        <v>4.385706929729527E-2</v>
      </c>
    </row>
    <row r="478" spans="1:5" x14ac:dyDescent="0.2">
      <c r="A478" s="53">
        <v>31898</v>
      </c>
      <c r="B478" s="63">
        <f>VLOOKUP(Table311[[#This Row],[Date]],'DB Details'!$A:$L,12)</f>
        <v>57.2</v>
      </c>
      <c r="C478" s="61">
        <v>3.3584793796559688E-2</v>
      </c>
      <c r="D478" s="61">
        <v>1.078842316084223E-2</v>
      </c>
      <c r="E478" s="61">
        <v>4.385706929729527E-2</v>
      </c>
    </row>
    <row r="479" spans="1:5" x14ac:dyDescent="0.2">
      <c r="A479" s="53">
        <v>31929</v>
      </c>
      <c r="B479" s="63">
        <f>VLOOKUP(Table311[[#This Row],[Date]],'DB Details'!$A:$L,12)</f>
        <v>57.4</v>
      </c>
      <c r="C479" s="61">
        <v>3.3584793796559688E-2</v>
      </c>
      <c r="D479" s="61">
        <v>1.078842316084223E-2</v>
      </c>
      <c r="E479" s="61">
        <v>4.385706929729527E-2</v>
      </c>
    </row>
    <row r="480" spans="1:5" x14ac:dyDescent="0.2">
      <c r="A480" s="53">
        <v>31959</v>
      </c>
      <c r="B480" s="63">
        <f>VLOOKUP(Table311[[#This Row],[Date]],'DB Details'!$A:$L,12)</f>
        <v>57.5</v>
      </c>
      <c r="C480" s="61">
        <v>3.2669261519167977E-2</v>
      </c>
      <c r="D480" s="61">
        <v>8.6756685562682911E-3</v>
      </c>
      <c r="E480" s="61">
        <v>3.5156895213603427E-2</v>
      </c>
    </row>
    <row r="481" spans="1:5" x14ac:dyDescent="0.2">
      <c r="A481" s="53">
        <v>31990</v>
      </c>
      <c r="B481" s="63">
        <f>VLOOKUP(Table311[[#This Row],[Date]],'DB Details'!$A:$L,12)</f>
        <v>59.3</v>
      </c>
      <c r="C481" s="61">
        <v>3.2669261519167977E-2</v>
      </c>
      <c r="D481" s="61">
        <v>8.6756685562682911E-3</v>
      </c>
      <c r="E481" s="61">
        <v>3.5156895213603427E-2</v>
      </c>
    </row>
    <row r="482" spans="1:5" x14ac:dyDescent="0.2">
      <c r="A482" s="53">
        <v>32021</v>
      </c>
      <c r="B482" s="63">
        <f>VLOOKUP(Table311[[#This Row],[Date]],'DB Details'!$A:$L,12)</f>
        <v>60</v>
      </c>
      <c r="C482" s="61">
        <v>3.2669261519167977E-2</v>
      </c>
      <c r="D482" s="61">
        <v>8.6756685562682911E-3</v>
      </c>
      <c r="E482" s="61">
        <v>3.5156895213603427E-2</v>
      </c>
    </row>
    <row r="483" spans="1:5" x14ac:dyDescent="0.2">
      <c r="A483" s="53">
        <v>32051</v>
      </c>
      <c r="B483" s="63">
        <f>VLOOKUP(Table311[[#This Row],[Date]],'DB Details'!$A:$L,12)</f>
        <v>60.7</v>
      </c>
      <c r="C483" s="61">
        <v>4.4790191376797107E-2</v>
      </c>
      <c r="D483" s="61">
        <v>1.7170360958300369E-2</v>
      </c>
      <c r="E483" s="61">
        <v>7.0470707277670686E-2</v>
      </c>
    </row>
    <row r="484" spans="1:5" x14ac:dyDescent="0.2">
      <c r="A484" s="53">
        <v>32082</v>
      </c>
      <c r="B484" s="63">
        <f>VLOOKUP(Table311[[#This Row],[Date]],'DB Details'!$A:$L,12)</f>
        <v>58.8</v>
      </c>
      <c r="C484" s="61">
        <v>4.4790191376797107E-2</v>
      </c>
      <c r="D484" s="61">
        <v>1.7170360958300369E-2</v>
      </c>
      <c r="E484" s="61">
        <v>7.0470707277670686E-2</v>
      </c>
    </row>
    <row r="485" spans="1:5" x14ac:dyDescent="0.2">
      <c r="A485" s="53">
        <v>32112</v>
      </c>
      <c r="B485" s="63">
        <f>VLOOKUP(Table311[[#This Row],[Date]],'DB Details'!$A:$L,12)</f>
        <v>61</v>
      </c>
      <c r="C485" s="61">
        <v>4.4790191376797107E-2</v>
      </c>
      <c r="D485" s="61">
        <v>1.7170360958300369E-2</v>
      </c>
      <c r="E485" s="61">
        <v>7.0470707277670686E-2</v>
      </c>
    </row>
    <row r="486" spans="1:5" x14ac:dyDescent="0.2">
      <c r="A486" s="53">
        <v>32143</v>
      </c>
      <c r="B486" s="63">
        <f>VLOOKUP(Table311[[#This Row],[Date]],'DB Details'!$A:$L,12)</f>
        <v>57.5</v>
      </c>
      <c r="C486" s="61">
        <v>4.2421895689621632E-2</v>
      </c>
      <c r="D486" s="61">
        <v>5.1665416718571942E-3</v>
      </c>
      <c r="E486" s="61">
        <v>2.0826877962181189E-2</v>
      </c>
    </row>
    <row r="487" spans="1:5" x14ac:dyDescent="0.2">
      <c r="A487" s="53">
        <v>32174</v>
      </c>
      <c r="B487" s="63">
        <f>VLOOKUP(Table311[[#This Row],[Date]],'DB Details'!$A:$L,12)</f>
        <v>56.2</v>
      </c>
      <c r="C487" s="61">
        <v>4.2421895689621632E-2</v>
      </c>
      <c r="D487" s="61">
        <v>5.1665416718571942E-3</v>
      </c>
      <c r="E487" s="61">
        <v>2.0826877962181189E-2</v>
      </c>
    </row>
    <row r="488" spans="1:5" x14ac:dyDescent="0.2">
      <c r="A488" s="53">
        <v>32203</v>
      </c>
      <c r="B488" s="63">
        <f>VLOOKUP(Table311[[#This Row],[Date]],'DB Details'!$A:$L,12)</f>
        <v>54.6</v>
      </c>
      <c r="C488" s="61">
        <v>4.2421895689621632E-2</v>
      </c>
      <c r="D488" s="61">
        <v>5.1665416718571942E-3</v>
      </c>
      <c r="E488" s="61">
        <v>2.0826877962181189E-2</v>
      </c>
    </row>
    <row r="489" spans="1:5" x14ac:dyDescent="0.2">
      <c r="A489" s="53">
        <v>32234</v>
      </c>
      <c r="B489" s="63">
        <f>VLOOKUP(Table311[[#This Row],[Date]],'DB Details'!$A:$L,12)</f>
        <v>55.8</v>
      </c>
      <c r="C489" s="61">
        <v>4.48460421728804E-2</v>
      </c>
      <c r="D489" s="61">
        <v>1.3139006174740861E-2</v>
      </c>
      <c r="E489" s="61">
        <v>5.3600928330452817E-2</v>
      </c>
    </row>
    <row r="490" spans="1:5" x14ac:dyDescent="0.2">
      <c r="A490" s="53">
        <v>32264</v>
      </c>
      <c r="B490" s="63">
        <f>VLOOKUP(Table311[[#This Row],[Date]],'DB Details'!$A:$L,12)</f>
        <v>55.5</v>
      </c>
      <c r="C490" s="61">
        <v>4.48460421728804E-2</v>
      </c>
      <c r="D490" s="61">
        <v>1.3139006174740861E-2</v>
      </c>
      <c r="E490" s="61">
        <v>5.3600928330452817E-2</v>
      </c>
    </row>
    <row r="491" spans="1:5" x14ac:dyDescent="0.2">
      <c r="A491" s="53">
        <v>32295</v>
      </c>
      <c r="B491" s="63">
        <f>VLOOKUP(Table311[[#This Row],[Date]],'DB Details'!$A:$L,12)</f>
        <v>59.3</v>
      </c>
      <c r="C491" s="61">
        <v>4.48460421728804E-2</v>
      </c>
      <c r="D491" s="61">
        <v>1.3139006174740861E-2</v>
      </c>
      <c r="E491" s="61">
        <v>5.3600928330452817E-2</v>
      </c>
    </row>
    <row r="492" spans="1:5" x14ac:dyDescent="0.2">
      <c r="A492" s="53">
        <v>32325</v>
      </c>
      <c r="B492" s="63">
        <f>VLOOKUP(Table311[[#This Row],[Date]],'DB Details'!$A:$L,12)</f>
        <v>58.2</v>
      </c>
      <c r="C492" s="61">
        <v>4.192866323342976E-2</v>
      </c>
      <c r="D492" s="61">
        <v>5.859283143099971E-3</v>
      </c>
      <c r="E492" s="61">
        <v>2.364392556959816E-2</v>
      </c>
    </row>
    <row r="493" spans="1:5" x14ac:dyDescent="0.2">
      <c r="A493" s="53">
        <v>32356</v>
      </c>
      <c r="B493" s="63">
        <f>VLOOKUP(Table311[[#This Row],[Date]],'DB Details'!$A:$L,12)</f>
        <v>56</v>
      </c>
      <c r="C493" s="61">
        <v>4.192866323342976E-2</v>
      </c>
      <c r="D493" s="61">
        <v>5.859283143099971E-3</v>
      </c>
      <c r="E493" s="61">
        <v>2.364392556959816E-2</v>
      </c>
    </row>
    <row r="494" spans="1:5" x14ac:dyDescent="0.2">
      <c r="A494" s="53">
        <v>32387</v>
      </c>
      <c r="B494" s="63">
        <f>VLOOKUP(Table311[[#This Row],[Date]],'DB Details'!$A:$L,12)</f>
        <v>54.5</v>
      </c>
      <c r="C494" s="61">
        <v>4.192866323342976E-2</v>
      </c>
      <c r="D494" s="61">
        <v>5.859283143099971E-3</v>
      </c>
      <c r="E494" s="61">
        <v>2.364392556959816E-2</v>
      </c>
    </row>
    <row r="495" spans="1:5" x14ac:dyDescent="0.2">
      <c r="A495" s="53">
        <v>32417</v>
      </c>
      <c r="B495" s="63">
        <f>VLOOKUP(Table311[[#This Row],[Date]],'DB Details'!$A:$L,12)</f>
        <v>55.4</v>
      </c>
      <c r="C495" s="61">
        <v>3.7989710436494843E-2</v>
      </c>
      <c r="D495" s="61">
        <v>1.3325005532697319E-2</v>
      </c>
      <c r="E495" s="61">
        <v>5.4374852018120423E-2</v>
      </c>
    </row>
    <row r="496" spans="1:5" x14ac:dyDescent="0.2">
      <c r="A496" s="53">
        <v>32448</v>
      </c>
      <c r="B496" s="63">
        <f>VLOOKUP(Table311[[#This Row],[Date]],'DB Details'!$A:$L,12)</f>
        <v>55.6</v>
      </c>
      <c r="C496" s="61">
        <v>3.7989710436494843E-2</v>
      </c>
      <c r="D496" s="61">
        <v>1.3325005532697319E-2</v>
      </c>
      <c r="E496" s="61">
        <v>5.4374852018120423E-2</v>
      </c>
    </row>
    <row r="497" spans="1:5" x14ac:dyDescent="0.2">
      <c r="A497" s="53">
        <v>32478</v>
      </c>
      <c r="B497" s="63">
        <f>VLOOKUP(Table311[[#This Row],[Date]],'DB Details'!$A:$L,12)</f>
        <v>56</v>
      </c>
      <c r="C497" s="61">
        <v>3.7989710436494843E-2</v>
      </c>
      <c r="D497" s="61">
        <v>1.3325005532697319E-2</v>
      </c>
      <c r="E497" s="61">
        <v>5.4374852018120423E-2</v>
      </c>
    </row>
    <row r="498" spans="1:5" x14ac:dyDescent="0.2">
      <c r="A498" s="53">
        <v>32509</v>
      </c>
      <c r="B498" s="63">
        <f>VLOOKUP(Table311[[#This Row],[Date]],'DB Details'!$A:$L,12)</f>
        <v>54.7</v>
      </c>
      <c r="C498" s="61">
        <v>4.3152399345334859E-2</v>
      </c>
      <c r="D498" s="61">
        <v>1.0165976737590321E-2</v>
      </c>
      <c r="E498" s="61">
        <v>4.1288202625324073E-2</v>
      </c>
    </row>
    <row r="499" spans="1:5" x14ac:dyDescent="0.2">
      <c r="A499" s="53">
        <v>32540</v>
      </c>
      <c r="B499" s="63">
        <f>VLOOKUP(Table311[[#This Row],[Date]],'DB Details'!$A:$L,12)</f>
        <v>54.1</v>
      </c>
      <c r="C499" s="61">
        <v>4.3152399345334859E-2</v>
      </c>
      <c r="D499" s="61">
        <v>1.0165976737590321E-2</v>
      </c>
      <c r="E499" s="61">
        <v>4.1288202625324073E-2</v>
      </c>
    </row>
    <row r="500" spans="1:5" x14ac:dyDescent="0.2">
      <c r="A500" s="53">
        <v>32568</v>
      </c>
      <c r="B500" s="63">
        <f>VLOOKUP(Table311[[#This Row],[Date]],'DB Details'!$A:$L,12)</f>
        <v>51.5</v>
      </c>
      <c r="C500" s="61">
        <v>4.3152399345334859E-2</v>
      </c>
      <c r="D500" s="61">
        <v>1.0165976737590321E-2</v>
      </c>
      <c r="E500" s="61">
        <v>4.1288202625324073E-2</v>
      </c>
    </row>
    <row r="501" spans="1:5" x14ac:dyDescent="0.2">
      <c r="A501" s="53">
        <v>32599</v>
      </c>
      <c r="B501" s="63">
        <f>VLOOKUP(Table311[[#This Row],[Date]],'DB Details'!$A:$L,12)</f>
        <v>52.2</v>
      </c>
      <c r="C501" s="61">
        <v>3.7482928748439691E-2</v>
      </c>
      <c r="D501" s="61">
        <v>7.6326565659204249E-3</v>
      </c>
      <c r="E501" s="61">
        <v>3.0881952971449911E-2</v>
      </c>
    </row>
    <row r="502" spans="1:5" x14ac:dyDescent="0.2">
      <c r="A502" s="53">
        <v>32629</v>
      </c>
      <c r="B502" s="63">
        <f>VLOOKUP(Table311[[#This Row],[Date]],'DB Details'!$A:$L,12)</f>
        <v>49.3</v>
      </c>
      <c r="C502" s="61">
        <v>3.7482928748439691E-2</v>
      </c>
      <c r="D502" s="61">
        <v>7.6326565659204249E-3</v>
      </c>
      <c r="E502" s="61">
        <v>3.0881952971449911E-2</v>
      </c>
    </row>
    <row r="503" spans="1:5" x14ac:dyDescent="0.2">
      <c r="A503" s="53">
        <v>32660</v>
      </c>
      <c r="B503" s="63">
        <f>VLOOKUP(Table311[[#This Row],[Date]],'DB Details'!$A:$L,12)</f>
        <v>47.3</v>
      </c>
      <c r="C503" s="61">
        <v>3.7482928748439691E-2</v>
      </c>
      <c r="D503" s="61">
        <v>7.6326565659204249E-3</v>
      </c>
      <c r="E503" s="61">
        <v>3.0881952971449911E-2</v>
      </c>
    </row>
    <row r="504" spans="1:5" x14ac:dyDescent="0.2">
      <c r="A504" s="53">
        <v>32690</v>
      </c>
      <c r="B504" s="63">
        <f>VLOOKUP(Table311[[#This Row],[Date]],'DB Details'!$A:$L,12)</f>
        <v>45.9</v>
      </c>
      <c r="C504" s="61">
        <v>3.9081130529283373E-2</v>
      </c>
      <c r="D504" s="61">
        <v>7.4087699375831543E-3</v>
      </c>
      <c r="E504" s="61">
        <v>2.9966048660892589E-2</v>
      </c>
    </row>
    <row r="505" spans="1:5" x14ac:dyDescent="0.2">
      <c r="A505" s="53">
        <v>32721</v>
      </c>
      <c r="B505" s="63">
        <f>VLOOKUP(Table311[[#This Row],[Date]],'DB Details'!$A:$L,12)</f>
        <v>45.1</v>
      </c>
      <c r="C505" s="61">
        <v>3.9081130529283373E-2</v>
      </c>
      <c r="D505" s="61">
        <v>7.4087699375831543E-3</v>
      </c>
      <c r="E505" s="61">
        <v>2.9966048660892589E-2</v>
      </c>
    </row>
    <row r="506" spans="1:5" x14ac:dyDescent="0.2">
      <c r="A506" s="53">
        <v>32752</v>
      </c>
      <c r="B506" s="63">
        <f>VLOOKUP(Table311[[#This Row],[Date]],'DB Details'!$A:$L,12)</f>
        <v>46</v>
      </c>
      <c r="C506" s="61">
        <v>3.9081130529283373E-2</v>
      </c>
      <c r="D506" s="61">
        <v>7.4087699375831543E-3</v>
      </c>
      <c r="E506" s="61">
        <v>2.9966048660892589E-2</v>
      </c>
    </row>
    <row r="507" spans="1:5" x14ac:dyDescent="0.2">
      <c r="A507" s="53">
        <v>32782</v>
      </c>
      <c r="B507" s="63">
        <f>VLOOKUP(Table311[[#This Row],[Date]],'DB Details'!$A:$L,12)</f>
        <v>46.8</v>
      </c>
      <c r="C507" s="61">
        <v>2.743803255246614E-2</v>
      </c>
      <c r="D507" s="61">
        <v>1.9705097429736549E-3</v>
      </c>
      <c r="E507" s="61">
        <v>7.9053670440916157E-3</v>
      </c>
    </row>
    <row r="508" spans="1:5" x14ac:dyDescent="0.2">
      <c r="A508" s="53">
        <v>32813</v>
      </c>
      <c r="B508" s="63">
        <f>VLOOKUP(Table311[[#This Row],[Date]],'DB Details'!$A:$L,12)</f>
        <v>46.8</v>
      </c>
      <c r="C508" s="61">
        <v>2.743803255246614E-2</v>
      </c>
      <c r="D508" s="61">
        <v>1.9705097429736549E-3</v>
      </c>
      <c r="E508" s="61">
        <v>7.9053670440916157E-3</v>
      </c>
    </row>
    <row r="509" spans="1:5" x14ac:dyDescent="0.2">
      <c r="A509" s="53">
        <v>32843</v>
      </c>
      <c r="B509" s="63">
        <f>VLOOKUP(Table311[[#This Row],[Date]],'DB Details'!$A:$L,12)</f>
        <v>47.4</v>
      </c>
      <c r="C509" s="61">
        <v>2.743803255246614E-2</v>
      </c>
      <c r="D509" s="61">
        <v>1.9705097429736549E-3</v>
      </c>
      <c r="E509" s="61">
        <v>7.9053670440916157E-3</v>
      </c>
    </row>
    <row r="510" spans="1:5" x14ac:dyDescent="0.2">
      <c r="A510" s="53">
        <v>32874</v>
      </c>
      <c r="B510" s="63">
        <f>VLOOKUP(Table311[[#This Row],[Date]],'DB Details'!$A:$L,12)</f>
        <v>47.2</v>
      </c>
      <c r="C510" s="61">
        <v>2.8213038443606939E-2</v>
      </c>
      <c r="D510" s="61">
        <v>1.092795415929108E-2</v>
      </c>
      <c r="E510" s="61">
        <v>4.4433572064092493E-2</v>
      </c>
    </row>
    <row r="511" spans="1:5" x14ac:dyDescent="0.2">
      <c r="A511" s="53">
        <v>32905</v>
      </c>
      <c r="B511" s="63">
        <f>VLOOKUP(Table311[[#This Row],[Date]],'DB Details'!$A:$L,12)</f>
        <v>49.1</v>
      </c>
      <c r="C511" s="61">
        <v>2.8213038443606939E-2</v>
      </c>
      <c r="D511" s="61">
        <v>1.092795415929108E-2</v>
      </c>
      <c r="E511" s="61">
        <v>4.4433572064092493E-2</v>
      </c>
    </row>
    <row r="512" spans="1:5" x14ac:dyDescent="0.2">
      <c r="A512" s="53">
        <v>32933</v>
      </c>
      <c r="B512" s="63">
        <f>VLOOKUP(Table311[[#This Row],[Date]],'DB Details'!$A:$L,12)</f>
        <v>49.9</v>
      </c>
      <c r="C512" s="61">
        <v>2.8213038443606939E-2</v>
      </c>
      <c r="D512" s="61">
        <v>1.092795415929108E-2</v>
      </c>
      <c r="E512" s="61">
        <v>4.4433572064092493E-2</v>
      </c>
    </row>
    <row r="513" spans="1:5" x14ac:dyDescent="0.2">
      <c r="A513" s="53">
        <v>32964</v>
      </c>
      <c r="B513" s="63">
        <f>VLOOKUP(Table311[[#This Row],[Date]],'DB Details'!$A:$L,12)</f>
        <v>50</v>
      </c>
      <c r="C513" s="61">
        <v>2.412772955183759E-2</v>
      </c>
      <c r="D513" s="61">
        <v>3.6291179045774341E-3</v>
      </c>
      <c r="E513" s="61">
        <v>1.459568596150684E-2</v>
      </c>
    </row>
    <row r="514" spans="1:5" x14ac:dyDescent="0.2">
      <c r="A514" s="53">
        <v>32994</v>
      </c>
      <c r="B514" s="63">
        <f>VLOOKUP(Table311[[#This Row],[Date]],'DB Details'!$A:$L,12)</f>
        <v>49.5</v>
      </c>
      <c r="C514" s="61">
        <v>2.412772955183759E-2</v>
      </c>
      <c r="D514" s="61">
        <v>3.6291179045774341E-3</v>
      </c>
      <c r="E514" s="61">
        <v>1.459568596150684E-2</v>
      </c>
    </row>
    <row r="515" spans="1:5" x14ac:dyDescent="0.2">
      <c r="A515" s="53">
        <v>33025</v>
      </c>
      <c r="B515" s="63">
        <f>VLOOKUP(Table311[[#This Row],[Date]],'DB Details'!$A:$L,12)</f>
        <v>49.2</v>
      </c>
      <c r="C515" s="61">
        <v>2.412772955183759E-2</v>
      </c>
      <c r="D515" s="61">
        <v>3.6291179045774341E-3</v>
      </c>
      <c r="E515" s="61">
        <v>1.459568596150684E-2</v>
      </c>
    </row>
    <row r="516" spans="1:5" x14ac:dyDescent="0.2">
      <c r="A516" s="53">
        <v>33055</v>
      </c>
      <c r="B516" s="63">
        <f>VLOOKUP(Table311[[#This Row],[Date]],'DB Details'!$A:$L,12)</f>
        <v>46.6</v>
      </c>
      <c r="C516" s="61">
        <v>1.7272166368697859E-2</v>
      </c>
      <c r="D516" s="61">
        <v>6.6512432164184338E-4</v>
      </c>
      <c r="E516" s="61">
        <v>2.6631528059206659E-3</v>
      </c>
    </row>
    <row r="517" spans="1:5" x14ac:dyDescent="0.2">
      <c r="A517" s="53">
        <v>33086</v>
      </c>
      <c r="B517" s="63">
        <f>VLOOKUP(Table311[[#This Row],[Date]],'DB Details'!$A:$L,12)</f>
        <v>46.1</v>
      </c>
      <c r="C517" s="61">
        <v>1.7272166368697859E-2</v>
      </c>
      <c r="D517" s="61">
        <v>6.6512432164184338E-4</v>
      </c>
      <c r="E517" s="61">
        <v>2.6631528059206659E-3</v>
      </c>
    </row>
    <row r="518" spans="1:5" x14ac:dyDescent="0.2">
      <c r="A518" s="53">
        <v>33117</v>
      </c>
      <c r="B518" s="63">
        <f>VLOOKUP(Table311[[#This Row],[Date]],'DB Details'!$A:$L,12)</f>
        <v>44.5</v>
      </c>
      <c r="C518" s="61">
        <v>1.7272166368697859E-2</v>
      </c>
      <c r="D518" s="61">
        <v>6.6512432164184338E-4</v>
      </c>
      <c r="E518" s="61">
        <v>2.6631528059206659E-3</v>
      </c>
    </row>
    <row r="519" spans="1:5" x14ac:dyDescent="0.2">
      <c r="A519" s="53">
        <v>33147</v>
      </c>
      <c r="B519" s="63">
        <f>VLOOKUP(Table311[[#This Row],[Date]],'DB Details'!$A:$L,12)</f>
        <v>43.2</v>
      </c>
      <c r="C519" s="61">
        <v>6.0285869649822858E-3</v>
      </c>
      <c r="D519" s="61">
        <v>-9.1039454116298435E-3</v>
      </c>
      <c r="E519" s="61">
        <v>-3.5921502051109777E-2</v>
      </c>
    </row>
    <row r="520" spans="1:5" x14ac:dyDescent="0.2">
      <c r="A520" s="53">
        <v>33178</v>
      </c>
      <c r="B520" s="63">
        <f>VLOOKUP(Table311[[#This Row],[Date]],'DB Details'!$A:$L,12)</f>
        <v>41.3</v>
      </c>
      <c r="C520" s="61">
        <v>6.0285869649822858E-3</v>
      </c>
      <c r="D520" s="61">
        <v>-9.1039454116298435E-3</v>
      </c>
      <c r="E520" s="61">
        <v>-3.5921502051109777E-2</v>
      </c>
    </row>
    <row r="521" spans="1:5" x14ac:dyDescent="0.2">
      <c r="A521" s="53">
        <v>33208</v>
      </c>
      <c r="B521" s="63">
        <f>VLOOKUP(Table311[[#This Row],[Date]],'DB Details'!$A:$L,12)</f>
        <v>40.799999999999997</v>
      </c>
      <c r="C521" s="61">
        <v>6.0285869649822858E-3</v>
      </c>
      <c r="D521" s="61">
        <v>-9.1039454116298435E-3</v>
      </c>
      <c r="E521" s="61">
        <v>-3.5921502051109777E-2</v>
      </c>
    </row>
    <row r="522" spans="1:5" x14ac:dyDescent="0.2">
      <c r="A522" s="53">
        <v>33239</v>
      </c>
      <c r="B522" s="63">
        <f>VLOOKUP(Table311[[#This Row],[Date]],'DB Details'!$A:$L,12)</f>
        <v>39.200000000000003</v>
      </c>
      <c r="C522" s="61">
        <v>-9.5024069710160919E-3</v>
      </c>
      <c r="D522" s="61">
        <v>-4.6786758403052431E-3</v>
      </c>
      <c r="E522" s="61">
        <v>-1.858377250133569E-2</v>
      </c>
    </row>
    <row r="523" spans="1:5" x14ac:dyDescent="0.2">
      <c r="A523" s="53">
        <v>33270</v>
      </c>
      <c r="B523" s="63">
        <f>VLOOKUP(Table311[[#This Row],[Date]],'DB Details'!$A:$L,12)</f>
        <v>39.4</v>
      </c>
      <c r="C523" s="61">
        <v>-9.5024069710160919E-3</v>
      </c>
      <c r="D523" s="61">
        <v>-4.6786758403052431E-3</v>
      </c>
      <c r="E523" s="61">
        <v>-1.858377250133569E-2</v>
      </c>
    </row>
    <row r="524" spans="1:5" x14ac:dyDescent="0.2">
      <c r="A524" s="53">
        <v>33298</v>
      </c>
      <c r="B524" s="63">
        <f>VLOOKUP(Table311[[#This Row],[Date]],'DB Details'!$A:$L,12)</f>
        <v>40.700000000000003</v>
      </c>
      <c r="C524" s="61">
        <v>-9.5024069710160919E-3</v>
      </c>
      <c r="D524" s="61">
        <v>-4.6786758403052431E-3</v>
      </c>
      <c r="E524" s="61">
        <v>-1.858377250133569E-2</v>
      </c>
    </row>
    <row r="525" spans="1:5" x14ac:dyDescent="0.2">
      <c r="A525" s="53">
        <v>33329</v>
      </c>
      <c r="B525" s="63">
        <f>VLOOKUP(Table311[[#This Row],[Date]],'DB Details'!$A:$L,12)</f>
        <v>42.8</v>
      </c>
      <c r="C525" s="61">
        <v>-5.3888796022831757E-3</v>
      </c>
      <c r="D525" s="61">
        <v>7.7971803750098564E-3</v>
      </c>
      <c r="E525" s="61">
        <v>3.1555397477190487E-2</v>
      </c>
    </row>
    <row r="526" spans="1:5" x14ac:dyDescent="0.2">
      <c r="A526" s="53">
        <v>33359</v>
      </c>
      <c r="B526" s="63">
        <f>VLOOKUP(Table311[[#This Row],[Date]],'DB Details'!$A:$L,12)</f>
        <v>44.5</v>
      </c>
      <c r="C526" s="61">
        <v>-5.3888796022831757E-3</v>
      </c>
      <c r="D526" s="61">
        <v>7.7971803750098564E-3</v>
      </c>
      <c r="E526" s="61">
        <v>3.1555397477190487E-2</v>
      </c>
    </row>
    <row r="527" spans="1:5" x14ac:dyDescent="0.2">
      <c r="A527" s="53">
        <v>33390</v>
      </c>
      <c r="B527" s="63">
        <f>VLOOKUP(Table311[[#This Row],[Date]],'DB Details'!$A:$L,12)</f>
        <v>50.3</v>
      </c>
      <c r="C527" s="61">
        <v>-5.3888796022831757E-3</v>
      </c>
      <c r="D527" s="61">
        <v>7.7971803750098564E-3</v>
      </c>
      <c r="E527" s="61">
        <v>3.1555397477190487E-2</v>
      </c>
    </row>
    <row r="528" spans="1:5" x14ac:dyDescent="0.2">
      <c r="A528" s="53">
        <v>33420</v>
      </c>
      <c r="B528" s="63">
        <f>VLOOKUP(Table311[[#This Row],[Date]],'DB Details'!$A:$L,12)</f>
        <v>50.6</v>
      </c>
      <c r="C528" s="61">
        <v>-1.0271685005062319E-3</v>
      </c>
      <c r="D528" s="61">
        <v>5.0533843082881079E-3</v>
      </c>
      <c r="E528" s="61">
        <v>2.036727422997275E-2</v>
      </c>
    </row>
    <row r="529" spans="1:5" x14ac:dyDescent="0.2">
      <c r="A529" s="53">
        <v>33451</v>
      </c>
      <c r="B529" s="63">
        <f>VLOOKUP(Table311[[#This Row],[Date]],'DB Details'!$A:$L,12)</f>
        <v>52.9</v>
      </c>
      <c r="C529" s="61">
        <v>-1.0271685005062319E-3</v>
      </c>
      <c r="D529" s="61">
        <v>5.0533843082881079E-3</v>
      </c>
      <c r="E529" s="61">
        <v>2.036727422997275E-2</v>
      </c>
    </row>
    <row r="530" spans="1:5" x14ac:dyDescent="0.2">
      <c r="A530" s="53">
        <v>33482</v>
      </c>
      <c r="B530" s="63">
        <f>VLOOKUP(Table311[[#This Row],[Date]],'DB Details'!$A:$L,12)</f>
        <v>54.9</v>
      </c>
      <c r="C530" s="61">
        <v>-1.0271685005062319E-3</v>
      </c>
      <c r="D530" s="61">
        <v>5.0533843082881079E-3</v>
      </c>
      <c r="E530" s="61">
        <v>2.036727422997275E-2</v>
      </c>
    </row>
    <row r="531" spans="1:5" x14ac:dyDescent="0.2">
      <c r="A531" s="53">
        <v>33512</v>
      </c>
      <c r="B531" s="63">
        <f>VLOOKUP(Table311[[#This Row],[Date]],'DB Details'!$A:$L,12)</f>
        <v>53.1</v>
      </c>
      <c r="C531" s="61">
        <v>1.166503342248571E-2</v>
      </c>
      <c r="D531" s="61">
        <v>3.4856390224669632E-3</v>
      </c>
      <c r="E531" s="61">
        <v>1.4015623711438611E-2</v>
      </c>
    </row>
    <row r="532" spans="1:5" x14ac:dyDescent="0.2">
      <c r="A532" s="53">
        <v>33543</v>
      </c>
      <c r="B532" s="63">
        <f>VLOOKUP(Table311[[#This Row],[Date]],'DB Details'!$A:$L,12)</f>
        <v>49.5</v>
      </c>
      <c r="C532" s="61">
        <v>1.166503342248571E-2</v>
      </c>
      <c r="D532" s="61">
        <v>3.4856390224669632E-3</v>
      </c>
      <c r="E532" s="61">
        <v>1.4015623711438611E-2</v>
      </c>
    </row>
    <row r="533" spans="1:5" x14ac:dyDescent="0.2">
      <c r="A533" s="53">
        <v>33573</v>
      </c>
      <c r="B533" s="63">
        <f>VLOOKUP(Table311[[#This Row],[Date]],'DB Details'!$A:$L,12)</f>
        <v>46.8</v>
      </c>
      <c r="C533" s="61">
        <v>1.166503342248571E-2</v>
      </c>
      <c r="D533" s="61">
        <v>3.4856390224669632E-3</v>
      </c>
      <c r="E533" s="61">
        <v>1.4015623711438611E-2</v>
      </c>
    </row>
    <row r="534" spans="1:5" x14ac:dyDescent="0.2">
      <c r="A534" s="53">
        <v>33604</v>
      </c>
      <c r="B534" s="63">
        <f>VLOOKUP(Table311[[#This Row],[Date]],'DB Details'!$A:$L,12)</f>
        <v>47.3</v>
      </c>
      <c r="C534" s="61">
        <v>2.8588691053506081E-2</v>
      </c>
      <c r="D534" s="61">
        <v>1.19715757414335E-2</v>
      </c>
      <c r="E534" s="61">
        <v>4.8753098259492589E-2</v>
      </c>
    </row>
    <row r="535" spans="1:5" x14ac:dyDescent="0.2">
      <c r="A535" s="53">
        <v>33635</v>
      </c>
      <c r="B535" s="63">
        <f>VLOOKUP(Table311[[#This Row],[Date]],'DB Details'!$A:$L,12)</f>
        <v>52.7</v>
      </c>
      <c r="C535" s="61">
        <v>2.8588691053506081E-2</v>
      </c>
      <c r="D535" s="61">
        <v>1.19715757414335E-2</v>
      </c>
      <c r="E535" s="61">
        <v>4.8753098259492589E-2</v>
      </c>
    </row>
    <row r="536" spans="1:5" x14ac:dyDescent="0.2">
      <c r="A536" s="53">
        <v>33664</v>
      </c>
      <c r="B536" s="63">
        <f>VLOOKUP(Table311[[#This Row],[Date]],'DB Details'!$A:$L,12)</f>
        <v>54.6</v>
      </c>
      <c r="C536" s="61">
        <v>2.8588691053506081E-2</v>
      </c>
      <c r="D536" s="61">
        <v>1.19715757414335E-2</v>
      </c>
      <c r="E536" s="61">
        <v>4.8753098259492589E-2</v>
      </c>
    </row>
    <row r="537" spans="1:5" x14ac:dyDescent="0.2">
      <c r="A537" s="53">
        <v>33695</v>
      </c>
      <c r="B537" s="63">
        <f>VLOOKUP(Table311[[#This Row],[Date]],'DB Details'!$A:$L,12)</f>
        <v>52.6</v>
      </c>
      <c r="C537" s="61">
        <v>3.1697558206670688E-2</v>
      </c>
      <c r="D537" s="61">
        <v>1.0843206039467399E-2</v>
      </c>
      <c r="E537" s="61">
        <v>4.4083388249948507E-2</v>
      </c>
    </row>
    <row r="538" spans="1:5" x14ac:dyDescent="0.2">
      <c r="A538" s="53">
        <v>33725</v>
      </c>
      <c r="B538" s="63">
        <f>VLOOKUP(Table311[[#This Row],[Date]],'DB Details'!$A:$L,12)</f>
        <v>55.7</v>
      </c>
      <c r="C538" s="61">
        <v>3.1697558206670688E-2</v>
      </c>
      <c r="D538" s="61">
        <v>1.0843206039467399E-2</v>
      </c>
      <c r="E538" s="61">
        <v>4.4083388249948507E-2</v>
      </c>
    </row>
    <row r="539" spans="1:5" x14ac:dyDescent="0.2">
      <c r="A539" s="53">
        <v>33756</v>
      </c>
      <c r="B539" s="63">
        <f>VLOOKUP(Table311[[#This Row],[Date]],'DB Details'!$A:$L,12)</f>
        <v>53.6</v>
      </c>
      <c r="C539" s="61">
        <v>3.1697558206670688E-2</v>
      </c>
      <c r="D539" s="61">
        <v>1.0843206039467399E-2</v>
      </c>
      <c r="E539" s="61">
        <v>4.4083388249948507E-2</v>
      </c>
    </row>
    <row r="540" spans="1:5" x14ac:dyDescent="0.2">
      <c r="A540" s="53">
        <v>33786</v>
      </c>
      <c r="B540" s="63">
        <f>VLOOKUP(Table311[[#This Row],[Date]],'DB Details'!$A:$L,12)</f>
        <v>53.9</v>
      </c>
      <c r="C540" s="61">
        <v>3.6653228785096012E-2</v>
      </c>
      <c r="D540" s="61">
        <v>9.8810718866332772E-3</v>
      </c>
      <c r="E540" s="61">
        <v>4.0113969545816357E-2</v>
      </c>
    </row>
    <row r="541" spans="1:5" x14ac:dyDescent="0.2">
      <c r="A541" s="53">
        <v>33817</v>
      </c>
      <c r="B541" s="63">
        <f>VLOOKUP(Table311[[#This Row],[Date]],'DB Details'!$A:$L,12)</f>
        <v>53.4</v>
      </c>
      <c r="C541" s="61">
        <v>3.6653228785096012E-2</v>
      </c>
      <c r="D541" s="61">
        <v>9.8810718866332772E-3</v>
      </c>
      <c r="E541" s="61">
        <v>4.0113969545816357E-2</v>
      </c>
    </row>
    <row r="542" spans="1:5" x14ac:dyDescent="0.2">
      <c r="A542" s="53">
        <v>33848</v>
      </c>
      <c r="B542" s="63">
        <f>VLOOKUP(Table311[[#This Row],[Date]],'DB Details'!$A:$L,12)</f>
        <v>49.7</v>
      </c>
      <c r="C542" s="61">
        <v>3.6653228785096012E-2</v>
      </c>
      <c r="D542" s="61">
        <v>9.8810718866332772E-3</v>
      </c>
      <c r="E542" s="61">
        <v>4.0113969545816357E-2</v>
      </c>
    </row>
    <row r="543" spans="1:5" x14ac:dyDescent="0.2">
      <c r="A543" s="53">
        <v>33878</v>
      </c>
      <c r="B543" s="63">
        <f>VLOOKUP(Table311[[#This Row],[Date]],'DB Details'!$A:$L,12)</f>
        <v>50.3</v>
      </c>
      <c r="C543" s="61">
        <v>4.3825876436383887E-2</v>
      </c>
      <c r="D543" s="61">
        <v>1.042879871365018E-2</v>
      </c>
      <c r="E543" s="61">
        <v>4.2372302676990208E-2</v>
      </c>
    </row>
    <row r="544" spans="1:5" x14ac:dyDescent="0.2">
      <c r="A544" s="53">
        <v>33909</v>
      </c>
      <c r="B544" s="63">
        <f>VLOOKUP(Table311[[#This Row],[Date]],'DB Details'!$A:$L,12)</f>
        <v>53.6</v>
      </c>
      <c r="C544" s="61">
        <v>4.3825876436383887E-2</v>
      </c>
      <c r="D544" s="61">
        <v>1.042879871365018E-2</v>
      </c>
      <c r="E544" s="61">
        <v>4.2372302676990208E-2</v>
      </c>
    </row>
    <row r="545" spans="1:5" x14ac:dyDescent="0.2">
      <c r="A545" s="53">
        <v>33939</v>
      </c>
      <c r="B545" s="63">
        <f>VLOOKUP(Table311[[#This Row],[Date]],'DB Details'!$A:$L,12)</f>
        <v>54.2</v>
      </c>
      <c r="C545" s="61">
        <v>4.3825876436383887E-2</v>
      </c>
      <c r="D545" s="61">
        <v>1.042879871365018E-2</v>
      </c>
      <c r="E545" s="61">
        <v>4.2372302676990208E-2</v>
      </c>
    </row>
    <row r="546" spans="1:5" x14ac:dyDescent="0.2">
      <c r="A546" s="53">
        <v>33970</v>
      </c>
      <c r="B546" s="63">
        <f>VLOOKUP(Table311[[#This Row],[Date]],'DB Details'!$A:$L,12)</f>
        <v>55.8</v>
      </c>
      <c r="C546" s="61">
        <v>3.319981753469755E-2</v>
      </c>
      <c r="D546" s="61">
        <v>1.6697909194549321E-3</v>
      </c>
      <c r="E546" s="61">
        <v>6.6959115187374962E-3</v>
      </c>
    </row>
    <row r="547" spans="1:5" x14ac:dyDescent="0.2">
      <c r="A547" s="53">
        <v>34001</v>
      </c>
      <c r="B547" s="63">
        <f>VLOOKUP(Table311[[#This Row],[Date]],'DB Details'!$A:$L,12)</f>
        <v>55.2</v>
      </c>
      <c r="C547" s="61">
        <v>3.319981753469755E-2</v>
      </c>
      <c r="D547" s="61">
        <v>1.6697909194549321E-3</v>
      </c>
      <c r="E547" s="61">
        <v>6.6959115187374962E-3</v>
      </c>
    </row>
    <row r="548" spans="1:5" x14ac:dyDescent="0.2">
      <c r="A548" s="53">
        <v>34029</v>
      </c>
      <c r="B548" s="63">
        <f>VLOOKUP(Table311[[#This Row],[Date]],'DB Details'!$A:$L,12)</f>
        <v>53.5</v>
      </c>
      <c r="C548" s="61">
        <v>3.319981753469755E-2</v>
      </c>
      <c r="D548" s="61">
        <v>1.6697909194549321E-3</v>
      </c>
      <c r="E548" s="61">
        <v>6.6959115187374962E-3</v>
      </c>
    </row>
    <row r="549" spans="1:5" x14ac:dyDescent="0.2">
      <c r="A549" s="53">
        <v>34060</v>
      </c>
      <c r="B549" s="63">
        <f>VLOOKUP(Table311[[#This Row],[Date]],'DB Details'!$A:$L,12)</f>
        <v>50.2</v>
      </c>
      <c r="C549" s="61">
        <v>2.806667390440774E-2</v>
      </c>
      <c r="D549" s="61">
        <v>5.8211345328307244E-3</v>
      </c>
      <c r="E549" s="61">
        <v>2.348864193376721E-2</v>
      </c>
    </row>
    <row r="550" spans="1:5" x14ac:dyDescent="0.2">
      <c r="A550" s="53">
        <v>34090</v>
      </c>
      <c r="B550" s="63">
        <f>VLOOKUP(Table311[[#This Row],[Date]],'DB Details'!$A:$L,12)</f>
        <v>51.2</v>
      </c>
      <c r="C550" s="61">
        <v>2.806667390440774E-2</v>
      </c>
      <c r="D550" s="61">
        <v>5.8211345328307244E-3</v>
      </c>
      <c r="E550" s="61">
        <v>2.348864193376721E-2</v>
      </c>
    </row>
    <row r="551" spans="1:5" x14ac:dyDescent="0.2">
      <c r="A551" s="53">
        <v>34121</v>
      </c>
      <c r="B551" s="63">
        <f>VLOOKUP(Table311[[#This Row],[Date]],'DB Details'!$A:$L,12)</f>
        <v>49.6</v>
      </c>
      <c r="C551" s="61">
        <v>2.806667390440774E-2</v>
      </c>
      <c r="D551" s="61">
        <v>5.8211345328307244E-3</v>
      </c>
      <c r="E551" s="61">
        <v>2.348864193376721E-2</v>
      </c>
    </row>
    <row r="552" spans="1:5" x14ac:dyDescent="0.2">
      <c r="A552" s="53">
        <v>34151</v>
      </c>
      <c r="B552" s="63">
        <f>VLOOKUP(Table311[[#This Row],[Date]],'DB Details'!$A:$L,12)</f>
        <v>50.2</v>
      </c>
      <c r="C552" s="61">
        <v>2.2865157608157161E-2</v>
      </c>
      <c r="D552" s="61">
        <v>4.771565873036193E-3</v>
      </c>
      <c r="E552" s="61">
        <v>1.922330560881402E-2</v>
      </c>
    </row>
    <row r="553" spans="1:5" x14ac:dyDescent="0.2">
      <c r="A553" s="53">
        <v>34182</v>
      </c>
      <c r="B553" s="63">
        <f>VLOOKUP(Table311[[#This Row],[Date]],'DB Details'!$A:$L,12)</f>
        <v>50.7</v>
      </c>
      <c r="C553" s="61">
        <v>2.2865157608157161E-2</v>
      </c>
      <c r="D553" s="61">
        <v>4.771565873036193E-3</v>
      </c>
      <c r="E553" s="61">
        <v>1.922330560881402E-2</v>
      </c>
    </row>
    <row r="554" spans="1:5" x14ac:dyDescent="0.2">
      <c r="A554" s="53">
        <v>34213</v>
      </c>
      <c r="B554" s="63">
        <f>VLOOKUP(Table311[[#This Row],[Date]],'DB Details'!$A:$L,12)</f>
        <v>50.8</v>
      </c>
      <c r="C554" s="61">
        <v>2.2865157608157161E-2</v>
      </c>
      <c r="D554" s="61">
        <v>4.771565873036193E-3</v>
      </c>
      <c r="E554" s="61">
        <v>1.922330560881402E-2</v>
      </c>
    </row>
    <row r="555" spans="1:5" x14ac:dyDescent="0.2">
      <c r="A555" s="53">
        <v>34243</v>
      </c>
      <c r="B555" s="63">
        <f>VLOOKUP(Table311[[#This Row],[Date]],'DB Details'!$A:$L,12)</f>
        <v>53.4</v>
      </c>
      <c r="C555" s="61">
        <v>2.6076154944646868E-2</v>
      </c>
      <c r="D555" s="61">
        <v>1.360075560087943E-2</v>
      </c>
      <c r="E555" s="61">
        <v>5.5523003439976293E-2</v>
      </c>
    </row>
    <row r="556" spans="1:5" x14ac:dyDescent="0.2">
      <c r="A556" s="53">
        <v>34274</v>
      </c>
      <c r="B556" s="63">
        <f>VLOOKUP(Table311[[#This Row],[Date]],'DB Details'!$A:$L,12)</f>
        <v>53.8</v>
      </c>
      <c r="C556" s="61">
        <v>2.6076154944646868E-2</v>
      </c>
      <c r="D556" s="61">
        <v>1.360075560087943E-2</v>
      </c>
      <c r="E556" s="61">
        <v>5.5523003439976293E-2</v>
      </c>
    </row>
    <row r="557" spans="1:5" x14ac:dyDescent="0.2">
      <c r="A557" s="53">
        <v>34304</v>
      </c>
      <c r="B557" s="63">
        <f>VLOOKUP(Table311[[#This Row],[Date]],'DB Details'!$A:$L,12)</f>
        <v>55.6</v>
      </c>
      <c r="C557" s="61">
        <v>2.6076154944646868E-2</v>
      </c>
      <c r="D557" s="61">
        <v>1.360075560087943E-2</v>
      </c>
      <c r="E557" s="61">
        <v>5.5523003439976293E-2</v>
      </c>
    </row>
    <row r="558" spans="1:5" x14ac:dyDescent="0.2">
      <c r="A558" s="53">
        <v>34335</v>
      </c>
      <c r="B558" s="63">
        <f>VLOOKUP(Table311[[#This Row],[Date]],'DB Details'!$A:$L,12)</f>
        <v>56</v>
      </c>
      <c r="C558" s="61">
        <v>3.4305230144305927E-2</v>
      </c>
      <c r="D558" s="61">
        <v>9.7031284012597131E-3</v>
      </c>
      <c r="E558" s="61">
        <v>3.9381080899375531E-2</v>
      </c>
    </row>
    <row r="559" spans="1:5" x14ac:dyDescent="0.2">
      <c r="A559" s="53">
        <v>34366</v>
      </c>
      <c r="B559" s="63">
        <f>VLOOKUP(Table311[[#This Row],[Date]],'DB Details'!$A:$L,12)</f>
        <v>56.5</v>
      </c>
      <c r="C559" s="61">
        <v>3.4305230144305927E-2</v>
      </c>
      <c r="D559" s="61">
        <v>9.7031284012597131E-3</v>
      </c>
      <c r="E559" s="61">
        <v>3.9381080899375531E-2</v>
      </c>
    </row>
    <row r="560" spans="1:5" x14ac:dyDescent="0.2">
      <c r="A560" s="53">
        <v>34394</v>
      </c>
      <c r="B560" s="63">
        <f>VLOOKUP(Table311[[#This Row],[Date]],'DB Details'!$A:$L,12)</f>
        <v>56.9</v>
      </c>
      <c r="C560" s="61">
        <v>3.4305230144305927E-2</v>
      </c>
      <c r="D560" s="61">
        <v>9.7031284012597131E-3</v>
      </c>
      <c r="E560" s="61">
        <v>3.9381080899375531E-2</v>
      </c>
    </row>
    <row r="561" spans="1:5" x14ac:dyDescent="0.2">
      <c r="A561" s="53">
        <v>34425</v>
      </c>
      <c r="B561" s="63">
        <f>VLOOKUP(Table311[[#This Row],[Date]],'DB Details'!$A:$L,12)</f>
        <v>57.4</v>
      </c>
      <c r="C561" s="61">
        <v>4.2253997023570897E-2</v>
      </c>
      <c r="D561" s="61">
        <v>1.3550997524554961E-2</v>
      </c>
      <c r="E561" s="61">
        <v>5.5315754474926322E-2</v>
      </c>
    </row>
    <row r="562" spans="1:5" x14ac:dyDescent="0.2">
      <c r="A562" s="53">
        <v>34455</v>
      </c>
      <c r="B562" s="63">
        <f>VLOOKUP(Table311[[#This Row],[Date]],'DB Details'!$A:$L,12)</f>
        <v>58.2</v>
      </c>
      <c r="C562" s="61">
        <v>4.2253997023570897E-2</v>
      </c>
      <c r="D562" s="61">
        <v>1.3550997524554961E-2</v>
      </c>
      <c r="E562" s="61">
        <v>5.5315754474926322E-2</v>
      </c>
    </row>
    <row r="563" spans="1:5" x14ac:dyDescent="0.2">
      <c r="A563" s="53">
        <v>34486</v>
      </c>
      <c r="B563" s="63">
        <f>VLOOKUP(Table311[[#This Row],[Date]],'DB Details'!$A:$L,12)</f>
        <v>58.8</v>
      </c>
      <c r="C563" s="61">
        <v>4.2253997023570897E-2</v>
      </c>
      <c r="D563" s="61">
        <v>1.3550997524554961E-2</v>
      </c>
      <c r="E563" s="61">
        <v>5.5315754474926322E-2</v>
      </c>
    </row>
    <row r="564" spans="1:5" x14ac:dyDescent="0.2">
      <c r="A564" s="53">
        <v>34516</v>
      </c>
      <c r="B564" s="63">
        <f>VLOOKUP(Table311[[#This Row],[Date]],'DB Details'!$A:$L,12)</f>
        <v>58.5</v>
      </c>
      <c r="C564" s="61">
        <v>4.3367848596343253E-2</v>
      </c>
      <c r="D564" s="61">
        <v>5.8453601613005493E-3</v>
      </c>
      <c r="E564" s="61">
        <v>2.3587250127730108E-2</v>
      </c>
    </row>
    <row r="565" spans="1:5" x14ac:dyDescent="0.2">
      <c r="A565" s="53">
        <v>34547</v>
      </c>
      <c r="B565" s="63">
        <f>VLOOKUP(Table311[[#This Row],[Date]],'DB Details'!$A:$L,12)</f>
        <v>58</v>
      </c>
      <c r="C565" s="61">
        <v>4.3367848596343253E-2</v>
      </c>
      <c r="D565" s="61">
        <v>5.8453601613005493E-3</v>
      </c>
      <c r="E565" s="61">
        <v>2.3587250127730108E-2</v>
      </c>
    </row>
    <row r="566" spans="1:5" x14ac:dyDescent="0.2">
      <c r="A566" s="53">
        <v>34578</v>
      </c>
      <c r="B566" s="63">
        <f>VLOOKUP(Table311[[#This Row],[Date]],'DB Details'!$A:$L,12)</f>
        <v>59</v>
      </c>
      <c r="C566" s="61">
        <v>4.3367848596343253E-2</v>
      </c>
      <c r="D566" s="61">
        <v>5.8453601613005493E-3</v>
      </c>
      <c r="E566" s="61">
        <v>2.3587250127730108E-2</v>
      </c>
    </row>
    <row r="567" spans="1:5" x14ac:dyDescent="0.2">
      <c r="A567" s="53">
        <v>34608</v>
      </c>
      <c r="B567" s="63">
        <f>VLOOKUP(Table311[[#This Row],[Date]],'DB Details'!$A:$L,12)</f>
        <v>59.4</v>
      </c>
      <c r="C567" s="61">
        <v>4.1159265162524668E-2</v>
      </c>
      <c r="D567" s="61">
        <v>1.1455182646587479E-2</v>
      </c>
      <c r="E567" s="61">
        <v>4.6614087713841679E-2</v>
      </c>
    </row>
    <row r="568" spans="1:5" x14ac:dyDescent="0.2">
      <c r="A568" s="53">
        <v>34639</v>
      </c>
      <c r="B568" s="63">
        <f>VLOOKUP(Table311[[#This Row],[Date]],'DB Details'!$A:$L,12)</f>
        <v>59.2</v>
      </c>
      <c r="C568" s="61">
        <v>4.1159265162524668E-2</v>
      </c>
      <c r="D568" s="61">
        <v>1.1455182646587479E-2</v>
      </c>
      <c r="E568" s="61">
        <v>4.6614087713841679E-2</v>
      </c>
    </row>
    <row r="569" spans="1:5" x14ac:dyDescent="0.2">
      <c r="A569" s="53">
        <v>34669</v>
      </c>
      <c r="B569" s="63">
        <f>VLOOKUP(Table311[[#This Row],[Date]],'DB Details'!$A:$L,12)</f>
        <v>56.1</v>
      </c>
      <c r="C569" s="61">
        <v>4.1159265162524668E-2</v>
      </c>
      <c r="D569" s="61">
        <v>1.1455182646587479E-2</v>
      </c>
      <c r="E569" s="61">
        <v>4.6614087713841679E-2</v>
      </c>
    </row>
    <row r="570" spans="1:5" x14ac:dyDescent="0.2">
      <c r="A570" s="53">
        <v>34700</v>
      </c>
      <c r="B570" s="63">
        <f>VLOOKUP(Table311[[#This Row],[Date]],'DB Details'!$A:$L,12)</f>
        <v>57.4</v>
      </c>
      <c r="C570" s="61">
        <v>3.4811302970043798E-2</v>
      </c>
      <c r="D570" s="61">
        <v>3.5469547022048279E-3</v>
      </c>
      <c r="E570" s="61">
        <v>1.4263482788409609E-2</v>
      </c>
    </row>
    <row r="571" spans="1:5" x14ac:dyDescent="0.2">
      <c r="A571" s="53">
        <v>34731</v>
      </c>
      <c r="B571" s="63">
        <f>VLOOKUP(Table311[[#This Row],[Date]],'DB Details'!$A:$L,12)</f>
        <v>55.1</v>
      </c>
      <c r="C571" s="61">
        <v>3.4811302970043798E-2</v>
      </c>
      <c r="D571" s="61">
        <v>3.5469547022048279E-3</v>
      </c>
      <c r="E571" s="61">
        <v>1.4263482788409609E-2</v>
      </c>
    </row>
    <row r="572" spans="1:5" x14ac:dyDescent="0.2">
      <c r="A572" s="53">
        <v>34759</v>
      </c>
      <c r="B572" s="63">
        <f>VLOOKUP(Table311[[#This Row],[Date]],'DB Details'!$A:$L,12)</f>
        <v>52.1</v>
      </c>
      <c r="C572" s="61">
        <v>3.4811302970043798E-2</v>
      </c>
      <c r="D572" s="61">
        <v>3.5469547022048279E-3</v>
      </c>
      <c r="E572" s="61">
        <v>1.4263482788409609E-2</v>
      </c>
    </row>
    <row r="573" spans="1:5" x14ac:dyDescent="0.2">
      <c r="A573" s="53">
        <v>34790</v>
      </c>
      <c r="B573" s="63">
        <f>VLOOKUP(Table311[[#This Row],[Date]],'DB Details'!$A:$L,12)</f>
        <v>51.5</v>
      </c>
      <c r="C573" s="61">
        <v>2.4021688692934879E-2</v>
      </c>
      <c r="D573" s="61">
        <v>2.983056990776784E-3</v>
      </c>
      <c r="E573" s="61">
        <v>1.19857259968239E-2</v>
      </c>
    </row>
    <row r="574" spans="1:5" x14ac:dyDescent="0.2">
      <c r="A574" s="53">
        <v>34820</v>
      </c>
      <c r="B574" s="63">
        <f>VLOOKUP(Table311[[#This Row],[Date]],'DB Details'!$A:$L,12)</f>
        <v>46.7</v>
      </c>
      <c r="C574" s="61">
        <v>2.4021688692934879E-2</v>
      </c>
      <c r="D574" s="61">
        <v>2.983056990776784E-3</v>
      </c>
      <c r="E574" s="61">
        <v>1.19857259968239E-2</v>
      </c>
    </row>
    <row r="575" spans="1:5" x14ac:dyDescent="0.2">
      <c r="A575" s="53">
        <v>34851</v>
      </c>
      <c r="B575" s="63">
        <f>VLOOKUP(Table311[[#This Row],[Date]],'DB Details'!$A:$L,12)</f>
        <v>45.9</v>
      </c>
      <c r="C575" s="61">
        <v>2.4021688692934879E-2</v>
      </c>
      <c r="D575" s="61">
        <v>2.983056990776784E-3</v>
      </c>
      <c r="E575" s="61">
        <v>1.19857259968239E-2</v>
      </c>
    </row>
    <row r="576" spans="1:5" x14ac:dyDescent="0.2">
      <c r="A576" s="53">
        <v>34881</v>
      </c>
      <c r="B576" s="63">
        <f>VLOOKUP(Table311[[#This Row],[Date]],'DB Details'!$A:$L,12)</f>
        <v>50.7</v>
      </c>
      <c r="C576" s="61">
        <v>2.6731068555800739E-2</v>
      </c>
      <c r="D576" s="61">
        <v>8.5066486809378221E-3</v>
      </c>
      <c r="E576" s="61">
        <v>3.4463240659767143E-2</v>
      </c>
    </row>
    <row r="577" spans="1:5" x14ac:dyDescent="0.2">
      <c r="A577" s="53">
        <v>34912</v>
      </c>
      <c r="B577" s="63">
        <f>VLOOKUP(Table311[[#This Row],[Date]],'DB Details'!$A:$L,12)</f>
        <v>47.1</v>
      </c>
      <c r="C577" s="61">
        <v>2.6731068555800739E-2</v>
      </c>
      <c r="D577" s="61">
        <v>8.5066486809378221E-3</v>
      </c>
      <c r="E577" s="61">
        <v>3.4463240659767143E-2</v>
      </c>
    </row>
    <row r="578" spans="1:5" x14ac:dyDescent="0.2">
      <c r="A578" s="53">
        <v>34943</v>
      </c>
      <c r="B578" s="63">
        <f>VLOOKUP(Table311[[#This Row],[Date]],'DB Details'!$A:$L,12)</f>
        <v>48.1</v>
      </c>
      <c r="C578" s="61">
        <v>2.6731068555800739E-2</v>
      </c>
      <c r="D578" s="61">
        <v>8.5066486809378221E-3</v>
      </c>
      <c r="E578" s="61">
        <v>3.4463240659767143E-2</v>
      </c>
    </row>
    <row r="579" spans="1:5" x14ac:dyDescent="0.2">
      <c r="A579" s="53">
        <v>34973</v>
      </c>
      <c r="B579" s="63">
        <f>VLOOKUP(Table311[[#This Row],[Date]],'DB Details'!$A:$L,12)</f>
        <v>46.7</v>
      </c>
      <c r="C579" s="61">
        <v>2.1995799090684429E-2</v>
      </c>
      <c r="D579" s="61">
        <v>6.7903653556712273E-3</v>
      </c>
      <c r="E579" s="61">
        <v>2.7439370308210531E-2</v>
      </c>
    </row>
    <row r="580" spans="1:5" x14ac:dyDescent="0.2">
      <c r="A580" s="53">
        <v>35004</v>
      </c>
      <c r="B580" s="63">
        <f>VLOOKUP(Table311[[#This Row],[Date]],'DB Details'!$A:$L,12)</f>
        <v>45.9</v>
      </c>
      <c r="C580" s="61">
        <v>2.1995799090684429E-2</v>
      </c>
      <c r="D580" s="61">
        <v>6.7903653556712273E-3</v>
      </c>
      <c r="E580" s="61">
        <v>2.7439370308210531E-2</v>
      </c>
    </row>
    <row r="581" spans="1:5" x14ac:dyDescent="0.2">
      <c r="A581" s="53">
        <v>35034</v>
      </c>
      <c r="B581" s="63">
        <f>VLOOKUP(Table311[[#This Row],[Date]],'DB Details'!$A:$L,12)</f>
        <v>46.2</v>
      </c>
      <c r="C581" s="61">
        <v>2.1995799090684429E-2</v>
      </c>
      <c r="D581" s="61">
        <v>6.7903653556712273E-3</v>
      </c>
      <c r="E581" s="61">
        <v>2.7439370308210531E-2</v>
      </c>
    </row>
    <row r="582" spans="1:5" x14ac:dyDescent="0.2">
      <c r="A582" s="53">
        <v>35065</v>
      </c>
      <c r="B582" s="63">
        <f>VLOOKUP(Table311[[#This Row],[Date]],'DB Details'!$A:$L,12)</f>
        <v>45.5</v>
      </c>
      <c r="C582" s="61">
        <v>2.6011039926917438E-2</v>
      </c>
      <c r="D582" s="61">
        <v>7.4897132900412786E-3</v>
      </c>
      <c r="E582" s="61">
        <v>3.0297111703896599E-2</v>
      </c>
    </row>
    <row r="583" spans="1:5" x14ac:dyDescent="0.2">
      <c r="A583" s="53">
        <v>35096</v>
      </c>
      <c r="B583" s="63">
        <f>VLOOKUP(Table311[[#This Row],[Date]],'DB Details'!$A:$L,12)</f>
        <v>45.9</v>
      </c>
      <c r="C583" s="61">
        <v>2.6011039926917438E-2</v>
      </c>
      <c r="D583" s="61">
        <v>7.4897132900412786E-3</v>
      </c>
      <c r="E583" s="61">
        <v>3.0297111703896599E-2</v>
      </c>
    </row>
    <row r="584" spans="1:5" x14ac:dyDescent="0.2">
      <c r="A584" s="53">
        <v>35125</v>
      </c>
      <c r="B584" s="63">
        <f>VLOOKUP(Table311[[#This Row],[Date]],'DB Details'!$A:$L,12)</f>
        <v>46.9</v>
      </c>
      <c r="C584" s="61">
        <v>2.6011039926917438E-2</v>
      </c>
      <c r="D584" s="61">
        <v>7.4897132900412786E-3</v>
      </c>
      <c r="E584" s="61">
        <v>3.0297111703896599E-2</v>
      </c>
    </row>
    <row r="585" spans="1:5" x14ac:dyDescent="0.2">
      <c r="A585" s="53">
        <v>35156</v>
      </c>
      <c r="B585" s="63">
        <f>VLOOKUP(Table311[[#This Row],[Date]],'DB Details'!$A:$L,12)</f>
        <v>49.3</v>
      </c>
      <c r="C585" s="61">
        <v>4.0021270638061553E-2</v>
      </c>
      <c r="D585" s="61">
        <v>1.6678839473595199E-2</v>
      </c>
      <c r="E585" s="61">
        <v>6.8403096521844509E-2</v>
      </c>
    </row>
    <row r="586" spans="1:5" x14ac:dyDescent="0.2">
      <c r="A586" s="53">
        <v>35186</v>
      </c>
      <c r="B586" s="63">
        <f>VLOOKUP(Table311[[#This Row],[Date]],'DB Details'!$A:$L,12)</f>
        <v>49.1</v>
      </c>
      <c r="C586" s="61">
        <v>4.0021270638061553E-2</v>
      </c>
      <c r="D586" s="61">
        <v>1.6678839473595199E-2</v>
      </c>
      <c r="E586" s="61">
        <v>6.8403096521844509E-2</v>
      </c>
    </row>
    <row r="587" spans="1:5" x14ac:dyDescent="0.2">
      <c r="A587" s="53">
        <v>35217</v>
      </c>
      <c r="B587" s="63">
        <f>VLOOKUP(Table311[[#This Row],[Date]],'DB Details'!$A:$L,12)</f>
        <v>53.6</v>
      </c>
      <c r="C587" s="61">
        <v>4.0021270638061553E-2</v>
      </c>
      <c r="D587" s="61">
        <v>1.6678839473595199E-2</v>
      </c>
      <c r="E587" s="61">
        <v>6.8403096521844509E-2</v>
      </c>
    </row>
    <row r="588" spans="1:5" x14ac:dyDescent="0.2">
      <c r="A588" s="53">
        <v>35247</v>
      </c>
      <c r="B588" s="63">
        <f>VLOOKUP(Table311[[#This Row],[Date]],'DB Details'!$A:$L,12)</f>
        <v>49.7</v>
      </c>
      <c r="C588" s="61">
        <v>4.0499213904989062E-2</v>
      </c>
      <c r="D588" s="61">
        <v>8.970109358134323E-3</v>
      </c>
      <c r="E588" s="61">
        <v>3.6366108120872383E-2</v>
      </c>
    </row>
    <row r="589" spans="1:5" x14ac:dyDescent="0.2">
      <c r="A589" s="53">
        <v>35278</v>
      </c>
      <c r="B589" s="63">
        <f>VLOOKUP(Table311[[#This Row],[Date]],'DB Details'!$A:$L,12)</f>
        <v>51.6</v>
      </c>
      <c r="C589" s="61">
        <v>4.0499213904989062E-2</v>
      </c>
      <c r="D589" s="61">
        <v>8.970109358134323E-3</v>
      </c>
      <c r="E589" s="61">
        <v>3.6366108120872383E-2</v>
      </c>
    </row>
    <row r="590" spans="1:5" x14ac:dyDescent="0.2">
      <c r="A590" s="53">
        <v>35309</v>
      </c>
      <c r="B590" s="63">
        <f>VLOOKUP(Table311[[#This Row],[Date]],'DB Details'!$A:$L,12)</f>
        <v>51.1</v>
      </c>
      <c r="C590" s="61">
        <v>4.0499213904989062E-2</v>
      </c>
      <c r="D590" s="61">
        <v>8.970109358134323E-3</v>
      </c>
      <c r="E590" s="61">
        <v>3.6366108120872383E-2</v>
      </c>
    </row>
    <row r="591" spans="1:5" x14ac:dyDescent="0.2">
      <c r="A591" s="53">
        <v>35339</v>
      </c>
      <c r="B591" s="63">
        <f>VLOOKUP(Table311[[#This Row],[Date]],'DB Details'!$A:$L,12)</f>
        <v>50.5</v>
      </c>
      <c r="C591" s="61">
        <v>4.4213144520817399E-2</v>
      </c>
      <c r="D591" s="61">
        <v>1.0383976491216839E-2</v>
      </c>
      <c r="E591" s="61">
        <v>4.2187358088936699E-2</v>
      </c>
    </row>
    <row r="592" spans="1:5" x14ac:dyDescent="0.2">
      <c r="A592" s="53">
        <v>35370</v>
      </c>
      <c r="B592" s="63">
        <f>VLOOKUP(Table311[[#This Row],[Date]],'DB Details'!$A:$L,12)</f>
        <v>53</v>
      </c>
      <c r="C592" s="61">
        <v>4.4213144520817399E-2</v>
      </c>
      <c r="D592" s="61">
        <v>1.0383976491216839E-2</v>
      </c>
      <c r="E592" s="61">
        <v>4.2187358088936699E-2</v>
      </c>
    </row>
    <row r="593" spans="1:5" x14ac:dyDescent="0.2">
      <c r="A593" s="53">
        <v>35400</v>
      </c>
      <c r="B593" s="63">
        <f>VLOOKUP(Table311[[#This Row],[Date]],'DB Details'!$A:$L,12)</f>
        <v>55.2</v>
      </c>
      <c r="C593" s="61">
        <v>4.4213144520817399E-2</v>
      </c>
      <c r="D593" s="61">
        <v>1.0383976491216839E-2</v>
      </c>
      <c r="E593" s="61">
        <v>4.2187358088936699E-2</v>
      </c>
    </row>
    <row r="594" spans="1:5" x14ac:dyDescent="0.2">
      <c r="A594" s="53">
        <v>35431</v>
      </c>
      <c r="B594" s="63">
        <f>VLOOKUP(Table311[[#This Row],[Date]],'DB Details'!$A:$L,12)</f>
        <v>53.8</v>
      </c>
      <c r="C594" s="61">
        <v>4.314134541141839E-2</v>
      </c>
      <c r="D594" s="61">
        <v>6.4556077694404466E-3</v>
      </c>
      <c r="E594" s="61">
        <v>2.6073558191095358E-2</v>
      </c>
    </row>
    <row r="595" spans="1:5" x14ac:dyDescent="0.2">
      <c r="A595" s="53">
        <v>35462</v>
      </c>
      <c r="B595" s="63">
        <f>VLOOKUP(Table311[[#This Row],[Date]],'DB Details'!$A:$L,12)</f>
        <v>53.1</v>
      </c>
      <c r="C595" s="61">
        <v>4.314134541141839E-2</v>
      </c>
      <c r="D595" s="61">
        <v>6.4556077694404466E-3</v>
      </c>
      <c r="E595" s="61">
        <v>2.6073558191095358E-2</v>
      </c>
    </row>
    <row r="596" spans="1:5" x14ac:dyDescent="0.2">
      <c r="A596" s="53">
        <v>35490</v>
      </c>
      <c r="B596" s="63">
        <f>VLOOKUP(Table311[[#This Row],[Date]],'DB Details'!$A:$L,12)</f>
        <v>53.8</v>
      </c>
      <c r="C596" s="61">
        <v>4.314134541141839E-2</v>
      </c>
      <c r="D596" s="61">
        <v>6.4556077694404466E-3</v>
      </c>
      <c r="E596" s="61">
        <v>2.6073558191095358E-2</v>
      </c>
    </row>
    <row r="597" spans="1:5" x14ac:dyDescent="0.2">
      <c r="A597" s="53">
        <v>35521</v>
      </c>
      <c r="B597" s="63">
        <f>VLOOKUP(Table311[[#This Row],[Date]],'DB Details'!$A:$L,12)</f>
        <v>53.7</v>
      </c>
      <c r="C597" s="61">
        <v>4.3080749793484252E-2</v>
      </c>
      <c r="D597" s="61">
        <v>1.6619781050890112E-2</v>
      </c>
      <c r="E597" s="61">
        <v>6.8154865904908712E-2</v>
      </c>
    </row>
    <row r="598" spans="1:5" x14ac:dyDescent="0.2">
      <c r="A598" s="53">
        <v>35551</v>
      </c>
      <c r="B598" s="63">
        <f>VLOOKUP(Table311[[#This Row],[Date]],'DB Details'!$A:$L,12)</f>
        <v>56.1</v>
      </c>
      <c r="C598" s="61">
        <v>4.3080749793484252E-2</v>
      </c>
      <c r="D598" s="61">
        <v>1.6619781050890112E-2</v>
      </c>
      <c r="E598" s="61">
        <v>6.8154865904908712E-2</v>
      </c>
    </row>
    <row r="599" spans="1:5" x14ac:dyDescent="0.2">
      <c r="A599" s="53">
        <v>35582</v>
      </c>
      <c r="B599" s="63">
        <f>VLOOKUP(Table311[[#This Row],[Date]],'DB Details'!$A:$L,12)</f>
        <v>54.9</v>
      </c>
      <c r="C599" s="61">
        <v>4.3080749793484252E-2</v>
      </c>
      <c r="D599" s="61">
        <v>1.6619781050890112E-2</v>
      </c>
      <c r="E599" s="61">
        <v>6.8154865904908712E-2</v>
      </c>
    </row>
    <row r="600" spans="1:5" x14ac:dyDescent="0.2">
      <c r="A600" s="53">
        <v>35612</v>
      </c>
      <c r="B600" s="63">
        <f>VLOOKUP(Table311[[#This Row],[Date]],'DB Details'!$A:$L,12)</f>
        <v>57.7</v>
      </c>
      <c r="C600" s="61">
        <v>4.6738025753933231E-2</v>
      </c>
      <c r="D600" s="61">
        <v>1.2507785733139491E-2</v>
      </c>
      <c r="E600" s="61">
        <v>5.0977662738524332E-2</v>
      </c>
    </row>
    <row r="601" spans="1:5" x14ac:dyDescent="0.2">
      <c r="A601" s="53">
        <v>35643</v>
      </c>
      <c r="B601" s="63">
        <f>VLOOKUP(Table311[[#This Row],[Date]],'DB Details'!$A:$L,12)</f>
        <v>56.3</v>
      </c>
      <c r="C601" s="61">
        <v>4.6738025753933231E-2</v>
      </c>
      <c r="D601" s="61">
        <v>1.2507785733139491E-2</v>
      </c>
      <c r="E601" s="61">
        <v>5.0977662738524332E-2</v>
      </c>
    </row>
    <row r="602" spans="1:5" x14ac:dyDescent="0.2">
      <c r="A602" s="53">
        <v>35674</v>
      </c>
      <c r="B602" s="63">
        <f>VLOOKUP(Table311[[#This Row],[Date]],'DB Details'!$A:$L,12)</f>
        <v>53.9</v>
      </c>
      <c r="C602" s="61">
        <v>4.6738025753933231E-2</v>
      </c>
      <c r="D602" s="61">
        <v>1.2507785733139491E-2</v>
      </c>
      <c r="E602" s="61">
        <v>5.0977662738524332E-2</v>
      </c>
    </row>
    <row r="603" spans="1:5" x14ac:dyDescent="0.2">
      <c r="A603" s="53">
        <v>35704</v>
      </c>
      <c r="B603" s="63">
        <f>VLOOKUP(Table311[[#This Row],[Date]],'DB Details'!$A:$L,12)</f>
        <v>56.4</v>
      </c>
      <c r="C603" s="61">
        <v>4.4876844577145122E-2</v>
      </c>
      <c r="D603" s="61">
        <v>8.5874356260664548E-3</v>
      </c>
      <c r="E603" s="61">
        <v>3.4794745335392063E-2</v>
      </c>
    </row>
    <row r="604" spans="1:5" x14ac:dyDescent="0.2">
      <c r="A604" s="53">
        <v>35735</v>
      </c>
      <c r="B604" s="63">
        <f>VLOOKUP(Table311[[#This Row],[Date]],'DB Details'!$A:$L,12)</f>
        <v>55.7</v>
      </c>
      <c r="C604" s="61">
        <v>4.4876844577145122E-2</v>
      </c>
      <c r="D604" s="61">
        <v>8.5874356260664548E-3</v>
      </c>
      <c r="E604" s="61">
        <v>3.4794745335392063E-2</v>
      </c>
    </row>
    <row r="605" spans="1:5" x14ac:dyDescent="0.2">
      <c r="A605" s="53">
        <v>35765</v>
      </c>
      <c r="B605" s="63">
        <f>VLOOKUP(Table311[[#This Row],[Date]],'DB Details'!$A:$L,12)</f>
        <v>54.5</v>
      </c>
      <c r="C605" s="61">
        <v>4.4876844577145122E-2</v>
      </c>
      <c r="D605" s="61">
        <v>8.5874356260664548E-3</v>
      </c>
      <c r="E605" s="61">
        <v>3.4794745335392063E-2</v>
      </c>
    </row>
    <row r="606" spans="1:5" x14ac:dyDescent="0.2">
      <c r="A606" s="53">
        <v>35796</v>
      </c>
      <c r="B606" s="63">
        <f>VLOOKUP(Table311[[#This Row],[Date]],'DB Details'!$A:$L,12)</f>
        <v>53.8</v>
      </c>
      <c r="C606" s="61">
        <v>4.8550058826576883E-2</v>
      </c>
      <c r="D606" s="61">
        <v>9.9937540103740806E-3</v>
      </c>
      <c r="E606" s="61">
        <v>4.0578269241347657E-2</v>
      </c>
    </row>
    <row r="607" spans="1:5" x14ac:dyDescent="0.2">
      <c r="A607" s="53">
        <v>35827</v>
      </c>
      <c r="B607" s="63">
        <f>VLOOKUP(Table311[[#This Row],[Date]],'DB Details'!$A:$L,12)</f>
        <v>52.9</v>
      </c>
      <c r="C607" s="61">
        <v>4.8550058826576883E-2</v>
      </c>
      <c r="D607" s="61">
        <v>9.9937540103740806E-3</v>
      </c>
      <c r="E607" s="61">
        <v>4.0578269241347657E-2</v>
      </c>
    </row>
    <row r="608" spans="1:5" x14ac:dyDescent="0.2">
      <c r="A608" s="53">
        <v>35855</v>
      </c>
      <c r="B608" s="63">
        <f>VLOOKUP(Table311[[#This Row],[Date]],'DB Details'!$A:$L,12)</f>
        <v>52.9</v>
      </c>
      <c r="C608" s="61">
        <v>4.8550058826576883E-2</v>
      </c>
      <c r="D608" s="61">
        <v>9.9937540103740806E-3</v>
      </c>
      <c r="E608" s="61">
        <v>4.0578269241347657E-2</v>
      </c>
    </row>
    <row r="609" spans="1:5" x14ac:dyDescent="0.2">
      <c r="A609" s="53">
        <v>35886</v>
      </c>
      <c r="B609" s="63">
        <f>VLOOKUP(Table311[[#This Row],[Date]],'DB Details'!$A:$L,12)</f>
        <v>52.2</v>
      </c>
      <c r="C609" s="61">
        <v>4.0957268412006649E-2</v>
      </c>
      <c r="D609" s="61">
        <v>9.2582050690395729E-3</v>
      </c>
      <c r="E609" s="61">
        <v>3.7550288034241763E-2</v>
      </c>
    </row>
    <row r="610" spans="1:5" x14ac:dyDescent="0.2">
      <c r="A610" s="53">
        <v>35916</v>
      </c>
      <c r="B610" s="63">
        <f>VLOOKUP(Table311[[#This Row],[Date]],'DB Details'!$A:$L,12)</f>
        <v>50.9</v>
      </c>
      <c r="C610" s="61">
        <v>4.0957268412006649E-2</v>
      </c>
      <c r="D610" s="61">
        <v>9.2582050690395729E-3</v>
      </c>
      <c r="E610" s="61">
        <v>3.7550288034241763E-2</v>
      </c>
    </row>
    <row r="611" spans="1:5" x14ac:dyDescent="0.2">
      <c r="A611" s="53">
        <v>35947</v>
      </c>
      <c r="B611" s="63">
        <f>VLOOKUP(Table311[[#This Row],[Date]],'DB Details'!$A:$L,12)</f>
        <v>48.9</v>
      </c>
      <c r="C611" s="61">
        <v>4.0957268412006649E-2</v>
      </c>
      <c r="D611" s="61">
        <v>9.2582050690395729E-3</v>
      </c>
      <c r="E611" s="61">
        <v>3.7550288034241763E-2</v>
      </c>
    </row>
    <row r="612" spans="1:5" x14ac:dyDescent="0.2">
      <c r="A612" s="53">
        <v>35977</v>
      </c>
      <c r="B612" s="63">
        <f>VLOOKUP(Table311[[#This Row],[Date]],'DB Details'!$A:$L,12)</f>
        <v>49.2</v>
      </c>
      <c r="C612" s="61">
        <v>4.0977686226798142E-2</v>
      </c>
      <c r="D612" s="61">
        <v>1.252764552668854E-2</v>
      </c>
      <c r="E612" s="61">
        <v>5.1060122602257119E-2</v>
      </c>
    </row>
    <row r="613" spans="1:5" x14ac:dyDescent="0.2">
      <c r="A613" s="53">
        <v>36008</v>
      </c>
      <c r="B613" s="63">
        <f>VLOOKUP(Table311[[#This Row],[Date]],'DB Details'!$A:$L,12)</f>
        <v>49.3</v>
      </c>
      <c r="C613" s="61">
        <v>4.0977686226798142E-2</v>
      </c>
      <c r="D613" s="61">
        <v>1.252764552668854E-2</v>
      </c>
      <c r="E613" s="61">
        <v>5.1060122602257119E-2</v>
      </c>
    </row>
    <row r="614" spans="1:5" x14ac:dyDescent="0.2">
      <c r="A614" s="53">
        <v>36039</v>
      </c>
      <c r="B614" s="63">
        <f>VLOOKUP(Table311[[#This Row],[Date]],'DB Details'!$A:$L,12)</f>
        <v>48.7</v>
      </c>
      <c r="C614" s="61">
        <v>4.0977686226798142E-2</v>
      </c>
      <c r="D614" s="61">
        <v>1.252764552668854E-2</v>
      </c>
      <c r="E614" s="61">
        <v>5.1060122602257119E-2</v>
      </c>
    </row>
    <row r="615" spans="1:5" x14ac:dyDescent="0.2">
      <c r="A615" s="53">
        <v>36069</v>
      </c>
      <c r="B615" s="63">
        <f>VLOOKUP(Table311[[#This Row],[Date]],'DB Details'!$A:$L,12)</f>
        <v>48.7</v>
      </c>
      <c r="C615" s="61">
        <v>4.8795407755980173E-2</v>
      </c>
      <c r="D615" s="61">
        <v>1.6161907023370281E-2</v>
      </c>
      <c r="E615" s="61">
        <v>6.6231826182913567E-2</v>
      </c>
    </row>
    <row r="616" spans="1:5" x14ac:dyDescent="0.2">
      <c r="A616" s="53">
        <v>36100</v>
      </c>
      <c r="B616" s="63">
        <f>VLOOKUP(Table311[[#This Row],[Date]],'DB Details'!$A:$L,12)</f>
        <v>48.2</v>
      </c>
      <c r="C616" s="61">
        <v>4.8795407755980173E-2</v>
      </c>
      <c r="D616" s="61">
        <v>1.6161907023370281E-2</v>
      </c>
      <c r="E616" s="61">
        <v>6.6231826182913567E-2</v>
      </c>
    </row>
    <row r="617" spans="1:5" x14ac:dyDescent="0.2">
      <c r="A617" s="53">
        <v>36130</v>
      </c>
      <c r="B617" s="63">
        <f>VLOOKUP(Table311[[#This Row],[Date]],'DB Details'!$A:$L,12)</f>
        <v>46.8</v>
      </c>
      <c r="C617" s="61">
        <v>4.8795407755980173E-2</v>
      </c>
      <c r="D617" s="61">
        <v>1.6161907023370281E-2</v>
      </c>
      <c r="E617" s="61">
        <v>6.6231826182913567E-2</v>
      </c>
    </row>
    <row r="618" spans="1:5" x14ac:dyDescent="0.2">
      <c r="A618" s="53">
        <v>36161</v>
      </c>
      <c r="B618" s="63">
        <f>VLOOKUP(Table311[[#This Row],[Date]],'DB Details'!$A:$L,12)</f>
        <v>50.6</v>
      </c>
      <c r="C618" s="61">
        <v>4.8218579316202298E-2</v>
      </c>
      <c r="D618" s="61">
        <v>9.438266145912767E-3</v>
      </c>
      <c r="E618" s="61">
        <v>3.8290920801855137E-2</v>
      </c>
    </row>
    <row r="619" spans="1:5" x14ac:dyDescent="0.2">
      <c r="A619" s="53">
        <v>36192</v>
      </c>
      <c r="B619" s="63">
        <f>VLOOKUP(Table311[[#This Row],[Date]],'DB Details'!$A:$L,12)</f>
        <v>51.7</v>
      </c>
      <c r="C619" s="61">
        <v>4.8218579316202298E-2</v>
      </c>
      <c r="D619" s="61">
        <v>9.438266145912767E-3</v>
      </c>
      <c r="E619" s="61">
        <v>3.8290920801855137E-2</v>
      </c>
    </row>
    <row r="620" spans="1:5" x14ac:dyDescent="0.2">
      <c r="A620" s="53">
        <v>36220</v>
      </c>
      <c r="B620" s="63">
        <f>VLOOKUP(Table311[[#This Row],[Date]],'DB Details'!$A:$L,12)</f>
        <v>52.4</v>
      </c>
      <c r="C620" s="61">
        <v>4.8218579316202298E-2</v>
      </c>
      <c r="D620" s="61">
        <v>9.438266145912767E-3</v>
      </c>
      <c r="E620" s="61">
        <v>3.8290920801855137E-2</v>
      </c>
    </row>
    <row r="621" spans="1:5" x14ac:dyDescent="0.2">
      <c r="A621" s="53">
        <v>36251</v>
      </c>
      <c r="B621" s="63">
        <f>VLOOKUP(Table311[[#This Row],[Date]],'DB Details'!$A:$L,12)</f>
        <v>52.3</v>
      </c>
      <c r="C621" s="61">
        <v>4.7275315134735367E-2</v>
      </c>
      <c r="D621" s="61">
        <v>8.3500002981279006E-3</v>
      </c>
      <c r="E621" s="61">
        <v>3.3820669815361137E-2</v>
      </c>
    </row>
    <row r="622" spans="1:5" x14ac:dyDescent="0.2">
      <c r="A622" s="53">
        <v>36281</v>
      </c>
      <c r="B622" s="63">
        <f>VLOOKUP(Table311[[#This Row],[Date]],'DB Details'!$A:$L,12)</f>
        <v>54.3</v>
      </c>
      <c r="C622" s="61">
        <v>4.7275315134735367E-2</v>
      </c>
      <c r="D622" s="61">
        <v>8.3500002981279006E-3</v>
      </c>
      <c r="E622" s="61">
        <v>3.3820669815361137E-2</v>
      </c>
    </row>
    <row r="623" spans="1:5" x14ac:dyDescent="0.2">
      <c r="A623" s="53">
        <v>36312</v>
      </c>
      <c r="B623" s="63">
        <f>VLOOKUP(Table311[[#This Row],[Date]],'DB Details'!$A:$L,12)</f>
        <v>55.8</v>
      </c>
      <c r="C623" s="61">
        <v>4.7275315134735367E-2</v>
      </c>
      <c r="D623" s="61">
        <v>8.3500002981279006E-3</v>
      </c>
      <c r="E623" s="61">
        <v>3.3820669815361137E-2</v>
      </c>
    </row>
    <row r="624" spans="1:5" x14ac:dyDescent="0.2">
      <c r="A624" s="53">
        <v>36342</v>
      </c>
      <c r="B624" s="63">
        <f>VLOOKUP(Table311[[#This Row],[Date]],'DB Details'!$A:$L,12)</f>
        <v>53.6</v>
      </c>
      <c r="C624" s="61">
        <v>4.8002052368625307E-2</v>
      </c>
      <c r="D624" s="61">
        <v>1.3230270261286141E-2</v>
      </c>
      <c r="E624" s="61">
        <v>5.3980615300018853E-2</v>
      </c>
    </row>
    <row r="625" spans="1:5" x14ac:dyDescent="0.2">
      <c r="A625" s="53">
        <v>36373</v>
      </c>
      <c r="B625" s="63">
        <f>VLOOKUP(Table311[[#This Row],[Date]],'DB Details'!$A:$L,12)</f>
        <v>54.8</v>
      </c>
      <c r="C625" s="61">
        <v>4.8002052368625307E-2</v>
      </c>
      <c r="D625" s="61">
        <v>1.3230270261286141E-2</v>
      </c>
      <c r="E625" s="61">
        <v>5.3980615300018853E-2</v>
      </c>
    </row>
    <row r="626" spans="1:5" x14ac:dyDescent="0.2">
      <c r="A626" s="53">
        <v>36404</v>
      </c>
      <c r="B626" s="63">
        <f>VLOOKUP(Table311[[#This Row],[Date]],'DB Details'!$A:$L,12)</f>
        <v>57</v>
      </c>
      <c r="C626" s="61">
        <v>4.8002052368625307E-2</v>
      </c>
      <c r="D626" s="61">
        <v>1.3230270261286141E-2</v>
      </c>
      <c r="E626" s="61">
        <v>5.3980615300018853E-2</v>
      </c>
    </row>
    <row r="627" spans="1:5" x14ac:dyDescent="0.2">
      <c r="A627" s="53">
        <v>36434</v>
      </c>
      <c r="B627" s="63">
        <f>VLOOKUP(Table311[[#This Row],[Date]],'DB Details'!$A:$L,12)</f>
        <v>57.2</v>
      </c>
      <c r="C627" s="61">
        <v>4.827626650330151E-2</v>
      </c>
      <c r="D627" s="61">
        <v>1.6427790050407821E-2</v>
      </c>
      <c r="E627" s="61">
        <v>6.734820036933864E-2</v>
      </c>
    </row>
    <row r="628" spans="1:5" x14ac:dyDescent="0.2">
      <c r="A628" s="53">
        <v>36465</v>
      </c>
      <c r="B628" s="63">
        <f>VLOOKUP(Table311[[#This Row],[Date]],'DB Details'!$A:$L,12)</f>
        <v>58.1</v>
      </c>
      <c r="C628" s="61">
        <v>4.827626650330151E-2</v>
      </c>
      <c r="D628" s="61">
        <v>1.6427790050407821E-2</v>
      </c>
      <c r="E628" s="61">
        <v>6.734820036933864E-2</v>
      </c>
    </row>
    <row r="629" spans="1:5" x14ac:dyDescent="0.2">
      <c r="A629" s="53">
        <v>36495</v>
      </c>
      <c r="B629" s="63">
        <f>VLOOKUP(Table311[[#This Row],[Date]],'DB Details'!$A:$L,12)</f>
        <v>57.8</v>
      </c>
      <c r="C629" s="61">
        <v>4.827626650330151E-2</v>
      </c>
      <c r="D629" s="61">
        <v>1.6427790050407821E-2</v>
      </c>
      <c r="E629" s="61">
        <v>6.734820036933864E-2</v>
      </c>
    </row>
    <row r="630" spans="1:5" x14ac:dyDescent="0.2">
      <c r="A630" s="53">
        <v>36526</v>
      </c>
      <c r="B630" s="63">
        <f>VLOOKUP(Table311[[#This Row],[Date]],'DB Details'!$A:$L,12)</f>
        <v>56.7</v>
      </c>
      <c r="C630" s="61">
        <v>4.225955858689924E-2</v>
      </c>
      <c r="D630" s="61">
        <v>3.6444736113372721E-3</v>
      </c>
      <c r="E630" s="61">
        <v>1.46577813755211E-2</v>
      </c>
    </row>
    <row r="631" spans="1:5" x14ac:dyDescent="0.2">
      <c r="A631" s="53">
        <v>36557</v>
      </c>
      <c r="B631" s="63">
        <f>VLOOKUP(Table311[[#This Row],[Date]],'DB Details'!$A:$L,12)</f>
        <v>55.8</v>
      </c>
      <c r="C631" s="61">
        <v>4.225955858689924E-2</v>
      </c>
      <c r="D631" s="61">
        <v>3.6444736113372721E-3</v>
      </c>
      <c r="E631" s="61">
        <v>1.46577813755211E-2</v>
      </c>
    </row>
    <row r="632" spans="1:5" x14ac:dyDescent="0.2">
      <c r="A632" s="53">
        <v>36586</v>
      </c>
      <c r="B632" s="63">
        <f>VLOOKUP(Table311[[#This Row],[Date]],'DB Details'!$A:$L,12)</f>
        <v>54.9</v>
      </c>
      <c r="C632" s="61">
        <v>4.225955858689924E-2</v>
      </c>
      <c r="D632" s="61">
        <v>3.6444736113372721E-3</v>
      </c>
      <c r="E632" s="61">
        <v>1.46577813755211E-2</v>
      </c>
    </row>
    <row r="633" spans="1:5" x14ac:dyDescent="0.2">
      <c r="A633" s="53">
        <v>36617</v>
      </c>
      <c r="B633" s="63">
        <f>VLOOKUP(Table311[[#This Row],[Date]],'DB Details'!$A:$L,12)</f>
        <v>54.7</v>
      </c>
      <c r="C633" s="61">
        <v>5.2446827688533121E-2</v>
      </c>
      <c r="D633" s="61">
        <v>1.820583008355766E-2</v>
      </c>
      <c r="E633" s="61">
        <v>7.4836281142319105E-2</v>
      </c>
    </row>
    <row r="634" spans="1:5" x14ac:dyDescent="0.2">
      <c r="A634" s="53">
        <v>36647</v>
      </c>
      <c r="B634" s="63">
        <f>VLOOKUP(Table311[[#This Row],[Date]],'DB Details'!$A:$L,12)</f>
        <v>53.2</v>
      </c>
      <c r="C634" s="61">
        <v>5.2446827688533121E-2</v>
      </c>
      <c r="D634" s="61">
        <v>1.820583008355766E-2</v>
      </c>
      <c r="E634" s="61">
        <v>7.4836281142319105E-2</v>
      </c>
    </row>
    <row r="635" spans="1:5" x14ac:dyDescent="0.2">
      <c r="A635" s="53">
        <v>36678</v>
      </c>
      <c r="B635" s="63">
        <f>VLOOKUP(Table311[[#This Row],[Date]],'DB Details'!$A:$L,12)</f>
        <v>51.4</v>
      </c>
      <c r="C635" s="61">
        <v>5.2446827688533121E-2</v>
      </c>
      <c r="D635" s="61">
        <v>1.820583008355766E-2</v>
      </c>
      <c r="E635" s="61">
        <v>7.4836281142319105E-2</v>
      </c>
    </row>
    <row r="636" spans="1:5" x14ac:dyDescent="0.2">
      <c r="A636" s="53">
        <v>36708</v>
      </c>
      <c r="B636" s="63">
        <f>VLOOKUP(Table311[[#This Row],[Date]],'DB Details'!$A:$L,12)</f>
        <v>52.5</v>
      </c>
      <c r="C636" s="61">
        <v>3.9740844955791207E-2</v>
      </c>
      <c r="D636" s="61">
        <v>9.9774128259521319E-4</v>
      </c>
      <c r="E636" s="61">
        <v>3.9969420303302972E-3</v>
      </c>
    </row>
    <row r="637" spans="1:5" x14ac:dyDescent="0.2">
      <c r="A637" s="53">
        <v>36739</v>
      </c>
      <c r="B637" s="63">
        <f>VLOOKUP(Table311[[#This Row],[Date]],'DB Details'!$A:$L,12)</f>
        <v>49.9</v>
      </c>
      <c r="C637" s="61">
        <v>3.9740844955791207E-2</v>
      </c>
      <c r="D637" s="61">
        <v>9.9774128259521319E-4</v>
      </c>
      <c r="E637" s="61">
        <v>3.9969420303302972E-3</v>
      </c>
    </row>
    <row r="638" spans="1:5" x14ac:dyDescent="0.2">
      <c r="A638" s="53">
        <v>36770</v>
      </c>
      <c r="B638" s="63">
        <f>VLOOKUP(Table311[[#This Row],[Date]],'DB Details'!$A:$L,12)</f>
        <v>49.7</v>
      </c>
      <c r="C638" s="61">
        <v>3.9740844955791207E-2</v>
      </c>
      <c r="D638" s="61">
        <v>9.9774128259521319E-4</v>
      </c>
      <c r="E638" s="61">
        <v>3.9969420303302972E-3</v>
      </c>
    </row>
    <row r="639" spans="1:5" x14ac:dyDescent="0.2">
      <c r="A639" s="53">
        <v>36800</v>
      </c>
      <c r="B639" s="63">
        <f>VLOOKUP(Table311[[#This Row],[Date]],'DB Details'!$A:$L,12)</f>
        <v>48.7</v>
      </c>
      <c r="C639" s="61">
        <v>2.9016204721172601E-2</v>
      </c>
      <c r="D639" s="61">
        <v>5.9436175514207554E-3</v>
      </c>
      <c r="E639" s="61">
        <v>2.3987270862187989E-2</v>
      </c>
    </row>
    <row r="640" spans="1:5" x14ac:dyDescent="0.2">
      <c r="A640" s="53">
        <v>36831</v>
      </c>
      <c r="B640" s="63">
        <f>VLOOKUP(Table311[[#This Row],[Date]],'DB Details'!$A:$L,12)</f>
        <v>48.5</v>
      </c>
      <c r="C640" s="61">
        <v>2.9016204721172601E-2</v>
      </c>
      <c r="D640" s="61">
        <v>5.9436175514207554E-3</v>
      </c>
      <c r="E640" s="61">
        <v>2.3987270862187989E-2</v>
      </c>
    </row>
    <row r="641" spans="1:5" x14ac:dyDescent="0.2">
      <c r="A641" s="53">
        <v>36861</v>
      </c>
      <c r="B641" s="63">
        <f>VLOOKUP(Table311[[#This Row],[Date]],'DB Details'!$A:$L,12)</f>
        <v>43.9</v>
      </c>
      <c r="C641" s="61">
        <v>2.9016204721172601E-2</v>
      </c>
      <c r="D641" s="61">
        <v>5.9436175514207554E-3</v>
      </c>
      <c r="E641" s="61">
        <v>2.3987270862187989E-2</v>
      </c>
    </row>
    <row r="642" spans="1:5" x14ac:dyDescent="0.2">
      <c r="A642" s="53">
        <v>36892</v>
      </c>
      <c r="B642" s="63">
        <f>VLOOKUP(Table311[[#This Row],[Date]],'DB Details'!$A:$L,12)</f>
        <v>42.3</v>
      </c>
      <c r="C642" s="61">
        <v>2.1955428467879849E-2</v>
      </c>
      <c r="D642" s="61">
        <v>-3.2422100322343338E-3</v>
      </c>
      <c r="E642" s="61">
        <v>-1.290590479056453E-2</v>
      </c>
    </row>
    <row r="643" spans="1:5" x14ac:dyDescent="0.2">
      <c r="A643" s="53">
        <v>36923</v>
      </c>
      <c r="B643" s="63">
        <f>VLOOKUP(Table311[[#This Row],[Date]],'DB Details'!$A:$L,12)</f>
        <v>42.1</v>
      </c>
      <c r="C643" s="61">
        <v>2.1955428467879849E-2</v>
      </c>
      <c r="D643" s="61">
        <v>-3.2422100322343338E-3</v>
      </c>
      <c r="E643" s="61">
        <v>-1.290590479056453E-2</v>
      </c>
    </row>
    <row r="644" spans="1:5" x14ac:dyDescent="0.2">
      <c r="A644" s="53">
        <v>36951</v>
      </c>
      <c r="B644" s="63">
        <f>VLOOKUP(Table311[[#This Row],[Date]],'DB Details'!$A:$L,12)</f>
        <v>43.1</v>
      </c>
      <c r="C644" s="61">
        <v>2.1955428467879849E-2</v>
      </c>
      <c r="D644" s="61">
        <v>-3.2422100322343338E-3</v>
      </c>
      <c r="E644" s="61">
        <v>-1.290590479056453E-2</v>
      </c>
    </row>
    <row r="645" spans="1:5" x14ac:dyDescent="0.2">
      <c r="A645" s="53">
        <v>36982</v>
      </c>
      <c r="B645" s="63">
        <f>VLOOKUP(Table311[[#This Row],[Date]],'DB Details'!$A:$L,12)</f>
        <v>42.7</v>
      </c>
      <c r="C645" s="61">
        <v>9.9193295688802842E-3</v>
      </c>
      <c r="D645" s="61">
        <v>6.2138921486550201E-3</v>
      </c>
      <c r="E645" s="61">
        <v>2.5088204553891821E-2</v>
      </c>
    </row>
    <row r="646" spans="1:5" x14ac:dyDescent="0.2">
      <c r="A646" s="53">
        <v>37012</v>
      </c>
      <c r="B646" s="63">
        <f>VLOOKUP(Table311[[#This Row],[Date]],'DB Details'!$A:$L,12)</f>
        <v>41.3</v>
      </c>
      <c r="C646" s="61">
        <v>9.9193295688802842E-3</v>
      </c>
      <c r="D646" s="61">
        <v>6.2138921486550201E-3</v>
      </c>
      <c r="E646" s="61">
        <v>2.5088204553891821E-2</v>
      </c>
    </row>
    <row r="647" spans="1:5" x14ac:dyDescent="0.2">
      <c r="A647" s="53">
        <v>37043</v>
      </c>
      <c r="B647" s="63">
        <f>VLOOKUP(Table311[[#This Row],[Date]],'DB Details'!$A:$L,12)</f>
        <v>43.2</v>
      </c>
      <c r="C647" s="61">
        <v>9.9193295688802842E-3</v>
      </c>
      <c r="D647" s="61">
        <v>6.2138921486550201E-3</v>
      </c>
      <c r="E647" s="61">
        <v>2.5088204553891821E-2</v>
      </c>
    </row>
    <row r="648" spans="1:5" x14ac:dyDescent="0.2">
      <c r="A648" s="53">
        <v>37073</v>
      </c>
      <c r="B648" s="63">
        <f>VLOOKUP(Table311[[#This Row],[Date]],'DB Details'!$A:$L,12)</f>
        <v>43.5</v>
      </c>
      <c r="C648" s="61">
        <v>4.8735236716932872E-3</v>
      </c>
      <c r="D648" s="61">
        <v>-4.0034901605050122E-3</v>
      </c>
      <c r="E648" s="61">
        <v>-1.5918049455029729E-2</v>
      </c>
    </row>
    <row r="649" spans="1:5" x14ac:dyDescent="0.2">
      <c r="A649" s="53">
        <v>37104</v>
      </c>
      <c r="B649" s="63">
        <f>VLOOKUP(Table311[[#This Row],[Date]],'DB Details'!$A:$L,12)</f>
        <v>46.3</v>
      </c>
      <c r="C649" s="61">
        <v>4.8735236716932872E-3</v>
      </c>
      <c r="D649" s="61">
        <v>-4.0034901605050122E-3</v>
      </c>
      <c r="E649" s="61">
        <v>-1.5918049455029729E-2</v>
      </c>
    </row>
    <row r="650" spans="1:5" x14ac:dyDescent="0.2">
      <c r="A650" s="53">
        <v>37135</v>
      </c>
      <c r="B650" s="63">
        <f>VLOOKUP(Table311[[#This Row],[Date]],'DB Details'!$A:$L,12)</f>
        <v>46.2</v>
      </c>
      <c r="C650" s="61">
        <v>4.8735236716932872E-3</v>
      </c>
      <c r="D650" s="61">
        <v>-4.0034901605050122E-3</v>
      </c>
      <c r="E650" s="61">
        <v>-1.5918049455029729E-2</v>
      </c>
    </row>
    <row r="651" spans="1:5" x14ac:dyDescent="0.2">
      <c r="A651" s="53">
        <v>37165</v>
      </c>
      <c r="B651" s="63">
        <f>VLOOKUP(Table311[[#This Row],[Date]],'DB Details'!$A:$L,12)</f>
        <v>40.799999999999997</v>
      </c>
      <c r="C651" s="61">
        <v>1.706422364229252E-3</v>
      </c>
      <c r="D651" s="61">
        <v>2.7731435849645621E-3</v>
      </c>
      <c r="E651" s="61">
        <v>1.113880165656145E-2</v>
      </c>
    </row>
    <row r="652" spans="1:5" x14ac:dyDescent="0.2">
      <c r="A652" s="53">
        <v>37196</v>
      </c>
      <c r="B652" s="63">
        <f>VLOOKUP(Table311[[#This Row],[Date]],'DB Details'!$A:$L,12)</f>
        <v>44.1</v>
      </c>
      <c r="C652" s="61">
        <v>1.706422364229252E-3</v>
      </c>
      <c r="D652" s="61">
        <v>2.7731435849645621E-3</v>
      </c>
      <c r="E652" s="61">
        <v>1.113880165656145E-2</v>
      </c>
    </row>
    <row r="653" spans="1:5" x14ac:dyDescent="0.2">
      <c r="A653" s="53">
        <v>37226</v>
      </c>
      <c r="B653" s="63">
        <f>VLOOKUP(Table311[[#This Row],[Date]],'DB Details'!$A:$L,12)</f>
        <v>45.3</v>
      </c>
      <c r="C653" s="61">
        <v>1.706422364229252E-3</v>
      </c>
      <c r="D653" s="61">
        <v>2.7731435849645621E-3</v>
      </c>
      <c r="E653" s="61">
        <v>1.113880165656145E-2</v>
      </c>
    </row>
    <row r="654" spans="1:5" x14ac:dyDescent="0.2">
      <c r="A654" s="53">
        <v>37257</v>
      </c>
      <c r="B654" s="63">
        <f>VLOOKUP(Table311[[#This Row],[Date]],'DB Details'!$A:$L,12)</f>
        <v>47.5</v>
      </c>
      <c r="C654" s="61">
        <v>1.3288120484284601E-2</v>
      </c>
      <c r="D654" s="61">
        <v>8.2822721558439595E-3</v>
      </c>
      <c r="E654" s="61">
        <v>3.354294204519781E-2</v>
      </c>
    </row>
    <row r="655" spans="1:5" x14ac:dyDescent="0.2">
      <c r="A655" s="53">
        <v>37288</v>
      </c>
      <c r="B655" s="63">
        <f>VLOOKUP(Table311[[#This Row],[Date]],'DB Details'!$A:$L,12)</f>
        <v>50.7</v>
      </c>
      <c r="C655" s="61">
        <v>1.3288120484284601E-2</v>
      </c>
      <c r="D655" s="61">
        <v>8.2822721558439595E-3</v>
      </c>
      <c r="E655" s="61">
        <v>3.354294204519781E-2</v>
      </c>
    </row>
    <row r="656" spans="1:5" x14ac:dyDescent="0.2">
      <c r="A656" s="53">
        <v>37316</v>
      </c>
      <c r="B656" s="63">
        <f>VLOOKUP(Table311[[#This Row],[Date]],'DB Details'!$A:$L,12)</f>
        <v>52.4</v>
      </c>
      <c r="C656" s="61">
        <v>1.3288120484284601E-2</v>
      </c>
      <c r="D656" s="61">
        <v>8.2822721558439595E-3</v>
      </c>
      <c r="E656" s="61">
        <v>3.354294204519781E-2</v>
      </c>
    </row>
    <row r="657" spans="1:5" x14ac:dyDescent="0.2">
      <c r="A657" s="53">
        <v>37347</v>
      </c>
      <c r="B657" s="63">
        <f>VLOOKUP(Table311[[#This Row],[Date]],'DB Details'!$A:$L,12)</f>
        <v>52.4</v>
      </c>
      <c r="C657" s="61">
        <v>1.322883902243626E-2</v>
      </c>
      <c r="D657" s="61">
        <v>6.1550245578357683E-3</v>
      </c>
      <c r="E657" s="61">
        <v>2.4848338346270319E-2</v>
      </c>
    </row>
    <row r="658" spans="1:5" x14ac:dyDescent="0.2">
      <c r="A658" s="53">
        <v>37377</v>
      </c>
      <c r="B658" s="63">
        <f>VLOOKUP(Table311[[#This Row],[Date]],'DB Details'!$A:$L,12)</f>
        <v>53.1</v>
      </c>
      <c r="C658" s="61">
        <v>1.322883902243626E-2</v>
      </c>
      <c r="D658" s="61">
        <v>6.1550245578357683E-3</v>
      </c>
      <c r="E658" s="61">
        <v>2.4848338346270319E-2</v>
      </c>
    </row>
    <row r="659" spans="1:5" x14ac:dyDescent="0.2">
      <c r="A659" s="53">
        <v>37408</v>
      </c>
      <c r="B659" s="63">
        <f>VLOOKUP(Table311[[#This Row],[Date]],'DB Details'!$A:$L,12)</f>
        <v>53.6</v>
      </c>
      <c r="C659" s="61">
        <v>1.322883902243626E-2</v>
      </c>
      <c r="D659" s="61">
        <v>6.1550245578357683E-3</v>
      </c>
      <c r="E659" s="61">
        <v>2.4848338346270319E-2</v>
      </c>
    </row>
    <row r="660" spans="1:5" x14ac:dyDescent="0.2">
      <c r="A660" s="53">
        <v>37438</v>
      </c>
      <c r="B660" s="63">
        <f>VLOOKUP(Table311[[#This Row],[Date]],'DB Details'!$A:$L,12)</f>
        <v>50.2</v>
      </c>
      <c r="C660" s="61">
        <v>2.140669989799325E-2</v>
      </c>
      <c r="D660" s="61">
        <v>4.0352870399802624E-3</v>
      </c>
      <c r="E660" s="61">
        <v>1.6239112509100598E-2</v>
      </c>
    </row>
    <row r="661" spans="1:5" x14ac:dyDescent="0.2">
      <c r="A661" s="53">
        <v>37469</v>
      </c>
      <c r="B661" s="63">
        <f>VLOOKUP(Table311[[#This Row],[Date]],'DB Details'!$A:$L,12)</f>
        <v>50.3</v>
      </c>
      <c r="C661" s="61">
        <v>2.140669989799325E-2</v>
      </c>
      <c r="D661" s="61">
        <v>4.0352870399802624E-3</v>
      </c>
      <c r="E661" s="61">
        <v>1.6239112509100598E-2</v>
      </c>
    </row>
    <row r="662" spans="1:5" x14ac:dyDescent="0.2">
      <c r="A662" s="53">
        <v>37500</v>
      </c>
      <c r="B662" s="63">
        <f>VLOOKUP(Table311[[#This Row],[Date]],'DB Details'!$A:$L,12)</f>
        <v>50.5</v>
      </c>
      <c r="C662" s="61">
        <v>2.140669989799325E-2</v>
      </c>
      <c r="D662" s="61">
        <v>4.0352870399802624E-3</v>
      </c>
      <c r="E662" s="61">
        <v>1.6239112509100598E-2</v>
      </c>
    </row>
    <row r="663" spans="1:5" x14ac:dyDescent="0.2">
      <c r="A663" s="53">
        <v>37530</v>
      </c>
      <c r="B663" s="63">
        <f>VLOOKUP(Table311[[#This Row],[Date]],'DB Details'!$A:$L,12)</f>
        <v>49</v>
      </c>
      <c r="C663" s="61">
        <v>1.9912861846485559E-2</v>
      </c>
      <c r="D663" s="61">
        <v>1.306557670590968E-3</v>
      </c>
      <c r="E663" s="61">
        <v>5.2364821646193596E-3</v>
      </c>
    </row>
    <row r="664" spans="1:5" x14ac:dyDescent="0.2">
      <c r="A664" s="53">
        <v>37561</v>
      </c>
      <c r="B664" s="63">
        <f>VLOOKUP(Table311[[#This Row],[Date]],'DB Details'!$A:$L,12)</f>
        <v>48.5</v>
      </c>
      <c r="C664" s="61">
        <v>1.9912861846485559E-2</v>
      </c>
      <c r="D664" s="61">
        <v>1.306557670590968E-3</v>
      </c>
      <c r="E664" s="61">
        <v>5.2364821646193596E-3</v>
      </c>
    </row>
    <row r="665" spans="1:5" x14ac:dyDescent="0.2">
      <c r="A665" s="53">
        <v>37591</v>
      </c>
      <c r="B665" s="63">
        <f>VLOOKUP(Table311[[#This Row],[Date]],'DB Details'!$A:$L,12)</f>
        <v>51.6</v>
      </c>
      <c r="C665" s="61">
        <v>1.9912861846485559E-2</v>
      </c>
      <c r="D665" s="61">
        <v>1.306557670590968E-3</v>
      </c>
      <c r="E665" s="61">
        <v>5.2364821646193596E-3</v>
      </c>
    </row>
    <row r="666" spans="1:5" x14ac:dyDescent="0.2">
      <c r="A666" s="53">
        <v>37622</v>
      </c>
      <c r="B666" s="63">
        <f>VLOOKUP(Table311[[#This Row],[Date]],'DB Details'!$A:$L,12)</f>
        <v>51.3</v>
      </c>
      <c r="C666" s="61">
        <v>1.676188940425874E-2</v>
      </c>
      <c r="D666" s="61">
        <v>5.1672318691698346E-3</v>
      </c>
      <c r="E666" s="61">
        <v>2.0829681766981079E-2</v>
      </c>
    </row>
    <row r="667" spans="1:5" x14ac:dyDescent="0.2">
      <c r="A667" s="53">
        <v>37653</v>
      </c>
      <c r="B667" s="63">
        <f>VLOOKUP(Table311[[#This Row],[Date]],'DB Details'!$A:$L,12)</f>
        <v>48.8</v>
      </c>
      <c r="C667" s="61">
        <v>1.676188940425874E-2</v>
      </c>
      <c r="D667" s="61">
        <v>5.1672318691698346E-3</v>
      </c>
      <c r="E667" s="61">
        <v>2.0829681766981079E-2</v>
      </c>
    </row>
    <row r="668" spans="1:5" x14ac:dyDescent="0.2">
      <c r="A668" s="53">
        <v>37681</v>
      </c>
      <c r="B668" s="63">
        <f>VLOOKUP(Table311[[#This Row],[Date]],'DB Details'!$A:$L,12)</f>
        <v>46.3</v>
      </c>
      <c r="C668" s="61">
        <v>1.676188940425874E-2</v>
      </c>
      <c r="D668" s="61">
        <v>5.1672318691698346E-3</v>
      </c>
      <c r="E668" s="61">
        <v>2.0829681766981079E-2</v>
      </c>
    </row>
    <row r="669" spans="1:5" x14ac:dyDescent="0.2">
      <c r="A669" s="53">
        <v>37712</v>
      </c>
      <c r="B669" s="63">
        <f>VLOOKUP(Table311[[#This Row],[Date]],'DB Details'!$A:$L,12)</f>
        <v>46.1</v>
      </c>
      <c r="C669" s="61">
        <v>1.9569936417795909E-2</v>
      </c>
      <c r="D669" s="61">
        <v>8.9337780116266717E-3</v>
      </c>
      <c r="E669" s="61">
        <v>3.621684485857446E-2</v>
      </c>
    </row>
    <row r="670" spans="1:5" x14ac:dyDescent="0.2">
      <c r="A670" s="53">
        <v>37742</v>
      </c>
      <c r="B670" s="63">
        <f>VLOOKUP(Table311[[#This Row],[Date]],'DB Details'!$A:$L,12)</f>
        <v>49</v>
      </c>
      <c r="C670" s="61">
        <v>1.9569936417795909E-2</v>
      </c>
      <c r="D670" s="61">
        <v>8.9337780116266717E-3</v>
      </c>
      <c r="E670" s="61">
        <v>3.621684485857446E-2</v>
      </c>
    </row>
    <row r="671" spans="1:5" x14ac:dyDescent="0.2">
      <c r="A671" s="53">
        <v>37773</v>
      </c>
      <c r="B671" s="63">
        <f>VLOOKUP(Table311[[#This Row],[Date]],'DB Details'!$A:$L,12)</f>
        <v>49</v>
      </c>
      <c r="C671" s="61">
        <v>1.9569936417795909E-2</v>
      </c>
      <c r="D671" s="61">
        <v>8.9337780116266717E-3</v>
      </c>
      <c r="E671" s="61">
        <v>3.621684485857446E-2</v>
      </c>
    </row>
    <row r="672" spans="1:5" x14ac:dyDescent="0.2">
      <c r="A672" s="53">
        <v>37803</v>
      </c>
      <c r="B672" s="63">
        <f>VLOOKUP(Table311[[#This Row],[Date]],'DB Details'!$A:$L,12)</f>
        <v>51</v>
      </c>
      <c r="C672" s="61">
        <v>3.2399083015260143E-2</v>
      </c>
      <c r="D672" s="61">
        <v>1.666896269711016E-2</v>
      </c>
      <c r="E672" s="61">
        <v>6.8361580068855732E-2</v>
      </c>
    </row>
    <row r="673" spans="1:5" x14ac:dyDescent="0.2">
      <c r="A673" s="53">
        <v>37834</v>
      </c>
      <c r="B673" s="63">
        <f>VLOOKUP(Table311[[#This Row],[Date]],'DB Details'!$A:$L,12)</f>
        <v>53.2</v>
      </c>
      <c r="C673" s="61">
        <v>3.2399083015260143E-2</v>
      </c>
      <c r="D673" s="61">
        <v>1.666896269711016E-2</v>
      </c>
      <c r="E673" s="61">
        <v>6.8361580068855732E-2</v>
      </c>
    </row>
    <row r="674" spans="1:5" x14ac:dyDescent="0.2">
      <c r="A674" s="53">
        <v>37865</v>
      </c>
      <c r="B674" s="63">
        <f>VLOOKUP(Table311[[#This Row],[Date]],'DB Details'!$A:$L,12)</f>
        <v>52.4</v>
      </c>
      <c r="C674" s="61">
        <v>3.2399083015260143E-2</v>
      </c>
      <c r="D674" s="61">
        <v>1.666896269711016E-2</v>
      </c>
      <c r="E674" s="61">
        <v>6.8361580068855732E-2</v>
      </c>
    </row>
    <row r="675" spans="1:5" x14ac:dyDescent="0.2">
      <c r="A675" s="53">
        <v>37895</v>
      </c>
      <c r="B675" s="63">
        <f>VLOOKUP(Table311[[#This Row],[Date]],'DB Details'!$A:$L,12)</f>
        <v>55.2</v>
      </c>
      <c r="C675" s="61">
        <v>4.2950765202439317E-2</v>
      </c>
      <c r="D675" s="61">
        <v>1.154045727617818E-2</v>
      </c>
      <c r="E675" s="61">
        <v>4.6967087698897902E-2</v>
      </c>
    </row>
    <row r="676" spans="1:5" x14ac:dyDescent="0.2">
      <c r="A676" s="53">
        <v>37926</v>
      </c>
      <c r="B676" s="63">
        <f>VLOOKUP(Table311[[#This Row],[Date]],'DB Details'!$A:$L,12)</f>
        <v>58.4</v>
      </c>
      <c r="C676" s="61">
        <v>4.2950765202439317E-2</v>
      </c>
      <c r="D676" s="61">
        <v>1.154045727617818E-2</v>
      </c>
      <c r="E676" s="61">
        <v>4.6967087698897902E-2</v>
      </c>
    </row>
    <row r="677" spans="1:5" x14ac:dyDescent="0.2">
      <c r="A677" s="53">
        <v>37956</v>
      </c>
      <c r="B677" s="63">
        <f>VLOOKUP(Table311[[#This Row],[Date]],'DB Details'!$A:$L,12)</f>
        <v>60.1</v>
      </c>
      <c r="C677" s="61">
        <v>4.2950765202439317E-2</v>
      </c>
      <c r="D677" s="61">
        <v>1.154045727617818E-2</v>
      </c>
      <c r="E677" s="61">
        <v>4.6967087698897902E-2</v>
      </c>
    </row>
    <row r="678" spans="1:5" x14ac:dyDescent="0.2">
      <c r="A678" s="53">
        <v>37987</v>
      </c>
      <c r="B678" s="63">
        <f>VLOOKUP(Table311[[#This Row],[Date]],'DB Details'!$A:$L,12)</f>
        <v>60.8</v>
      </c>
      <c r="C678" s="61">
        <v>4.3533820862159241E-2</v>
      </c>
      <c r="D678" s="61">
        <v>5.7291648606975533E-3</v>
      </c>
      <c r="E678" s="61">
        <v>2.3114352701243401E-2</v>
      </c>
    </row>
    <row r="679" spans="1:5" x14ac:dyDescent="0.2">
      <c r="A679" s="53">
        <v>38018</v>
      </c>
      <c r="B679" s="63">
        <f>VLOOKUP(Table311[[#This Row],[Date]],'DB Details'!$A:$L,12)</f>
        <v>59.9</v>
      </c>
      <c r="C679" s="61">
        <v>4.3533820862159241E-2</v>
      </c>
      <c r="D679" s="61">
        <v>5.7291648606975533E-3</v>
      </c>
      <c r="E679" s="61">
        <v>2.3114352701243401E-2</v>
      </c>
    </row>
    <row r="680" spans="1:5" x14ac:dyDescent="0.2">
      <c r="A680" s="53">
        <v>38047</v>
      </c>
      <c r="B680" s="63">
        <f>VLOOKUP(Table311[[#This Row],[Date]],'DB Details'!$A:$L,12)</f>
        <v>60.6</v>
      </c>
      <c r="C680" s="61">
        <v>4.3533820862159241E-2</v>
      </c>
      <c r="D680" s="61">
        <v>5.7291648606975533E-3</v>
      </c>
      <c r="E680" s="61">
        <v>2.3114352701243401E-2</v>
      </c>
    </row>
    <row r="681" spans="1:5" x14ac:dyDescent="0.2">
      <c r="A681" s="53">
        <v>38078</v>
      </c>
      <c r="B681" s="63">
        <f>VLOOKUP(Table311[[#This Row],[Date]],'DB Details'!$A:$L,12)</f>
        <v>60.6</v>
      </c>
      <c r="C681" s="61">
        <v>4.2348116494544417E-2</v>
      </c>
      <c r="D681" s="61">
        <v>7.7873875800888301E-3</v>
      </c>
      <c r="E681" s="61">
        <v>3.1515303444719089E-2</v>
      </c>
    </row>
    <row r="682" spans="1:5" x14ac:dyDescent="0.2">
      <c r="A682" s="53">
        <v>38108</v>
      </c>
      <c r="B682" s="63">
        <f>VLOOKUP(Table311[[#This Row],[Date]],'DB Details'!$A:$L,12)</f>
        <v>61.4</v>
      </c>
      <c r="C682" s="61">
        <v>4.2348116494544417E-2</v>
      </c>
      <c r="D682" s="61">
        <v>7.7873875800888301E-3</v>
      </c>
      <c r="E682" s="61">
        <v>3.1515303444719089E-2</v>
      </c>
    </row>
    <row r="683" spans="1:5" x14ac:dyDescent="0.2">
      <c r="A683" s="53">
        <v>38139</v>
      </c>
      <c r="B683" s="63">
        <f>VLOOKUP(Table311[[#This Row],[Date]],'DB Details'!$A:$L,12)</f>
        <v>60.5</v>
      </c>
      <c r="C683" s="61">
        <v>4.2348116494544417E-2</v>
      </c>
      <c r="D683" s="61">
        <v>7.7873875800888301E-3</v>
      </c>
      <c r="E683" s="61">
        <v>3.1515303444719089E-2</v>
      </c>
    </row>
    <row r="684" spans="1:5" x14ac:dyDescent="0.2">
      <c r="A684" s="53">
        <v>38169</v>
      </c>
      <c r="B684" s="63">
        <f>VLOOKUP(Table311[[#This Row],[Date]],'DB Details'!$A:$L,12)</f>
        <v>59.9</v>
      </c>
      <c r="C684" s="61">
        <v>3.4908340686507763E-2</v>
      </c>
      <c r="D684" s="61">
        <v>9.4124722465944513E-3</v>
      </c>
      <c r="E684" s="61">
        <v>3.8184800216271693E-2</v>
      </c>
    </row>
    <row r="685" spans="1:5" x14ac:dyDescent="0.2">
      <c r="A685" s="53">
        <v>38200</v>
      </c>
      <c r="B685" s="63">
        <f>VLOOKUP(Table311[[#This Row],[Date]],'DB Details'!$A:$L,12)</f>
        <v>58.5</v>
      </c>
      <c r="C685" s="61">
        <v>3.4908340686507763E-2</v>
      </c>
      <c r="D685" s="61">
        <v>9.4124722465944513E-3</v>
      </c>
      <c r="E685" s="61">
        <v>3.8184800216271693E-2</v>
      </c>
    </row>
    <row r="686" spans="1:5" x14ac:dyDescent="0.2">
      <c r="A686" s="53">
        <v>38231</v>
      </c>
      <c r="B686" s="63">
        <f>VLOOKUP(Table311[[#This Row],[Date]],'DB Details'!$A:$L,12)</f>
        <v>57.4</v>
      </c>
      <c r="C686" s="61">
        <v>3.4908340686507763E-2</v>
      </c>
      <c r="D686" s="61">
        <v>9.4124722465944513E-3</v>
      </c>
      <c r="E686" s="61">
        <v>3.8184800216271693E-2</v>
      </c>
    </row>
    <row r="687" spans="1:5" x14ac:dyDescent="0.2">
      <c r="A687" s="53">
        <v>38261</v>
      </c>
      <c r="B687" s="63">
        <f>VLOOKUP(Table311[[#This Row],[Date]],'DB Details'!$A:$L,12)</f>
        <v>56.3</v>
      </c>
      <c r="C687" s="61">
        <v>3.3557659164048917E-2</v>
      </c>
      <c r="D687" s="61">
        <v>1.0220273689720489E-2</v>
      </c>
      <c r="E687" s="61">
        <v>4.1512099828914462E-2</v>
      </c>
    </row>
    <row r="688" spans="1:5" x14ac:dyDescent="0.2">
      <c r="A688" s="53">
        <v>38292</v>
      </c>
      <c r="B688" s="63">
        <f>VLOOKUP(Table311[[#This Row],[Date]],'DB Details'!$A:$L,12)</f>
        <v>56.2</v>
      </c>
      <c r="C688" s="61">
        <v>3.3557659164048917E-2</v>
      </c>
      <c r="D688" s="61">
        <v>1.0220273689720489E-2</v>
      </c>
      <c r="E688" s="61">
        <v>4.1512099828914462E-2</v>
      </c>
    </row>
    <row r="689" spans="1:5" x14ac:dyDescent="0.2">
      <c r="A689" s="53">
        <v>38322</v>
      </c>
      <c r="B689" s="63">
        <f>VLOOKUP(Table311[[#This Row],[Date]],'DB Details'!$A:$L,12)</f>
        <v>57.2</v>
      </c>
      <c r="C689" s="61">
        <v>3.3557659164048917E-2</v>
      </c>
      <c r="D689" s="61">
        <v>1.0220273689720489E-2</v>
      </c>
      <c r="E689" s="61">
        <v>4.1512099828914462E-2</v>
      </c>
    </row>
    <row r="690" spans="1:5" x14ac:dyDescent="0.2">
      <c r="A690" s="53">
        <v>38353</v>
      </c>
      <c r="B690" s="63">
        <f>VLOOKUP(Table311[[#This Row],[Date]],'DB Details'!$A:$L,12)</f>
        <v>56.8</v>
      </c>
      <c r="C690" s="61">
        <v>3.9086174408999461E-2</v>
      </c>
      <c r="D690" s="61">
        <v>1.110882507696538E-2</v>
      </c>
      <c r="E690" s="61">
        <v>4.5181235086874112E-2</v>
      </c>
    </row>
    <row r="691" spans="1:5" x14ac:dyDescent="0.2">
      <c r="A691" s="53">
        <v>38384</v>
      </c>
      <c r="B691" s="63">
        <f>VLOOKUP(Table311[[#This Row],[Date]],'DB Details'!$A:$L,12)</f>
        <v>55.5</v>
      </c>
      <c r="C691" s="61">
        <v>3.9086174408999461E-2</v>
      </c>
      <c r="D691" s="61">
        <v>1.110882507696538E-2</v>
      </c>
      <c r="E691" s="61">
        <v>4.5181235086874112E-2</v>
      </c>
    </row>
    <row r="692" spans="1:5" x14ac:dyDescent="0.2">
      <c r="A692" s="53">
        <v>38412</v>
      </c>
      <c r="B692" s="63">
        <f>VLOOKUP(Table311[[#This Row],[Date]],'DB Details'!$A:$L,12)</f>
        <v>55.2</v>
      </c>
      <c r="C692" s="61">
        <v>3.9086174408999461E-2</v>
      </c>
      <c r="D692" s="61">
        <v>1.110882507696538E-2</v>
      </c>
      <c r="E692" s="61">
        <v>4.5181235086874112E-2</v>
      </c>
    </row>
    <row r="693" spans="1:5" x14ac:dyDescent="0.2">
      <c r="A693" s="53">
        <v>38443</v>
      </c>
      <c r="B693" s="63">
        <f>VLOOKUP(Table311[[#This Row],[Date]],'DB Details'!$A:$L,12)</f>
        <v>52.2</v>
      </c>
      <c r="C693" s="61">
        <v>3.6074103661260792E-2</v>
      </c>
      <c r="D693" s="61">
        <v>4.8660447840531912E-3</v>
      </c>
      <c r="E693" s="61">
        <v>1.9606710928381729E-2</v>
      </c>
    </row>
    <row r="694" spans="1:5" x14ac:dyDescent="0.2">
      <c r="A694" s="53">
        <v>38473</v>
      </c>
      <c r="B694" s="63">
        <f>VLOOKUP(Table311[[#This Row],[Date]],'DB Details'!$A:$L,12)</f>
        <v>50.8</v>
      </c>
      <c r="C694" s="61">
        <v>3.6074103661260792E-2</v>
      </c>
      <c r="D694" s="61">
        <v>4.8660447840531912E-3</v>
      </c>
      <c r="E694" s="61">
        <v>1.9606710928381729E-2</v>
      </c>
    </row>
    <row r="695" spans="1:5" x14ac:dyDescent="0.2">
      <c r="A695" s="53">
        <v>38504</v>
      </c>
      <c r="B695" s="63">
        <f>VLOOKUP(Table311[[#This Row],[Date]],'DB Details'!$A:$L,12)</f>
        <v>52.4</v>
      </c>
      <c r="C695" s="61">
        <v>3.6074103661260792E-2</v>
      </c>
      <c r="D695" s="61">
        <v>4.8660447840531912E-3</v>
      </c>
      <c r="E695" s="61">
        <v>1.9606710928381729E-2</v>
      </c>
    </row>
    <row r="696" spans="1:5" x14ac:dyDescent="0.2">
      <c r="A696" s="53">
        <v>38534</v>
      </c>
      <c r="B696" s="63">
        <f>VLOOKUP(Table311[[#This Row],[Date]],'DB Details'!$A:$L,12)</f>
        <v>52.8</v>
      </c>
      <c r="C696" s="61">
        <v>3.4476745891085119E-2</v>
      </c>
      <c r="D696" s="61">
        <v>7.8562198027224469E-3</v>
      </c>
      <c r="E696" s="61">
        <v>3.1797143707307018E-2</v>
      </c>
    </row>
    <row r="697" spans="1:5" x14ac:dyDescent="0.2">
      <c r="A697" s="53">
        <v>38565</v>
      </c>
      <c r="B697" s="63">
        <f>VLOOKUP(Table311[[#This Row],[Date]],'DB Details'!$A:$L,12)</f>
        <v>52.4</v>
      </c>
      <c r="C697" s="61">
        <v>3.4476745891085119E-2</v>
      </c>
      <c r="D697" s="61">
        <v>7.8562198027224469E-3</v>
      </c>
      <c r="E697" s="61">
        <v>3.1797143707307018E-2</v>
      </c>
    </row>
    <row r="698" spans="1:5" x14ac:dyDescent="0.2">
      <c r="A698" s="53">
        <v>38596</v>
      </c>
      <c r="B698" s="63">
        <f>VLOOKUP(Table311[[#This Row],[Date]],'DB Details'!$A:$L,12)</f>
        <v>56.8</v>
      </c>
      <c r="C698" s="61">
        <v>3.4476745891085119E-2</v>
      </c>
      <c r="D698" s="61">
        <v>7.8562198027224469E-3</v>
      </c>
      <c r="E698" s="61">
        <v>3.1797143707307018E-2</v>
      </c>
    </row>
    <row r="699" spans="1:5" x14ac:dyDescent="0.2">
      <c r="A699" s="53">
        <v>38626</v>
      </c>
      <c r="B699" s="63">
        <f>VLOOKUP(Table311[[#This Row],[Date]],'DB Details'!$A:$L,12)</f>
        <v>57.2</v>
      </c>
      <c r="C699" s="61">
        <v>2.9826720513611439E-2</v>
      </c>
      <c r="D699" s="61">
        <v>5.6792823835803089E-3</v>
      </c>
      <c r="E699" s="61">
        <v>2.2911388788950941E-2</v>
      </c>
    </row>
    <row r="700" spans="1:5" x14ac:dyDescent="0.2">
      <c r="A700" s="53">
        <v>38657</v>
      </c>
      <c r="B700" s="63">
        <f>VLOOKUP(Table311[[#This Row],[Date]],'DB Details'!$A:$L,12)</f>
        <v>56.7</v>
      </c>
      <c r="C700" s="61">
        <v>2.9826720513611439E-2</v>
      </c>
      <c r="D700" s="61">
        <v>5.6792823835803089E-3</v>
      </c>
      <c r="E700" s="61">
        <v>2.2911388788950941E-2</v>
      </c>
    </row>
    <row r="701" spans="1:5" x14ac:dyDescent="0.2">
      <c r="A701" s="53">
        <v>38687</v>
      </c>
      <c r="B701" s="63">
        <f>VLOOKUP(Table311[[#This Row],[Date]],'DB Details'!$A:$L,12)</f>
        <v>55.1</v>
      </c>
      <c r="C701" s="61">
        <v>2.9826720513611439E-2</v>
      </c>
      <c r="D701" s="61">
        <v>5.6792823835803089E-3</v>
      </c>
      <c r="E701" s="61">
        <v>2.2911388788950941E-2</v>
      </c>
    </row>
    <row r="702" spans="1:5" x14ac:dyDescent="0.2">
      <c r="A702" s="53">
        <v>38718</v>
      </c>
      <c r="B702" s="63">
        <f>VLOOKUP(Table311[[#This Row],[Date]],'DB Details'!$A:$L,12)</f>
        <v>55</v>
      </c>
      <c r="C702" s="61">
        <v>3.2248575723230061E-2</v>
      </c>
      <c r="D702" s="61">
        <v>1.3486661199029431E-2</v>
      </c>
      <c r="E702" s="61">
        <v>5.5047830418741617E-2</v>
      </c>
    </row>
    <row r="703" spans="1:5" x14ac:dyDescent="0.2">
      <c r="A703" s="53">
        <v>38749</v>
      </c>
      <c r="B703" s="63">
        <f>VLOOKUP(Table311[[#This Row],[Date]],'DB Details'!$A:$L,12)</f>
        <v>55.8</v>
      </c>
      <c r="C703" s="61">
        <v>3.2248575723230061E-2</v>
      </c>
      <c r="D703" s="61">
        <v>1.3486661199029431E-2</v>
      </c>
      <c r="E703" s="61">
        <v>5.5047830418741617E-2</v>
      </c>
    </row>
    <row r="704" spans="1:5" x14ac:dyDescent="0.2">
      <c r="A704" s="53">
        <v>38777</v>
      </c>
      <c r="B704" s="63">
        <f>VLOOKUP(Table311[[#This Row],[Date]],'DB Details'!$A:$L,12)</f>
        <v>54.3</v>
      </c>
      <c r="C704" s="61">
        <v>3.2248575723230061E-2</v>
      </c>
      <c r="D704" s="61">
        <v>1.3486661199029431E-2</v>
      </c>
      <c r="E704" s="61">
        <v>5.5047830418741617E-2</v>
      </c>
    </row>
    <row r="705" spans="1:5" x14ac:dyDescent="0.2">
      <c r="A705" s="53">
        <v>38808</v>
      </c>
      <c r="B705" s="63">
        <f>VLOOKUP(Table311[[#This Row],[Date]],'DB Details'!$A:$L,12)</f>
        <v>55.2</v>
      </c>
      <c r="C705" s="61">
        <v>2.977269025594638E-2</v>
      </c>
      <c r="D705" s="61">
        <v>2.4558373055836402E-3</v>
      </c>
      <c r="E705" s="61">
        <v>9.8595953259017488E-3</v>
      </c>
    </row>
    <row r="706" spans="1:5" x14ac:dyDescent="0.2">
      <c r="A706" s="53">
        <v>38838</v>
      </c>
      <c r="B706" s="63">
        <f>VLOOKUP(Table311[[#This Row],[Date]],'DB Details'!$A:$L,12)</f>
        <v>53.7</v>
      </c>
      <c r="C706" s="61">
        <v>2.977269025594638E-2</v>
      </c>
      <c r="D706" s="61">
        <v>2.4558373055836402E-3</v>
      </c>
      <c r="E706" s="61">
        <v>9.8595953259017488E-3</v>
      </c>
    </row>
    <row r="707" spans="1:5" x14ac:dyDescent="0.2">
      <c r="A707" s="53">
        <v>38869</v>
      </c>
      <c r="B707" s="63">
        <f>VLOOKUP(Table311[[#This Row],[Date]],'DB Details'!$A:$L,12)</f>
        <v>52</v>
      </c>
      <c r="C707" s="61">
        <v>2.977269025594638E-2</v>
      </c>
      <c r="D707" s="61">
        <v>2.4558373055836402E-3</v>
      </c>
      <c r="E707" s="61">
        <v>9.8595953259017488E-3</v>
      </c>
    </row>
    <row r="708" spans="1:5" x14ac:dyDescent="0.2">
      <c r="A708" s="53">
        <v>38899</v>
      </c>
      <c r="B708" s="63">
        <f>VLOOKUP(Table311[[#This Row],[Date]],'DB Details'!$A:$L,12)</f>
        <v>53</v>
      </c>
      <c r="C708" s="61">
        <v>2.328291151863791E-2</v>
      </c>
      <c r="D708" s="61">
        <v>1.5045618810949951E-3</v>
      </c>
      <c r="E708" s="61">
        <v>6.0318433917740943E-3</v>
      </c>
    </row>
    <row r="709" spans="1:5" x14ac:dyDescent="0.2">
      <c r="A709" s="53">
        <v>38930</v>
      </c>
      <c r="B709" s="63">
        <f>VLOOKUP(Table311[[#This Row],[Date]],'DB Details'!$A:$L,12)</f>
        <v>53.7</v>
      </c>
      <c r="C709" s="61">
        <v>2.328291151863791E-2</v>
      </c>
      <c r="D709" s="61">
        <v>1.5045618810949951E-3</v>
      </c>
      <c r="E709" s="61">
        <v>6.0318433917740943E-3</v>
      </c>
    </row>
    <row r="710" spans="1:5" x14ac:dyDescent="0.2">
      <c r="A710" s="53">
        <v>38961</v>
      </c>
      <c r="B710" s="63">
        <f>VLOOKUP(Table311[[#This Row],[Date]],'DB Details'!$A:$L,12)</f>
        <v>52.2</v>
      </c>
      <c r="C710" s="61">
        <v>2.328291151863791E-2</v>
      </c>
      <c r="D710" s="61">
        <v>1.5045618810949951E-3</v>
      </c>
      <c r="E710" s="61">
        <v>6.0318433917740943E-3</v>
      </c>
    </row>
    <row r="711" spans="1:5" x14ac:dyDescent="0.2">
      <c r="A711" s="53">
        <v>38991</v>
      </c>
      <c r="B711" s="63">
        <f>VLOOKUP(Table311[[#This Row],[Date]],'DB Details'!$A:$L,12)</f>
        <v>51.4</v>
      </c>
      <c r="C711" s="61">
        <v>2.6089019835609219E-2</v>
      </c>
      <c r="D711" s="61">
        <v>8.4371169635735783E-3</v>
      </c>
      <c r="E711" s="61">
        <v>3.417798496028146E-2</v>
      </c>
    </row>
    <row r="712" spans="1:5" x14ac:dyDescent="0.2">
      <c r="A712" s="53">
        <v>39022</v>
      </c>
      <c r="B712" s="63">
        <f>VLOOKUP(Table311[[#This Row],[Date]],'DB Details'!$A:$L,12)</f>
        <v>50.3</v>
      </c>
      <c r="C712" s="61">
        <v>2.6089019835609219E-2</v>
      </c>
      <c r="D712" s="61">
        <v>8.4371169635735783E-3</v>
      </c>
      <c r="E712" s="61">
        <v>3.417798496028146E-2</v>
      </c>
    </row>
    <row r="713" spans="1:5" x14ac:dyDescent="0.2">
      <c r="A713" s="53">
        <v>39052</v>
      </c>
      <c r="B713" s="63">
        <f>VLOOKUP(Table311[[#This Row],[Date]],'DB Details'!$A:$L,12)</f>
        <v>51.4</v>
      </c>
      <c r="C713" s="61">
        <v>2.6089019835609219E-2</v>
      </c>
      <c r="D713" s="61">
        <v>8.4371169635735783E-3</v>
      </c>
      <c r="E713" s="61">
        <v>3.417798496028146E-2</v>
      </c>
    </row>
    <row r="714" spans="1:5" x14ac:dyDescent="0.2">
      <c r="A714" s="53">
        <v>39083</v>
      </c>
      <c r="B714" s="63">
        <f>VLOOKUP(Table311[[#This Row],[Date]],'DB Details'!$A:$L,12)</f>
        <v>50.4</v>
      </c>
      <c r="C714" s="61">
        <v>1.540715325180492E-2</v>
      </c>
      <c r="D714" s="61">
        <v>2.9359886061897439E-3</v>
      </c>
      <c r="E714" s="61">
        <v>1.1795775906866529E-2</v>
      </c>
    </row>
    <row r="715" spans="1:5" x14ac:dyDescent="0.2">
      <c r="A715" s="53">
        <v>39114</v>
      </c>
      <c r="B715" s="63">
        <f>VLOOKUP(Table311[[#This Row],[Date]],'DB Details'!$A:$L,12)</f>
        <v>54.1</v>
      </c>
      <c r="C715" s="61">
        <v>1.540715325180492E-2</v>
      </c>
      <c r="D715" s="61">
        <v>2.9359886061897439E-3</v>
      </c>
      <c r="E715" s="61">
        <v>1.1795775906866529E-2</v>
      </c>
    </row>
    <row r="716" spans="1:5" x14ac:dyDescent="0.2">
      <c r="A716" s="53">
        <v>39142</v>
      </c>
      <c r="B716" s="63">
        <f>VLOOKUP(Table311[[#This Row],[Date]],'DB Details'!$A:$L,12)</f>
        <v>52.8</v>
      </c>
      <c r="C716" s="61">
        <v>1.540715325180492E-2</v>
      </c>
      <c r="D716" s="61">
        <v>2.9359886061897439E-3</v>
      </c>
      <c r="E716" s="61">
        <v>1.1795775906866529E-2</v>
      </c>
    </row>
    <row r="717" spans="1:5" x14ac:dyDescent="0.2">
      <c r="A717" s="53">
        <v>39173</v>
      </c>
      <c r="B717" s="63">
        <f>VLOOKUP(Table311[[#This Row],[Date]],'DB Details'!$A:$L,12)</f>
        <v>52.7</v>
      </c>
      <c r="C717" s="61">
        <v>1.938641594997887E-2</v>
      </c>
      <c r="D717" s="61">
        <v>6.3843453008071297E-3</v>
      </c>
      <c r="E717" s="61">
        <v>2.5782982954323241E-2</v>
      </c>
    </row>
    <row r="718" spans="1:5" x14ac:dyDescent="0.2">
      <c r="A718" s="53">
        <v>39203</v>
      </c>
      <c r="B718" s="63">
        <f>VLOOKUP(Table311[[#This Row],[Date]],'DB Details'!$A:$L,12)</f>
        <v>53.1</v>
      </c>
      <c r="C718" s="61">
        <v>1.938641594997887E-2</v>
      </c>
      <c r="D718" s="61">
        <v>6.3843453008071297E-3</v>
      </c>
      <c r="E718" s="61">
        <v>2.5782982954323241E-2</v>
      </c>
    </row>
    <row r="719" spans="1:5" x14ac:dyDescent="0.2">
      <c r="A719" s="53">
        <v>39234</v>
      </c>
      <c r="B719" s="63">
        <f>VLOOKUP(Table311[[#This Row],[Date]],'DB Details'!$A:$L,12)</f>
        <v>54</v>
      </c>
      <c r="C719" s="61">
        <v>1.938641594997887E-2</v>
      </c>
      <c r="D719" s="61">
        <v>6.3843453008071297E-3</v>
      </c>
      <c r="E719" s="61">
        <v>2.5782982954323241E-2</v>
      </c>
    </row>
    <row r="720" spans="1:5" x14ac:dyDescent="0.2">
      <c r="A720" s="53">
        <v>39264</v>
      </c>
      <c r="B720" s="63">
        <f>VLOOKUP(Table311[[#This Row],[Date]],'DB Details'!$A:$L,12)</f>
        <v>51.8</v>
      </c>
      <c r="C720" s="61">
        <v>2.3985598500102932E-2</v>
      </c>
      <c r="D720" s="61">
        <v>6.0230665745096982E-3</v>
      </c>
      <c r="E720" s="61">
        <v>2.4310805602967941E-2</v>
      </c>
    </row>
    <row r="721" spans="1:5" x14ac:dyDescent="0.2">
      <c r="A721" s="53">
        <v>39295</v>
      </c>
      <c r="B721" s="63">
        <f>VLOOKUP(Table311[[#This Row],[Date]],'DB Details'!$A:$L,12)</f>
        <v>52.2</v>
      </c>
      <c r="C721" s="61">
        <v>2.3985598500102932E-2</v>
      </c>
      <c r="D721" s="61">
        <v>6.0230665745096982E-3</v>
      </c>
      <c r="E721" s="61">
        <v>2.4310805602967941E-2</v>
      </c>
    </row>
    <row r="722" spans="1:5" x14ac:dyDescent="0.2">
      <c r="A722" s="53">
        <v>39326</v>
      </c>
      <c r="B722" s="63">
        <f>VLOOKUP(Table311[[#This Row],[Date]],'DB Details'!$A:$L,12)</f>
        <v>53.8</v>
      </c>
      <c r="C722" s="61">
        <v>2.3985598500102932E-2</v>
      </c>
      <c r="D722" s="61">
        <v>6.0230665745096982E-3</v>
      </c>
      <c r="E722" s="61">
        <v>2.4310805602967941E-2</v>
      </c>
    </row>
    <row r="723" spans="1:5" x14ac:dyDescent="0.2">
      <c r="A723" s="53">
        <v>39356</v>
      </c>
      <c r="B723" s="63">
        <f>VLOOKUP(Table311[[#This Row],[Date]],'DB Details'!$A:$L,12)</f>
        <v>52.8</v>
      </c>
      <c r="C723" s="61">
        <v>2.1608832081965391E-2</v>
      </c>
      <c r="D723" s="61">
        <v>6.0964400264045121E-3</v>
      </c>
      <c r="E723" s="61">
        <v>2.4609667308274071E-2</v>
      </c>
    </row>
    <row r="724" spans="1:5" x14ac:dyDescent="0.2">
      <c r="A724" s="53">
        <v>39387</v>
      </c>
      <c r="B724" s="63">
        <f>VLOOKUP(Table311[[#This Row],[Date]],'DB Details'!$A:$L,12)</f>
        <v>51.5</v>
      </c>
      <c r="C724" s="61">
        <v>2.1608832081965391E-2</v>
      </c>
      <c r="D724" s="61">
        <v>6.0964400264045121E-3</v>
      </c>
      <c r="E724" s="61">
        <v>2.4609667308274071E-2</v>
      </c>
    </row>
    <row r="725" spans="1:5" x14ac:dyDescent="0.2">
      <c r="A725" s="53">
        <v>39417</v>
      </c>
      <c r="B725" s="63">
        <f>VLOOKUP(Table311[[#This Row],[Date]],'DB Details'!$A:$L,12)</f>
        <v>50.1</v>
      </c>
      <c r="C725" s="61">
        <v>2.1608832081965391E-2</v>
      </c>
      <c r="D725" s="61">
        <v>6.0964400264045121E-3</v>
      </c>
      <c r="E725" s="61">
        <v>2.4609667308274071E-2</v>
      </c>
    </row>
    <row r="726" spans="1:5" x14ac:dyDescent="0.2">
      <c r="A726" s="53">
        <v>39448</v>
      </c>
      <c r="B726" s="63">
        <f>VLOOKUP(Table311[[#This Row],[Date]],'DB Details'!$A:$L,12)</f>
        <v>50.9</v>
      </c>
      <c r="C726" s="61">
        <v>1.4468030014427379E-2</v>
      </c>
      <c r="D726" s="61">
        <v>-4.0742947392000926E-3</v>
      </c>
      <c r="E726" s="61">
        <v>-1.6197849946689269E-2</v>
      </c>
    </row>
    <row r="727" spans="1:5" x14ac:dyDescent="0.2">
      <c r="A727" s="53">
        <v>39479</v>
      </c>
      <c r="B727" s="63">
        <f>VLOOKUP(Table311[[#This Row],[Date]],'DB Details'!$A:$L,12)</f>
        <v>48.8</v>
      </c>
      <c r="C727" s="61">
        <v>1.4468030014427379E-2</v>
      </c>
      <c r="D727" s="61">
        <v>-4.0742947392000926E-3</v>
      </c>
      <c r="E727" s="61">
        <v>-1.6197849946689269E-2</v>
      </c>
    </row>
    <row r="728" spans="1:5" x14ac:dyDescent="0.2">
      <c r="A728" s="53">
        <v>39508</v>
      </c>
      <c r="B728" s="63">
        <f>VLOOKUP(Table311[[#This Row],[Date]],'DB Details'!$A:$L,12)</f>
        <v>49.7</v>
      </c>
      <c r="C728" s="61">
        <v>1.4468030014427379E-2</v>
      </c>
      <c r="D728" s="61">
        <v>-4.0742947392000926E-3</v>
      </c>
      <c r="E728" s="61">
        <v>-1.6197849946689269E-2</v>
      </c>
    </row>
    <row r="729" spans="1:5" x14ac:dyDescent="0.2">
      <c r="A729" s="53">
        <v>39539</v>
      </c>
      <c r="B729" s="63">
        <f>VLOOKUP(Table311[[#This Row],[Date]],'DB Details'!$A:$L,12)</f>
        <v>48.5</v>
      </c>
      <c r="C729" s="61">
        <v>1.3801325593333859E-2</v>
      </c>
      <c r="D729" s="61">
        <v>5.7229534456869546E-3</v>
      </c>
      <c r="E729" s="61">
        <v>2.308907778947766E-2</v>
      </c>
    </row>
    <row r="730" spans="1:5" x14ac:dyDescent="0.2">
      <c r="A730" s="53">
        <v>39569</v>
      </c>
      <c r="B730" s="63">
        <f>VLOOKUP(Table311[[#This Row],[Date]],'DB Details'!$A:$L,12)</f>
        <v>48.9</v>
      </c>
      <c r="C730" s="61">
        <v>1.3801325593333859E-2</v>
      </c>
      <c r="D730" s="61">
        <v>5.7229534456869546E-3</v>
      </c>
      <c r="E730" s="61">
        <v>2.308907778947766E-2</v>
      </c>
    </row>
    <row r="731" spans="1:5" x14ac:dyDescent="0.2">
      <c r="A731" s="53">
        <v>39600</v>
      </c>
      <c r="B731" s="63">
        <f>VLOOKUP(Table311[[#This Row],[Date]],'DB Details'!$A:$L,12)</f>
        <v>49.9</v>
      </c>
      <c r="C731" s="61">
        <v>1.3801325593333859E-2</v>
      </c>
      <c r="D731" s="61">
        <v>5.7229534456869546E-3</v>
      </c>
      <c r="E731" s="61">
        <v>2.308907778947766E-2</v>
      </c>
    </row>
    <row r="732" spans="1:5" x14ac:dyDescent="0.2">
      <c r="A732" s="53">
        <v>39630</v>
      </c>
      <c r="B732" s="63">
        <f>VLOOKUP(Table311[[#This Row],[Date]],'DB Details'!$A:$L,12)</f>
        <v>50.8</v>
      </c>
      <c r="C732" s="61">
        <v>2.4220237812272792E-3</v>
      </c>
      <c r="D732" s="61">
        <v>-5.2689290221545849E-3</v>
      </c>
      <c r="E732" s="61">
        <v>-2.0909730735542701E-2</v>
      </c>
    </row>
    <row r="733" spans="1:5" x14ac:dyDescent="0.2">
      <c r="A733" s="53">
        <v>39661</v>
      </c>
      <c r="B733" s="63">
        <f>VLOOKUP(Table311[[#This Row],[Date]],'DB Details'!$A:$L,12)</f>
        <v>50.1</v>
      </c>
      <c r="C733" s="61">
        <v>2.4220237812272792E-3</v>
      </c>
      <c r="D733" s="61">
        <v>-5.2689290221545849E-3</v>
      </c>
      <c r="E733" s="61">
        <v>-2.0909730735542701E-2</v>
      </c>
    </row>
    <row r="734" spans="1:5" x14ac:dyDescent="0.2">
      <c r="A734" s="53">
        <v>39692</v>
      </c>
      <c r="B734" s="63">
        <f>VLOOKUP(Table311[[#This Row],[Date]],'DB Details'!$A:$L,12)</f>
        <v>47.2</v>
      </c>
      <c r="C734" s="61">
        <v>2.4220237812272792E-3</v>
      </c>
      <c r="D734" s="61">
        <v>-5.2689290221545849E-3</v>
      </c>
      <c r="E734" s="61">
        <v>-2.0909730735542701E-2</v>
      </c>
    </row>
    <row r="735" spans="1:5" x14ac:dyDescent="0.2">
      <c r="A735" s="53">
        <v>39722</v>
      </c>
      <c r="B735" s="63">
        <f>VLOOKUP(Table311[[#This Row],[Date]],'DB Details'!$A:$L,12)</f>
        <v>38.200000000000003</v>
      </c>
      <c r="C735" s="61">
        <v>-2.5403392598762051E-2</v>
      </c>
      <c r="D735" s="61">
        <v>-2.1830971480936261E-2</v>
      </c>
      <c r="E735" s="61">
        <v>-8.4505728695347337E-2</v>
      </c>
    </row>
    <row r="736" spans="1:5" x14ac:dyDescent="0.2">
      <c r="A736" s="53">
        <v>39753</v>
      </c>
      <c r="B736" s="63">
        <f>VLOOKUP(Table311[[#This Row],[Date]],'DB Details'!$A:$L,12)</f>
        <v>39</v>
      </c>
      <c r="C736" s="61">
        <v>-2.5403392598762051E-2</v>
      </c>
      <c r="D736" s="61">
        <v>-2.1830971480936261E-2</v>
      </c>
      <c r="E736" s="61">
        <v>-8.4505728695347337E-2</v>
      </c>
    </row>
    <row r="737" spans="1:5" x14ac:dyDescent="0.2">
      <c r="A737" s="53">
        <v>39783</v>
      </c>
      <c r="B737" s="63">
        <f>VLOOKUP(Table311[[#This Row],[Date]],'DB Details'!$A:$L,12)</f>
        <v>34.5</v>
      </c>
      <c r="C737" s="61">
        <v>-2.5403392598762051E-2</v>
      </c>
      <c r="D737" s="61">
        <v>-2.1830971480936261E-2</v>
      </c>
      <c r="E737" s="61">
        <v>-8.4505728695347337E-2</v>
      </c>
    </row>
    <row r="738" spans="1:5" x14ac:dyDescent="0.2">
      <c r="A738" s="53">
        <v>39814</v>
      </c>
      <c r="B738" s="63">
        <f>VLOOKUP(Table311[[#This Row],[Date]],'DB Details'!$A:$L,12)</f>
        <v>36.4</v>
      </c>
      <c r="C738" s="61">
        <v>-3.2823924437935283E-2</v>
      </c>
      <c r="D738" s="61">
        <v>-1.165722530679672E-2</v>
      </c>
      <c r="E738" s="61">
        <v>-4.5819873793169319E-2</v>
      </c>
    </row>
    <row r="739" spans="1:5" x14ac:dyDescent="0.2">
      <c r="A739" s="53">
        <v>39845</v>
      </c>
      <c r="B739" s="63">
        <f>VLOOKUP(Table311[[#This Row],[Date]],'DB Details'!$A:$L,12)</f>
        <v>36.6</v>
      </c>
      <c r="C739" s="61">
        <v>-3.2823924437935283E-2</v>
      </c>
      <c r="D739" s="61">
        <v>-1.165722530679672E-2</v>
      </c>
      <c r="E739" s="61">
        <v>-4.5819873793169319E-2</v>
      </c>
    </row>
    <row r="740" spans="1:5" x14ac:dyDescent="0.2">
      <c r="A740" s="53">
        <v>39873</v>
      </c>
      <c r="B740" s="63">
        <f>VLOOKUP(Table311[[#This Row],[Date]],'DB Details'!$A:$L,12)</f>
        <v>37.200000000000003</v>
      </c>
      <c r="C740" s="61">
        <v>-3.2823924437935283E-2</v>
      </c>
      <c r="D740" s="61">
        <v>-1.165722530679672E-2</v>
      </c>
      <c r="E740" s="61">
        <v>-4.5819873793169319E-2</v>
      </c>
    </row>
    <row r="741" spans="1:5" x14ac:dyDescent="0.2">
      <c r="A741" s="53">
        <v>39904</v>
      </c>
      <c r="B741" s="63">
        <f>VLOOKUP(Table311[[#This Row],[Date]],'DB Details'!$A:$L,12)</f>
        <v>39.9</v>
      </c>
      <c r="C741" s="61">
        <v>-3.995504779306322E-2</v>
      </c>
      <c r="D741" s="61">
        <v>-1.692381386635996E-3</v>
      </c>
      <c r="E741" s="61">
        <v>-6.7523599987623362E-3</v>
      </c>
    </row>
    <row r="742" spans="1:5" x14ac:dyDescent="0.2">
      <c r="A742" s="53">
        <v>39934</v>
      </c>
      <c r="B742" s="63">
        <f>VLOOKUP(Table311[[#This Row],[Date]],'DB Details'!$A:$L,12)</f>
        <v>44.1</v>
      </c>
      <c r="C742" s="61">
        <v>-3.995504779306322E-2</v>
      </c>
      <c r="D742" s="61">
        <v>-1.692381386635996E-3</v>
      </c>
      <c r="E742" s="61">
        <v>-6.7523599987623362E-3</v>
      </c>
    </row>
    <row r="743" spans="1:5" x14ac:dyDescent="0.2">
      <c r="A743" s="53">
        <v>39965</v>
      </c>
      <c r="B743" s="63">
        <f>VLOOKUP(Table311[[#This Row],[Date]],'DB Details'!$A:$L,12)</f>
        <v>46.3</v>
      </c>
      <c r="C743" s="61">
        <v>-3.995504779306322E-2</v>
      </c>
      <c r="D743" s="61">
        <v>-1.692381386635996E-3</v>
      </c>
      <c r="E743" s="61">
        <v>-6.7523599987623362E-3</v>
      </c>
    </row>
    <row r="744" spans="1:5" x14ac:dyDescent="0.2">
      <c r="A744" s="53">
        <v>39995</v>
      </c>
      <c r="B744" s="63">
        <f>VLOOKUP(Table311[[#This Row],[Date]],'DB Details'!$A:$L,12)</f>
        <v>49.7</v>
      </c>
      <c r="C744" s="61">
        <v>-3.1376750032878008E-2</v>
      </c>
      <c r="D744" s="61">
        <v>3.6192999076888901E-3</v>
      </c>
      <c r="E744" s="61">
        <v>1.455598543492065E-2</v>
      </c>
    </row>
    <row r="745" spans="1:5" x14ac:dyDescent="0.2">
      <c r="A745" s="53">
        <v>40026</v>
      </c>
      <c r="B745" s="63">
        <f>VLOOKUP(Table311[[#This Row],[Date]],'DB Details'!$A:$L,12)</f>
        <v>53.4</v>
      </c>
      <c r="C745" s="61">
        <v>-3.1376750032878008E-2</v>
      </c>
      <c r="D745" s="61">
        <v>3.6192999076888901E-3</v>
      </c>
      <c r="E745" s="61">
        <v>1.455598543492065E-2</v>
      </c>
    </row>
    <row r="746" spans="1:5" x14ac:dyDescent="0.2">
      <c r="A746" s="53">
        <v>40057</v>
      </c>
      <c r="B746" s="63">
        <f>VLOOKUP(Table311[[#This Row],[Date]],'DB Details'!$A:$L,12)</f>
        <v>54.9</v>
      </c>
      <c r="C746" s="61">
        <v>-3.1376750032878008E-2</v>
      </c>
      <c r="D746" s="61">
        <v>3.6192999076888901E-3</v>
      </c>
      <c r="E746" s="61">
        <v>1.455598543492065E-2</v>
      </c>
    </row>
    <row r="747" spans="1:5" x14ac:dyDescent="0.2">
      <c r="A747" s="53">
        <v>40087</v>
      </c>
      <c r="B747" s="63">
        <f>VLOOKUP(Table311[[#This Row],[Date]],'DB Details'!$A:$L,12)</f>
        <v>57.6</v>
      </c>
      <c r="C747" s="61">
        <v>8.1657583876523191E-4</v>
      </c>
      <c r="D747" s="61">
        <v>1.0679619498303389E-2</v>
      </c>
      <c r="E747" s="61">
        <v>4.34076888622974E-2</v>
      </c>
    </row>
    <row r="748" spans="1:5" x14ac:dyDescent="0.2">
      <c r="A748" s="53">
        <v>40118</v>
      </c>
      <c r="B748" s="63">
        <f>VLOOKUP(Table311[[#This Row],[Date]],'DB Details'!$A:$L,12)</f>
        <v>55.4</v>
      </c>
      <c r="C748" s="61">
        <v>8.1657583876523191E-4</v>
      </c>
      <c r="D748" s="61">
        <v>1.0679619498303389E-2</v>
      </c>
      <c r="E748" s="61">
        <v>4.34076888622974E-2</v>
      </c>
    </row>
    <row r="749" spans="1:5" x14ac:dyDescent="0.2">
      <c r="A749" s="53">
        <v>40148</v>
      </c>
      <c r="B749" s="63">
        <f>VLOOKUP(Table311[[#This Row],[Date]],'DB Details'!$A:$L,12)</f>
        <v>55.8</v>
      </c>
      <c r="C749" s="61">
        <v>8.1657583876523191E-4</v>
      </c>
      <c r="D749" s="61">
        <v>1.0679619498303389E-2</v>
      </c>
      <c r="E749" s="61">
        <v>4.34076888622974E-2</v>
      </c>
    </row>
    <row r="750" spans="1:5" x14ac:dyDescent="0.2">
      <c r="A750" s="53">
        <v>40179</v>
      </c>
      <c r="B750" s="63">
        <f>VLOOKUP(Table311[[#This Row],[Date]],'DB Details'!$A:$L,12)</f>
        <v>56.3</v>
      </c>
      <c r="C750" s="61">
        <v>1.768457232028358E-2</v>
      </c>
      <c r="D750" s="61">
        <v>5.0005348148190604E-3</v>
      </c>
      <c r="E750" s="61">
        <v>2.015267213561045E-2</v>
      </c>
    </row>
    <row r="751" spans="1:5" x14ac:dyDescent="0.2">
      <c r="A751" s="53">
        <v>40210</v>
      </c>
      <c r="B751" s="63">
        <f>VLOOKUP(Table311[[#This Row],[Date]],'DB Details'!$A:$L,12)</f>
        <v>55.5</v>
      </c>
      <c r="C751" s="61">
        <v>1.768457232028358E-2</v>
      </c>
      <c r="D751" s="61">
        <v>5.0005348148190604E-3</v>
      </c>
      <c r="E751" s="61">
        <v>2.015267213561045E-2</v>
      </c>
    </row>
    <row r="752" spans="1:5" x14ac:dyDescent="0.2">
      <c r="A752" s="53">
        <v>40238</v>
      </c>
      <c r="B752" s="63">
        <f>VLOOKUP(Table311[[#This Row],[Date]],'DB Details'!$A:$L,12)</f>
        <v>58.8</v>
      </c>
      <c r="C752" s="61">
        <v>1.768457232028358E-2</v>
      </c>
      <c r="D752" s="61">
        <v>5.0005348148190604E-3</v>
      </c>
      <c r="E752" s="61">
        <v>2.015267213561045E-2</v>
      </c>
    </row>
    <row r="753" spans="1:5" x14ac:dyDescent="0.2">
      <c r="A753" s="53">
        <v>40269</v>
      </c>
      <c r="B753" s="63">
        <f>VLOOKUP(Table311[[#This Row],[Date]],'DB Details'!$A:$L,12)</f>
        <v>58.1</v>
      </c>
      <c r="C753" s="61">
        <v>2.9274678447875339E-2</v>
      </c>
      <c r="D753" s="61">
        <v>9.6770463932624312E-3</v>
      </c>
      <c r="E753" s="61">
        <v>3.9273690540683408E-2</v>
      </c>
    </row>
    <row r="754" spans="1:5" x14ac:dyDescent="0.2">
      <c r="A754" s="53">
        <v>40299</v>
      </c>
      <c r="B754" s="63">
        <f>VLOOKUP(Table311[[#This Row],[Date]],'DB Details'!$A:$L,12)</f>
        <v>57.4</v>
      </c>
      <c r="C754" s="61">
        <v>2.9274678447875339E-2</v>
      </c>
      <c r="D754" s="61">
        <v>9.6770463932624312E-3</v>
      </c>
      <c r="E754" s="61">
        <v>3.9273690540683408E-2</v>
      </c>
    </row>
    <row r="755" spans="1:5" x14ac:dyDescent="0.2">
      <c r="A755" s="53">
        <v>40330</v>
      </c>
      <c r="B755" s="63">
        <f>VLOOKUP(Table311[[#This Row],[Date]],'DB Details'!$A:$L,12)</f>
        <v>56.5</v>
      </c>
      <c r="C755" s="61">
        <v>2.9274678447875339E-2</v>
      </c>
      <c r="D755" s="61">
        <v>9.6770463932624312E-3</v>
      </c>
      <c r="E755" s="61">
        <v>3.9273690540683408E-2</v>
      </c>
    </row>
    <row r="756" spans="1:5" x14ac:dyDescent="0.2">
      <c r="A756" s="53">
        <v>40360</v>
      </c>
      <c r="B756" s="63">
        <f>VLOOKUP(Table311[[#This Row],[Date]],'DB Details'!$A:$L,12)</f>
        <v>56.1</v>
      </c>
      <c r="C756" s="61">
        <v>3.3491938138539873E-2</v>
      </c>
      <c r="D756" s="61">
        <v>7.7314415030268974E-3</v>
      </c>
      <c r="E756" s="61">
        <v>3.128626930493783E-2</v>
      </c>
    </row>
    <row r="757" spans="1:5" x14ac:dyDescent="0.2">
      <c r="A757" s="53">
        <v>40391</v>
      </c>
      <c r="B757" s="63">
        <f>VLOOKUP(Table311[[#This Row],[Date]],'DB Details'!$A:$L,12)</f>
        <v>56.4</v>
      </c>
      <c r="C757" s="61">
        <v>3.3491938138539873E-2</v>
      </c>
      <c r="D757" s="61">
        <v>7.7314415030268974E-3</v>
      </c>
      <c r="E757" s="61">
        <v>3.128626930493783E-2</v>
      </c>
    </row>
    <row r="758" spans="1:5" x14ac:dyDescent="0.2">
      <c r="A758" s="53">
        <v>40422</v>
      </c>
      <c r="B758" s="63">
        <f>VLOOKUP(Table311[[#This Row],[Date]],'DB Details'!$A:$L,12)</f>
        <v>55.3</v>
      </c>
      <c r="C758" s="61">
        <v>3.3491938138539873E-2</v>
      </c>
      <c r="D758" s="61">
        <v>7.7314415030268974E-3</v>
      </c>
      <c r="E758" s="61">
        <v>3.128626930493783E-2</v>
      </c>
    </row>
    <row r="759" spans="1:5" x14ac:dyDescent="0.2">
      <c r="A759" s="53">
        <v>40452</v>
      </c>
      <c r="B759" s="63">
        <f>VLOOKUP(Table311[[#This Row],[Date]],'DB Details'!$A:$L,12)</f>
        <v>56.9</v>
      </c>
      <c r="C759" s="61">
        <v>2.7884496905064039E-2</v>
      </c>
      <c r="D759" s="61">
        <v>5.1959515923726638E-3</v>
      </c>
      <c r="E759" s="61">
        <v>2.0946355695475209E-2</v>
      </c>
    </row>
    <row r="760" spans="1:5" x14ac:dyDescent="0.2">
      <c r="A760" s="53">
        <v>40483</v>
      </c>
      <c r="B760" s="63">
        <f>VLOOKUP(Table311[[#This Row],[Date]],'DB Details'!$A:$L,12)</f>
        <v>57.3</v>
      </c>
      <c r="C760" s="61">
        <v>2.7884496905064039E-2</v>
      </c>
      <c r="D760" s="61">
        <v>5.1959515923726638E-3</v>
      </c>
      <c r="E760" s="61">
        <v>2.0946355695475209E-2</v>
      </c>
    </row>
    <row r="761" spans="1:5" x14ac:dyDescent="0.2">
      <c r="A761" s="53">
        <v>40513</v>
      </c>
      <c r="B761" s="63">
        <f>VLOOKUP(Table311[[#This Row],[Date]],'DB Details'!$A:$L,12)</f>
        <v>56.6</v>
      </c>
      <c r="C761" s="61">
        <v>2.7884496905064039E-2</v>
      </c>
      <c r="D761" s="61">
        <v>5.1959515923726638E-3</v>
      </c>
      <c r="E761" s="61">
        <v>2.0946355695475209E-2</v>
      </c>
    </row>
    <row r="762" spans="1:5" x14ac:dyDescent="0.2">
      <c r="A762" s="53">
        <v>40544</v>
      </c>
      <c r="B762" s="63">
        <f>VLOOKUP(Table311[[#This Row],[Date]],'DB Details'!$A:$L,12)</f>
        <v>59.1</v>
      </c>
      <c r="C762" s="61">
        <v>2.0306081906131489E-2</v>
      </c>
      <c r="D762" s="61">
        <v>-2.409160681035181E-3</v>
      </c>
      <c r="E762" s="61">
        <v>-9.6018742909375066E-3</v>
      </c>
    </row>
    <row r="763" spans="1:5" x14ac:dyDescent="0.2">
      <c r="A763" s="53">
        <v>40575</v>
      </c>
      <c r="B763" s="63">
        <f>VLOOKUP(Table311[[#This Row],[Date]],'DB Details'!$A:$L,12)</f>
        <v>59.2</v>
      </c>
      <c r="C763" s="61">
        <v>2.0306081906131489E-2</v>
      </c>
      <c r="D763" s="61">
        <v>-2.409160681035181E-3</v>
      </c>
      <c r="E763" s="61">
        <v>-9.6018742909375066E-3</v>
      </c>
    </row>
    <row r="764" spans="1:5" x14ac:dyDescent="0.2">
      <c r="A764" s="53">
        <v>40603</v>
      </c>
      <c r="B764" s="63">
        <f>VLOOKUP(Table311[[#This Row],[Date]],'DB Details'!$A:$L,12)</f>
        <v>58.4</v>
      </c>
      <c r="C764" s="61">
        <v>2.0306081906131489E-2</v>
      </c>
      <c r="D764" s="61">
        <v>-2.409160681035181E-3</v>
      </c>
      <c r="E764" s="61">
        <v>-9.6018742909375066E-3</v>
      </c>
    </row>
    <row r="765" spans="1:5" x14ac:dyDescent="0.2">
      <c r="A765" s="53">
        <v>40634</v>
      </c>
      <c r="B765" s="63">
        <f>VLOOKUP(Table311[[#This Row],[Date]],'DB Details'!$A:$L,12)</f>
        <v>57.9</v>
      </c>
      <c r="C765" s="61">
        <v>1.7379050686072959E-2</v>
      </c>
      <c r="D765" s="61">
        <v>6.7805075120588752E-3</v>
      </c>
      <c r="E765" s="61">
        <v>2.7399130797671759E-2</v>
      </c>
    </row>
    <row r="766" spans="1:5" x14ac:dyDescent="0.2">
      <c r="A766" s="53">
        <v>40664</v>
      </c>
      <c r="B766" s="63">
        <f>VLOOKUP(Table311[[#This Row],[Date]],'DB Details'!$A:$L,12)</f>
        <v>54.8</v>
      </c>
      <c r="C766" s="61">
        <v>1.7379050686072959E-2</v>
      </c>
      <c r="D766" s="61">
        <v>6.7805075120588752E-3</v>
      </c>
      <c r="E766" s="61">
        <v>2.7399130797671759E-2</v>
      </c>
    </row>
    <row r="767" spans="1:5" x14ac:dyDescent="0.2">
      <c r="A767" s="53">
        <v>40695</v>
      </c>
      <c r="B767" s="63">
        <f>VLOOKUP(Table311[[#This Row],[Date]],'DB Details'!$A:$L,12)</f>
        <v>55.8</v>
      </c>
      <c r="C767" s="61">
        <v>1.7379050686072959E-2</v>
      </c>
      <c r="D767" s="61">
        <v>6.7805075120588752E-3</v>
      </c>
      <c r="E767" s="61">
        <v>2.7399130797671759E-2</v>
      </c>
    </row>
    <row r="768" spans="1:5" x14ac:dyDescent="0.2">
      <c r="A768" s="53">
        <v>40725</v>
      </c>
      <c r="B768" s="63">
        <f>VLOOKUP(Table311[[#This Row],[Date]],'DB Details'!$A:$L,12)</f>
        <v>52.9</v>
      </c>
      <c r="C768" s="61">
        <v>9.1822084838616043E-3</v>
      </c>
      <c r="D768" s="61">
        <v>-3.8767162657507928E-4</v>
      </c>
      <c r="E768" s="61">
        <v>-1.5497850035889329E-3</v>
      </c>
    </row>
    <row r="769" spans="1:5" x14ac:dyDescent="0.2">
      <c r="A769" s="53">
        <v>40756</v>
      </c>
      <c r="B769" s="63">
        <f>VLOOKUP(Table311[[#This Row],[Date]],'DB Details'!$A:$L,12)</f>
        <v>52.6</v>
      </c>
      <c r="C769" s="61">
        <v>9.1822084838616043E-3</v>
      </c>
      <c r="D769" s="61">
        <v>-3.8767162657507928E-4</v>
      </c>
      <c r="E769" s="61">
        <v>-1.5497850035889329E-3</v>
      </c>
    </row>
    <row r="770" spans="1:5" x14ac:dyDescent="0.2">
      <c r="A770" s="53">
        <v>40787</v>
      </c>
      <c r="B770" s="63">
        <f>VLOOKUP(Table311[[#This Row],[Date]],'DB Details'!$A:$L,12)</f>
        <v>53.7</v>
      </c>
      <c r="C770" s="61">
        <v>9.1822084838616043E-3</v>
      </c>
      <c r="D770" s="61">
        <v>-3.8767162657507928E-4</v>
      </c>
      <c r="E770" s="61">
        <v>-1.5497850035889329E-3</v>
      </c>
    </row>
    <row r="771" spans="1:5" x14ac:dyDescent="0.2">
      <c r="A771" s="53">
        <v>40817</v>
      </c>
      <c r="B771" s="63">
        <f>VLOOKUP(Table311[[#This Row],[Date]],'DB Details'!$A:$L,12)</f>
        <v>51.4</v>
      </c>
      <c r="C771" s="61">
        <v>1.52269152413066E-2</v>
      </c>
      <c r="D771" s="61">
        <v>1.121678183498582E-2</v>
      </c>
      <c r="E771" s="61">
        <v>4.5627685349290507E-2</v>
      </c>
    </row>
    <row r="772" spans="1:5" x14ac:dyDescent="0.2">
      <c r="A772" s="53">
        <v>40848</v>
      </c>
      <c r="B772" s="63">
        <f>VLOOKUP(Table311[[#This Row],[Date]],'DB Details'!$A:$L,12)</f>
        <v>51.8</v>
      </c>
      <c r="C772" s="61">
        <v>1.52269152413066E-2</v>
      </c>
      <c r="D772" s="61">
        <v>1.121678183498582E-2</v>
      </c>
      <c r="E772" s="61">
        <v>4.5627685349290507E-2</v>
      </c>
    </row>
    <row r="773" spans="1:5" x14ac:dyDescent="0.2">
      <c r="A773" s="53">
        <v>40878</v>
      </c>
      <c r="B773" s="63">
        <f>VLOOKUP(Table311[[#This Row],[Date]],'DB Details'!$A:$L,12)</f>
        <v>53</v>
      </c>
      <c r="C773" s="61">
        <v>1.52269152413066E-2</v>
      </c>
      <c r="D773" s="61">
        <v>1.121678183498582E-2</v>
      </c>
      <c r="E773" s="61">
        <v>4.5627685349290507E-2</v>
      </c>
    </row>
    <row r="774" spans="1:5" x14ac:dyDescent="0.2">
      <c r="A774" s="53">
        <v>40909</v>
      </c>
      <c r="B774" s="63">
        <f>VLOOKUP(Table311[[#This Row],[Date]],'DB Details'!$A:$L,12)</f>
        <v>52.6</v>
      </c>
      <c r="C774" s="61">
        <v>2.6002492975388428E-2</v>
      </c>
      <c r="D774" s="61">
        <v>8.1792284509988062E-3</v>
      </c>
      <c r="E774" s="61">
        <v>3.3120505702168852E-2</v>
      </c>
    </row>
    <row r="775" spans="1:5" x14ac:dyDescent="0.2">
      <c r="A775" s="53">
        <v>40940</v>
      </c>
      <c r="B775" s="63">
        <f>VLOOKUP(Table311[[#This Row],[Date]],'DB Details'!$A:$L,12)</f>
        <v>53.1</v>
      </c>
      <c r="C775" s="61">
        <v>2.6002492975388428E-2</v>
      </c>
      <c r="D775" s="61">
        <v>8.1792284509988062E-3</v>
      </c>
      <c r="E775" s="61">
        <v>3.3120505702168852E-2</v>
      </c>
    </row>
    <row r="776" spans="1:5" x14ac:dyDescent="0.2">
      <c r="A776" s="53">
        <v>40969</v>
      </c>
      <c r="B776" s="63">
        <f>VLOOKUP(Table311[[#This Row],[Date]],'DB Details'!$A:$L,12)</f>
        <v>53.5</v>
      </c>
      <c r="C776" s="61">
        <v>2.6002492975388428E-2</v>
      </c>
      <c r="D776" s="61">
        <v>8.1792284509988062E-3</v>
      </c>
      <c r="E776" s="61">
        <v>3.3120505702168852E-2</v>
      </c>
    </row>
    <row r="777" spans="1:5" x14ac:dyDescent="0.2">
      <c r="A777" s="53">
        <v>41000</v>
      </c>
      <c r="B777" s="63">
        <f>VLOOKUP(Table311[[#This Row],[Date]],'DB Details'!$A:$L,12)</f>
        <v>53.5</v>
      </c>
      <c r="C777" s="61">
        <v>2.3738163497154609E-2</v>
      </c>
      <c r="D777" s="61">
        <v>4.5585998686771077E-3</v>
      </c>
      <c r="E777" s="61">
        <v>1.835946382913356E-2</v>
      </c>
    </row>
    <row r="778" spans="1:5" x14ac:dyDescent="0.2">
      <c r="A778" s="53">
        <v>41030</v>
      </c>
      <c r="B778" s="63">
        <f>VLOOKUP(Table311[[#This Row],[Date]],'DB Details'!$A:$L,12)</f>
        <v>52.6</v>
      </c>
      <c r="C778" s="61">
        <v>2.3738163497154609E-2</v>
      </c>
      <c r="D778" s="61">
        <v>4.5585998686771077E-3</v>
      </c>
      <c r="E778" s="61">
        <v>1.835946382913356E-2</v>
      </c>
    </row>
    <row r="779" spans="1:5" x14ac:dyDescent="0.2">
      <c r="A779" s="53">
        <v>41061</v>
      </c>
      <c r="B779" s="63">
        <f>VLOOKUP(Table311[[#This Row],[Date]],'DB Details'!$A:$L,12)</f>
        <v>49.7</v>
      </c>
      <c r="C779" s="61">
        <v>2.3738163497154609E-2</v>
      </c>
      <c r="D779" s="61">
        <v>4.5585998686771077E-3</v>
      </c>
      <c r="E779" s="61">
        <v>1.835946382913356E-2</v>
      </c>
    </row>
    <row r="780" spans="1:5" x14ac:dyDescent="0.2">
      <c r="A780" s="53">
        <v>41091</v>
      </c>
      <c r="B780" s="63">
        <f>VLOOKUP(Table311[[#This Row],[Date]],'DB Details'!$A:$L,12)</f>
        <v>50</v>
      </c>
      <c r="C780" s="61">
        <v>2.5926229770563171E-2</v>
      </c>
      <c r="D780" s="61">
        <v>1.748829776015621E-3</v>
      </c>
      <c r="E780" s="61">
        <v>7.0136909414517667E-3</v>
      </c>
    </row>
    <row r="781" spans="1:5" x14ac:dyDescent="0.2">
      <c r="A781" s="53">
        <v>41122</v>
      </c>
      <c r="B781" s="63">
        <f>VLOOKUP(Table311[[#This Row],[Date]],'DB Details'!$A:$L,12)</f>
        <v>50.2</v>
      </c>
      <c r="C781" s="61">
        <v>2.5926229770563171E-2</v>
      </c>
      <c r="D781" s="61">
        <v>1.748829776015621E-3</v>
      </c>
      <c r="E781" s="61">
        <v>7.0136909414517667E-3</v>
      </c>
    </row>
    <row r="782" spans="1:5" x14ac:dyDescent="0.2">
      <c r="A782" s="53">
        <v>41153</v>
      </c>
      <c r="B782" s="63">
        <f>VLOOKUP(Table311[[#This Row],[Date]],'DB Details'!$A:$L,12)</f>
        <v>51.8</v>
      </c>
      <c r="C782" s="61">
        <v>2.5926229770563171E-2</v>
      </c>
      <c r="D782" s="61">
        <v>1.748829776015621E-3</v>
      </c>
      <c r="E782" s="61">
        <v>7.0136909414517667E-3</v>
      </c>
    </row>
    <row r="783" spans="1:5" x14ac:dyDescent="0.2">
      <c r="A783" s="53">
        <v>41183</v>
      </c>
      <c r="B783" s="63">
        <f>VLOOKUP(Table311[[#This Row],[Date]],'DB Details'!$A:$L,12)</f>
        <v>50.7</v>
      </c>
      <c r="C783" s="61">
        <v>1.56606434588916E-2</v>
      </c>
      <c r="D783" s="61">
        <v>1.0983806746418219E-3</v>
      </c>
      <c r="E783" s="61">
        <v>4.4007666411836066E-3</v>
      </c>
    </row>
    <row r="784" spans="1:5" x14ac:dyDescent="0.2">
      <c r="A784" s="53">
        <v>41214</v>
      </c>
      <c r="B784" s="63">
        <f>VLOOKUP(Table311[[#This Row],[Date]],'DB Details'!$A:$L,12)</f>
        <v>48.9</v>
      </c>
      <c r="C784" s="61">
        <v>1.56606434588916E-2</v>
      </c>
      <c r="D784" s="61">
        <v>1.0983806746418219E-3</v>
      </c>
      <c r="E784" s="61">
        <v>4.4007666411836066E-3</v>
      </c>
    </row>
    <row r="785" spans="1:5" x14ac:dyDescent="0.2">
      <c r="A785" s="53">
        <v>41244</v>
      </c>
      <c r="B785" s="63">
        <f>VLOOKUP(Table311[[#This Row],[Date]],'DB Details'!$A:$L,12)</f>
        <v>49.8</v>
      </c>
      <c r="C785" s="61">
        <v>1.56606434588916E-2</v>
      </c>
      <c r="D785" s="61">
        <v>1.0983806746418219E-3</v>
      </c>
      <c r="E785" s="61">
        <v>4.4007666411836066E-3</v>
      </c>
    </row>
    <row r="786" spans="1:5" x14ac:dyDescent="0.2">
      <c r="A786" s="53">
        <v>41275</v>
      </c>
      <c r="B786" s="63">
        <f>VLOOKUP(Table311[[#This Row],[Date]],'DB Details'!$A:$L,12)</f>
        <v>52</v>
      </c>
      <c r="C786" s="61">
        <v>1.6163010952802859E-2</v>
      </c>
      <c r="D786" s="61">
        <v>8.6778954769115967E-3</v>
      </c>
      <c r="E786" s="61">
        <v>3.5166036783940813E-2</v>
      </c>
    </row>
    <row r="787" spans="1:5" x14ac:dyDescent="0.2">
      <c r="A787" s="53">
        <v>41306</v>
      </c>
      <c r="B787" s="63">
        <f>VLOOKUP(Table311[[#This Row],[Date]],'DB Details'!$A:$L,12)</f>
        <v>53.6</v>
      </c>
      <c r="C787" s="61">
        <v>1.6163010952802859E-2</v>
      </c>
      <c r="D787" s="61">
        <v>8.6778954769115967E-3</v>
      </c>
      <c r="E787" s="61">
        <v>3.5166036783940813E-2</v>
      </c>
    </row>
    <row r="788" spans="1:5" x14ac:dyDescent="0.2">
      <c r="A788" s="53">
        <v>41334</v>
      </c>
      <c r="B788" s="63">
        <f>VLOOKUP(Table311[[#This Row],[Date]],'DB Details'!$A:$L,12)</f>
        <v>52</v>
      </c>
      <c r="C788" s="61">
        <v>1.6163010952802859E-2</v>
      </c>
      <c r="D788" s="61">
        <v>8.6778954769115967E-3</v>
      </c>
      <c r="E788" s="61">
        <v>3.5166036783940813E-2</v>
      </c>
    </row>
    <row r="789" spans="1:5" x14ac:dyDescent="0.2">
      <c r="A789" s="53">
        <v>41365</v>
      </c>
      <c r="B789" s="63">
        <f>VLOOKUP(Table311[[#This Row],[Date]],'DB Details'!$A:$L,12)</f>
        <v>49.7</v>
      </c>
      <c r="C789" s="61">
        <v>1.2961704903847749E-2</v>
      </c>
      <c r="D789" s="61">
        <v>1.393852197657185E-3</v>
      </c>
      <c r="E789" s="61">
        <v>5.5870765701340197E-3</v>
      </c>
    </row>
    <row r="790" spans="1:5" x14ac:dyDescent="0.2">
      <c r="A790" s="53">
        <v>41395</v>
      </c>
      <c r="B790" s="63">
        <f>VLOOKUP(Table311[[#This Row],[Date]],'DB Details'!$A:$L,12)</f>
        <v>50.5</v>
      </c>
      <c r="C790" s="61">
        <v>1.2961704903847749E-2</v>
      </c>
      <c r="D790" s="61">
        <v>1.393852197657185E-3</v>
      </c>
      <c r="E790" s="61">
        <v>5.5870765701340197E-3</v>
      </c>
    </row>
    <row r="791" spans="1:5" x14ac:dyDescent="0.2">
      <c r="A791" s="53">
        <v>41426</v>
      </c>
      <c r="B791" s="63">
        <f>VLOOKUP(Table311[[#This Row],[Date]],'DB Details'!$A:$L,12)</f>
        <v>51.5</v>
      </c>
      <c r="C791" s="61">
        <v>1.2961704903847749E-2</v>
      </c>
      <c r="D791" s="61">
        <v>1.393852197657185E-3</v>
      </c>
      <c r="E791" s="61">
        <v>5.5870765701340197E-3</v>
      </c>
    </row>
    <row r="792" spans="1:5" x14ac:dyDescent="0.2">
      <c r="A792" s="53">
        <v>41456</v>
      </c>
      <c r="B792" s="63">
        <f>VLOOKUP(Table311[[#This Row],[Date]],'DB Details'!$A:$L,12)</f>
        <v>53.5</v>
      </c>
      <c r="C792" s="61">
        <v>1.919844620038217E-2</v>
      </c>
      <c r="D792" s="61">
        <v>7.9165341079500094E-3</v>
      </c>
      <c r="E792" s="61">
        <v>3.2044153997870202E-2</v>
      </c>
    </row>
    <row r="793" spans="1:5" x14ac:dyDescent="0.2">
      <c r="A793" s="53">
        <v>41487</v>
      </c>
      <c r="B793" s="63">
        <f>VLOOKUP(Table311[[#This Row],[Date]],'DB Details'!$A:$L,12)</f>
        <v>55.9</v>
      </c>
      <c r="C793" s="61">
        <v>1.919844620038217E-2</v>
      </c>
      <c r="D793" s="61">
        <v>7.9165341079500094E-3</v>
      </c>
      <c r="E793" s="61">
        <v>3.2044153997870202E-2</v>
      </c>
    </row>
    <row r="794" spans="1:5" x14ac:dyDescent="0.2">
      <c r="A794" s="53">
        <v>41518</v>
      </c>
      <c r="B794" s="63">
        <f>VLOOKUP(Table311[[#This Row],[Date]],'DB Details'!$A:$L,12)</f>
        <v>54.8</v>
      </c>
      <c r="C794" s="61">
        <v>1.919844620038217E-2</v>
      </c>
      <c r="D794" s="61">
        <v>7.9165341079500094E-3</v>
      </c>
      <c r="E794" s="61">
        <v>3.2044153997870202E-2</v>
      </c>
    </row>
    <row r="795" spans="1:5" x14ac:dyDescent="0.2">
      <c r="A795" s="53">
        <v>41548</v>
      </c>
      <c r="B795" s="63">
        <f>VLOOKUP(Table311[[#This Row],[Date]],'DB Details'!$A:$L,12)</f>
        <v>55.3</v>
      </c>
      <c r="C795" s="61">
        <v>2.532049777807217E-2</v>
      </c>
      <c r="D795" s="61">
        <v>7.1117100156356649E-3</v>
      </c>
      <c r="E795" s="61">
        <v>2.8751739875908289E-2</v>
      </c>
    </row>
    <row r="796" spans="1:5" x14ac:dyDescent="0.2">
      <c r="A796" s="53">
        <v>41579</v>
      </c>
      <c r="B796" s="63">
        <f>VLOOKUP(Table311[[#This Row],[Date]],'DB Details'!$A:$L,12)</f>
        <v>56.3</v>
      </c>
      <c r="C796" s="61">
        <v>2.532049777807217E-2</v>
      </c>
      <c r="D796" s="61">
        <v>7.1117100156356649E-3</v>
      </c>
      <c r="E796" s="61">
        <v>2.8751739875908289E-2</v>
      </c>
    </row>
    <row r="797" spans="1:5" x14ac:dyDescent="0.2">
      <c r="A797" s="53">
        <v>41609</v>
      </c>
      <c r="B797" s="63">
        <f>VLOOKUP(Table311[[#This Row],[Date]],'DB Details'!$A:$L,12)</f>
        <v>55.9</v>
      </c>
      <c r="C797" s="61">
        <v>2.532049777807217E-2</v>
      </c>
      <c r="D797" s="61">
        <v>7.1117100156356649E-3</v>
      </c>
      <c r="E797" s="61">
        <v>2.8751739875908289E-2</v>
      </c>
    </row>
    <row r="798" spans="1:5" x14ac:dyDescent="0.2">
      <c r="A798" s="53">
        <v>41640</v>
      </c>
      <c r="B798" s="63">
        <f>VLOOKUP(Table311[[#This Row],[Date]],'DB Details'!$A:$L,12)</f>
        <v>51.7</v>
      </c>
      <c r="C798" s="61">
        <v>1.294055859309538E-2</v>
      </c>
      <c r="D798" s="61">
        <v>-3.5010973651269459E-3</v>
      </c>
      <c r="E798" s="61">
        <v>-1.3931014875059541E-2</v>
      </c>
    </row>
    <row r="799" spans="1:5" x14ac:dyDescent="0.2">
      <c r="A799" s="53">
        <v>41671</v>
      </c>
      <c r="B799" s="63">
        <f>VLOOKUP(Table311[[#This Row],[Date]],'DB Details'!$A:$L,12)</f>
        <v>54.6</v>
      </c>
      <c r="C799" s="61">
        <v>1.294055859309538E-2</v>
      </c>
      <c r="D799" s="61">
        <v>-3.5010973651269459E-3</v>
      </c>
      <c r="E799" s="61">
        <v>-1.3931014875059541E-2</v>
      </c>
    </row>
    <row r="800" spans="1:5" x14ac:dyDescent="0.2">
      <c r="A800" s="53">
        <v>41699</v>
      </c>
      <c r="B800" s="63">
        <f>VLOOKUP(Table311[[#This Row],[Date]],'DB Details'!$A:$L,12)</f>
        <v>55.3</v>
      </c>
      <c r="C800" s="61">
        <v>1.294055859309538E-2</v>
      </c>
      <c r="D800" s="61">
        <v>-3.5010973651269459E-3</v>
      </c>
      <c r="E800" s="61">
        <v>-1.3931014875059541E-2</v>
      </c>
    </row>
    <row r="801" spans="1:5" x14ac:dyDescent="0.2">
      <c r="A801" s="53">
        <v>41730</v>
      </c>
      <c r="B801" s="63">
        <f>VLOOKUP(Table311[[#This Row],[Date]],'DB Details'!$A:$L,12)</f>
        <v>55.7</v>
      </c>
      <c r="C801" s="61">
        <v>2.45199916765882E-2</v>
      </c>
      <c r="D801" s="61">
        <v>1.2841289071790579E-2</v>
      </c>
      <c r="E801" s="61">
        <v>5.2363045756652397E-2</v>
      </c>
    </row>
    <row r="802" spans="1:5" x14ac:dyDescent="0.2">
      <c r="A802" s="53">
        <v>41760</v>
      </c>
      <c r="B802" s="63">
        <f>VLOOKUP(Table311[[#This Row],[Date]],'DB Details'!$A:$L,12)</f>
        <v>55.8</v>
      </c>
      <c r="C802" s="61">
        <v>2.45199916765882E-2</v>
      </c>
      <c r="D802" s="61">
        <v>1.2841289071790579E-2</v>
      </c>
      <c r="E802" s="61">
        <v>5.2363045756652397E-2</v>
      </c>
    </row>
    <row r="803" spans="1:5" x14ac:dyDescent="0.2">
      <c r="A803" s="53">
        <v>41791</v>
      </c>
      <c r="B803" s="63">
        <f>VLOOKUP(Table311[[#This Row],[Date]],'DB Details'!$A:$L,12)</f>
        <v>54.9</v>
      </c>
      <c r="C803" s="61">
        <v>2.45199916765882E-2</v>
      </c>
      <c r="D803" s="61">
        <v>1.2841289071790579E-2</v>
      </c>
      <c r="E803" s="61">
        <v>5.2363045756652397E-2</v>
      </c>
    </row>
    <row r="804" spans="1:5" x14ac:dyDescent="0.2">
      <c r="A804" s="53">
        <v>41821</v>
      </c>
      <c r="B804" s="63">
        <f>VLOOKUP(Table311[[#This Row],[Date]],'DB Details'!$A:$L,12)</f>
        <v>55.3</v>
      </c>
      <c r="C804" s="61">
        <v>2.831456925846958E-2</v>
      </c>
      <c r="D804" s="61">
        <v>1.1649616444854689E-2</v>
      </c>
      <c r="E804" s="61">
        <v>4.7419089621299371E-2</v>
      </c>
    </row>
    <row r="805" spans="1:5" x14ac:dyDescent="0.2">
      <c r="A805" s="53">
        <v>41852</v>
      </c>
      <c r="B805" s="63">
        <f>VLOOKUP(Table311[[#This Row],[Date]],'DB Details'!$A:$L,12)</f>
        <v>58.2</v>
      </c>
      <c r="C805" s="61">
        <v>2.831456925846958E-2</v>
      </c>
      <c r="D805" s="61">
        <v>1.1649616444854689E-2</v>
      </c>
      <c r="E805" s="61">
        <v>4.7419089621299371E-2</v>
      </c>
    </row>
    <row r="806" spans="1:5" x14ac:dyDescent="0.2">
      <c r="A806" s="53">
        <v>41883</v>
      </c>
      <c r="B806" s="63">
        <f>VLOOKUP(Table311[[#This Row],[Date]],'DB Details'!$A:$L,12)</f>
        <v>55.5</v>
      </c>
      <c r="C806" s="61">
        <v>2.831456925846958E-2</v>
      </c>
      <c r="D806" s="61">
        <v>1.1649616444854689E-2</v>
      </c>
      <c r="E806" s="61">
        <v>4.7419089621299371E-2</v>
      </c>
    </row>
    <row r="807" spans="1:5" x14ac:dyDescent="0.2">
      <c r="A807" s="53">
        <v>41913</v>
      </c>
      <c r="B807" s="63">
        <f>VLOOKUP(Table311[[#This Row],[Date]],'DB Details'!$A:$L,12)</f>
        <v>56.8</v>
      </c>
      <c r="C807" s="61">
        <v>2.5637596662669859E-2</v>
      </c>
      <c r="D807" s="61">
        <v>4.4899340248851054E-3</v>
      </c>
      <c r="E807" s="61">
        <v>1.808105561066875E-2</v>
      </c>
    </row>
    <row r="808" spans="1:5" x14ac:dyDescent="0.2">
      <c r="A808" s="53">
        <v>41944</v>
      </c>
      <c r="B808" s="63">
        <f>VLOOKUP(Table311[[#This Row],[Date]],'DB Details'!$A:$L,12)</f>
        <v>57</v>
      </c>
      <c r="C808" s="61">
        <v>2.5637596662669859E-2</v>
      </c>
      <c r="D808" s="61">
        <v>4.4899340248851054E-3</v>
      </c>
      <c r="E808" s="61">
        <v>1.808105561066875E-2</v>
      </c>
    </row>
    <row r="809" spans="1:5" x14ac:dyDescent="0.2">
      <c r="A809" s="53">
        <v>41974</v>
      </c>
      <c r="B809" s="63">
        <f>VLOOKUP(Table311[[#This Row],[Date]],'DB Details'!$A:$L,12)</f>
        <v>54.7</v>
      </c>
      <c r="C809" s="61">
        <v>2.5637596662669859E-2</v>
      </c>
      <c r="D809" s="61">
        <v>4.4899340248851054E-3</v>
      </c>
      <c r="E809" s="61">
        <v>1.808105561066875E-2</v>
      </c>
    </row>
    <row r="810" spans="1:5" x14ac:dyDescent="0.2">
      <c r="A810" s="53">
        <v>42005</v>
      </c>
      <c r="B810" s="63">
        <f>VLOOKUP(Table311[[#This Row],[Date]],'DB Details'!$A:$L,12)</f>
        <v>53.9</v>
      </c>
      <c r="C810" s="61">
        <v>3.7612027730824553E-2</v>
      </c>
      <c r="D810" s="61">
        <v>8.1331362646857273E-3</v>
      </c>
      <c r="E810" s="61">
        <v>3.2931588827004088E-2</v>
      </c>
    </row>
    <row r="811" spans="1:5" x14ac:dyDescent="0.2">
      <c r="A811" s="53">
        <v>42036</v>
      </c>
      <c r="B811" s="63">
        <f>VLOOKUP(Table311[[#This Row],[Date]],'DB Details'!$A:$L,12)</f>
        <v>53</v>
      </c>
      <c r="C811" s="61">
        <v>3.7612027730824553E-2</v>
      </c>
      <c r="D811" s="61">
        <v>8.1331362646857273E-3</v>
      </c>
      <c r="E811" s="61">
        <v>3.2931588827004088E-2</v>
      </c>
    </row>
    <row r="812" spans="1:5" x14ac:dyDescent="0.2">
      <c r="A812" s="53">
        <v>42064</v>
      </c>
      <c r="B812" s="63">
        <f>VLOOKUP(Table311[[#This Row],[Date]],'DB Details'!$A:$L,12)</f>
        <v>51.8</v>
      </c>
      <c r="C812" s="61">
        <v>3.7612027730824553E-2</v>
      </c>
      <c r="D812" s="61">
        <v>8.1331362646857273E-3</v>
      </c>
      <c r="E812" s="61">
        <v>3.2931588827004088E-2</v>
      </c>
    </row>
    <row r="813" spans="1:5" x14ac:dyDescent="0.2">
      <c r="A813" s="53">
        <v>42095</v>
      </c>
      <c r="B813" s="63">
        <f>VLOOKUP(Table311[[#This Row],[Date]],'DB Details'!$A:$L,12)</f>
        <v>51.6</v>
      </c>
      <c r="C813" s="61">
        <v>3.0398546748778989E-2</v>
      </c>
      <c r="D813" s="61">
        <v>5.800014316593537E-3</v>
      </c>
      <c r="E813" s="61">
        <v>2.3402679848250289E-2</v>
      </c>
    </row>
    <row r="814" spans="1:5" x14ac:dyDescent="0.2">
      <c r="A814" s="53">
        <v>42125</v>
      </c>
      <c r="B814" s="63">
        <f>VLOOKUP(Table311[[#This Row],[Date]],'DB Details'!$A:$L,12)</f>
        <v>52.9</v>
      </c>
      <c r="C814" s="61">
        <v>3.0398546748778989E-2</v>
      </c>
      <c r="D814" s="61">
        <v>5.800014316593537E-3</v>
      </c>
      <c r="E814" s="61">
        <v>2.3402679848250289E-2</v>
      </c>
    </row>
    <row r="815" spans="1:5" x14ac:dyDescent="0.2">
      <c r="A815" s="53">
        <v>42156</v>
      </c>
      <c r="B815" s="63">
        <f>VLOOKUP(Table311[[#This Row],[Date]],'DB Details'!$A:$L,12)</f>
        <v>52.3</v>
      </c>
      <c r="C815" s="61">
        <v>3.0398546748778989E-2</v>
      </c>
      <c r="D815" s="61">
        <v>5.800014316593537E-3</v>
      </c>
      <c r="E815" s="61">
        <v>2.3402679848250289E-2</v>
      </c>
    </row>
    <row r="816" spans="1:5" x14ac:dyDescent="0.2">
      <c r="A816" s="53">
        <v>42186</v>
      </c>
      <c r="B816" s="63">
        <f>VLOOKUP(Table311[[#This Row],[Date]],'DB Details'!$A:$L,12)</f>
        <v>51.9</v>
      </c>
      <c r="C816" s="61">
        <v>2.1826685112633061E-2</v>
      </c>
      <c r="D816" s="61">
        <v>3.233726725495796E-3</v>
      </c>
      <c r="E816" s="61">
        <v>1.2997784202716019E-2</v>
      </c>
    </row>
    <row r="817" spans="1:5" x14ac:dyDescent="0.2">
      <c r="A817" s="53">
        <v>42217</v>
      </c>
      <c r="B817" s="63">
        <f>VLOOKUP(Table311[[#This Row],[Date]],'DB Details'!$A:$L,12)</f>
        <v>50.8</v>
      </c>
      <c r="C817" s="61">
        <v>2.1826685112633061E-2</v>
      </c>
      <c r="D817" s="61">
        <v>3.233726725495796E-3</v>
      </c>
      <c r="E817" s="61">
        <v>1.2997784202716019E-2</v>
      </c>
    </row>
    <row r="818" spans="1:5" x14ac:dyDescent="0.2">
      <c r="A818" s="53">
        <v>42248</v>
      </c>
      <c r="B818" s="63">
        <f>VLOOKUP(Table311[[#This Row],[Date]],'DB Details'!$A:$L,12)</f>
        <v>50.1</v>
      </c>
      <c r="C818" s="61">
        <v>2.1826685112633061E-2</v>
      </c>
      <c r="D818" s="61">
        <v>3.233726725495796E-3</v>
      </c>
      <c r="E818" s="61">
        <v>1.2997784202716019E-2</v>
      </c>
    </row>
    <row r="819" spans="1:5" x14ac:dyDescent="0.2">
      <c r="A819" s="53">
        <v>42278</v>
      </c>
      <c r="B819" s="63">
        <f>VLOOKUP(Table311[[#This Row],[Date]],'DB Details'!$A:$L,12)</f>
        <v>49.6</v>
      </c>
      <c r="C819" s="61">
        <v>1.874684058645722E-2</v>
      </c>
      <c r="D819" s="61">
        <v>1.462343465763751E-3</v>
      </c>
      <c r="E819" s="61">
        <v>5.8622170666831064E-3</v>
      </c>
    </row>
    <row r="820" spans="1:5" x14ac:dyDescent="0.2">
      <c r="A820" s="53">
        <v>42309</v>
      </c>
      <c r="B820" s="63">
        <f>VLOOKUP(Table311[[#This Row],[Date]],'DB Details'!$A:$L,12)</f>
        <v>49.1</v>
      </c>
      <c r="C820" s="61">
        <v>1.874684058645722E-2</v>
      </c>
      <c r="D820" s="61">
        <v>1.462343465763751E-3</v>
      </c>
      <c r="E820" s="61">
        <v>5.8622170666831064E-3</v>
      </c>
    </row>
    <row r="821" spans="1:5" x14ac:dyDescent="0.2">
      <c r="A821" s="53">
        <v>42339</v>
      </c>
      <c r="B821" s="63">
        <f>VLOOKUP(Table311[[#This Row],[Date]],'DB Details'!$A:$L,12)</f>
        <v>48.4</v>
      </c>
      <c r="C821" s="61">
        <v>1.874684058645722E-2</v>
      </c>
      <c r="D821" s="61">
        <v>1.462343465763751E-3</v>
      </c>
      <c r="E821" s="61">
        <v>5.8622170666831064E-3</v>
      </c>
    </row>
    <row r="822" spans="1:5" x14ac:dyDescent="0.2">
      <c r="A822" s="53">
        <v>42370</v>
      </c>
      <c r="B822" s="63">
        <f>VLOOKUP(Table311[[#This Row],[Date]],'DB Details'!$A:$L,12)</f>
        <v>47.8</v>
      </c>
      <c r="C822" s="61">
        <v>1.6481906030485969E-2</v>
      </c>
      <c r="D822" s="61">
        <v>5.8917986856350706E-3</v>
      </c>
      <c r="E822" s="61">
        <v>2.377629379297197E-2</v>
      </c>
    </row>
    <row r="823" spans="1:5" x14ac:dyDescent="0.2">
      <c r="A823" s="53">
        <v>42401</v>
      </c>
      <c r="B823" s="63">
        <f>VLOOKUP(Table311[[#This Row],[Date]],'DB Details'!$A:$L,12)</f>
        <v>49.4</v>
      </c>
      <c r="C823" s="61">
        <v>1.6481906030485969E-2</v>
      </c>
      <c r="D823" s="61">
        <v>5.8917986856350706E-3</v>
      </c>
      <c r="E823" s="61">
        <v>2.377629379297197E-2</v>
      </c>
    </row>
    <row r="824" spans="1:5" x14ac:dyDescent="0.2">
      <c r="A824" s="53">
        <v>42430</v>
      </c>
      <c r="B824" s="63">
        <f>VLOOKUP(Table311[[#This Row],[Date]],'DB Details'!$A:$L,12)</f>
        <v>51.2</v>
      </c>
      <c r="C824" s="61">
        <v>1.6481906030485969E-2</v>
      </c>
      <c r="D824" s="61">
        <v>5.8917986856350706E-3</v>
      </c>
      <c r="E824" s="61">
        <v>2.377629379297197E-2</v>
      </c>
    </row>
    <row r="825" spans="1:5" x14ac:dyDescent="0.2">
      <c r="A825" s="53">
        <v>42461</v>
      </c>
      <c r="B825" s="63">
        <f>VLOOKUP(Table311[[#This Row],[Date]],'DB Details'!$A:$L,12)</f>
        <v>50.8</v>
      </c>
      <c r="C825" s="61">
        <v>1.367629650405968E-2</v>
      </c>
      <c r="D825" s="61">
        <v>3.0238880667262818E-3</v>
      </c>
      <c r="E825" s="61">
        <v>1.215052634526592E-2</v>
      </c>
    </row>
    <row r="826" spans="1:5" x14ac:dyDescent="0.2">
      <c r="A826" s="53">
        <v>42491</v>
      </c>
      <c r="B826" s="63">
        <f>VLOOKUP(Table311[[#This Row],[Date]],'DB Details'!$A:$L,12)</f>
        <v>50.9</v>
      </c>
      <c r="C826" s="61">
        <v>1.367629650405968E-2</v>
      </c>
      <c r="D826" s="61">
        <v>3.0238880667262818E-3</v>
      </c>
      <c r="E826" s="61">
        <v>1.215052634526592E-2</v>
      </c>
    </row>
    <row r="827" spans="1:5" x14ac:dyDescent="0.2">
      <c r="A827" s="53">
        <v>42522</v>
      </c>
      <c r="B827" s="63">
        <f>VLOOKUP(Table311[[#This Row],[Date]],'DB Details'!$A:$L,12)</f>
        <v>52.5</v>
      </c>
      <c r="C827" s="61">
        <v>1.367629650405968E-2</v>
      </c>
      <c r="D827" s="61">
        <v>3.0238880667262818E-3</v>
      </c>
      <c r="E827" s="61">
        <v>1.215052634526592E-2</v>
      </c>
    </row>
    <row r="828" spans="1:5" x14ac:dyDescent="0.2">
      <c r="A828" s="53">
        <v>42552</v>
      </c>
      <c r="B828" s="63">
        <f>VLOOKUP(Table311[[#This Row],[Date]],'DB Details'!$A:$L,12)</f>
        <v>52.9</v>
      </c>
      <c r="C828" s="61">
        <v>1.6482633560206159E-2</v>
      </c>
      <c r="D828" s="61">
        <v>6.0111537926921072E-3</v>
      </c>
      <c r="E828" s="61">
        <v>2.4262289123349708E-2</v>
      </c>
    </row>
    <row r="829" spans="1:5" x14ac:dyDescent="0.2">
      <c r="A829" s="53">
        <v>42583</v>
      </c>
      <c r="B829" s="63">
        <f>VLOOKUP(Table311[[#This Row],[Date]],'DB Details'!$A:$L,12)</f>
        <v>49.9</v>
      </c>
      <c r="C829" s="61">
        <v>1.6482633560206159E-2</v>
      </c>
      <c r="D829" s="61">
        <v>6.0111537926921072E-3</v>
      </c>
      <c r="E829" s="61">
        <v>2.4262289123349708E-2</v>
      </c>
    </row>
    <row r="830" spans="1:5" x14ac:dyDescent="0.2">
      <c r="A830" s="53">
        <v>42614</v>
      </c>
      <c r="B830" s="63">
        <f>VLOOKUP(Table311[[#This Row],[Date]],'DB Details'!$A:$L,12)</f>
        <v>51.4</v>
      </c>
      <c r="C830" s="61">
        <v>1.6482633560206159E-2</v>
      </c>
      <c r="D830" s="61">
        <v>6.0111537926921072E-3</v>
      </c>
      <c r="E830" s="61">
        <v>2.4262289123349708E-2</v>
      </c>
    </row>
    <row r="831" spans="1:5" x14ac:dyDescent="0.2">
      <c r="A831" s="53">
        <v>42644</v>
      </c>
      <c r="B831" s="63">
        <f>VLOOKUP(Table311[[#This Row],[Date]],'DB Details'!$A:$L,12)</f>
        <v>51.8</v>
      </c>
      <c r="C831" s="61">
        <v>2.0041770462427101E-2</v>
      </c>
      <c r="D831" s="61">
        <v>4.9688879606063626E-3</v>
      </c>
      <c r="E831" s="61">
        <v>2.0024182261750179E-2</v>
      </c>
    </row>
    <row r="832" spans="1:5" x14ac:dyDescent="0.2">
      <c r="A832" s="53">
        <v>42675</v>
      </c>
      <c r="B832" s="63">
        <f>VLOOKUP(Table311[[#This Row],[Date]],'DB Details'!$A:$L,12)</f>
        <v>53.4</v>
      </c>
      <c r="C832" s="61">
        <v>2.0041770462427101E-2</v>
      </c>
      <c r="D832" s="61">
        <v>4.9688879606063626E-3</v>
      </c>
      <c r="E832" s="61">
        <v>2.0024182261750179E-2</v>
      </c>
    </row>
    <row r="833" spans="1:5" x14ac:dyDescent="0.2">
      <c r="A833" s="53">
        <v>42705</v>
      </c>
      <c r="B833" s="63">
        <f>VLOOKUP(Table311[[#This Row],[Date]],'DB Details'!$A:$L,12)</f>
        <v>54.3</v>
      </c>
      <c r="C833" s="61">
        <v>2.0041770462427101E-2</v>
      </c>
      <c r="D833" s="61">
        <v>4.9688879606063626E-3</v>
      </c>
      <c r="E833" s="61">
        <v>2.0024182261750179E-2</v>
      </c>
    </row>
    <row r="834" spans="1:5" x14ac:dyDescent="0.2">
      <c r="A834" s="53">
        <v>42736</v>
      </c>
      <c r="B834" s="63">
        <f>VLOOKUP(Table311[[#This Row],[Date]],'DB Details'!$A:$L,12)</f>
        <v>55.6</v>
      </c>
      <c r="C834" s="61">
        <v>1.8852788696456339E-2</v>
      </c>
      <c r="D834" s="61">
        <v>4.719310419164807E-3</v>
      </c>
      <c r="E834" s="61">
        <v>1.9011293949556581E-2</v>
      </c>
    </row>
    <row r="835" spans="1:5" x14ac:dyDescent="0.2">
      <c r="A835" s="53">
        <v>42767</v>
      </c>
      <c r="B835" s="63">
        <f>VLOOKUP(Table311[[#This Row],[Date]],'DB Details'!$A:$L,12)</f>
        <v>57.6</v>
      </c>
      <c r="C835" s="61">
        <v>1.8852788696456339E-2</v>
      </c>
      <c r="D835" s="61">
        <v>4.719310419164807E-3</v>
      </c>
      <c r="E835" s="61">
        <v>1.9011293949556581E-2</v>
      </c>
    </row>
    <row r="836" spans="1:5" x14ac:dyDescent="0.2">
      <c r="A836" s="53">
        <v>42795</v>
      </c>
      <c r="B836" s="63">
        <f>VLOOKUP(Table311[[#This Row],[Date]],'DB Details'!$A:$L,12)</f>
        <v>56.6</v>
      </c>
      <c r="C836" s="61">
        <v>1.8852788696456339E-2</v>
      </c>
      <c r="D836" s="61">
        <v>4.719310419164807E-3</v>
      </c>
      <c r="E836" s="61">
        <v>1.9011293949556581E-2</v>
      </c>
    </row>
    <row r="837" spans="1:5" x14ac:dyDescent="0.2">
      <c r="A837" s="53">
        <v>42826</v>
      </c>
      <c r="B837" s="63">
        <f>VLOOKUP(Table311[[#This Row],[Date]],'DB Details'!$A:$L,12)</f>
        <v>55.5</v>
      </c>
      <c r="C837" s="61">
        <v>2.1467165829075641E-2</v>
      </c>
      <c r="D837" s="61">
        <v>5.5976482267073562E-3</v>
      </c>
      <c r="E837" s="61">
        <v>2.25792974619996E-2</v>
      </c>
    </row>
    <row r="838" spans="1:5" x14ac:dyDescent="0.2">
      <c r="A838" s="53">
        <v>42856</v>
      </c>
      <c r="B838" s="63">
        <f>VLOOKUP(Table311[[#This Row],[Date]],'DB Details'!$A:$L,12)</f>
        <v>56.7</v>
      </c>
      <c r="C838" s="61">
        <v>2.1467165829075641E-2</v>
      </c>
      <c r="D838" s="61">
        <v>5.5976482267073562E-3</v>
      </c>
      <c r="E838" s="61">
        <v>2.25792974619996E-2</v>
      </c>
    </row>
    <row r="839" spans="1:5" x14ac:dyDescent="0.2">
      <c r="A839" s="53">
        <v>42887</v>
      </c>
      <c r="B839" s="63">
        <f>VLOOKUP(Table311[[#This Row],[Date]],'DB Details'!$A:$L,12)</f>
        <v>56.5</v>
      </c>
      <c r="C839" s="61">
        <v>2.1467165829075641E-2</v>
      </c>
      <c r="D839" s="61">
        <v>5.5976482267073562E-3</v>
      </c>
      <c r="E839" s="61">
        <v>2.25792974619996E-2</v>
      </c>
    </row>
    <row r="840" spans="1:5" x14ac:dyDescent="0.2">
      <c r="A840" s="53">
        <v>42917</v>
      </c>
      <c r="B840" s="63">
        <f>VLOOKUP(Table311[[#This Row],[Date]],'DB Details'!$A:$L,12)</f>
        <v>59.3</v>
      </c>
      <c r="C840" s="61">
        <v>2.2665646383373719E-2</v>
      </c>
      <c r="D840" s="61">
        <v>7.1914999120398764E-3</v>
      </c>
      <c r="E840" s="61">
        <v>2.9077796059291838E-2</v>
      </c>
    </row>
    <row r="841" spans="1:5" x14ac:dyDescent="0.2">
      <c r="A841" s="53">
        <v>42948</v>
      </c>
      <c r="B841" s="63">
        <f>VLOOKUP(Table311[[#This Row],[Date]],'DB Details'!$A:$L,12)</f>
        <v>60.2</v>
      </c>
      <c r="C841" s="61">
        <v>2.2665646383373719E-2</v>
      </c>
      <c r="D841" s="61">
        <v>7.1914999120398764E-3</v>
      </c>
      <c r="E841" s="61">
        <v>2.9077796059291838E-2</v>
      </c>
    </row>
    <row r="842" spans="1:5" x14ac:dyDescent="0.2">
      <c r="A842" s="53">
        <v>42979</v>
      </c>
      <c r="B842" s="63">
        <f>VLOOKUP(Table311[[#This Row],[Date]],'DB Details'!$A:$L,12)</f>
        <v>58.5</v>
      </c>
      <c r="C842" s="61">
        <v>2.2665646383373719E-2</v>
      </c>
      <c r="D842" s="61">
        <v>7.1914999120398764E-3</v>
      </c>
      <c r="E842" s="61">
        <v>2.9077796059291838E-2</v>
      </c>
    </row>
    <row r="843" spans="1:5" x14ac:dyDescent="0.2">
      <c r="A843" s="53">
        <v>43009</v>
      </c>
      <c r="B843" s="63">
        <f>VLOOKUP(Table311[[#This Row],[Date]],'DB Details'!$A:$L,12)</f>
        <v>58.2</v>
      </c>
      <c r="C843" s="61">
        <v>2.7178855818590929E-2</v>
      </c>
      <c r="D843" s="61">
        <v>9.403998383337081E-3</v>
      </c>
      <c r="E843" s="61">
        <v>3.814993904506303E-2</v>
      </c>
    </row>
    <row r="844" spans="1:5" x14ac:dyDescent="0.2">
      <c r="A844" s="53">
        <v>43040</v>
      </c>
      <c r="B844" s="63">
        <f>VLOOKUP(Table311[[#This Row],[Date]],'DB Details'!$A:$L,12)</f>
        <v>59.3</v>
      </c>
      <c r="C844" s="61">
        <v>2.7178855818590929E-2</v>
      </c>
      <c r="D844" s="61">
        <v>9.403998383337081E-3</v>
      </c>
      <c r="E844" s="61">
        <v>3.814993904506303E-2</v>
      </c>
    </row>
    <row r="845" spans="1:5" x14ac:dyDescent="0.2">
      <c r="A845" s="53">
        <v>43070</v>
      </c>
      <c r="B845" s="63">
        <f>VLOOKUP(Table311[[#This Row],[Date]],'DB Details'!$A:$L,12)</f>
        <v>59.1</v>
      </c>
      <c r="C845" s="61">
        <v>2.7178855818590929E-2</v>
      </c>
      <c r="D845" s="61">
        <v>9.403998383337081E-3</v>
      </c>
      <c r="E845" s="61">
        <v>3.814993904506303E-2</v>
      </c>
    </row>
    <row r="846" spans="1:5" x14ac:dyDescent="0.2">
      <c r="A846" s="53">
        <v>43101</v>
      </c>
      <c r="B846" s="63">
        <f>VLOOKUP(Table311[[#This Row],[Date]],'DB Details'!$A:$L,12)</f>
        <v>60.8</v>
      </c>
      <c r="C846" s="61">
        <v>3.0153118831413011E-2</v>
      </c>
      <c r="D846" s="61">
        <v>7.6285403612729556E-3</v>
      </c>
      <c r="E846" s="61">
        <v>3.0865108360243591E-2</v>
      </c>
    </row>
    <row r="847" spans="1:5" x14ac:dyDescent="0.2">
      <c r="A847" s="53">
        <v>43132</v>
      </c>
      <c r="B847" s="63">
        <f>VLOOKUP(Table311[[#This Row],[Date]],'DB Details'!$A:$L,12)</f>
        <v>59.3</v>
      </c>
      <c r="C847" s="61">
        <v>3.0153118831413011E-2</v>
      </c>
      <c r="D847" s="61">
        <v>7.6285403612729556E-3</v>
      </c>
      <c r="E847" s="61">
        <v>3.0865108360243591E-2</v>
      </c>
    </row>
    <row r="848" spans="1:5" x14ac:dyDescent="0.2">
      <c r="A848" s="53">
        <v>43160</v>
      </c>
      <c r="B848" s="63">
        <f>VLOOKUP(Table311[[#This Row],[Date]],'DB Details'!$A:$L,12)</f>
        <v>57.3</v>
      </c>
      <c r="C848" s="61">
        <v>3.0153118831413011E-2</v>
      </c>
      <c r="D848" s="61">
        <v>7.6285403612729556E-3</v>
      </c>
      <c r="E848" s="61">
        <v>3.0865108360243591E-2</v>
      </c>
    </row>
    <row r="849" spans="1:5" x14ac:dyDescent="0.2">
      <c r="A849" s="53">
        <v>43191</v>
      </c>
      <c r="B849" s="63">
        <f>VLOOKUP(Table311[[#This Row],[Date]],'DB Details'!$A:$L,12)</f>
        <v>57.3</v>
      </c>
      <c r="C849" s="61">
        <v>3.296152283055629E-2</v>
      </c>
      <c r="D849" s="61">
        <v>8.339109088382559E-3</v>
      </c>
      <c r="E849" s="61">
        <v>3.3776005263053348E-2</v>
      </c>
    </row>
    <row r="850" spans="1:5" x14ac:dyDescent="0.2">
      <c r="A850" s="53">
        <v>43221</v>
      </c>
      <c r="B850" s="63">
        <f>VLOOKUP(Table311[[#This Row],[Date]],'DB Details'!$A:$L,12)</f>
        <v>58.7</v>
      </c>
      <c r="C850" s="61">
        <v>3.296152283055629E-2</v>
      </c>
      <c r="D850" s="61">
        <v>8.339109088382559E-3</v>
      </c>
      <c r="E850" s="61">
        <v>3.3776005263053348E-2</v>
      </c>
    </row>
    <row r="851" spans="1:5" x14ac:dyDescent="0.2">
      <c r="A851" s="53">
        <v>43252</v>
      </c>
      <c r="B851" s="63">
        <f>VLOOKUP(Table311[[#This Row],[Date]],'DB Details'!$A:$L,12)</f>
        <v>60.2</v>
      </c>
      <c r="C851" s="61">
        <v>3.296152283055629E-2</v>
      </c>
      <c r="D851" s="61">
        <v>8.339109088382559E-3</v>
      </c>
      <c r="E851" s="61">
        <v>3.3776005263053348E-2</v>
      </c>
    </row>
    <row r="852" spans="1:5" x14ac:dyDescent="0.2">
      <c r="A852" s="53">
        <v>43282</v>
      </c>
      <c r="B852" s="63">
        <f>VLOOKUP(Table311[[#This Row],[Date]],'DB Details'!$A:$L,12)</f>
        <v>58.1</v>
      </c>
      <c r="C852" s="61">
        <v>3.0528859123791111E-2</v>
      </c>
      <c r="D852" s="61">
        <v>4.819525590204151E-3</v>
      </c>
      <c r="E852" s="61">
        <v>1.9417917650261129E-2</v>
      </c>
    </row>
    <row r="853" spans="1:5" x14ac:dyDescent="0.2">
      <c r="A853" s="53">
        <v>43313</v>
      </c>
      <c r="B853" s="63">
        <f>VLOOKUP(Table311[[#This Row],[Date]],'DB Details'!$A:$L,12)</f>
        <v>61.3</v>
      </c>
      <c r="C853" s="61">
        <v>3.0528859123791111E-2</v>
      </c>
      <c r="D853" s="61">
        <v>4.819525590204151E-3</v>
      </c>
      <c r="E853" s="61">
        <v>1.9417917650261129E-2</v>
      </c>
    </row>
    <row r="854" spans="1:5" x14ac:dyDescent="0.2">
      <c r="A854" s="53">
        <v>43344</v>
      </c>
      <c r="B854" s="63">
        <f>VLOOKUP(Table311[[#This Row],[Date]],'DB Details'!$A:$L,12)</f>
        <v>59.8</v>
      </c>
      <c r="C854" s="61">
        <v>3.0528859123791111E-2</v>
      </c>
      <c r="D854" s="61">
        <v>4.819525590204151E-3</v>
      </c>
      <c r="E854" s="61">
        <v>1.9417917650261129E-2</v>
      </c>
    </row>
    <row r="855" spans="1:5" x14ac:dyDescent="0.2">
      <c r="A855" s="53">
        <v>43374</v>
      </c>
      <c r="B855" s="63">
        <f>VLOOKUP(Table311[[#This Row],[Date]],'DB Details'!$A:$L,12)</f>
        <v>57.7</v>
      </c>
      <c r="C855" s="61">
        <v>2.3206170953918571E-2</v>
      </c>
      <c r="D855" s="61">
        <v>2.2314183511113221E-3</v>
      </c>
      <c r="E855" s="61">
        <v>8.9555932393459159E-3</v>
      </c>
    </row>
    <row r="856" spans="1:5" x14ac:dyDescent="0.2">
      <c r="A856" s="53">
        <v>43405</v>
      </c>
      <c r="B856" s="63">
        <f>VLOOKUP(Table311[[#This Row],[Date]],'DB Details'!$A:$L,12)</f>
        <v>59.3</v>
      </c>
      <c r="C856" s="61">
        <v>2.3206170953918571E-2</v>
      </c>
      <c r="D856" s="61">
        <v>2.2314183511113221E-3</v>
      </c>
      <c r="E856" s="61">
        <v>8.9555932393459159E-3</v>
      </c>
    </row>
    <row r="857" spans="1:5" x14ac:dyDescent="0.2">
      <c r="A857" s="53">
        <v>43435</v>
      </c>
      <c r="B857" s="63">
        <f>VLOOKUP(Table311[[#This Row],[Date]],'DB Details'!$A:$L,12)</f>
        <v>54.3</v>
      </c>
      <c r="C857" s="61">
        <v>2.3206170953918571E-2</v>
      </c>
      <c r="D857" s="61">
        <v>2.2314183511113221E-3</v>
      </c>
      <c r="E857" s="61">
        <v>8.9555932393459159E-3</v>
      </c>
    </row>
    <row r="858" spans="1:5" x14ac:dyDescent="0.2">
      <c r="A858" s="53">
        <v>43466</v>
      </c>
      <c r="B858" s="63">
        <f>VLOOKUP(Table311[[#This Row],[Date]],'DB Details'!$A:$L,12)</f>
        <v>56.6</v>
      </c>
      <c r="C858" s="61">
        <v>2.1530015140813302E-2</v>
      </c>
      <c r="D858" s="61">
        <v>5.9779029009820791E-3</v>
      </c>
      <c r="E858" s="61">
        <v>2.4126879308669521E-2</v>
      </c>
    </row>
    <row r="859" spans="1:5" x14ac:dyDescent="0.2">
      <c r="A859" s="53">
        <v>43497</v>
      </c>
      <c r="B859" s="63">
        <f>VLOOKUP(Table311[[#This Row],[Date]],'DB Details'!$A:$L,12)</f>
        <v>54.2</v>
      </c>
      <c r="C859" s="61">
        <v>2.1530015140813302E-2</v>
      </c>
      <c r="D859" s="61">
        <v>5.9779029009820791E-3</v>
      </c>
      <c r="E859" s="61">
        <v>2.4126879308669521E-2</v>
      </c>
    </row>
    <row r="860" spans="1:5" x14ac:dyDescent="0.2">
      <c r="A860" s="53">
        <v>43525</v>
      </c>
      <c r="B860" s="63">
        <f>VLOOKUP(Table311[[#This Row],[Date]],'DB Details'!$A:$L,12)</f>
        <v>55.3</v>
      </c>
      <c r="C860" s="61">
        <v>2.1530015140813302E-2</v>
      </c>
      <c r="D860" s="61">
        <v>5.9779029009820791E-3</v>
      </c>
      <c r="E860" s="61">
        <v>2.4126879308669521E-2</v>
      </c>
    </row>
    <row r="861" spans="1:5" x14ac:dyDescent="0.2">
      <c r="A861" s="53">
        <v>43556</v>
      </c>
      <c r="B861" s="63">
        <f>VLOOKUP(Table311[[#This Row],[Date]],'DB Details'!$A:$L,12)</f>
        <v>52.8</v>
      </c>
      <c r="C861" s="61">
        <v>2.111478835615084E-2</v>
      </c>
      <c r="D861" s="61">
        <v>7.9292440820582337E-3</v>
      </c>
      <c r="E861" s="61">
        <v>3.2096211890165538E-2</v>
      </c>
    </row>
    <row r="862" spans="1:5" x14ac:dyDescent="0.2">
      <c r="A862" s="53">
        <v>43586</v>
      </c>
      <c r="B862" s="63">
        <f>VLOOKUP(Table311[[#This Row],[Date]],'DB Details'!$A:$L,12)</f>
        <v>52.1</v>
      </c>
      <c r="C862" s="61">
        <v>2.111478835615084E-2</v>
      </c>
      <c r="D862" s="61">
        <v>7.9292440820582337E-3</v>
      </c>
      <c r="E862" s="61">
        <v>3.2096211890165538E-2</v>
      </c>
    </row>
    <row r="863" spans="1:5" x14ac:dyDescent="0.2">
      <c r="A863" s="53">
        <v>43617</v>
      </c>
      <c r="B863" s="63">
        <f>VLOOKUP(Table311[[#This Row],[Date]],'DB Details'!$A:$L,12)</f>
        <v>51.7</v>
      </c>
      <c r="C863" s="61">
        <v>2.111478835615084E-2</v>
      </c>
      <c r="D863" s="61">
        <v>7.9292440820582337E-3</v>
      </c>
      <c r="E863" s="61">
        <v>3.2096211890165538E-2</v>
      </c>
    </row>
    <row r="864" spans="1:5" x14ac:dyDescent="0.2">
      <c r="A864" s="53">
        <v>43647</v>
      </c>
      <c r="B864" s="63">
        <f>VLOOKUP(Table311[[#This Row],[Date]],'DB Details'!$A:$L,12)</f>
        <v>51.2</v>
      </c>
      <c r="C864" s="61">
        <v>2.3183259983257681E-2</v>
      </c>
      <c r="D864" s="61">
        <v>6.8549879130956641E-3</v>
      </c>
      <c r="E864" s="61">
        <v>2.7703187503345331E-2</v>
      </c>
    </row>
    <row r="865" spans="1:5" x14ac:dyDescent="0.2">
      <c r="A865" s="53">
        <v>43678</v>
      </c>
      <c r="B865" s="63">
        <f>VLOOKUP(Table311[[#This Row],[Date]],'DB Details'!$A:$L,12)</f>
        <v>49.1</v>
      </c>
      <c r="C865" s="61">
        <v>2.3183259983257681E-2</v>
      </c>
      <c r="D865" s="61">
        <v>6.8549879130956641E-3</v>
      </c>
      <c r="E865" s="61">
        <v>2.7703187503345331E-2</v>
      </c>
    </row>
    <row r="866" spans="1:5" x14ac:dyDescent="0.2">
      <c r="A866" s="53">
        <v>43709</v>
      </c>
      <c r="B866" s="63">
        <f>VLOOKUP(Table311[[#This Row],[Date]],'DB Details'!$A:$L,12)</f>
        <v>47.8</v>
      </c>
      <c r="C866" s="61">
        <v>2.3183259983257681E-2</v>
      </c>
      <c r="D866" s="61">
        <v>6.8549879130956641E-3</v>
      </c>
      <c r="E866" s="61">
        <v>2.7703187503345331E-2</v>
      </c>
    </row>
    <row r="867" spans="1:5" x14ac:dyDescent="0.2">
      <c r="A867" s="53">
        <v>43739</v>
      </c>
      <c r="B867" s="63">
        <f>VLOOKUP(Table311[[#This Row],[Date]],'DB Details'!$A:$L,12)</f>
        <v>48.3</v>
      </c>
      <c r="C867" s="61">
        <v>2.5694235346395491E-2</v>
      </c>
      <c r="D867" s="61">
        <v>4.690976182113644E-3</v>
      </c>
      <c r="E867" s="61">
        <v>1.8896349662489209E-2</v>
      </c>
    </row>
    <row r="868" spans="1:5" x14ac:dyDescent="0.2">
      <c r="A868" s="53">
        <v>43770</v>
      </c>
      <c r="B868" s="63">
        <f>VLOOKUP(Table311[[#This Row],[Date]],'DB Details'!$A:$L,12)</f>
        <v>48.1</v>
      </c>
      <c r="C868" s="61">
        <v>2.5694235346395491E-2</v>
      </c>
      <c r="D868" s="61">
        <v>4.690976182113644E-3</v>
      </c>
      <c r="E868" s="61">
        <v>1.8896349662489209E-2</v>
      </c>
    </row>
    <row r="869" spans="1:5" x14ac:dyDescent="0.2">
      <c r="A869" s="53">
        <v>43800</v>
      </c>
      <c r="B869" s="63">
        <f>VLOOKUP(Table311[[#This Row],[Date]],'DB Details'!$A:$L,12)</f>
        <v>47.8</v>
      </c>
      <c r="C869" s="61">
        <v>2.5694235346395491E-2</v>
      </c>
      <c r="D869" s="61">
        <v>4.690976182113644E-3</v>
      </c>
      <c r="E869" s="61">
        <v>1.8896349662489209E-2</v>
      </c>
    </row>
    <row r="870" spans="1:5" x14ac:dyDescent="0.2">
      <c r="A870" s="53">
        <v>43831</v>
      </c>
      <c r="B870" s="63">
        <f>VLOOKUP(Table311[[#This Row],[Date]],'DB Details'!$A:$L,12)</f>
        <v>50.9</v>
      </c>
      <c r="C870" s="61">
        <v>6.3078516417420767E-3</v>
      </c>
      <c r="D870" s="61">
        <v>-1.303582746034216E-2</v>
      </c>
      <c r="E870" s="61">
        <v>-5.1132545037274268E-2</v>
      </c>
    </row>
    <row r="871" spans="1:5" x14ac:dyDescent="0.2">
      <c r="A871" s="53">
        <v>43862</v>
      </c>
      <c r="B871" s="63">
        <f>VLOOKUP(Table311[[#This Row],[Date]],'DB Details'!$A:$L,12)</f>
        <v>50.1</v>
      </c>
      <c r="C871" s="61">
        <v>6.3078516417420767E-3</v>
      </c>
      <c r="D871" s="61">
        <v>-1.303582746034216E-2</v>
      </c>
      <c r="E871" s="61">
        <v>-5.1132545037274268E-2</v>
      </c>
    </row>
    <row r="872" spans="1:5" x14ac:dyDescent="0.2">
      <c r="A872" s="53">
        <v>43891</v>
      </c>
      <c r="B872" s="63">
        <f>VLOOKUP(Table311[[#This Row],[Date]],'DB Details'!$A:$L,12)</f>
        <v>49.1</v>
      </c>
      <c r="C872" s="61">
        <v>6.3078516417420767E-3</v>
      </c>
      <c r="D872" s="61">
        <v>-1.303582746034216E-2</v>
      </c>
      <c r="E872" s="61">
        <v>-5.1132545037274268E-2</v>
      </c>
    </row>
    <row r="873" spans="1:5" x14ac:dyDescent="0.2">
      <c r="A873" s="53">
        <v>43922</v>
      </c>
      <c r="B873" s="63">
        <f>VLOOKUP(Table311[[#This Row],[Date]],'DB Details'!$A:$L,12)</f>
        <v>41.5</v>
      </c>
      <c r="C873" s="61">
        <v>-9.0837374242250385E-2</v>
      </c>
      <c r="D873" s="61">
        <v>-8.9372505011610218E-2</v>
      </c>
      <c r="E873" s="61">
        <v>-0.31235698461085082</v>
      </c>
    </row>
    <row r="874" spans="1:5" x14ac:dyDescent="0.2">
      <c r="A874" s="53">
        <v>43952</v>
      </c>
      <c r="B874" s="63">
        <f>VLOOKUP(Table311[[#This Row],[Date]],'DB Details'!$A:$L,12)</f>
        <v>43.1</v>
      </c>
      <c r="C874" s="61">
        <v>-9.0837374242250385E-2</v>
      </c>
      <c r="D874" s="61">
        <v>-8.9372505011610218E-2</v>
      </c>
      <c r="E874" s="61">
        <v>-0.31235698461085082</v>
      </c>
    </row>
    <row r="875" spans="1:5" x14ac:dyDescent="0.2">
      <c r="A875" s="53">
        <v>43983</v>
      </c>
      <c r="B875" s="63">
        <f>VLOOKUP(Table311[[#This Row],[Date]],'DB Details'!$A:$L,12)</f>
        <v>52.6</v>
      </c>
      <c r="C875" s="61">
        <v>-9.0837374242250385E-2</v>
      </c>
      <c r="D875" s="61">
        <v>-8.9372505011610218E-2</v>
      </c>
      <c r="E875" s="61">
        <v>-0.31235698461085082</v>
      </c>
    </row>
    <row r="876" spans="1:5" x14ac:dyDescent="0.2">
      <c r="A876" s="53">
        <v>44013</v>
      </c>
      <c r="B876" s="63">
        <f>VLOOKUP(Table311[[#This Row],[Date]],'DB Details'!$A:$L,12)</f>
        <v>54.2</v>
      </c>
      <c r="C876" s="61">
        <v>-2.8875059888336659E-2</v>
      </c>
      <c r="D876" s="61">
        <v>7.547534636423657E-2</v>
      </c>
      <c r="E876" s="61">
        <v>0.33783279300793229</v>
      </c>
    </row>
    <row r="877" spans="1:5" x14ac:dyDescent="0.2">
      <c r="A877" s="53">
        <v>44044</v>
      </c>
      <c r="B877" s="63">
        <f>VLOOKUP(Table311[[#This Row],[Date]],'DB Details'!$A:$L,12)</f>
        <v>56</v>
      </c>
      <c r="C877" s="61">
        <v>-2.8875059888336659E-2</v>
      </c>
      <c r="D877" s="61">
        <v>7.547534636423657E-2</v>
      </c>
      <c r="E877" s="61">
        <v>0.33783279300793229</v>
      </c>
    </row>
    <row r="878" spans="1:5" x14ac:dyDescent="0.2">
      <c r="A878" s="53">
        <v>44075</v>
      </c>
      <c r="B878" s="63">
        <f>VLOOKUP(Table311[[#This Row],[Date]],'DB Details'!$A:$L,12)</f>
        <v>55.4</v>
      </c>
      <c r="C878" s="61">
        <v>-2.8875059888336659E-2</v>
      </c>
      <c r="D878" s="61">
        <v>7.547534636423657E-2</v>
      </c>
      <c r="E878" s="61">
        <v>0.33783279300793229</v>
      </c>
    </row>
    <row r="879" spans="1:5" x14ac:dyDescent="0.2">
      <c r="A879" s="53">
        <v>44105</v>
      </c>
      <c r="B879" s="63">
        <f>VLOOKUP(Table311[[#This Row],[Date]],'DB Details'!$A:$L,12)</f>
        <v>59.3</v>
      </c>
      <c r="C879" s="61">
        <v>-2.2629152430098401E-2</v>
      </c>
      <c r="D879" s="61">
        <v>1.115276765936578E-2</v>
      </c>
      <c r="E879" s="61">
        <v>4.536294038119415E-2</v>
      </c>
    </row>
    <row r="880" spans="1:5" x14ac:dyDescent="0.2">
      <c r="A880" s="53">
        <v>44136</v>
      </c>
      <c r="B880" s="63">
        <f>VLOOKUP(Table311[[#This Row],[Date]],'DB Details'!$A:$L,12)</f>
        <v>57.5</v>
      </c>
      <c r="C880" s="61">
        <v>-2.2629152430098401E-2</v>
      </c>
      <c r="D880" s="61">
        <v>1.115276765936578E-2</v>
      </c>
      <c r="E880" s="61">
        <v>4.536294038119415E-2</v>
      </c>
    </row>
    <row r="881" spans="1:5" x14ac:dyDescent="0.2">
      <c r="A881" s="53">
        <v>44166</v>
      </c>
      <c r="B881" s="63">
        <f>VLOOKUP(Table311[[#This Row],[Date]],'DB Details'!$A:$L,12)</f>
        <v>60.5</v>
      </c>
      <c r="C881" s="61">
        <v>-2.2629152430098401E-2</v>
      </c>
      <c r="D881" s="61">
        <v>1.115276765936578E-2</v>
      </c>
      <c r="E881" s="61">
        <v>4.536294038119415E-2</v>
      </c>
    </row>
    <row r="882" spans="1:5" x14ac:dyDescent="0.2">
      <c r="A882" s="53">
        <v>44197</v>
      </c>
      <c r="B882" s="63">
        <f>VLOOKUP(Table311[[#This Row],[Date]],'DB Details'!$A:$L,12)</f>
        <v>58.7</v>
      </c>
      <c r="C882" s="61">
        <v>5.4697680328273934E-3</v>
      </c>
      <c r="D882" s="61">
        <v>1.533889627211066E-2</v>
      </c>
      <c r="E882" s="61">
        <v>6.2781766727765698E-2</v>
      </c>
    </row>
    <row r="883" spans="1:5" x14ac:dyDescent="0.2">
      <c r="A883" s="53">
        <v>44228</v>
      </c>
      <c r="B883" s="63">
        <f>VLOOKUP(Table311[[#This Row],[Date]],'DB Details'!$A:$L,12)</f>
        <v>60.8</v>
      </c>
      <c r="C883" s="61">
        <v>5.4697680328273934E-3</v>
      </c>
      <c r="D883" s="61">
        <v>1.533889627211066E-2</v>
      </c>
      <c r="E883" s="61">
        <v>6.2781766727765698E-2</v>
      </c>
    </row>
    <row r="884" spans="1:5" x14ac:dyDescent="0.2">
      <c r="A884" s="53">
        <v>44256</v>
      </c>
      <c r="B884" s="63">
        <f>VLOOKUP(Table311[[#This Row],[Date]],'DB Details'!$A:$L,12)</f>
        <v>64.7</v>
      </c>
      <c r="C884" s="61">
        <v>5.4697680328273934E-3</v>
      </c>
      <c r="D884" s="61">
        <v>1.533889627211066E-2</v>
      </c>
      <c r="E884" s="61">
        <v>6.2781766727765698E-2</v>
      </c>
    </row>
    <row r="885" spans="1:5" x14ac:dyDescent="0.2">
      <c r="A885" s="53">
        <v>44287</v>
      </c>
      <c r="B885" s="63">
        <f>VLOOKUP(Table311[[#This Row],[Date]],'DB Details'!$A:$L,12)</f>
        <v>60.7</v>
      </c>
      <c r="C885" s="61">
        <v>0.1218200270537983</v>
      </c>
      <c r="D885" s="61">
        <v>1.6002861092940641E-2</v>
      </c>
      <c r="E885" s="61">
        <v>6.5564452124460049E-2</v>
      </c>
    </row>
    <row r="886" spans="1:5" x14ac:dyDescent="0.2">
      <c r="A886" s="53">
        <v>44317</v>
      </c>
      <c r="B886" s="63">
        <f>VLOOKUP(Table311[[#This Row],[Date]],'DB Details'!$A:$L,12)</f>
        <v>61.2</v>
      </c>
      <c r="C886" s="61">
        <v>0.1218200270537983</v>
      </c>
      <c r="D886" s="61">
        <v>1.6002861092940641E-2</v>
      </c>
      <c r="E886" s="61">
        <v>6.5564452124460049E-2</v>
      </c>
    </row>
    <row r="887" spans="1:5" x14ac:dyDescent="0.2">
      <c r="A887" s="53">
        <v>44348</v>
      </c>
      <c r="B887" s="63">
        <f>VLOOKUP(Table311[[#This Row],[Date]],'DB Details'!$A:$L,12)</f>
        <v>60.6</v>
      </c>
      <c r="C887" s="61">
        <v>0.1218200270537983</v>
      </c>
      <c r="D887" s="61">
        <v>1.6002861092940641E-2</v>
      </c>
      <c r="E887" s="61">
        <v>6.5564452124460049E-2</v>
      </c>
    </row>
    <row r="888" spans="1:5" x14ac:dyDescent="0.2">
      <c r="A888" s="53">
        <v>44378</v>
      </c>
      <c r="B888" s="63">
        <f>VLOOKUP(Table311[[#This Row],[Date]],'DB Details'!$A:$L,12)</f>
        <v>59.5</v>
      </c>
      <c r="C888" s="61"/>
      <c r="D888" s="61"/>
      <c r="E888" s="61"/>
    </row>
    <row r="889" spans="1:5" x14ac:dyDescent="0.2">
      <c r="A889" s="53">
        <v>44409</v>
      </c>
      <c r="B889" s="63">
        <f>VLOOKUP(Table311[[#This Row],[Date]],'DB Details'!$A:$L,12)</f>
        <v>59.9</v>
      </c>
      <c r="C889" s="61"/>
      <c r="D889" s="61"/>
      <c r="E889" s="61"/>
    </row>
    <row r="890" spans="1:5" x14ac:dyDescent="0.2">
      <c r="A890" s="53">
        <v>44440</v>
      </c>
      <c r="B890" s="63">
        <f>VLOOKUP(Table311[[#This Row],[Date]],'DB Details'!$A:$L,12)</f>
        <v>61.1</v>
      </c>
      <c r="C890" s="61"/>
      <c r="D890" s="61"/>
      <c r="E890" s="61"/>
    </row>
    <row r="891" spans="1:5" x14ac:dyDescent="0.2">
      <c r="A891" s="53">
        <v>44470</v>
      </c>
      <c r="B891" s="63">
        <f>VLOOKUP(Table311[[#This Row],[Date]],'DB Details'!$A:$L,12)</f>
        <v>60.8</v>
      </c>
      <c r="C891" s="61"/>
      <c r="D891" s="61"/>
      <c r="E891" s="61"/>
    </row>
    <row r="892" spans="1:5" x14ac:dyDescent="0.2">
      <c r="A892" s="53">
        <v>44501</v>
      </c>
      <c r="B892" s="63">
        <f>VLOOKUP(Table311[[#This Row],[Date]],'DB Details'!$A:$L,12)</f>
        <v>61.1</v>
      </c>
      <c r="C892" s="61"/>
      <c r="D892" s="61"/>
      <c r="E892" s="61"/>
    </row>
    <row r="893" spans="1:5" x14ac:dyDescent="0.2">
      <c r="A893" s="53">
        <v>44531</v>
      </c>
      <c r="B893" s="63">
        <f>VLOOKUP(Table311[[#This Row],[Date]],'DB Details'!$A:$L,12)</f>
        <v>58.7</v>
      </c>
      <c r="C893" s="61"/>
      <c r="D893" s="61"/>
      <c r="E893" s="61"/>
    </row>
  </sheetData>
  <conditionalFormatting sqref="E750:E893">
    <cfRule type="colorScale" priority="2">
      <colorScale>
        <cfvo type="min"/>
        <cfvo type="percentile" val="50"/>
        <cfvo type="max"/>
        <color rgb="FFF8696B"/>
        <color rgb="FFFFEB84"/>
        <color rgb="FF63BE7B"/>
      </colorScale>
    </cfRule>
  </conditionalFormatting>
  <conditionalFormatting sqref="B750:B89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tabColor rgb="FFFF0000"/>
  </sheetPr>
  <dimension ref="A4:K890"/>
  <sheetViews>
    <sheetView zoomScale="170" zoomScaleNormal="170" workbookViewId="0">
      <pane ySplit="5" topLeftCell="A844" activePane="bottomLeft" state="frozen"/>
      <selection pane="bottomLeft" activeCell="K890" sqref="K890"/>
    </sheetView>
  </sheetViews>
  <sheetFormatPr baseColWidth="10" defaultColWidth="9.1640625" defaultRowHeight="15" x14ac:dyDescent="0.2"/>
  <cols>
    <col min="1" max="1" width="12.1640625" style="106" customWidth="1"/>
    <col min="2" max="2" width="11" style="106" customWidth="1"/>
    <col min="3" max="3" width="11" style="10" customWidth="1"/>
    <col min="4" max="4" width="10.33203125" style="8" customWidth="1"/>
    <col min="5" max="5" width="6.1640625" style="106" customWidth="1"/>
    <col min="6" max="8" width="2.6640625" style="106" customWidth="1"/>
    <col min="9" max="10" width="2.6640625" style="2" customWidth="1"/>
    <col min="11" max="11" width="2.6640625" style="106" customWidth="1"/>
    <col min="12" max="13" width="3.1640625" style="106" customWidth="1"/>
    <col min="14" max="24" width="9.1640625" style="106" customWidth="1"/>
    <col min="25" max="16384" width="9.1640625" style="106"/>
  </cols>
  <sheetData>
    <row r="4" spans="1:11" ht="16" customHeight="1" thickBot="1" x14ac:dyDescent="0.25"/>
    <row r="5" spans="1:11" s="108" customFormat="1" x14ac:dyDescent="0.2">
      <c r="A5" s="50" t="s">
        <v>75</v>
      </c>
      <c r="B5" s="51" t="s">
        <v>77</v>
      </c>
      <c r="C5" s="51" t="s">
        <v>81</v>
      </c>
      <c r="D5" s="52" t="s">
        <v>82</v>
      </c>
      <c r="I5" s="9"/>
      <c r="J5" s="9"/>
    </row>
    <row r="6" spans="1:11" x14ac:dyDescent="0.2">
      <c r="A6" s="54">
        <v>17533</v>
      </c>
      <c r="B6" s="55">
        <f>VLOOKUP(Table7[[#This Row],[Date]],'DB Details'!$A:$L,12)</f>
        <v>51.7</v>
      </c>
      <c r="C6" s="56">
        <v>14.68</v>
      </c>
      <c r="D6" s="61"/>
      <c r="F6" s="3"/>
      <c r="K6" s="2"/>
    </row>
    <row r="7" spans="1:11" x14ac:dyDescent="0.2">
      <c r="A7" s="54">
        <v>17564</v>
      </c>
      <c r="B7" s="55">
        <f>VLOOKUP(Table7[[#This Row],[Date]],'DB Details'!$A:$L,12)</f>
        <v>50.2</v>
      </c>
      <c r="C7" s="56">
        <v>13.93</v>
      </c>
      <c r="D7" s="61"/>
      <c r="F7" s="3"/>
      <c r="K7" s="2"/>
    </row>
    <row r="8" spans="1:11" x14ac:dyDescent="0.2">
      <c r="A8" s="54">
        <v>17593</v>
      </c>
      <c r="B8" s="55">
        <f>VLOOKUP(Table7[[#This Row],[Date]],'DB Details'!$A:$L,12)</f>
        <v>43.3</v>
      </c>
      <c r="C8" s="56">
        <v>15.08</v>
      </c>
      <c r="D8" s="61"/>
      <c r="F8" s="3"/>
      <c r="K8" s="2"/>
    </row>
    <row r="9" spans="1:11" x14ac:dyDescent="0.2">
      <c r="A9" s="54">
        <v>17624</v>
      </c>
      <c r="B9" s="55">
        <f>VLOOKUP(Table7[[#This Row],[Date]],'DB Details'!$A:$L,12)</f>
        <v>45.4</v>
      </c>
      <c r="C9" s="56">
        <v>15.48</v>
      </c>
      <c r="D9" s="61"/>
      <c r="F9" s="3"/>
      <c r="K9" s="2"/>
    </row>
    <row r="10" spans="1:11" x14ac:dyDescent="0.2">
      <c r="A10" s="54">
        <v>17654</v>
      </c>
      <c r="B10" s="55">
        <f>VLOOKUP(Table7[[#This Row],[Date]],'DB Details'!$A:$L,12)</f>
        <v>49.5</v>
      </c>
      <c r="C10" s="56">
        <v>16.690000000000001</v>
      </c>
      <c r="D10" s="61"/>
      <c r="F10" s="3"/>
      <c r="K10" s="2"/>
    </row>
    <row r="11" spans="1:11" x14ac:dyDescent="0.2">
      <c r="A11" s="54">
        <v>17685</v>
      </c>
      <c r="B11" s="55">
        <f>VLOOKUP(Table7[[#This Row],[Date]],'DB Details'!$A:$L,12)</f>
        <v>53</v>
      </c>
      <c r="C11" s="56">
        <v>16.739999999999998</v>
      </c>
      <c r="D11" s="61"/>
      <c r="F11" s="3"/>
      <c r="K11" s="2"/>
    </row>
    <row r="12" spans="1:11" x14ac:dyDescent="0.2">
      <c r="A12" s="54">
        <v>17715</v>
      </c>
      <c r="B12" s="55">
        <f>VLOOKUP(Table7[[#This Row],[Date]],'DB Details'!$A:$L,12)</f>
        <v>48.4</v>
      </c>
      <c r="C12" s="56">
        <v>15.85</v>
      </c>
      <c r="D12" s="61"/>
      <c r="F12" s="3"/>
      <c r="K12" s="2"/>
    </row>
    <row r="13" spans="1:11" x14ac:dyDescent="0.2">
      <c r="A13" s="54">
        <v>17746</v>
      </c>
      <c r="B13" s="55">
        <f>VLOOKUP(Table7[[#This Row],[Date]],'DB Details'!$A:$L,12)</f>
        <v>45.1</v>
      </c>
      <c r="C13" s="56">
        <v>15.97</v>
      </c>
      <c r="D13" s="61"/>
      <c r="F13" s="3"/>
      <c r="K13" s="2"/>
    </row>
    <row r="14" spans="1:11" x14ac:dyDescent="0.2">
      <c r="A14" s="54">
        <v>17777</v>
      </c>
      <c r="B14" s="55">
        <f>VLOOKUP(Table7[[#This Row],[Date]],'DB Details'!$A:$L,12)</f>
        <v>42.1</v>
      </c>
      <c r="C14" s="56">
        <v>15.49</v>
      </c>
      <c r="D14" s="61"/>
      <c r="F14" s="3"/>
      <c r="K14" s="2"/>
    </row>
    <row r="15" spans="1:11" x14ac:dyDescent="0.2">
      <c r="A15" s="54">
        <v>17807</v>
      </c>
      <c r="B15" s="55">
        <f>VLOOKUP(Table7[[#This Row],[Date]],'DB Details'!$A:$L,12)</f>
        <v>47.2</v>
      </c>
      <c r="C15" s="56">
        <v>16.5</v>
      </c>
      <c r="D15" s="61"/>
      <c r="F15" s="3"/>
      <c r="K15" s="2"/>
    </row>
    <row r="16" spans="1:11" x14ac:dyDescent="0.2">
      <c r="A16" s="54">
        <v>17838</v>
      </c>
      <c r="B16" s="55">
        <f>VLOOKUP(Table7[[#This Row],[Date]],'DB Details'!$A:$L,12)</f>
        <v>42.4</v>
      </c>
      <c r="C16" s="56">
        <v>14.75</v>
      </c>
      <c r="D16" s="61"/>
      <c r="F16" s="3"/>
      <c r="K16" s="2"/>
    </row>
    <row r="17" spans="1:11" x14ac:dyDescent="0.2">
      <c r="A17" s="54">
        <v>17868</v>
      </c>
      <c r="B17" s="55">
        <f>VLOOKUP(Table7[[#This Row],[Date]],'DB Details'!$A:$L,12)</f>
        <v>35</v>
      </c>
      <c r="C17" s="56">
        <v>15.2</v>
      </c>
      <c r="D17" s="61"/>
      <c r="F17" s="3"/>
      <c r="K17" s="2"/>
    </row>
    <row r="18" spans="1:11" x14ac:dyDescent="0.2">
      <c r="A18" s="54">
        <v>17899</v>
      </c>
      <c r="B18" s="55">
        <f>VLOOKUP(Table7[[#This Row],[Date]],'DB Details'!$A:$L,12)</f>
        <v>32.9</v>
      </c>
      <c r="C18" s="56">
        <v>15.22</v>
      </c>
      <c r="D18" s="61">
        <f>(Table7[[#This Row],[S&amp;P]]-C6)/C6</f>
        <v>3.6784741144414233E-2</v>
      </c>
      <c r="F18" s="3"/>
      <c r="K18" s="2"/>
    </row>
    <row r="19" spans="1:11" x14ac:dyDescent="0.2">
      <c r="A19" s="54">
        <v>17930</v>
      </c>
      <c r="B19" s="55">
        <f>VLOOKUP(Table7[[#This Row],[Date]],'DB Details'!$A:$L,12)</f>
        <v>31.3</v>
      </c>
      <c r="C19" s="56">
        <v>14.62</v>
      </c>
      <c r="D19" s="61">
        <f>(Table7[[#This Row],[S&amp;P]]-C7)/C7</f>
        <v>4.9533381191672617E-2</v>
      </c>
      <c r="F19" s="3"/>
      <c r="K19" s="2"/>
    </row>
    <row r="20" spans="1:11" x14ac:dyDescent="0.2">
      <c r="A20" s="54">
        <v>17958</v>
      </c>
      <c r="B20" s="55">
        <f>VLOOKUP(Table7[[#This Row],[Date]],'DB Details'!$A:$L,12)</f>
        <v>34.5</v>
      </c>
      <c r="C20" s="56">
        <v>15.06</v>
      </c>
      <c r="D20" s="61">
        <f>(Table7[[#This Row],[S&amp;P]]-C8)/C8</f>
        <v>-1.3262599469495739E-3</v>
      </c>
      <c r="F20" s="3"/>
      <c r="K20" s="2"/>
    </row>
    <row r="21" spans="1:11" x14ac:dyDescent="0.2">
      <c r="A21" s="54">
        <v>17989</v>
      </c>
      <c r="B21" s="55">
        <f>VLOOKUP(Table7[[#This Row],[Date]],'DB Details'!$A:$L,12)</f>
        <v>35.5</v>
      </c>
      <c r="C21" s="56">
        <v>14.71</v>
      </c>
      <c r="D21" s="61">
        <f>(Table7[[#This Row],[S&amp;P]]-C9)/C9</f>
        <v>-4.9741602067183435E-2</v>
      </c>
      <c r="F21" s="3"/>
      <c r="K21" s="2"/>
    </row>
    <row r="22" spans="1:11" x14ac:dyDescent="0.2">
      <c r="A22" s="54">
        <v>18019</v>
      </c>
      <c r="B22" s="55">
        <f>VLOOKUP(Table7[[#This Row],[Date]],'DB Details'!$A:$L,12)</f>
        <v>32.6</v>
      </c>
      <c r="C22" s="56">
        <v>14.19</v>
      </c>
      <c r="D22" s="61">
        <f>(Table7[[#This Row],[S&amp;P]]-C10)/C10</f>
        <v>-0.14979029358897553</v>
      </c>
      <c r="F22" s="3"/>
      <c r="K22" s="2"/>
    </row>
    <row r="23" spans="1:11" x14ac:dyDescent="0.2">
      <c r="A23" s="54">
        <v>18050</v>
      </c>
      <c r="B23" s="55">
        <f>VLOOKUP(Table7[[#This Row],[Date]],'DB Details'!$A:$L,12)</f>
        <v>31.6</v>
      </c>
      <c r="C23" s="56">
        <v>14.16</v>
      </c>
      <c r="D23" s="61">
        <f>(Table7[[#This Row],[S&amp;P]]-C11)/C11</f>
        <v>-0.15412186379928305</v>
      </c>
      <c r="F23" s="3"/>
      <c r="K23" s="2"/>
    </row>
    <row r="24" spans="1:11" x14ac:dyDescent="0.2">
      <c r="A24" s="54">
        <v>18080</v>
      </c>
      <c r="B24" s="55">
        <f>VLOOKUP(Table7[[#This Row],[Date]],'DB Details'!$A:$L,12)</f>
        <v>39</v>
      </c>
      <c r="C24" s="56">
        <v>15.04</v>
      </c>
      <c r="D24" s="61">
        <f>(Table7[[#This Row],[S&amp;P]]-C12)/C12</f>
        <v>-5.1104100946372272E-2</v>
      </c>
      <c r="F24" s="3"/>
      <c r="K24" s="2"/>
    </row>
    <row r="25" spans="1:11" x14ac:dyDescent="0.2">
      <c r="A25" s="54">
        <v>18111</v>
      </c>
      <c r="B25" s="55">
        <f>VLOOKUP(Table7[[#This Row],[Date]],'DB Details'!$A:$L,12)</f>
        <v>47</v>
      </c>
      <c r="C25" s="56">
        <v>15.22</v>
      </c>
      <c r="D25" s="61">
        <f>(Table7[[#This Row],[S&amp;P]]-C13)/C13</f>
        <v>-4.6963055729492796E-2</v>
      </c>
      <c r="F25" s="3"/>
      <c r="K25" s="2"/>
    </row>
    <row r="26" spans="1:11" x14ac:dyDescent="0.2">
      <c r="A26" s="54">
        <v>18142</v>
      </c>
      <c r="B26" s="55">
        <f>VLOOKUP(Table7[[#This Row],[Date]],'DB Details'!$A:$L,12)</f>
        <v>52.3</v>
      </c>
      <c r="C26" s="56">
        <v>15.58</v>
      </c>
      <c r="D26" s="61">
        <f>(Table7[[#This Row],[S&amp;P]]-C14)/C14</f>
        <v>5.8102001291155496E-3</v>
      </c>
      <c r="F26" s="3"/>
      <c r="K26" s="2"/>
    </row>
    <row r="27" spans="1:11" x14ac:dyDescent="0.2">
      <c r="A27" s="54">
        <v>18172</v>
      </c>
      <c r="B27" s="55">
        <f>VLOOKUP(Table7[[#This Row],[Date]],'DB Details'!$A:$L,12)</f>
        <v>51</v>
      </c>
      <c r="C27" s="56">
        <v>16.04</v>
      </c>
      <c r="D27" s="61">
        <f>(Table7[[#This Row],[S&amp;P]]-C15)/C15</f>
        <v>-2.787878787878793E-2</v>
      </c>
      <c r="F27" s="3"/>
      <c r="K27" s="2"/>
    </row>
    <row r="28" spans="1:11" x14ac:dyDescent="0.2">
      <c r="A28" s="54">
        <v>18203</v>
      </c>
      <c r="B28" s="55">
        <f>VLOOKUP(Table7[[#This Row],[Date]],'DB Details'!$A:$L,12)</f>
        <v>51</v>
      </c>
      <c r="C28" s="56">
        <v>16.059999999999999</v>
      </c>
      <c r="D28" s="61">
        <f>(Table7[[#This Row],[S&amp;P]]-C16)/C16</f>
        <v>8.8813559322033817E-2</v>
      </c>
      <c r="F28" s="3"/>
      <c r="K28" s="2"/>
    </row>
    <row r="29" spans="1:11" x14ac:dyDescent="0.2">
      <c r="A29" s="54">
        <v>18233</v>
      </c>
      <c r="B29" s="55">
        <f>VLOOKUP(Table7[[#This Row],[Date]],'DB Details'!$A:$L,12)</f>
        <v>57.3</v>
      </c>
      <c r="C29" s="56">
        <v>16.79</v>
      </c>
      <c r="D29" s="61">
        <f>(Table7[[#This Row],[S&amp;P]]-C17)/C17</f>
        <v>0.10460526315789473</v>
      </c>
      <c r="F29" s="3"/>
      <c r="K29" s="2"/>
    </row>
    <row r="30" spans="1:11" x14ac:dyDescent="0.2">
      <c r="A30" s="54">
        <v>18264</v>
      </c>
      <c r="B30" s="55">
        <f>VLOOKUP(Table7[[#This Row],[Date]],'DB Details'!$A:$L,12)</f>
        <v>59.1</v>
      </c>
      <c r="C30" s="56">
        <v>17.049999</v>
      </c>
      <c r="D30" s="61">
        <f>(Table7[[#This Row],[S&amp;P]]-C18)/C18</f>
        <v>0.1202364651773981</v>
      </c>
      <c r="F30" s="3"/>
      <c r="K30" s="2"/>
    </row>
    <row r="31" spans="1:11" x14ac:dyDescent="0.2">
      <c r="A31" s="54">
        <v>18295</v>
      </c>
      <c r="B31" s="55">
        <f>VLOOKUP(Table7[[#This Row],[Date]],'DB Details'!$A:$L,12)</f>
        <v>60.5</v>
      </c>
      <c r="C31" s="56">
        <v>17.219999000000001</v>
      </c>
      <c r="D31" s="61">
        <f>(Table7[[#This Row],[S&amp;P]]-C19)/C19</f>
        <v>0.17783850889192901</v>
      </c>
      <c r="F31" s="3"/>
      <c r="K31" s="2"/>
    </row>
    <row r="32" spans="1:11" x14ac:dyDescent="0.2">
      <c r="A32" s="54">
        <v>18323</v>
      </c>
      <c r="B32" s="55">
        <f>VLOOKUP(Table7[[#This Row],[Date]],'DB Details'!$A:$L,12)</f>
        <v>62.1</v>
      </c>
      <c r="C32" s="56">
        <v>17.290001</v>
      </c>
      <c r="D32" s="61">
        <f>(Table7[[#This Row],[S&amp;P]]-C20)/C20</f>
        <v>0.14807443559096942</v>
      </c>
      <c r="F32" s="3"/>
      <c r="K32" s="2"/>
    </row>
    <row r="33" spans="1:11" x14ac:dyDescent="0.2">
      <c r="A33" s="54">
        <v>18354</v>
      </c>
      <c r="B33" s="55">
        <f>VLOOKUP(Table7[[#This Row],[Date]],'DB Details'!$A:$L,12)</f>
        <v>68.099999999999994</v>
      </c>
      <c r="C33" s="56">
        <v>18.07</v>
      </c>
      <c r="D33" s="61">
        <f>(Table7[[#This Row],[S&amp;P]]-C21)/C21</f>
        <v>0.22841604350781775</v>
      </c>
      <c r="F33" s="3"/>
      <c r="K33" s="2"/>
    </row>
    <row r="34" spans="1:11" x14ac:dyDescent="0.2">
      <c r="A34" s="54">
        <v>18384</v>
      </c>
      <c r="B34" s="55">
        <f>VLOOKUP(Table7[[#This Row],[Date]],'DB Details'!$A:$L,12)</f>
        <v>74.7</v>
      </c>
      <c r="C34" s="56">
        <v>18.780000999999999</v>
      </c>
      <c r="D34" s="61">
        <f>(Table7[[#This Row],[S&amp;P]]-C22)/C22</f>
        <v>0.32346730091613807</v>
      </c>
      <c r="F34" s="3"/>
      <c r="K34" s="2"/>
    </row>
    <row r="35" spans="1:11" x14ac:dyDescent="0.2">
      <c r="A35" s="54">
        <v>18415</v>
      </c>
      <c r="B35" s="55">
        <f>VLOOKUP(Table7[[#This Row],[Date]],'DB Details'!$A:$L,12)</f>
        <v>76.599999999999994</v>
      </c>
      <c r="C35" s="56">
        <v>17.690000999999999</v>
      </c>
      <c r="D35" s="61">
        <f>(Table7[[#This Row],[S&amp;P]]-C23)/C23</f>
        <v>0.2492938559322033</v>
      </c>
      <c r="F35" s="3"/>
      <c r="K35" s="2"/>
    </row>
    <row r="36" spans="1:11" x14ac:dyDescent="0.2">
      <c r="A36" s="54">
        <v>18445</v>
      </c>
      <c r="B36" s="55">
        <f>VLOOKUP(Table7[[#This Row],[Date]],'DB Details'!$A:$L,12)</f>
        <v>77.5</v>
      </c>
      <c r="C36" s="56">
        <v>17.84</v>
      </c>
      <c r="D36" s="61">
        <f>(Table7[[#This Row],[S&amp;P]]-C24)/C24</f>
        <v>0.18617021276595749</v>
      </c>
      <c r="F36" s="3"/>
      <c r="K36" s="2"/>
    </row>
    <row r="37" spans="1:11" x14ac:dyDescent="0.2">
      <c r="A37" s="54">
        <v>18476</v>
      </c>
      <c r="B37" s="55">
        <f>VLOOKUP(Table7[[#This Row],[Date]],'DB Details'!$A:$L,12)</f>
        <v>75.8</v>
      </c>
      <c r="C37" s="56">
        <v>18.420000000000002</v>
      </c>
      <c r="D37" s="61">
        <f>(Table7[[#This Row],[S&amp;P]]-C25)/C25</f>
        <v>0.21024967148488838</v>
      </c>
      <c r="F37" s="3"/>
      <c r="K37" s="2"/>
    </row>
    <row r="38" spans="1:11" x14ac:dyDescent="0.2">
      <c r="A38" s="54">
        <v>18507</v>
      </c>
      <c r="B38" s="55">
        <f>VLOOKUP(Table7[[#This Row],[Date]],'DB Details'!$A:$L,12)</f>
        <v>68.099999999999994</v>
      </c>
      <c r="C38" s="56">
        <v>19.450001</v>
      </c>
      <c r="D38" s="61">
        <f>(Table7[[#This Row],[S&amp;P]]-C26)/C26</f>
        <v>0.2483954428754814</v>
      </c>
      <c r="F38" s="3"/>
      <c r="K38" s="2"/>
    </row>
    <row r="39" spans="1:11" x14ac:dyDescent="0.2">
      <c r="A39" s="54">
        <v>18537</v>
      </c>
      <c r="B39" s="55">
        <f>VLOOKUP(Table7[[#This Row],[Date]],'DB Details'!$A:$L,12)</f>
        <v>59.2</v>
      </c>
      <c r="C39" s="56">
        <v>19.530000999999999</v>
      </c>
      <c r="D39" s="61">
        <f>(Table7[[#This Row],[S&amp;P]]-C27)/C27</f>
        <v>0.21758110972568576</v>
      </c>
      <c r="F39" s="3"/>
      <c r="K39" s="2"/>
    </row>
    <row r="40" spans="1:11" x14ac:dyDescent="0.2">
      <c r="A40" s="54">
        <v>18568</v>
      </c>
      <c r="B40" s="55">
        <f>VLOOKUP(Table7[[#This Row],[Date]],'DB Details'!$A:$L,12)</f>
        <v>63.1</v>
      </c>
      <c r="C40" s="56">
        <v>19.510000000000002</v>
      </c>
      <c r="D40" s="61">
        <f>(Table7[[#This Row],[S&amp;P]]-C28)/C28</f>
        <v>0.21481942714819446</v>
      </c>
      <c r="F40" s="3"/>
      <c r="K40" s="2"/>
    </row>
    <row r="41" spans="1:11" x14ac:dyDescent="0.2">
      <c r="A41" s="54">
        <v>18598</v>
      </c>
      <c r="B41" s="55">
        <f>VLOOKUP(Table7[[#This Row],[Date]],'DB Details'!$A:$L,12)</f>
        <v>67.099999999999994</v>
      </c>
      <c r="C41" s="56">
        <v>20.41</v>
      </c>
      <c r="D41" s="61">
        <f>(Table7[[#This Row],[S&amp;P]]-C29)/C29</f>
        <v>0.21560452650387144</v>
      </c>
      <c r="F41" s="3"/>
      <c r="K41" s="2"/>
    </row>
    <row r="42" spans="1:11" x14ac:dyDescent="0.2">
      <c r="A42" s="54">
        <v>18629</v>
      </c>
      <c r="B42" s="55">
        <f>VLOOKUP(Table7[[#This Row],[Date]],'DB Details'!$A:$L,12)</f>
        <v>67.8</v>
      </c>
      <c r="C42" s="56">
        <v>21.66</v>
      </c>
      <c r="D42" s="61">
        <f>(Table7[[#This Row],[S&amp;P]]-C30)/C30</f>
        <v>0.27038130618072181</v>
      </c>
      <c r="F42" s="3"/>
      <c r="K42" s="2"/>
    </row>
    <row r="43" spans="1:11" x14ac:dyDescent="0.2">
      <c r="A43" s="54">
        <v>18660</v>
      </c>
      <c r="B43" s="55">
        <f>VLOOKUP(Table7[[#This Row],[Date]],'DB Details'!$A:$L,12)</f>
        <v>69.3</v>
      </c>
      <c r="C43" s="56">
        <v>21.799999</v>
      </c>
      <c r="D43" s="61">
        <f>(Table7[[#This Row],[S&amp;P]]-C31)/C31</f>
        <v>0.26596981800057001</v>
      </c>
      <c r="F43" s="3"/>
      <c r="K43" s="2"/>
    </row>
    <row r="44" spans="1:11" x14ac:dyDescent="0.2">
      <c r="A44" s="54">
        <v>18688</v>
      </c>
      <c r="B44" s="55">
        <f>VLOOKUP(Table7[[#This Row],[Date]],'DB Details'!$A:$L,12)</f>
        <v>65.5</v>
      </c>
      <c r="C44" s="56">
        <v>21.4</v>
      </c>
      <c r="D44" s="61">
        <f>(Table7[[#This Row],[S&amp;P]]-C32)/C32</f>
        <v>0.23770958717700469</v>
      </c>
      <c r="F44" s="3"/>
      <c r="K44" s="2"/>
    </row>
    <row r="45" spans="1:11" x14ac:dyDescent="0.2">
      <c r="A45" s="54">
        <v>18719</v>
      </c>
      <c r="B45" s="55">
        <f>VLOOKUP(Table7[[#This Row],[Date]],'DB Details'!$A:$L,12)</f>
        <v>53.5</v>
      </c>
      <c r="C45" s="56">
        <v>22.43</v>
      </c>
      <c r="D45" s="61">
        <f>(Table7[[#This Row],[S&amp;P]]-C33)/C33</f>
        <v>0.24128389596015493</v>
      </c>
      <c r="F45" s="3"/>
      <c r="K45" s="2"/>
    </row>
    <row r="46" spans="1:11" x14ac:dyDescent="0.2">
      <c r="A46" s="54">
        <v>18749</v>
      </c>
      <c r="B46" s="55">
        <f>VLOOKUP(Table7[[#This Row],[Date]],'DB Details'!$A:$L,12)</f>
        <v>50.7</v>
      </c>
      <c r="C46" s="56">
        <v>21.52</v>
      </c>
      <c r="D46" s="61">
        <f>(Table7[[#This Row],[S&amp;P]]-C34)/C34</f>
        <v>0.14589983248669694</v>
      </c>
      <c r="F46" s="3"/>
      <c r="K46" s="2"/>
    </row>
    <row r="47" spans="1:11" x14ac:dyDescent="0.2">
      <c r="A47" s="54">
        <v>18780</v>
      </c>
      <c r="B47" s="55">
        <f>VLOOKUP(Table7[[#This Row],[Date]],'DB Details'!$A:$L,12)</f>
        <v>45.5</v>
      </c>
      <c r="C47" s="56">
        <v>20.959999</v>
      </c>
      <c r="D47" s="61">
        <f>(Table7[[#This Row],[S&amp;P]]-C35)/C35</f>
        <v>0.18485007434425815</v>
      </c>
      <c r="F47" s="3"/>
      <c r="K47" s="2"/>
    </row>
    <row r="48" spans="1:11" x14ac:dyDescent="0.2">
      <c r="A48" s="54">
        <v>18810</v>
      </c>
      <c r="B48" s="55">
        <f>VLOOKUP(Table7[[#This Row],[Date]],'DB Details'!$A:$L,12)</f>
        <v>42.1</v>
      </c>
      <c r="C48" s="56">
        <v>22.4</v>
      </c>
      <c r="D48" s="61">
        <f>(Table7[[#This Row],[S&amp;P]]-C36)/C36</f>
        <v>0.25560538116591919</v>
      </c>
      <c r="F48" s="3"/>
      <c r="K48" s="2"/>
    </row>
    <row r="49" spans="1:11" x14ac:dyDescent="0.2">
      <c r="A49" s="54">
        <v>18841</v>
      </c>
      <c r="B49" s="55">
        <f>VLOOKUP(Table7[[#This Row],[Date]],'DB Details'!$A:$L,12)</f>
        <v>43.6</v>
      </c>
      <c r="C49" s="56">
        <v>23.280000999999999</v>
      </c>
      <c r="D49" s="61">
        <f>(Table7[[#This Row],[S&amp;P]]-C37)/C37</f>
        <v>0.26384370249728539</v>
      </c>
      <c r="F49" s="3"/>
      <c r="K49" s="2"/>
    </row>
    <row r="50" spans="1:11" x14ac:dyDescent="0.2">
      <c r="A50" s="54">
        <v>18872</v>
      </c>
      <c r="B50" s="55">
        <f>VLOOKUP(Table7[[#This Row],[Date]],'DB Details'!$A:$L,12)</f>
        <v>48.1</v>
      </c>
      <c r="C50" s="56">
        <v>23.26</v>
      </c>
      <c r="D50" s="61">
        <f>(Table7[[#This Row],[S&amp;P]]-C38)/C38</f>
        <v>0.19588682797497034</v>
      </c>
      <c r="F50" s="3"/>
      <c r="K50" s="2"/>
    </row>
    <row r="51" spans="1:11" x14ac:dyDescent="0.2">
      <c r="A51" s="54">
        <v>18902</v>
      </c>
      <c r="B51" s="55">
        <f>VLOOKUP(Table7[[#This Row],[Date]],'DB Details'!$A:$L,12)</f>
        <v>49.6</v>
      </c>
      <c r="C51" s="56">
        <v>22.940000999999999</v>
      </c>
      <c r="D51" s="61">
        <f>(Table7[[#This Row],[S&amp;P]]-C39)/C39</f>
        <v>0.17460316566292036</v>
      </c>
      <c r="F51" s="3"/>
      <c r="K51" s="2"/>
    </row>
    <row r="52" spans="1:11" x14ac:dyDescent="0.2">
      <c r="A52" s="54">
        <v>18933</v>
      </c>
      <c r="B52" s="55">
        <f>VLOOKUP(Table7[[#This Row],[Date]],'DB Details'!$A:$L,12)</f>
        <v>47.2</v>
      </c>
      <c r="C52" s="56">
        <v>22.879999000000002</v>
      </c>
      <c r="D52" s="61">
        <f>(Table7[[#This Row],[S&amp;P]]-C40)/C40</f>
        <v>0.17273188108662224</v>
      </c>
      <c r="F52" s="3"/>
      <c r="K52" s="2"/>
    </row>
    <row r="53" spans="1:11" x14ac:dyDescent="0.2">
      <c r="A53" s="54">
        <v>18963</v>
      </c>
      <c r="B53" s="55">
        <f>VLOOKUP(Table7[[#This Row],[Date]],'DB Details'!$A:$L,12)</f>
        <v>46.5</v>
      </c>
      <c r="C53" s="56">
        <v>23.77</v>
      </c>
      <c r="D53" s="61">
        <f>(Table7[[#This Row],[S&amp;P]]-C41)/C41</f>
        <v>0.16462518373346396</v>
      </c>
      <c r="F53" s="3"/>
      <c r="K53" s="2"/>
    </row>
    <row r="54" spans="1:11" x14ac:dyDescent="0.2">
      <c r="A54" s="54">
        <v>18994</v>
      </c>
      <c r="B54" s="55">
        <f>VLOOKUP(Table7[[#This Row],[Date]],'DB Details'!$A:$L,12)</f>
        <v>44.7</v>
      </c>
      <c r="C54" s="56">
        <v>24.139999</v>
      </c>
      <c r="D54" s="61">
        <f>(Table7[[#This Row],[S&amp;P]]-C42)/C42</f>
        <v>0.11449672206832869</v>
      </c>
      <c r="F54" s="3"/>
      <c r="K54" s="2"/>
    </row>
    <row r="55" spans="1:11" x14ac:dyDescent="0.2">
      <c r="A55" s="54">
        <v>19025</v>
      </c>
      <c r="B55" s="55">
        <f>VLOOKUP(Table7[[#This Row],[Date]],'DB Details'!$A:$L,12)</f>
        <v>41.8</v>
      </c>
      <c r="C55" s="56">
        <v>23.26</v>
      </c>
      <c r="D55" s="61">
        <f>(Table7[[#This Row],[S&amp;P]]-C43)/C43</f>
        <v>6.6972526007914118E-2</v>
      </c>
      <c r="F55" s="3"/>
      <c r="K55" s="2"/>
    </row>
    <row r="56" spans="1:11" x14ac:dyDescent="0.2">
      <c r="A56" s="54">
        <v>19054</v>
      </c>
      <c r="B56" s="55">
        <f>VLOOKUP(Table7[[#This Row],[Date]],'DB Details'!$A:$L,12)</f>
        <v>40</v>
      </c>
      <c r="C56" s="56">
        <v>24.370000999999998</v>
      </c>
      <c r="D56" s="61">
        <f>(Table7[[#This Row],[S&amp;P]]-C44)/C44</f>
        <v>0.13878509345794393</v>
      </c>
      <c r="F56" s="3"/>
      <c r="K56" s="2"/>
    </row>
    <row r="57" spans="1:11" x14ac:dyDescent="0.2">
      <c r="A57" s="54">
        <v>19085</v>
      </c>
      <c r="B57" s="55">
        <f>VLOOKUP(Table7[[#This Row],[Date]],'DB Details'!$A:$L,12)</f>
        <v>36.700000000000003</v>
      </c>
      <c r="C57" s="56">
        <v>23.32</v>
      </c>
      <c r="D57" s="61">
        <f>(Table7[[#This Row],[S&amp;P]]-C45)/C45</f>
        <v>3.9679001337494454E-2</v>
      </c>
      <c r="F57" s="3"/>
      <c r="K57" s="2"/>
    </row>
    <row r="58" spans="1:11" x14ac:dyDescent="0.2">
      <c r="A58" s="54">
        <v>19115</v>
      </c>
      <c r="B58" s="55">
        <f>VLOOKUP(Table7[[#This Row],[Date]],'DB Details'!$A:$L,12)</f>
        <v>39.5</v>
      </c>
      <c r="C58" s="56">
        <v>23.860001</v>
      </c>
      <c r="D58" s="61">
        <f>(Table7[[#This Row],[S&amp;P]]-C46)/C46</f>
        <v>0.10873610594795544</v>
      </c>
      <c r="F58" s="3"/>
      <c r="K58" s="2"/>
    </row>
    <row r="59" spans="1:11" x14ac:dyDescent="0.2">
      <c r="A59" s="54">
        <v>19146</v>
      </c>
      <c r="B59" s="55">
        <f>VLOOKUP(Table7[[#This Row],[Date]],'DB Details'!$A:$L,12)</f>
        <v>43.3</v>
      </c>
      <c r="C59" s="56">
        <v>24.959999</v>
      </c>
      <c r="D59" s="61">
        <f>(Table7[[#This Row],[S&amp;P]]-C47)/C47</f>
        <v>0.19083970376143625</v>
      </c>
      <c r="F59" s="3"/>
      <c r="K59" s="2"/>
    </row>
    <row r="60" spans="1:11" x14ac:dyDescent="0.2">
      <c r="A60" s="54">
        <v>19176</v>
      </c>
      <c r="B60" s="55">
        <f>VLOOKUP(Table7[[#This Row],[Date]],'DB Details'!$A:$L,12)</f>
        <v>48.3</v>
      </c>
      <c r="C60" s="56">
        <v>25.4</v>
      </c>
      <c r="D60" s="61">
        <f>(Table7[[#This Row],[S&amp;P]]-C48)/C48</f>
        <v>0.13392857142857142</v>
      </c>
      <c r="F60" s="3"/>
      <c r="K60" s="2"/>
    </row>
    <row r="61" spans="1:11" x14ac:dyDescent="0.2">
      <c r="A61" s="54">
        <v>19207</v>
      </c>
      <c r="B61" s="55">
        <f>VLOOKUP(Table7[[#This Row],[Date]],'DB Details'!$A:$L,12)</f>
        <v>60.4</v>
      </c>
      <c r="C61" s="56">
        <v>25.030000999999999</v>
      </c>
      <c r="D61" s="61">
        <f>(Table7[[#This Row],[S&amp;P]]-C49)/C49</f>
        <v>7.5171818076811947E-2</v>
      </c>
      <c r="F61" s="3"/>
      <c r="K61" s="2"/>
    </row>
    <row r="62" spans="1:11" x14ac:dyDescent="0.2">
      <c r="A62" s="54">
        <v>19238</v>
      </c>
      <c r="B62" s="55">
        <f>VLOOKUP(Table7[[#This Row],[Date]],'DB Details'!$A:$L,12)</f>
        <v>56.1</v>
      </c>
      <c r="C62" s="56">
        <v>24.540001</v>
      </c>
      <c r="D62" s="61">
        <f>(Table7[[#This Row],[S&amp;P]]-C50)/C50</f>
        <v>5.5030137575236393E-2</v>
      </c>
      <c r="F62" s="3"/>
      <c r="K62" s="2"/>
    </row>
    <row r="63" spans="1:11" x14ac:dyDescent="0.2">
      <c r="A63" s="54">
        <v>19268</v>
      </c>
      <c r="B63" s="55">
        <f>VLOOKUP(Table7[[#This Row],[Date]],'DB Details'!$A:$L,12)</f>
        <v>56.2</v>
      </c>
      <c r="C63" s="56">
        <v>24.52</v>
      </c>
      <c r="D63" s="61">
        <f>(Table7[[#This Row],[S&amp;P]]-C51)/C51</f>
        <v>6.8875280345454259E-2</v>
      </c>
      <c r="F63" s="3"/>
      <c r="K63" s="2"/>
    </row>
    <row r="64" spans="1:11" x14ac:dyDescent="0.2">
      <c r="A64" s="54">
        <v>19299</v>
      </c>
      <c r="B64" s="55">
        <f>VLOOKUP(Table7[[#This Row],[Date]],'DB Details'!$A:$L,12)</f>
        <v>56.8</v>
      </c>
      <c r="C64" s="56">
        <v>25.66</v>
      </c>
      <c r="D64" s="61">
        <f>(Table7[[#This Row],[S&amp;P]]-C52)/C52</f>
        <v>0.12150354552025978</v>
      </c>
      <c r="F64" s="3"/>
      <c r="K64" s="2"/>
    </row>
    <row r="65" spans="1:11" x14ac:dyDescent="0.2">
      <c r="A65" s="54">
        <v>19329</v>
      </c>
      <c r="B65" s="55">
        <f>VLOOKUP(Table7[[#This Row],[Date]],'DB Details'!$A:$L,12)</f>
        <v>55.8</v>
      </c>
      <c r="C65" s="56">
        <v>26.57</v>
      </c>
      <c r="D65" s="61">
        <f>(Table7[[#This Row],[S&amp;P]]-C53)/C53</f>
        <v>0.1177955405973917</v>
      </c>
      <c r="F65" s="3"/>
      <c r="K65" s="2"/>
    </row>
    <row r="66" spans="1:11" x14ac:dyDescent="0.2">
      <c r="A66" s="54">
        <v>19360</v>
      </c>
      <c r="B66" s="55">
        <f>VLOOKUP(Table7[[#This Row],[Date]],'DB Details'!$A:$L,12)</f>
        <v>59.4</v>
      </c>
      <c r="C66" s="56">
        <v>26.379999000000002</v>
      </c>
      <c r="D66" s="61">
        <f>(Table7[[#This Row],[S&amp;P]]-C54)/C54</f>
        <v>9.2792050239935892E-2</v>
      </c>
      <c r="F66" s="3"/>
      <c r="K66" s="2"/>
    </row>
    <row r="67" spans="1:11" x14ac:dyDescent="0.2">
      <c r="A67" s="54">
        <v>19391</v>
      </c>
      <c r="B67" s="55">
        <f>VLOOKUP(Table7[[#This Row],[Date]],'DB Details'!$A:$L,12)</f>
        <v>55.4</v>
      </c>
      <c r="C67" s="56">
        <v>25.9</v>
      </c>
      <c r="D67" s="61">
        <f>(Table7[[#This Row],[S&amp;P]]-C55)/C55</f>
        <v>0.11349957007738594</v>
      </c>
      <c r="F67" s="3"/>
      <c r="K67" s="2"/>
    </row>
    <row r="68" spans="1:11" x14ac:dyDescent="0.2">
      <c r="A68" s="54">
        <v>19419</v>
      </c>
      <c r="B68" s="55">
        <f>VLOOKUP(Table7[[#This Row],[Date]],'DB Details'!$A:$L,12)</f>
        <v>50.5</v>
      </c>
      <c r="C68" s="56">
        <v>25.290001</v>
      </c>
      <c r="D68" s="61">
        <f>(Table7[[#This Row],[S&amp;P]]-C56)/C56</f>
        <v>3.7751332057803434E-2</v>
      </c>
      <c r="F68" s="3"/>
      <c r="K68" s="2"/>
    </row>
    <row r="69" spans="1:11" x14ac:dyDescent="0.2">
      <c r="A69" s="54">
        <v>19450</v>
      </c>
      <c r="B69" s="55">
        <f>VLOOKUP(Table7[[#This Row],[Date]],'DB Details'!$A:$L,12)</f>
        <v>51.1</v>
      </c>
      <c r="C69" s="56">
        <v>24.620000999999998</v>
      </c>
      <c r="D69" s="61">
        <f>(Table7[[#This Row],[S&amp;P]]-C57)/C57</f>
        <v>5.5746183533447603E-2</v>
      </c>
      <c r="F69" s="3"/>
      <c r="K69" s="2"/>
    </row>
    <row r="70" spans="1:11" x14ac:dyDescent="0.2">
      <c r="A70" s="54">
        <v>19480</v>
      </c>
      <c r="B70" s="55">
        <f>VLOOKUP(Table7[[#This Row],[Date]],'DB Details'!$A:$L,12)</f>
        <v>48.9</v>
      </c>
      <c r="C70" s="56">
        <v>24.540001</v>
      </c>
      <c r="D70" s="61">
        <f>(Table7[[#This Row],[S&amp;P]]-C58)/C58</f>
        <v>2.8499579694066218E-2</v>
      </c>
      <c r="F70" s="3"/>
      <c r="K70" s="2"/>
    </row>
    <row r="71" spans="1:11" x14ac:dyDescent="0.2">
      <c r="A71" s="54">
        <v>19511</v>
      </c>
      <c r="B71" s="55">
        <f>VLOOKUP(Table7[[#This Row],[Date]],'DB Details'!$A:$L,12)</f>
        <v>48.5</v>
      </c>
      <c r="C71" s="56">
        <v>24.139999</v>
      </c>
      <c r="D71" s="61">
        <f>(Table7[[#This Row],[S&amp;P]]-C59)/C59</f>
        <v>-3.2852565418772663E-2</v>
      </c>
      <c r="F71" s="3"/>
      <c r="K71" s="2"/>
    </row>
    <row r="72" spans="1:11" x14ac:dyDescent="0.2">
      <c r="A72" s="54">
        <v>19541</v>
      </c>
      <c r="B72" s="55">
        <f>VLOOKUP(Table7[[#This Row],[Date]],'DB Details'!$A:$L,12)</f>
        <v>46.3</v>
      </c>
      <c r="C72" s="56">
        <v>24.75</v>
      </c>
      <c r="D72" s="61">
        <f>(Table7[[#This Row],[S&amp;P]]-C60)/C60</f>
        <v>-2.5590551181102306E-2</v>
      </c>
      <c r="F72" s="3"/>
      <c r="K72" s="2"/>
    </row>
    <row r="73" spans="1:11" x14ac:dyDescent="0.2">
      <c r="A73" s="54">
        <v>19572</v>
      </c>
      <c r="B73" s="55">
        <f>VLOOKUP(Table7[[#This Row],[Date]],'DB Details'!$A:$L,12)</f>
        <v>43.5</v>
      </c>
      <c r="C73" s="56">
        <v>23.32</v>
      </c>
      <c r="D73" s="61">
        <f>(Table7[[#This Row],[S&amp;P]]-C61)/C61</f>
        <v>-6.8318055600557051E-2</v>
      </c>
      <c r="F73" s="3"/>
      <c r="K73" s="2"/>
    </row>
    <row r="74" spans="1:11" x14ac:dyDescent="0.2">
      <c r="A74" s="54">
        <v>19603</v>
      </c>
      <c r="B74" s="55">
        <f>VLOOKUP(Table7[[#This Row],[Date]],'DB Details'!$A:$L,12)</f>
        <v>40.200000000000003</v>
      </c>
      <c r="C74" s="56">
        <v>23.35</v>
      </c>
      <c r="D74" s="61">
        <f>(Table7[[#This Row],[S&amp;P]]-C62)/C62</f>
        <v>-4.8492296312457314E-2</v>
      </c>
      <c r="F74" s="3"/>
      <c r="K74" s="2"/>
    </row>
    <row r="75" spans="1:11" x14ac:dyDescent="0.2">
      <c r="A75" s="54">
        <v>19633</v>
      </c>
      <c r="B75" s="55">
        <f>VLOOKUP(Table7[[#This Row],[Date]],'DB Details'!$A:$L,12)</f>
        <v>37.4</v>
      </c>
      <c r="C75" s="56">
        <v>24.540001</v>
      </c>
      <c r="D75" s="61">
        <f>(Table7[[#This Row],[S&amp;P]]-C63)/C63</f>
        <v>8.1570146818925782E-4</v>
      </c>
      <c r="F75" s="3"/>
      <c r="K75" s="2"/>
    </row>
    <row r="76" spans="1:11" x14ac:dyDescent="0.2">
      <c r="A76" s="54">
        <v>19664</v>
      </c>
      <c r="B76" s="55">
        <f>VLOOKUP(Table7[[#This Row],[Date]],'DB Details'!$A:$L,12)</f>
        <v>36.9</v>
      </c>
      <c r="C76" s="56">
        <v>24.76</v>
      </c>
      <c r="D76" s="61">
        <f>(Table7[[#This Row],[S&amp;P]]-C64)/C64</f>
        <v>-3.5074045206547097E-2</v>
      </c>
      <c r="F76" s="3"/>
      <c r="K76" s="2"/>
    </row>
    <row r="77" spans="1:11" x14ac:dyDescent="0.2">
      <c r="A77" s="54">
        <v>19694</v>
      </c>
      <c r="B77" s="55">
        <f>VLOOKUP(Table7[[#This Row],[Date]],'DB Details'!$A:$L,12)</f>
        <v>35.6</v>
      </c>
      <c r="C77" s="56">
        <v>24.809999000000001</v>
      </c>
      <c r="D77" s="61">
        <f>(Table7[[#This Row],[S&amp;P]]-C65)/C65</f>
        <v>-6.6240158073014643E-2</v>
      </c>
      <c r="F77" s="3"/>
      <c r="K77" s="2"/>
    </row>
    <row r="78" spans="1:11" x14ac:dyDescent="0.2">
      <c r="A78" s="54">
        <v>19725</v>
      </c>
      <c r="B78" s="55">
        <f>VLOOKUP(Table7[[#This Row],[Date]],'DB Details'!$A:$L,12)</f>
        <v>37.4</v>
      </c>
      <c r="C78" s="56">
        <v>26.08</v>
      </c>
      <c r="D78" s="61">
        <f>(Table7[[#This Row],[S&amp;P]]-C66)/C66</f>
        <v>-1.1372214229424468E-2</v>
      </c>
      <c r="F78" s="3"/>
      <c r="K78" s="2"/>
    </row>
    <row r="79" spans="1:11" x14ac:dyDescent="0.2">
      <c r="A79" s="54">
        <v>19756</v>
      </c>
      <c r="B79" s="55">
        <f>VLOOKUP(Table7[[#This Row],[Date]],'DB Details'!$A:$L,12)</f>
        <v>40.700000000000003</v>
      </c>
      <c r="C79" s="56">
        <v>26.15</v>
      </c>
      <c r="D79" s="61">
        <f>(Table7[[#This Row],[S&amp;P]]-C67)/C67</f>
        <v>9.6525096525096523E-3</v>
      </c>
      <c r="F79" s="3"/>
      <c r="K79" s="2"/>
    </row>
    <row r="80" spans="1:11" x14ac:dyDescent="0.2">
      <c r="A80" s="54">
        <v>19784</v>
      </c>
      <c r="B80" s="55">
        <f>VLOOKUP(Table7[[#This Row],[Date]],'DB Details'!$A:$L,12)</f>
        <v>44.7</v>
      </c>
      <c r="C80" s="56">
        <v>26.940000999999999</v>
      </c>
      <c r="D80" s="61">
        <f>(Table7[[#This Row],[S&amp;P]]-C68)/C68</f>
        <v>6.5243176542381265E-2</v>
      </c>
      <c r="F80" s="3"/>
      <c r="K80" s="2"/>
    </row>
    <row r="81" spans="1:11" x14ac:dyDescent="0.2">
      <c r="A81" s="54">
        <v>19815</v>
      </c>
      <c r="B81" s="55">
        <f>VLOOKUP(Table7[[#This Row],[Date]],'DB Details'!$A:$L,12)</f>
        <v>47.7</v>
      </c>
      <c r="C81" s="56">
        <v>28.26</v>
      </c>
      <c r="D81" s="61">
        <f>(Table7[[#This Row],[S&amp;P]]-C69)/C69</f>
        <v>0.14784723201270394</v>
      </c>
      <c r="F81" s="3"/>
      <c r="K81" s="2"/>
    </row>
    <row r="82" spans="1:11" x14ac:dyDescent="0.2">
      <c r="A82" s="54">
        <v>19845</v>
      </c>
      <c r="B82" s="55">
        <f>VLOOKUP(Table7[[#This Row],[Date]],'DB Details'!$A:$L,12)</f>
        <v>50.1</v>
      </c>
      <c r="C82" s="56">
        <v>29.190000999999999</v>
      </c>
      <c r="D82" s="61">
        <f>(Table7[[#This Row],[S&amp;P]]-C70)/C70</f>
        <v>0.18948654484569902</v>
      </c>
      <c r="F82" s="3"/>
      <c r="K82" s="2"/>
    </row>
    <row r="83" spans="1:11" x14ac:dyDescent="0.2">
      <c r="A83" s="54">
        <v>19876</v>
      </c>
      <c r="B83" s="55">
        <f>VLOOKUP(Table7[[#This Row],[Date]],'DB Details'!$A:$L,12)</f>
        <v>52.1</v>
      </c>
      <c r="C83" s="56">
        <v>29.209999</v>
      </c>
      <c r="D83" s="61">
        <f>(Table7[[#This Row],[S&amp;P]]-C71)/C71</f>
        <v>0.21002486371271184</v>
      </c>
      <c r="F83" s="3"/>
      <c r="K83" s="2"/>
    </row>
    <row r="84" spans="1:11" x14ac:dyDescent="0.2">
      <c r="A84" s="54">
        <v>19906</v>
      </c>
      <c r="B84" s="55">
        <f>VLOOKUP(Table7[[#This Row],[Date]],'DB Details'!$A:$L,12)</f>
        <v>51.7</v>
      </c>
      <c r="C84" s="56">
        <v>30.879999000000002</v>
      </c>
      <c r="D84" s="61">
        <f>(Table7[[#This Row],[S&amp;P]]-C72)/C72</f>
        <v>0.24767672727272733</v>
      </c>
      <c r="F84" s="3"/>
      <c r="K84" s="2"/>
    </row>
    <row r="85" spans="1:11" x14ac:dyDescent="0.2">
      <c r="A85" s="54">
        <v>19937</v>
      </c>
      <c r="B85" s="55">
        <f>VLOOKUP(Table7[[#This Row],[Date]],'DB Details'!$A:$L,12)</f>
        <v>54.4</v>
      </c>
      <c r="C85" s="56">
        <v>29.83</v>
      </c>
      <c r="D85" s="61">
        <f>(Table7[[#This Row],[S&amp;P]]-C73)/C73</f>
        <v>0.27915951972555736</v>
      </c>
      <c r="F85" s="3"/>
      <c r="K85" s="2"/>
    </row>
    <row r="86" spans="1:11" x14ac:dyDescent="0.2">
      <c r="A86" s="54">
        <v>19968</v>
      </c>
      <c r="B86" s="55">
        <f>VLOOKUP(Table7[[#This Row],[Date]],'DB Details'!$A:$L,12)</f>
        <v>53.5</v>
      </c>
      <c r="C86" s="56">
        <v>32.310001</v>
      </c>
      <c r="D86" s="61">
        <f>(Table7[[#This Row],[S&amp;P]]-C74)/C74</f>
        <v>0.3837259528907922</v>
      </c>
      <c r="F86" s="3"/>
      <c r="K86" s="2"/>
    </row>
    <row r="87" spans="1:11" x14ac:dyDescent="0.2">
      <c r="A87" s="54">
        <v>19998</v>
      </c>
      <c r="B87" s="55">
        <f>VLOOKUP(Table7[[#This Row],[Date]],'DB Details'!$A:$L,12)</f>
        <v>58.2</v>
      </c>
      <c r="C87" s="56">
        <v>31.68</v>
      </c>
      <c r="D87" s="61">
        <f>(Table7[[#This Row],[S&amp;P]]-C75)/C75</f>
        <v>0.29095349262618203</v>
      </c>
      <c r="F87" s="3"/>
      <c r="K87" s="2"/>
    </row>
    <row r="88" spans="1:11" x14ac:dyDescent="0.2">
      <c r="A88" s="54">
        <v>20029</v>
      </c>
      <c r="B88" s="55">
        <f>VLOOKUP(Table7[[#This Row],[Date]],'DB Details'!$A:$L,12)</f>
        <v>58.8</v>
      </c>
      <c r="C88" s="56">
        <v>34.240001999999997</v>
      </c>
      <c r="D88" s="61">
        <f>(Table7[[#This Row],[S&amp;P]]-C76)/C76</f>
        <v>0.38287568659127602</v>
      </c>
      <c r="F88" s="3"/>
      <c r="K88" s="2"/>
    </row>
    <row r="89" spans="1:11" x14ac:dyDescent="0.2">
      <c r="A89" s="54">
        <v>20059</v>
      </c>
      <c r="B89" s="55">
        <f>VLOOKUP(Table7[[#This Row],[Date]],'DB Details'!$A:$L,12)</f>
        <v>63.8</v>
      </c>
      <c r="C89" s="56">
        <v>35.979999999999997</v>
      </c>
      <c r="D89" s="61">
        <f>(Table7[[#This Row],[S&amp;P]]-C77)/C77</f>
        <v>0.45022174325762748</v>
      </c>
      <c r="F89" s="3"/>
      <c r="K89" s="2"/>
    </row>
    <row r="90" spans="1:11" x14ac:dyDescent="0.2">
      <c r="A90" s="54">
        <v>20090</v>
      </c>
      <c r="B90" s="55">
        <f>VLOOKUP(Table7[[#This Row],[Date]],'DB Details'!$A:$L,12)</f>
        <v>63</v>
      </c>
      <c r="C90" s="56">
        <v>36.630001</v>
      </c>
      <c r="D90" s="61">
        <f>(Table7[[#This Row],[S&amp;P]]-C78)/C78</f>
        <v>0.40452457822085897</v>
      </c>
      <c r="F90" s="3"/>
      <c r="K90" s="2"/>
    </row>
    <row r="91" spans="1:11" x14ac:dyDescent="0.2">
      <c r="A91" s="54">
        <v>20121</v>
      </c>
      <c r="B91" s="55">
        <f>VLOOKUP(Table7[[#This Row],[Date]],'DB Details'!$A:$L,12)</f>
        <v>67.8</v>
      </c>
      <c r="C91" s="56">
        <v>36.759998000000003</v>
      </c>
      <c r="D91" s="61">
        <f>(Table7[[#This Row],[S&amp;P]]-C79)/C79</f>
        <v>0.40573606118546862</v>
      </c>
      <c r="F91" s="3"/>
      <c r="K91" s="2"/>
    </row>
    <row r="92" spans="1:11" x14ac:dyDescent="0.2">
      <c r="A92" s="54">
        <v>20149</v>
      </c>
      <c r="B92" s="55">
        <f>VLOOKUP(Table7[[#This Row],[Date]],'DB Details'!$A:$L,12)</f>
        <v>67.5</v>
      </c>
      <c r="C92" s="56">
        <v>36.580002</v>
      </c>
      <c r="D92" s="61">
        <f>(Table7[[#This Row],[S&amp;P]]-C80)/C80</f>
        <v>0.35783224358454929</v>
      </c>
      <c r="F92" s="3"/>
      <c r="K92" s="2"/>
    </row>
    <row r="93" spans="1:11" x14ac:dyDescent="0.2">
      <c r="A93" s="54">
        <v>20180</v>
      </c>
      <c r="B93" s="55">
        <f>VLOOKUP(Table7[[#This Row],[Date]],'DB Details'!$A:$L,12)</f>
        <v>68.7</v>
      </c>
      <c r="C93" s="56">
        <v>37.959999000000003</v>
      </c>
      <c r="D93" s="61">
        <f>(Table7[[#This Row],[S&amp;P]]-C81)/C81</f>
        <v>0.34324129511677287</v>
      </c>
      <c r="F93" s="3"/>
      <c r="K93" s="2"/>
    </row>
    <row r="94" spans="1:11" x14ac:dyDescent="0.2">
      <c r="A94" s="54">
        <v>20210</v>
      </c>
      <c r="B94" s="55">
        <f>VLOOKUP(Table7[[#This Row],[Date]],'DB Details'!$A:$L,12)</f>
        <v>69.5</v>
      </c>
      <c r="C94" s="56">
        <v>37.909999999999997</v>
      </c>
      <c r="D94" s="61">
        <f>(Table7[[#This Row],[S&amp;P]]-C82)/C82</f>
        <v>0.29873239812496061</v>
      </c>
      <c r="F94" s="3"/>
      <c r="K94" s="2"/>
    </row>
    <row r="95" spans="1:11" x14ac:dyDescent="0.2">
      <c r="A95" s="54">
        <v>20241</v>
      </c>
      <c r="B95" s="55">
        <f>VLOOKUP(Table7[[#This Row],[Date]],'DB Details'!$A:$L,12)</f>
        <v>63.3</v>
      </c>
      <c r="C95" s="56">
        <v>41.029998999999997</v>
      </c>
      <c r="D95" s="61">
        <f>(Table7[[#This Row],[S&amp;P]]-C83)/C83</f>
        <v>0.40465595359999829</v>
      </c>
      <c r="F95" s="3"/>
      <c r="K95" s="2"/>
    </row>
    <row r="96" spans="1:11" x14ac:dyDescent="0.2">
      <c r="A96" s="54">
        <v>20271</v>
      </c>
      <c r="B96" s="55">
        <f>VLOOKUP(Table7[[#This Row],[Date]],'DB Details'!$A:$L,12)</f>
        <v>66.2</v>
      </c>
      <c r="C96" s="56">
        <v>43.52</v>
      </c>
      <c r="D96" s="61">
        <f>(Table7[[#This Row],[S&amp;P]]-C84)/C84</f>
        <v>0.40932647050927695</v>
      </c>
      <c r="F96" s="3"/>
      <c r="K96" s="2"/>
    </row>
    <row r="97" spans="1:11" x14ac:dyDescent="0.2">
      <c r="A97" s="54">
        <v>20302</v>
      </c>
      <c r="B97" s="55">
        <f>VLOOKUP(Table7[[#This Row],[Date]],'DB Details'!$A:$L,12)</f>
        <v>64.8</v>
      </c>
      <c r="C97" s="56">
        <v>43.18</v>
      </c>
      <c r="D97" s="61">
        <f>(Table7[[#This Row],[S&amp;P]]-C85)/C85</f>
        <v>0.44753603754609461</v>
      </c>
      <c r="F97" s="3"/>
      <c r="K97" s="2"/>
    </row>
    <row r="98" spans="1:11" x14ac:dyDescent="0.2">
      <c r="A98" s="54">
        <v>20333</v>
      </c>
      <c r="B98" s="55">
        <f>VLOOKUP(Table7[[#This Row],[Date]],'DB Details'!$A:$L,12)</f>
        <v>62.4</v>
      </c>
      <c r="C98" s="56">
        <v>43.669998</v>
      </c>
      <c r="D98" s="61">
        <f>(Table7[[#This Row],[S&amp;P]]-C86)/C86</f>
        <v>0.35159383003423617</v>
      </c>
      <c r="F98" s="3"/>
      <c r="K98" s="2"/>
    </row>
    <row r="99" spans="1:11" x14ac:dyDescent="0.2">
      <c r="A99" s="54">
        <v>20363</v>
      </c>
      <c r="B99" s="55">
        <f>VLOOKUP(Table7[[#This Row],[Date]],'DB Details'!$A:$L,12)</f>
        <v>63.7</v>
      </c>
      <c r="C99" s="56">
        <v>42.34</v>
      </c>
      <c r="D99" s="61">
        <f>(Table7[[#This Row],[S&amp;P]]-C87)/C87</f>
        <v>0.33648989898989912</v>
      </c>
      <c r="F99" s="3"/>
      <c r="K99" s="2"/>
    </row>
    <row r="100" spans="1:11" x14ac:dyDescent="0.2">
      <c r="A100" s="54">
        <v>20394</v>
      </c>
      <c r="B100" s="55">
        <f>VLOOKUP(Table7[[#This Row],[Date]],'DB Details'!$A:$L,12)</f>
        <v>62</v>
      </c>
      <c r="C100" s="56">
        <v>45.509998000000003</v>
      </c>
      <c r="D100" s="61">
        <f>(Table7[[#This Row],[S&amp;P]]-C88)/C88</f>
        <v>0.32914706021337287</v>
      </c>
      <c r="F100" s="3"/>
      <c r="K100" s="2"/>
    </row>
    <row r="101" spans="1:11" x14ac:dyDescent="0.2">
      <c r="A101" s="54">
        <v>20424</v>
      </c>
      <c r="B101" s="55">
        <f>VLOOKUP(Table7[[#This Row],[Date]],'DB Details'!$A:$L,12)</f>
        <v>65.599999999999994</v>
      </c>
      <c r="C101" s="56">
        <v>45.48</v>
      </c>
      <c r="D101" s="61">
        <f>(Table7[[#This Row],[S&amp;P]]-C89)/C89</f>
        <v>0.26403557531962202</v>
      </c>
      <c r="F101" s="3"/>
      <c r="K101" s="2"/>
    </row>
    <row r="102" spans="1:11" x14ac:dyDescent="0.2">
      <c r="A102" s="54">
        <v>20455</v>
      </c>
      <c r="B102" s="55">
        <f>VLOOKUP(Table7[[#This Row],[Date]],'DB Details'!$A:$L,12)</f>
        <v>60.2</v>
      </c>
      <c r="C102" s="56">
        <v>43.82</v>
      </c>
      <c r="D102" s="61">
        <f>(Table7[[#This Row],[S&amp;P]]-C90)/C90</f>
        <v>0.19628716362852408</v>
      </c>
      <c r="F102" s="3"/>
      <c r="K102" s="2"/>
    </row>
    <row r="103" spans="1:11" x14ac:dyDescent="0.2">
      <c r="A103" s="54">
        <v>20486</v>
      </c>
      <c r="B103" s="55">
        <f>VLOOKUP(Table7[[#This Row],[Date]],'DB Details'!$A:$L,12)</f>
        <v>58.2</v>
      </c>
      <c r="C103" s="56">
        <v>45.34</v>
      </c>
      <c r="D103" s="61">
        <f>(Table7[[#This Row],[S&amp;P]]-C91)/C91</f>
        <v>0.23340594305799472</v>
      </c>
      <c r="F103" s="3"/>
      <c r="K103" s="2"/>
    </row>
    <row r="104" spans="1:11" x14ac:dyDescent="0.2">
      <c r="A104" s="54">
        <v>20515</v>
      </c>
      <c r="B104" s="55">
        <f>VLOOKUP(Table7[[#This Row],[Date]],'DB Details'!$A:$L,12)</f>
        <v>57.2</v>
      </c>
      <c r="C104" s="56">
        <v>48.48</v>
      </c>
      <c r="D104" s="61">
        <f>(Table7[[#This Row],[S&amp;P]]-C92)/C92</f>
        <v>0.32531430698117503</v>
      </c>
      <c r="F104" s="3"/>
      <c r="K104" s="2"/>
    </row>
    <row r="105" spans="1:11" x14ac:dyDescent="0.2">
      <c r="A105" s="54">
        <v>20546</v>
      </c>
      <c r="B105" s="55">
        <f>VLOOKUP(Table7[[#This Row],[Date]],'DB Details'!$A:$L,12)</f>
        <v>55.9</v>
      </c>
      <c r="C105" s="56">
        <v>48.380001</v>
      </c>
      <c r="D105" s="61">
        <f>(Table7[[#This Row],[S&amp;P]]-C93)/C93</f>
        <v>0.27449953304793279</v>
      </c>
      <c r="F105" s="3"/>
      <c r="K105" s="2"/>
    </row>
    <row r="106" spans="1:11" x14ac:dyDescent="0.2">
      <c r="A106" s="54">
        <v>20576</v>
      </c>
      <c r="B106" s="55">
        <f>VLOOKUP(Table7[[#This Row],[Date]],'DB Details'!$A:$L,12)</f>
        <v>51.2</v>
      </c>
      <c r="C106" s="56">
        <v>45.200001</v>
      </c>
      <c r="D106" s="61">
        <f>(Table7[[#This Row],[S&amp;P]]-C94)/C94</f>
        <v>0.19229757319968357</v>
      </c>
      <c r="F106" s="3"/>
      <c r="K106" s="2"/>
    </row>
    <row r="107" spans="1:11" x14ac:dyDescent="0.2">
      <c r="A107" s="54">
        <v>20607</v>
      </c>
      <c r="B107" s="55">
        <f>VLOOKUP(Table7[[#This Row],[Date]],'DB Details'!$A:$L,12)</f>
        <v>47.7</v>
      </c>
      <c r="C107" s="56">
        <v>46.970001000000003</v>
      </c>
      <c r="D107" s="61">
        <f>(Table7[[#This Row],[S&amp;P]]-C95)/C95</f>
        <v>0.14477217023573427</v>
      </c>
      <c r="F107" s="3"/>
      <c r="K107" s="2"/>
    </row>
    <row r="108" spans="1:11" x14ac:dyDescent="0.2">
      <c r="A108" s="54">
        <v>20637</v>
      </c>
      <c r="B108" s="55">
        <f>VLOOKUP(Table7[[#This Row],[Date]],'DB Details'!$A:$L,12)</f>
        <v>44.2</v>
      </c>
      <c r="C108" s="56">
        <v>49.389999000000003</v>
      </c>
      <c r="D108" s="61">
        <f>(Table7[[#This Row],[S&amp;P]]-C96)/C96</f>
        <v>0.13488049172794117</v>
      </c>
      <c r="F108" s="3"/>
      <c r="K108" s="2"/>
    </row>
    <row r="109" spans="1:11" x14ac:dyDescent="0.2">
      <c r="A109" s="54">
        <v>20668</v>
      </c>
      <c r="B109" s="55">
        <f>VLOOKUP(Table7[[#This Row],[Date]],'DB Details'!$A:$L,12)</f>
        <v>51.5</v>
      </c>
      <c r="C109" s="56">
        <v>47.509998000000003</v>
      </c>
      <c r="D109" s="61">
        <f>(Table7[[#This Row],[S&amp;P]]-C97)/C97</f>
        <v>0.10027786012042621</v>
      </c>
      <c r="F109" s="3"/>
      <c r="K109" s="2"/>
    </row>
    <row r="110" spans="1:11" x14ac:dyDescent="0.2">
      <c r="A110" s="54">
        <v>20699</v>
      </c>
      <c r="B110" s="55">
        <f>VLOOKUP(Table7[[#This Row],[Date]],'DB Details'!$A:$L,12)</f>
        <v>55.5</v>
      </c>
      <c r="C110" s="56">
        <v>45.349997999999999</v>
      </c>
      <c r="D110" s="61">
        <f>(Table7[[#This Row],[S&amp;P]]-C98)/C98</f>
        <v>3.8470347536997823E-2</v>
      </c>
      <c r="F110" s="3"/>
      <c r="K110" s="2"/>
    </row>
    <row r="111" spans="1:11" x14ac:dyDescent="0.2">
      <c r="A111" s="54">
        <v>20729</v>
      </c>
      <c r="B111" s="55">
        <f>VLOOKUP(Table7[[#This Row],[Date]],'DB Details'!$A:$L,12)</f>
        <v>52.7</v>
      </c>
      <c r="C111" s="56">
        <v>45.580002</v>
      </c>
      <c r="D111" s="61">
        <f>(Table7[[#This Row],[S&amp;P]]-C99)/C99</f>
        <v>7.6523429381199728E-2</v>
      </c>
      <c r="F111" s="3"/>
      <c r="K111" s="2"/>
    </row>
    <row r="112" spans="1:11" x14ac:dyDescent="0.2">
      <c r="A112" s="54">
        <v>20760</v>
      </c>
      <c r="B112" s="55">
        <f>VLOOKUP(Table7[[#This Row],[Date]],'DB Details'!$A:$L,12)</f>
        <v>55</v>
      </c>
      <c r="C112" s="56">
        <v>45.080002</v>
      </c>
      <c r="D112" s="61">
        <f>(Table7[[#This Row],[S&amp;P]]-C100)/C100</f>
        <v>-9.4483853855586337E-3</v>
      </c>
      <c r="F112" s="3"/>
      <c r="K112" s="2"/>
    </row>
    <row r="113" spans="1:11" x14ac:dyDescent="0.2">
      <c r="A113" s="54">
        <v>20790</v>
      </c>
      <c r="B113" s="55">
        <f>VLOOKUP(Table7[[#This Row],[Date]],'DB Details'!$A:$L,12)</f>
        <v>52.7</v>
      </c>
      <c r="C113" s="56">
        <v>46.669998</v>
      </c>
      <c r="D113" s="61">
        <f>(Table7[[#This Row],[S&amp;P]]-C101)/C101</f>
        <v>2.616530343007922E-2</v>
      </c>
      <c r="F113" s="3"/>
      <c r="K113" s="2"/>
    </row>
    <row r="114" spans="1:11" x14ac:dyDescent="0.2">
      <c r="A114" s="54">
        <v>20821</v>
      </c>
      <c r="B114" s="55">
        <f>VLOOKUP(Table7[[#This Row],[Date]],'DB Details'!$A:$L,12)</f>
        <v>53.6</v>
      </c>
      <c r="C114" s="56">
        <v>44.720001000000003</v>
      </c>
      <c r="D114" s="61">
        <f>(Table7[[#This Row],[S&amp;P]]-C102)/C102</f>
        <v>2.0538589685075381E-2</v>
      </c>
      <c r="F114" s="3"/>
      <c r="K114" s="2"/>
    </row>
    <row r="115" spans="1:11" x14ac:dyDescent="0.2">
      <c r="A115" s="54">
        <v>20852</v>
      </c>
      <c r="B115" s="55">
        <f>VLOOKUP(Table7[[#This Row],[Date]],'DB Details'!$A:$L,12)</f>
        <v>51</v>
      </c>
      <c r="C115" s="56">
        <v>43.259998000000003</v>
      </c>
      <c r="D115" s="61">
        <f>(Table7[[#This Row],[S&amp;P]]-C103)/C103</f>
        <v>-4.5875650639611826E-2</v>
      </c>
      <c r="F115" s="3"/>
      <c r="K115" s="2"/>
    </row>
    <row r="116" spans="1:11" x14ac:dyDescent="0.2">
      <c r="A116" s="54">
        <v>20880</v>
      </c>
      <c r="B116" s="55">
        <f>VLOOKUP(Table7[[#This Row],[Date]],'DB Details'!$A:$L,12)</f>
        <v>47.5</v>
      </c>
      <c r="C116" s="56">
        <v>44.110000999999997</v>
      </c>
      <c r="D116" s="61">
        <f>(Table7[[#This Row],[S&amp;P]]-C104)/C104</f>
        <v>-9.0140243399339945E-2</v>
      </c>
      <c r="F116" s="3"/>
      <c r="K116" s="2"/>
    </row>
    <row r="117" spans="1:11" x14ac:dyDescent="0.2">
      <c r="A117" s="54">
        <v>20911</v>
      </c>
      <c r="B117" s="55">
        <f>VLOOKUP(Table7[[#This Row],[Date]],'DB Details'!$A:$L,12)</f>
        <v>43.1</v>
      </c>
      <c r="C117" s="56">
        <v>45.740001999999997</v>
      </c>
      <c r="D117" s="61">
        <f>(Table7[[#This Row],[S&amp;P]]-C105)/C105</f>
        <v>-5.4567981509549848E-2</v>
      </c>
      <c r="F117" s="3"/>
      <c r="K117" s="2"/>
    </row>
    <row r="118" spans="1:11" x14ac:dyDescent="0.2">
      <c r="A118" s="54">
        <v>20941</v>
      </c>
      <c r="B118" s="55">
        <f>VLOOKUP(Table7[[#This Row],[Date]],'DB Details'!$A:$L,12)</f>
        <v>43.4</v>
      </c>
      <c r="C118" s="56">
        <v>47.43</v>
      </c>
      <c r="D118" s="61">
        <f>(Table7[[#This Row],[S&amp;P]]-C106)/C106</f>
        <v>4.9336259970436711E-2</v>
      </c>
      <c r="F118" s="3"/>
      <c r="K118" s="2"/>
    </row>
    <row r="119" spans="1:11" x14ac:dyDescent="0.2">
      <c r="A119" s="54">
        <v>20972</v>
      </c>
      <c r="B119" s="55">
        <f>VLOOKUP(Table7[[#This Row],[Date]],'DB Details'!$A:$L,12)</f>
        <v>45.9</v>
      </c>
      <c r="C119" s="56">
        <v>47.369999</v>
      </c>
      <c r="D119" s="61">
        <f>(Table7[[#This Row],[S&amp;P]]-C107)/C107</f>
        <v>8.5160313281661734E-3</v>
      </c>
      <c r="F119" s="3"/>
      <c r="K119" s="2"/>
    </row>
    <row r="120" spans="1:11" x14ac:dyDescent="0.2">
      <c r="A120" s="54">
        <v>21002</v>
      </c>
      <c r="B120" s="55">
        <f>VLOOKUP(Table7[[#This Row],[Date]],'DB Details'!$A:$L,12)</f>
        <v>45.7</v>
      </c>
      <c r="C120" s="56">
        <v>47.91</v>
      </c>
      <c r="D120" s="61">
        <f>(Table7[[#This Row],[S&amp;P]]-C108)/C108</f>
        <v>-2.9965560436638325E-2</v>
      </c>
      <c r="F120" s="3"/>
      <c r="K120" s="2"/>
    </row>
    <row r="121" spans="1:11" x14ac:dyDescent="0.2">
      <c r="A121" s="54">
        <v>21033</v>
      </c>
      <c r="B121" s="55">
        <f>VLOOKUP(Table7[[#This Row],[Date]],'DB Details'!$A:$L,12)</f>
        <v>45.3</v>
      </c>
      <c r="C121" s="56">
        <v>45.220001000000003</v>
      </c>
      <c r="D121" s="61">
        <f>(Table7[[#This Row],[S&amp;P]]-C109)/C109</f>
        <v>-4.8200317752065562E-2</v>
      </c>
      <c r="F121" s="3"/>
      <c r="K121" s="2"/>
    </row>
    <row r="122" spans="1:11" x14ac:dyDescent="0.2">
      <c r="A122" s="54">
        <v>21064</v>
      </c>
      <c r="B122" s="55">
        <f>VLOOKUP(Table7[[#This Row],[Date]],'DB Details'!$A:$L,12)</f>
        <v>45.8</v>
      </c>
      <c r="C122" s="56">
        <v>42.419998</v>
      </c>
      <c r="D122" s="61">
        <f>(Table7[[#This Row],[S&amp;P]]-C110)/C110</f>
        <v>-6.4608602628824813E-2</v>
      </c>
      <c r="F122" s="3"/>
      <c r="K122" s="2"/>
    </row>
    <row r="123" spans="1:11" x14ac:dyDescent="0.2">
      <c r="A123" s="54">
        <v>21094</v>
      </c>
      <c r="B123" s="55">
        <f>VLOOKUP(Table7[[#This Row],[Date]],'DB Details'!$A:$L,12)</f>
        <v>41.1</v>
      </c>
      <c r="C123" s="56">
        <v>41.060001</v>
      </c>
      <c r="D123" s="61">
        <f>(Table7[[#This Row],[S&amp;P]]-C111)/C111</f>
        <v>-9.9166318597353295E-2</v>
      </c>
      <c r="F123" s="3"/>
      <c r="K123" s="2"/>
    </row>
    <row r="124" spans="1:11" x14ac:dyDescent="0.2">
      <c r="A124" s="54">
        <v>21125</v>
      </c>
      <c r="B124" s="55">
        <f>VLOOKUP(Table7[[#This Row],[Date]],'DB Details'!$A:$L,12)</f>
        <v>40.4</v>
      </c>
      <c r="C124" s="56">
        <v>41.720001000000003</v>
      </c>
      <c r="D124" s="61">
        <f>(Table7[[#This Row],[S&amp;P]]-C112)/C112</f>
        <v>-7.4534180366717745E-2</v>
      </c>
      <c r="F124" s="3"/>
      <c r="K124" s="2"/>
    </row>
    <row r="125" spans="1:11" x14ac:dyDescent="0.2">
      <c r="A125" s="54">
        <v>21155</v>
      </c>
      <c r="B125" s="55">
        <f>VLOOKUP(Table7[[#This Row],[Date]],'DB Details'!$A:$L,12)</f>
        <v>36.799999999999997</v>
      </c>
      <c r="C125" s="56">
        <v>39.990001999999997</v>
      </c>
      <c r="D125" s="61">
        <f>(Table7[[#This Row],[S&amp;P]]-C113)/C113</f>
        <v>-0.1431325538089803</v>
      </c>
      <c r="F125" s="3"/>
      <c r="K125" s="2"/>
    </row>
    <row r="126" spans="1:11" x14ac:dyDescent="0.2">
      <c r="A126" s="54">
        <v>21186</v>
      </c>
      <c r="B126" s="55">
        <f>VLOOKUP(Table7[[#This Row],[Date]],'DB Details'!$A:$L,12)</f>
        <v>33.4</v>
      </c>
      <c r="C126" s="56">
        <v>41.700001</v>
      </c>
      <c r="D126" s="61">
        <f>(Table7[[#This Row],[S&amp;P]]-C114)/C114</f>
        <v>-6.7531304393307207E-2</v>
      </c>
      <c r="F126" s="3"/>
      <c r="K126" s="2"/>
    </row>
    <row r="127" spans="1:11" x14ac:dyDescent="0.2">
      <c r="A127" s="54">
        <v>21217</v>
      </c>
      <c r="B127" s="55">
        <f>VLOOKUP(Table7[[#This Row],[Date]],'DB Details'!$A:$L,12)</f>
        <v>37.200000000000003</v>
      </c>
      <c r="C127" s="56">
        <v>40.840000000000003</v>
      </c>
      <c r="D127" s="61">
        <f>(Table7[[#This Row],[S&amp;P]]-C115)/C115</f>
        <v>-5.5940779285287984E-2</v>
      </c>
      <c r="F127" s="3"/>
      <c r="K127" s="2"/>
    </row>
    <row r="128" spans="1:11" x14ac:dyDescent="0.2">
      <c r="A128" s="54">
        <v>21245</v>
      </c>
      <c r="B128" s="55">
        <f>VLOOKUP(Table7[[#This Row],[Date]],'DB Details'!$A:$L,12)</f>
        <v>39.799999999999997</v>
      </c>
      <c r="C128" s="56">
        <v>42.099997999999999</v>
      </c>
      <c r="D128" s="61">
        <f>(Table7[[#This Row],[S&amp;P]]-C116)/C116</f>
        <v>-4.5567965414464569E-2</v>
      </c>
      <c r="F128" s="3"/>
      <c r="K128" s="2"/>
    </row>
    <row r="129" spans="1:11" x14ac:dyDescent="0.2">
      <c r="A129" s="54">
        <v>21276</v>
      </c>
      <c r="B129" s="55">
        <f>VLOOKUP(Table7[[#This Row],[Date]],'DB Details'!$A:$L,12)</f>
        <v>39.1</v>
      </c>
      <c r="C129" s="56">
        <v>43.439999</v>
      </c>
      <c r="D129" s="61">
        <f>(Table7[[#This Row],[S&amp;P]]-C117)/C117</f>
        <v>-5.0284278518396147E-2</v>
      </c>
      <c r="F129" s="3"/>
      <c r="K129" s="2"/>
    </row>
    <row r="130" spans="1:11" x14ac:dyDescent="0.2">
      <c r="A130" s="54">
        <v>21306</v>
      </c>
      <c r="B130" s="55">
        <f>VLOOKUP(Table7[[#This Row],[Date]],'DB Details'!$A:$L,12)</f>
        <v>46.6</v>
      </c>
      <c r="C130" s="56">
        <v>44.09</v>
      </c>
      <c r="D130" s="61">
        <f>(Table7[[#This Row],[S&amp;P]]-C118)/C118</f>
        <v>-7.0419565675732584E-2</v>
      </c>
      <c r="F130" s="3"/>
      <c r="K130" s="2"/>
    </row>
    <row r="131" spans="1:11" x14ac:dyDescent="0.2">
      <c r="A131" s="54">
        <v>21337</v>
      </c>
      <c r="B131" s="55">
        <f>VLOOKUP(Table7[[#This Row],[Date]],'DB Details'!$A:$L,12)</f>
        <v>51.4</v>
      </c>
      <c r="C131" s="56">
        <v>45.240001999999997</v>
      </c>
      <c r="D131" s="61">
        <f>(Table7[[#This Row],[S&amp;P]]-C119)/C119</f>
        <v>-4.4965105445748541E-2</v>
      </c>
      <c r="F131" s="3"/>
      <c r="K131" s="2"/>
    </row>
    <row r="132" spans="1:11" x14ac:dyDescent="0.2">
      <c r="A132" s="54">
        <v>21367</v>
      </c>
      <c r="B132" s="55">
        <f>VLOOKUP(Table7[[#This Row],[Date]],'DB Details'!$A:$L,12)</f>
        <v>54.7</v>
      </c>
      <c r="C132" s="56">
        <v>47.189999</v>
      </c>
      <c r="D132" s="61">
        <f>(Table7[[#This Row],[S&amp;P]]-C120)/C120</f>
        <v>-1.5028198705906834E-2</v>
      </c>
      <c r="F132" s="3"/>
      <c r="K132" s="2"/>
    </row>
    <row r="133" spans="1:11" x14ac:dyDescent="0.2">
      <c r="A133" s="54">
        <v>21398</v>
      </c>
      <c r="B133" s="55">
        <f>VLOOKUP(Table7[[#This Row],[Date]],'DB Details'!$A:$L,12)</f>
        <v>57.3</v>
      </c>
      <c r="C133" s="56">
        <v>47.75</v>
      </c>
      <c r="D133" s="61">
        <f>(Table7[[#This Row],[S&amp;P]]-C121)/C121</f>
        <v>5.5948671916216816E-2</v>
      </c>
      <c r="F133" s="3"/>
      <c r="K133" s="2"/>
    </row>
    <row r="134" spans="1:11" x14ac:dyDescent="0.2">
      <c r="A134" s="54">
        <v>21429</v>
      </c>
      <c r="B134" s="55">
        <f>VLOOKUP(Table7[[#This Row],[Date]],'DB Details'!$A:$L,12)</f>
        <v>59.8</v>
      </c>
      <c r="C134" s="56">
        <v>50.060001</v>
      </c>
      <c r="D134" s="61">
        <f>(Table7[[#This Row],[S&amp;P]]-C122)/C122</f>
        <v>0.18010380387099501</v>
      </c>
      <c r="F134" s="3"/>
      <c r="K134" s="2"/>
    </row>
    <row r="135" spans="1:11" x14ac:dyDescent="0.2">
      <c r="A135" s="54">
        <v>21459</v>
      </c>
      <c r="B135" s="55">
        <f>VLOOKUP(Table7[[#This Row],[Date]],'DB Details'!$A:$L,12)</f>
        <v>62.3</v>
      </c>
      <c r="C135" s="56">
        <v>51.330002</v>
      </c>
      <c r="D135" s="61">
        <f>(Table7[[#This Row],[S&amp;P]]-C123)/C123</f>
        <v>0.25012179127808598</v>
      </c>
      <c r="F135" s="3"/>
      <c r="K135" s="2"/>
    </row>
    <row r="136" spans="1:11" x14ac:dyDescent="0.2">
      <c r="A136" s="54">
        <v>21490</v>
      </c>
      <c r="B136" s="55">
        <f>VLOOKUP(Table7[[#This Row],[Date]],'DB Details'!$A:$L,12)</f>
        <v>62.7</v>
      </c>
      <c r="C136" s="56">
        <v>52.48</v>
      </c>
      <c r="D136" s="61">
        <f>(Table7[[#This Row],[S&amp;P]]-C124)/C124</f>
        <v>0.25790984520829691</v>
      </c>
      <c r="F136" s="3"/>
      <c r="K136" s="2"/>
    </row>
    <row r="137" spans="1:11" x14ac:dyDescent="0.2">
      <c r="A137" s="54">
        <v>21520</v>
      </c>
      <c r="B137" s="55">
        <f>VLOOKUP(Table7[[#This Row],[Date]],'DB Details'!$A:$L,12)</f>
        <v>60.5</v>
      </c>
      <c r="C137" s="56">
        <v>55.209999000000003</v>
      </c>
      <c r="D137" s="61">
        <f>(Table7[[#This Row],[S&amp;P]]-C125)/C125</f>
        <v>0.38059505473393096</v>
      </c>
      <c r="F137" s="3"/>
      <c r="K137" s="2"/>
    </row>
    <row r="138" spans="1:11" x14ac:dyDescent="0.2">
      <c r="A138" s="54">
        <v>21551</v>
      </c>
      <c r="B138" s="55">
        <f>VLOOKUP(Table7[[#This Row],[Date]],'DB Details'!$A:$L,12)</f>
        <v>64.400000000000006</v>
      </c>
      <c r="C138" s="56">
        <v>55.450001</v>
      </c>
      <c r="D138" s="61">
        <f>(Table7[[#This Row],[S&amp;P]]-C126)/C126</f>
        <v>0.32973620312383206</v>
      </c>
      <c r="F138" s="3"/>
      <c r="K138" s="2"/>
    </row>
    <row r="139" spans="1:11" x14ac:dyDescent="0.2">
      <c r="A139" s="54">
        <v>21582</v>
      </c>
      <c r="B139" s="55">
        <f>VLOOKUP(Table7[[#This Row],[Date]],'DB Details'!$A:$L,12)</f>
        <v>66.900000000000006</v>
      </c>
      <c r="C139" s="56">
        <v>55.41</v>
      </c>
      <c r="D139" s="61">
        <f>(Table7[[#This Row],[S&amp;P]]-C127)/C127</f>
        <v>0.35675808031341805</v>
      </c>
      <c r="F139" s="3"/>
      <c r="K139" s="2"/>
    </row>
    <row r="140" spans="1:11" x14ac:dyDescent="0.2">
      <c r="A140" s="54">
        <v>21610</v>
      </c>
      <c r="B140" s="55">
        <f>VLOOKUP(Table7[[#This Row],[Date]],'DB Details'!$A:$L,12)</f>
        <v>67.099999999999994</v>
      </c>
      <c r="C140" s="56">
        <v>55.439999</v>
      </c>
      <c r="D140" s="61">
        <f>(Table7[[#This Row],[S&amp;P]]-C128)/C128</f>
        <v>0.316864646881931</v>
      </c>
      <c r="F140" s="3"/>
      <c r="K140" s="2"/>
    </row>
    <row r="141" spans="1:11" x14ac:dyDescent="0.2">
      <c r="A141" s="54">
        <v>21641</v>
      </c>
      <c r="B141" s="55">
        <f>VLOOKUP(Table7[[#This Row],[Date]],'DB Details'!$A:$L,12)</f>
        <v>66.900000000000006</v>
      </c>
      <c r="C141" s="56">
        <v>57.59</v>
      </c>
      <c r="D141" s="61">
        <f>(Table7[[#This Row],[S&amp;P]]-C129)/C129</f>
        <v>0.32573667876926066</v>
      </c>
      <c r="F141" s="3"/>
      <c r="K141" s="2"/>
    </row>
    <row r="142" spans="1:11" x14ac:dyDescent="0.2">
      <c r="A142" s="54">
        <v>21671</v>
      </c>
      <c r="B142" s="55">
        <f>VLOOKUP(Table7[[#This Row],[Date]],'DB Details'!$A:$L,12)</f>
        <v>68.2</v>
      </c>
      <c r="C142" s="56">
        <v>58.68</v>
      </c>
      <c r="D142" s="61">
        <f>(Table7[[#This Row],[S&amp;P]]-C130)/C130</f>
        <v>0.33091403946473114</v>
      </c>
      <c r="F142" s="3"/>
      <c r="K142" s="2"/>
    </row>
    <row r="143" spans="1:11" x14ac:dyDescent="0.2">
      <c r="A143" s="54">
        <v>21702</v>
      </c>
      <c r="B143" s="55">
        <f>VLOOKUP(Table7[[#This Row],[Date]],'DB Details'!$A:$L,12)</f>
        <v>64.400000000000006</v>
      </c>
      <c r="C143" s="56">
        <v>58.470001000000003</v>
      </c>
      <c r="D143" s="61">
        <f>(Table7[[#This Row],[S&amp;P]]-C131)/C131</f>
        <v>0.29244028326966048</v>
      </c>
      <c r="F143" s="3"/>
      <c r="K143" s="2"/>
    </row>
    <row r="144" spans="1:11" x14ac:dyDescent="0.2">
      <c r="A144" s="54">
        <v>21732</v>
      </c>
      <c r="B144" s="55">
        <f>VLOOKUP(Table7[[#This Row],[Date]],'DB Details'!$A:$L,12)</f>
        <v>61.5</v>
      </c>
      <c r="C144" s="56">
        <v>60.509998000000003</v>
      </c>
      <c r="D144" s="61">
        <f>(Table7[[#This Row],[S&amp;P]]-C132)/C132</f>
        <v>0.28226317614458951</v>
      </c>
      <c r="F144" s="3"/>
      <c r="K144" s="2"/>
    </row>
    <row r="145" spans="1:11" x14ac:dyDescent="0.2">
      <c r="A145" s="54">
        <v>21763</v>
      </c>
      <c r="B145" s="55">
        <f>VLOOKUP(Table7[[#This Row],[Date]],'DB Details'!$A:$L,12)</f>
        <v>55.1</v>
      </c>
      <c r="C145" s="56">
        <v>59.599997999999999</v>
      </c>
      <c r="D145" s="61">
        <f>(Table7[[#This Row],[S&amp;P]]-C133)/C133</f>
        <v>0.24816749738219893</v>
      </c>
      <c r="F145" s="3"/>
      <c r="K145" s="2"/>
    </row>
    <row r="146" spans="1:11" x14ac:dyDescent="0.2">
      <c r="A146" s="54">
        <v>21794</v>
      </c>
      <c r="B146" s="55">
        <f>VLOOKUP(Table7[[#This Row],[Date]],'DB Details'!$A:$L,12)</f>
        <v>48.3</v>
      </c>
      <c r="C146" s="56">
        <v>56.880001</v>
      </c>
      <c r="D146" s="61">
        <f>(Table7[[#This Row],[S&amp;P]]-C134)/C134</f>
        <v>0.1362365134591188</v>
      </c>
      <c r="F146" s="3"/>
      <c r="K146" s="2"/>
    </row>
    <row r="147" spans="1:11" x14ac:dyDescent="0.2">
      <c r="A147" s="54">
        <v>21824</v>
      </c>
      <c r="B147" s="55">
        <f>VLOOKUP(Table7[[#This Row],[Date]],'DB Details'!$A:$L,12)</f>
        <v>49.7</v>
      </c>
      <c r="C147" s="56">
        <v>57.52</v>
      </c>
      <c r="D147" s="61">
        <f>(Table7[[#This Row],[S&amp;P]]-C135)/C135</f>
        <v>0.12059220258748485</v>
      </c>
      <c r="F147" s="3"/>
      <c r="K147" s="2"/>
    </row>
    <row r="148" spans="1:11" x14ac:dyDescent="0.2">
      <c r="A148" s="54">
        <v>21855</v>
      </c>
      <c r="B148" s="55">
        <f>VLOOKUP(Table7[[#This Row],[Date]],'DB Details'!$A:$L,12)</f>
        <v>50.6</v>
      </c>
      <c r="C148" s="56">
        <v>58.279998999999997</v>
      </c>
      <c r="D148" s="61">
        <f>(Table7[[#This Row],[S&amp;P]]-C136)/C136</f>
        <v>0.11051827362804878</v>
      </c>
      <c r="F148" s="3"/>
      <c r="K148" s="2"/>
    </row>
    <row r="149" spans="1:11" x14ac:dyDescent="0.2">
      <c r="A149" s="54">
        <v>21885</v>
      </c>
      <c r="B149" s="55">
        <f>VLOOKUP(Table7[[#This Row],[Date]],'DB Details'!$A:$L,12)</f>
        <v>58.2</v>
      </c>
      <c r="C149" s="56">
        <v>59.889999000000003</v>
      </c>
      <c r="D149" s="61">
        <f>(Table7[[#This Row],[S&amp;P]]-C137)/C137</f>
        <v>8.4767253844724749E-2</v>
      </c>
      <c r="F149" s="3"/>
      <c r="K149" s="2"/>
    </row>
    <row r="150" spans="1:11" x14ac:dyDescent="0.2">
      <c r="A150" s="54">
        <v>21916</v>
      </c>
      <c r="B150" s="55">
        <f>VLOOKUP(Table7[[#This Row],[Date]],'DB Details'!$A:$L,12)</f>
        <v>61.5</v>
      </c>
      <c r="C150" s="56">
        <v>55.610000999999997</v>
      </c>
      <c r="D150" s="61">
        <f>(Table7[[#This Row],[S&amp;P]]-C138)/C138</f>
        <v>2.8854823645539083E-3</v>
      </c>
      <c r="F150" s="3"/>
      <c r="K150" s="2"/>
    </row>
    <row r="151" spans="1:11" x14ac:dyDescent="0.2">
      <c r="A151" s="54">
        <v>21947</v>
      </c>
      <c r="B151" s="55">
        <f>VLOOKUP(Table7[[#This Row],[Date]],'DB Details'!$A:$L,12)</f>
        <v>52.3</v>
      </c>
      <c r="C151" s="56">
        <v>56.119999</v>
      </c>
      <c r="D151" s="61">
        <f>(Table7[[#This Row],[S&amp;P]]-C139)/C139</f>
        <v>1.2813553510196777E-2</v>
      </c>
      <c r="F151" s="3"/>
      <c r="K151" s="2"/>
    </row>
    <row r="152" spans="1:11" x14ac:dyDescent="0.2">
      <c r="A152" s="54">
        <v>21976</v>
      </c>
      <c r="B152" s="55">
        <f>VLOOKUP(Table7[[#This Row],[Date]],'DB Details'!$A:$L,12)</f>
        <v>47.8</v>
      </c>
      <c r="C152" s="56">
        <v>55.34</v>
      </c>
      <c r="D152" s="61">
        <f>(Table7[[#This Row],[S&amp;P]]-C140)/C140</f>
        <v>-1.8037337987685902E-3</v>
      </c>
      <c r="F152" s="3"/>
      <c r="K152" s="2"/>
    </row>
    <row r="153" spans="1:11" x14ac:dyDescent="0.2">
      <c r="A153" s="54">
        <v>22007</v>
      </c>
      <c r="B153" s="55">
        <f>VLOOKUP(Table7[[#This Row],[Date]],'DB Details'!$A:$L,12)</f>
        <v>45.3</v>
      </c>
      <c r="C153" s="56">
        <v>54.369999</v>
      </c>
      <c r="D153" s="61">
        <f>(Table7[[#This Row],[S&amp;P]]-C141)/C141</f>
        <v>-5.5912502170515771E-2</v>
      </c>
      <c r="F153" s="3"/>
      <c r="K153" s="2"/>
    </row>
    <row r="154" spans="1:11" x14ac:dyDescent="0.2">
      <c r="A154" s="54">
        <v>22037</v>
      </c>
      <c r="B154" s="55">
        <f>VLOOKUP(Table7[[#This Row],[Date]],'DB Details'!$A:$L,12)</f>
        <v>42.6</v>
      </c>
      <c r="C154" s="56">
        <v>55.830002</v>
      </c>
      <c r="D154" s="61">
        <f>(Table7[[#This Row],[S&amp;P]]-C142)/C142</f>
        <v>-4.8568473074301281E-2</v>
      </c>
      <c r="F154" s="3"/>
      <c r="K154" s="2"/>
    </row>
    <row r="155" spans="1:11" x14ac:dyDescent="0.2">
      <c r="A155" s="54">
        <v>22068</v>
      </c>
      <c r="B155" s="55">
        <f>VLOOKUP(Table7[[#This Row],[Date]],'DB Details'!$A:$L,12)</f>
        <v>44.4</v>
      </c>
      <c r="C155" s="56">
        <v>56.919998</v>
      </c>
      <c r="D155" s="61">
        <f>(Table7[[#This Row],[S&amp;P]]-C143)/C143</f>
        <v>-2.6509371874305316E-2</v>
      </c>
      <c r="F155" s="3"/>
      <c r="K155" s="2"/>
    </row>
    <row r="156" spans="1:11" x14ac:dyDescent="0.2">
      <c r="A156" s="54">
        <v>22098</v>
      </c>
      <c r="B156" s="55">
        <f>VLOOKUP(Table7[[#This Row],[Date]],'DB Details'!$A:$L,12)</f>
        <v>43.7</v>
      </c>
      <c r="C156" s="56">
        <v>55.509998000000003</v>
      </c>
      <c r="D156" s="61">
        <f>(Table7[[#This Row],[S&amp;P]]-C144)/C144</f>
        <v>-8.2630972818739795E-2</v>
      </c>
      <c r="F156" s="3"/>
      <c r="K156" s="2"/>
    </row>
    <row r="157" spans="1:11" x14ac:dyDescent="0.2">
      <c r="A157" s="54">
        <v>22129</v>
      </c>
      <c r="B157" s="55">
        <f>VLOOKUP(Table7[[#This Row],[Date]],'DB Details'!$A:$L,12)</f>
        <v>47.6</v>
      </c>
      <c r="C157" s="56">
        <v>56.959999000000003</v>
      </c>
      <c r="D157" s="61">
        <f>(Table7[[#This Row],[S&amp;P]]-C145)/C145</f>
        <v>-4.4295286721318279E-2</v>
      </c>
      <c r="F157" s="3"/>
      <c r="K157" s="2"/>
    </row>
    <row r="158" spans="1:11" x14ac:dyDescent="0.2">
      <c r="A158" s="54">
        <v>22160</v>
      </c>
      <c r="B158" s="55">
        <f>VLOOKUP(Table7[[#This Row],[Date]],'DB Details'!$A:$L,12)</f>
        <v>45.4</v>
      </c>
      <c r="C158" s="56">
        <v>53.52</v>
      </c>
      <c r="D158" s="61">
        <f>(Table7[[#This Row],[S&amp;P]]-C146)/C146</f>
        <v>-5.9071746500145052E-2</v>
      </c>
      <c r="F158" s="3"/>
      <c r="K158" s="2"/>
    </row>
    <row r="159" spans="1:11" x14ac:dyDescent="0.2">
      <c r="A159" s="54">
        <v>22190</v>
      </c>
      <c r="B159" s="55">
        <f>VLOOKUP(Table7[[#This Row],[Date]],'DB Details'!$A:$L,12)</f>
        <v>46</v>
      </c>
      <c r="C159" s="56">
        <v>53.389999000000003</v>
      </c>
      <c r="D159" s="61">
        <f>(Table7[[#This Row],[S&amp;P]]-C147)/C147</f>
        <v>-7.1801130041724615E-2</v>
      </c>
      <c r="F159" s="3"/>
      <c r="K159" s="2"/>
    </row>
    <row r="160" spans="1:11" x14ac:dyDescent="0.2">
      <c r="A160" s="54">
        <v>22221</v>
      </c>
      <c r="B160" s="55">
        <f>VLOOKUP(Table7[[#This Row],[Date]],'DB Details'!$A:$L,12)</f>
        <v>44.3</v>
      </c>
      <c r="C160" s="56">
        <v>55.540000999999997</v>
      </c>
      <c r="D160" s="61">
        <f>(Table7[[#This Row],[S&amp;P]]-C148)/C148</f>
        <v>-4.7014379667370966E-2</v>
      </c>
      <c r="F160" s="3"/>
      <c r="K160" s="2"/>
    </row>
    <row r="161" spans="1:11" x14ac:dyDescent="0.2">
      <c r="A161" s="54">
        <v>22251</v>
      </c>
      <c r="B161" s="55">
        <f>VLOOKUP(Table7[[#This Row],[Date]],'DB Details'!$A:$L,12)</f>
        <v>44.3</v>
      </c>
      <c r="C161" s="56">
        <v>58.110000999999997</v>
      </c>
      <c r="D161" s="61">
        <f>(Table7[[#This Row],[S&amp;P]]-C149)/C149</f>
        <v>-2.972112255336665E-2</v>
      </c>
      <c r="F161" s="3"/>
      <c r="K161" s="2"/>
    </row>
    <row r="162" spans="1:11" x14ac:dyDescent="0.2">
      <c r="A162" s="54">
        <v>22282</v>
      </c>
      <c r="B162" s="55">
        <f>VLOOKUP(Table7[[#This Row],[Date]],'DB Details'!$A:$L,12)</f>
        <v>43.9</v>
      </c>
      <c r="C162" s="56">
        <v>61.779998999999997</v>
      </c>
      <c r="D162" s="61">
        <f>(Table7[[#This Row],[S&amp;P]]-C150)/C150</f>
        <v>0.11095122979767615</v>
      </c>
      <c r="F162" s="3"/>
      <c r="K162" s="2"/>
    </row>
    <row r="163" spans="1:11" x14ac:dyDescent="0.2">
      <c r="A163" s="54">
        <v>22313</v>
      </c>
      <c r="B163" s="55">
        <f>VLOOKUP(Table7[[#This Row],[Date]],'DB Details'!$A:$L,12)</f>
        <v>43.6</v>
      </c>
      <c r="C163" s="56">
        <v>63.439999</v>
      </c>
      <c r="D163" s="61">
        <f>(Table7[[#This Row],[S&amp;P]]-C151)/C151</f>
        <v>0.1304347849329078</v>
      </c>
      <c r="F163" s="3"/>
      <c r="K163" s="2"/>
    </row>
    <row r="164" spans="1:11" x14ac:dyDescent="0.2">
      <c r="A164" s="54">
        <v>22341</v>
      </c>
      <c r="B164" s="55">
        <f>VLOOKUP(Table7[[#This Row],[Date]],'DB Details'!$A:$L,12)</f>
        <v>49.1</v>
      </c>
      <c r="C164" s="56">
        <v>65.059997999999993</v>
      </c>
      <c r="D164" s="61">
        <f>(Table7[[#This Row],[S&amp;P]]-C152)/C152</f>
        <v>0.17564145283700738</v>
      </c>
      <c r="F164" s="3"/>
      <c r="K164" s="2"/>
    </row>
    <row r="165" spans="1:11" x14ac:dyDescent="0.2">
      <c r="A165" s="54">
        <v>22372</v>
      </c>
      <c r="B165" s="55">
        <f>VLOOKUP(Table7[[#This Row],[Date]],'DB Details'!$A:$L,12)</f>
        <v>57.6</v>
      </c>
      <c r="C165" s="56">
        <v>65.309997999999993</v>
      </c>
      <c r="D165" s="61">
        <f>(Table7[[#This Row],[S&amp;P]]-C153)/C153</f>
        <v>0.2012138900352011</v>
      </c>
      <c r="F165" s="3"/>
      <c r="K165" s="2"/>
    </row>
    <row r="166" spans="1:11" x14ac:dyDescent="0.2">
      <c r="A166" s="54">
        <v>22402</v>
      </c>
      <c r="B166" s="55">
        <f>VLOOKUP(Table7[[#This Row],[Date]],'DB Details'!$A:$L,12)</f>
        <v>58.9</v>
      </c>
      <c r="C166" s="56">
        <v>66.559997999999993</v>
      </c>
      <c r="D166" s="61">
        <f>(Table7[[#This Row],[S&amp;P]]-C154)/C154</f>
        <v>0.19219050001108709</v>
      </c>
      <c r="F166" s="3"/>
      <c r="K166" s="2"/>
    </row>
    <row r="167" spans="1:11" x14ac:dyDescent="0.2">
      <c r="A167" s="54">
        <v>22433</v>
      </c>
      <c r="B167" s="55">
        <f>VLOOKUP(Table7[[#This Row],[Date]],'DB Details'!$A:$L,12)</f>
        <v>58.1</v>
      </c>
      <c r="C167" s="56">
        <v>64.639999000000003</v>
      </c>
      <c r="D167" s="61">
        <f>(Table7[[#This Row],[S&amp;P]]-C155)/C155</f>
        <v>0.13562897525049111</v>
      </c>
      <c r="F167" s="3"/>
      <c r="K167" s="2"/>
    </row>
    <row r="168" spans="1:11" x14ac:dyDescent="0.2">
      <c r="A168" s="54">
        <v>22463</v>
      </c>
      <c r="B168" s="55">
        <f>VLOOKUP(Table7[[#This Row],[Date]],'DB Details'!$A:$L,12)</f>
        <v>58.2</v>
      </c>
      <c r="C168" s="56">
        <v>66.760002</v>
      </c>
      <c r="D168" s="61">
        <f>(Table7[[#This Row],[S&amp;P]]-C156)/C156</f>
        <v>0.20266626563380521</v>
      </c>
      <c r="F168" s="3"/>
      <c r="K168" s="2"/>
    </row>
    <row r="169" spans="1:11" x14ac:dyDescent="0.2">
      <c r="A169" s="54">
        <v>22494</v>
      </c>
      <c r="B169" s="55">
        <f>VLOOKUP(Table7[[#This Row],[Date]],'DB Details'!$A:$L,12)</f>
        <v>60.7</v>
      </c>
      <c r="C169" s="56">
        <v>68.069999999999993</v>
      </c>
      <c r="D169" s="61">
        <f>(Table7[[#This Row],[S&amp;P]]-C157)/C157</f>
        <v>0.19504917828386881</v>
      </c>
      <c r="F169" s="3"/>
      <c r="K169" s="2"/>
    </row>
    <row r="170" spans="1:11" x14ac:dyDescent="0.2">
      <c r="A170" s="54">
        <v>22525</v>
      </c>
      <c r="B170" s="55">
        <f>VLOOKUP(Table7[[#This Row],[Date]],'DB Details'!$A:$L,12)</f>
        <v>63</v>
      </c>
      <c r="C170" s="56">
        <v>66.730002999999996</v>
      </c>
      <c r="D170" s="61">
        <f>(Table7[[#This Row],[S&amp;P]]-C158)/C158</f>
        <v>0.24682367339312392</v>
      </c>
      <c r="F170" s="3"/>
      <c r="K170" s="2"/>
    </row>
    <row r="171" spans="1:11" x14ac:dyDescent="0.2">
      <c r="A171" s="54">
        <v>22555</v>
      </c>
      <c r="B171" s="55">
        <f>VLOOKUP(Table7[[#This Row],[Date]],'DB Details'!$A:$L,12)</f>
        <v>62.2</v>
      </c>
      <c r="C171" s="56">
        <v>68.620002999999997</v>
      </c>
      <c r="D171" s="61">
        <f>(Table7[[#This Row],[S&amp;P]]-C159)/C159</f>
        <v>0.2852594921382185</v>
      </c>
      <c r="F171" s="3"/>
      <c r="K171" s="2"/>
    </row>
    <row r="172" spans="1:11" x14ac:dyDescent="0.2">
      <c r="A172" s="54">
        <v>22586</v>
      </c>
      <c r="B172" s="55">
        <f>VLOOKUP(Table7[[#This Row],[Date]],'DB Details'!$A:$L,12)</f>
        <v>59</v>
      </c>
      <c r="C172" s="56">
        <v>71.319999999999993</v>
      </c>
      <c r="D172" s="61">
        <f>(Table7[[#This Row],[S&amp;P]]-C160)/C160</f>
        <v>0.28411953035434762</v>
      </c>
      <c r="F172" s="3"/>
      <c r="K172" s="2"/>
    </row>
    <row r="173" spans="1:11" x14ac:dyDescent="0.2">
      <c r="A173" s="54">
        <v>22616</v>
      </c>
      <c r="B173" s="55">
        <f>VLOOKUP(Table7[[#This Row],[Date]],'DB Details'!$A:$L,12)</f>
        <v>64.2</v>
      </c>
      <c r="C173" s="56">
        <v>71.550003000000004</v>
      </c>
      <c r="D173" s="61">
        <f>(Table7[[#This Row],[S&amp;P]]-C161)/C161</f>
        <v>0.23128552346781078</v>
      </c>
      <c r="F173" s="3"/>
      <c r="K173" s="2"/>
    </row>
    <row r="174" spans="1:11" x14ac:dyDescent="0.2">
      <c r="A174" s="54">
        <v>22647</v>
      </c>
      <c r="B174" s="55">
        <f>VLOOKUP(Table7[[#This Row],[Date]],'DB Details'!$A:$L,12)</f>
        <v>60.9</v>
      </c>
      <c r="C174" s="56">
        <v>68.839995999999999</v>
      </c>
      <c r="D174" s="61">
        <f>(Table7[[#This Row],[S&amp;P]]-C162)/C162</f>
        <v>0.11427641816569151</v>
      </c>
      <c r="F174" s="3"/>
      <c r="K174" s="2"/>
    </row>
    <row r="175" spans="1:11" x14ac:dyDescent="0.2">
      <c r="A175" s="54">
        <v>22678</v>
      </c>
      <c r="B175" s="55">
        <f>VLOOKUP(Table7[[#This Row],[Date]],'DB Details'!$A:$L,12)</f>
        <v>61.1</v>
      </c>
      <c r="C175" s="56">
        <v>69.959998999999996</v>
      </c>
      <c r="D175" s="61">
        <f>(Table7[[#This Row],[S&amp;P]]-C163)/C163</f>
        <v>0.10277427652544566</v>
      </c>
      <c r="F175" s="3"/>
      <c r="K175" s="2"/>
    </row>
    <row r="176" spans="1:11" x14ac:dyDescent="0.2">
      <c r="A176" s="54">
        <v>22706</v>
      </c>
      <c r="B176" s="55">
        <f>VLOOKUP(Table7[[#This Row],[Date]],'DB Details'!$A:$L,12)</f>
        <v>60.6</v>
      </c>
      <c r="C176" s="56">
        <v>69.550003000000004</v>
      </c>
      <c r="D176" s="61">
        <f>(Table7[[#This Row],[S&amp;P]]-C164)/C164</f>
        <v>6.9013297541140578E-2</v>
      </c>
      <c r="F176" s="3"/>
      <c r="K176" s="2"/>
    </row>
    <row r="177" spans="1:11" x14ac:dyDescent="0.2">
      <c r="A177" s="54">
        <v>22737</v>
      </c>
      <c r="B177" s="55">
        <f>VLOOKUP(Table7[[#This Row],[Date]],'DB Details'!$A:$L,12)</f>
        <v>55.1</v>
      </c>
      <c r="C177" s="56">
        <v>65.239998</v>
      </c>
      <c r="D177" s="61">
        <f>(Table7[[#This Row],[S&amp;P]]-C165)/C165</f>
        <v>-1.0718113940225995E-3</v>
      </c>
      <c r="F177" s="3"/>
      <c r="K177" s="2"/>
    </row>
    <row r="178" spans="1:11" x14ac:dyDescent="0.2">
      <c r="A178" s="54">
        <v>22767</v>
      </c>
      <c r="B178" s="55">
        <f>VLOOKUP(Table7[[#This Row],[Date]],'DB Details'!$A:$L,12)</f>
        <v>52.2</v>
      </c>
      <c r="C178" s="56">
        <v>59.630001</v>
      </c>
      <c r="D178" s="61">
        <f>(Table7[[#This Row],[S&amp;P]]-C166)/C166</f>
        <v>-0.104116544594848</v>
      </c>
      <c r="F178" s="3"/>
      <c r="K178" s="2"/>
    </row>
    <row r="179" spans="1:11" x14ac:dyDescent="0.2">
      <c r="A179" s="54">
        <v>22798</v>
      </c>
      <c r="B179" s="55">
        <f>VLOOKUP(Table7[[#This Row],[Date]],'DB Details'!$A:$L,12)</f>
        <v>50.8</v>
      </c>
      <c r="C179" s="56">
        <v>54.75</v>
      </c>
      <c r="D179" s="61">
        <f>(Table7[[#This Row],[S&amp;P]]-C167)/C167</f>
        <v>-0.15300122452043977</v>
      </c>
      <c r="F179" s="3"/>
      <c r="K179" s="2"/>
    </row>
    <row r="180" spans="1:11" x14ac:dyDescent="0.2">
      <c r="A180" s="54">
        <v>22828</v>
      </c>
      <c r="B180" s="55">
        <f>VLOOKUP(Table7[[#This Row],[Date]],'DB Details'!$A:$L,12)</f>
        <v>51</v>
      </c>
      <c r="C180" s="56">
        <v>58.23</v>
      </c>
      <c r="D180" s="61">
        <f>(Table7[[#This Row],[S&amp;P]]-C168)/C168</f>
        <v>-0.12777114656167929</v>
      </c>
      <c r="F180" s="3"/>
      <c r="K180" s="2"/>
    </row>
    <row r="181" spans="1:11" x14ac:dyDescent="0.2">
      <c r="A181" s="54">
        <v>22859</v>
      </c>
      <c r="B181" s="55">
        <f>VLOOKUP(Table7[[#This Row],[Date]],'DB Details'!$A:$L,12)</f>
        <v>49.5</v>
      </c>
      <c r="C181" s="56">
        <v>59.119999</v>
      </c>
      <c r="D181" s="61">
        <f>(Table7[[#This Row],[S&amp;P]]-C169)/C169</f>
        <v>-0.13148231232554713</v>
      </c>
      <c r="F181" s="3"/>
      <c r="K181" s="2"/>
    </row>
    <row r="182" spans="1:11" x14ac:dyDescent="0.2">
      <c r="A182" s="54">
        <v>22890</v>
      </c>
      <c r="B182" s="55">
        <f>VLOOKUP(Table7[[#This Row],[Date]],'DB Details'!$A:$L,12)</f>
        <v>50</v>
      </c>
      <c r="C182" s="56">
        <v>56.27</v>
      </c>
      <c r="D182" s="61">
        <f>(Table7[[#This Row],[S&amp;P]]-C170)/C170</f>
        <v>-0.15675112437804017</v>
      </c>
      <c r="F182" s="3"/>
      <c r="K182" s="2"/>
    </row>
    <row r="183" spans="1:11" x14ac:dyDescent="0.2">
      <c r="A183" s="54">
        <v>22920</v>
      </c>
      <c r="B183" s="55">
        <f>VLOOKUP(Table7[[#This Row],[Date]],'DB Details'!$A:$L,12)</f>
        <v>51.2</v>
      </c>
      <c r="C183" s="56">
        <v>56.52</v>
      </c>
      <c r="D183" s="61">
        <f>(Table7[[#This Row],[S&amp;P]]-C171)/C171</f>
        <v>-0.1763334664966423</v>
      </c>
      <c r="F183" s="3"/>
      <c r="K183" s="2"/>
    </row>
    <row r="184" spans="1:11" x14ac:dyDescent="0.2">
      <c r="A184" s="54">
        <v>22951</v>
      </c>
      <c r="B184" s="55">
        <f>VLOOKUP(Table7[[#This Row],[Date]],'DB Details'!$A:$L,12)</f>
        <v>53.8</v>
      </c>
      <c r="C184" s="56">
        <v>62.259998000000003</v>
      </c>
      <c r="D184" s="61">
        <f>(Table7[[#This Row],[S&amp;P]]-C172)/C172</f>
        <v>-0.12703311833987649</v>
      </c>
      <c r="F184" s="3"/>
      <c r="K184" s="2"/>
    </row>
    <row r="185" spans="1:11" x14ac:dyDescent="0.2">
      <c r="A185" s="54">
        <v>22981</v>
      </c>
      <c r="B185" s="55">
        <f>VLOOKUP(Table7[[#This Row],[Date]],'DB Details'!$A:$L,12)</f>
        <v>57.2</v>
      </c>
      <c r="C185" s="56">
        <v>63.099997999999999</v>
      </c>
      <c r="D185" s="61">
        <f>(Table7[[#This Row],[S&amp;P]]-C173)/C173</f>
        <v>-0.11809929623622803</v>
      </c>
      <c r="F185" s="3"/>
      <c r="K185" s="2"/>
    </row>
    <row r="186" spans="1:11" x14ac:dyDescent="0.2">
      <c r="A186" s="54">
        <v>23012</v>
      </c>
      <c r="B186" s="55">
        <f>VLOOKUP(Table7[[#This Row],[Date]],'DB Details'!$A:$L,12)</f>
        <v>55.2</v>
      </c>
      <c r="C186" s="56">
        <v>66.199996999999996</v>
      </c>
      <c r="D186" s="61">
        <f>(Table7[[#This Row],[S&amp;P]]-C174)/C174</f>
        <v>-3.8349784331771358E-2</v>
      </c>
      <c r="F186" s="3"/>
      <c r="K186" s="2"/>
    </row>
    <row r="187" spans="1:11" x14ac:dyDescent="0.2">
      <c r="A187" s="54">
        <v>23043</v>
      </c>
      <c r="B187" s="55">
        <f>VLOOKUP(Table7[[#This Row],[Date]],'DB Details'!$A:$L,12)</f>
        <v>55.1</v>
      </c>
      <c r="C187" s="56">
        <v>64.290001000000004</v>
      </c>
      <c r="D187" s="61">
        <f>(Table7[[#This Row],[S&amp;P]]-C175)/C175</f>
        <v>-8.1046284749089162E-2</v>
      </c>
      <c r="F187" s="3"/>
      <c r="K187" s="2"/>
    </row>
    <row r="188" spans="1:11" x14ac:dyDescent="0.2">
      <c r="A188" s="54">
        <v>23071</v>
      </c>
      <c r="B188" s="55">
        <f>VLOOKUP(Table7[[#This Row],[Date]],'DB Details'!$A:$L,12)</f>
        <v>54.7</v>
      </c>
      <c r="C188" s="56">
        <v>66.569999999999993</v>
      </c>
      <c r="D188" s="61">
        <f>(Table7[[#This Row],[S&amp;P]]-C176)/C176</f>
        <v>-4.284691403967316E-2</v>
      </c>
      <c r="F188" s="3"/>
      <c r="K188" s="2"/>
    </row>
    <row r="189" spans="1:11" x14ac:dyDescent="0.2">
      <c r="A189" s="54">
        <v>23102</v>
      </c>
      <c r="B189" s="55">
        <f>VLOOKUP(Table7[[#This Row],[Date]],'DB Details'!$A:$L,12)</f>
        <v>57.6</v>
      </c>
      <c r="C189" s="56">
        <v>69.800003000000004</v>
      </c>
      <c r="D189" s="61">
        <f>(Table7[[#This Row],[S&amp;P]]-C177)/C177</f>
        <v>6.9895848249412945E-2</v>
      </c>
      <c r="F189" s="3"/>
      <c r="K189" s="2"/>
    </row>
    <row r="190" spans="1:11" x14ac:dyDescent="0.2">
      <c r="A190" s="54">
        <v>23132</v>
      </c>
      <c r="B190" s="55">
        <f>VLOOKUP(Table7[[#This Row],[Date]],'DB Details'!$A:$L,12)</f>
        <v>59.8</v>
      </c>
      <c r="C190" s="56">
        <v>70.800003000000004</v>
      </c>
      <c r="D190" s="61">
        <f>(Table7[[#This Row],[S&amp;P]]-C178)/C178</f>
        <v>0.18732184827566922</v>
      </c>
      <c r="F190" s="3"/>
      <c r="K190" s="2"/>
    </row>
    <row r="191" spans="1:11" x14ac:dyDescent="0.2">
      <c r="A191" s="54">
        <v>23163</v>
      </c>
      <c r="B191" s="55">
        <f>VLOOKUP(Table7[[#This Row],[Date]],'DB Details'!$A:$L,12)</f>
        <v>58.2</v>
      </c>
      <c r="C191" s="56">
        <v>69.370002999999997</v>
      </c>
      <c r="D191" s="61">
        <f>(Table7[[#This Row],[S&amp;P]]-C179)/C179</f>
        <v>0.26703201826484013</v>
      </c>
      <c r="F191" s="3"/>
      <c r="K191" s="2"/>
    </row>
    <row r="192" spans="1:11" x14ac:dyDescent="0.2">
      <c r="A192" s="54">
        <v>23193</v>
      </c>
      <c r="B192" s="55">
        <f>VLOOKUP(Table7[[#This Row],[Date]],'DB Details'!$A:$L,12)</f>
        <v>55.5</v>
      </c>
      <c r="C192" s="56">
        <v>69.129997000000003</v>
      </c>
      <c r="D192" s="61">
        <f>(Table7[[#This Row],[S&amp;P]]-C180)/C180</f>
        <v>0.18718868280954845</v>
      </c>
      <c r="F192" s="3"/>
      <c r="K192" s="2"/>
    </row>
    <row r="193" spans="1:11" x14ac:dyDescent="0.2">
      <c r="A193" s="54">
        <v>23224</v>
      </c>
      <c r="B193" s="55">
        <f>VLOOKUP(Table7[[#This Row],[Date]],'DB Details'!$A:$L,12)</f>
        <v>55.1</v>
      </c>
      <c r="C193" s="56">
        <v>72.5</v>
      </c>
      <c r="D193" s="61">
        <f>(Table7[[#This Row],[S&amp;P]]-C181)/C181</f>
        <v>0.22631937121649817</v>
      </c>
      <c r="F193" s="3"/>
      <c r="K193" s="2"/>
    </row>
    <row r="194" spans="1:11" x14ac:dyDescent="0.2">
      <c r="A194" s="54">
        <v>23255</v>
      </c>
      <c r="B194" s="55">
        <f>VLOOKUP(Table7[[#This Row],[Date]],'DB Details'!$A:$L,12)</f>
        <v>56.9</v>
      </c>
      <c r="C194" s="56">
        <v>71.699996999999996</v>
      </c>
      <c r="D194" s="61">
        <f>(Table7[[#This Row],[S&amp;P]]-C182)/C182</f>
        <v>0.27421355962324495</v>
      </c>
      <c r="F194" s="3"/>
      <c r="K194" s="2"/>
    </row>
    <row r="195" spans="1:11" x14ac:dyDescent="0.2">
      <c r="A195" s="54">
        <v>23285</v>
      </c>
      <c r="B195" s="55">
        <f>VLOOKUP(Table7[[#This Row],[Date]],'DB Details'!$A:$L,12)</f>
        <v>57.7</v>
      </c>
      <c r="C195" s="56">
        <v>74.010002</v>
      </c>
      <c r="D195" s="61">
        <f>(Table7[[#This Row],[S&amp;P]]-C183)/C183</f>
        <v>0.30944801840056613</v>
      </c>
      <c r="F195" s="3"/>
      <c r="K195" s="2"/>
    </row>
    <row r="196" spans="1:11" x14ac:dyDescent="0.2">
      <c r="A196" s="54">
        <v>23316</v>
      </c>
      <c r="B196" s="55">
        <f>VLOOKUP(Table7[[#This Row],[Date]],'DB Details'!$A:$L,12)</f>
        <v>57.5</v>
      </c>
      <c r="C196" s="56">
        <v>73.230002999999996</v>
      </c>
      <c r="D196" s="61">
        <f>(Table7[[#This Row],[S&amp;P]]-C184)/C184</f>
        <v>0.17619668089292251</v>
      </c>
      <c r="F196" s="3"/>
      <c r="K196" s="2"/>
    </row>
    <row r="197" spans="1:11" x14ac:dyDescent="0.2">
      <c r="A197" s="54">
        <v>23346</v>
      </c>
      <c r="B197" s="55">
        <f>VLOOKUP(Table7[[#This Row],[Date]],'DB Details'!$A:$L,12)</f>
        <v>54</v>
      </c>
      <c r="C197" s="56">
        <v>75.019997000000004</v>
      </c>
      <c r="D197" s="61">
        <f>(Table7[[#This Row],[S&amp;P]]-C185)/C185</f>
        <v>0.18890648776248781</v>
      </c>
      <c r="F197" s="3"/>
      <c r="K197" s="2"/>
    </row>
    <row r="198" spans="1:11" x14ac:dyDescent="0.2">
      <c r="A198" s="54">
        <v>23377</v>
      </c>
      <c r="B198" s="55">
        <f>VLOOKUP(Table7[[#This Row],[Date]],'DB Details'!$A:$L,12)</f>
        <v>57.1</v>
      </c>
      <c r="C198" s="56">
        <v>77.040001000000004</v>
      </c>
      <c r="D198" s="61">
        <f>(Table7[[#This Row],[S&amp;P]]-C186)/C186</f>
        <v>0.16374629140844232</v>
      </c>
      <c r="F198" s="3"/>
      <c r="K198" s="2"/>
    </row>
    <row r="199" spans="1:11" x14ac:dyDescent="0.2">
      <c r="A199" s="54">
        <v>23408</v>
      </c>
      <c r="B199" s="55">
        <f>VLOOKUP(Table7[[#This Row],[Date]],'DB Details'!$A:$L,12)</f>
        <v>57.9</v>
      </c>
      <c r="C199" s="56">
        <v>77.800003000000004</v>
      </c>
      <c r="D199" s="61">
        <f>(Table7[[#This Row],[S&amp;P]]-C187)/C187</f>
        <v>0.21014157395953376</v>
      </c>
      <c r="F199" s="3"/>
      <c r="K199" s="2"/>
    </row>
    <row r="200" spans="1:11" x14ac:dyDescent="0.2">
      <c r="A200" s="54">
        <v>23437</v>
      </c>
      <c r="B200" s="55">
        <f>VLOOKUP(Table7[[#This Row],[Date]],'DB Details'!$A:$L,12)</f>
        <v>60.2</v>
      </c>
      <c r="C200" s="56">
        <v>78.980002999999996</v>
      </c>
      <c r="D200" s="61">
        <f>(Table7[[#This Row],[S&amp;P]]-C188)/C188</f>
        <v>0.18642035451404543</v>
      </c>
      <c r="F200" s="3"/>
      <c r="K200" s="2"/>
    </row>
    <row r="201" spans="1:11" x14ac:dyDescent="0.2">
      <c r="A201" s="54">
        <v>23468</v>
      </c>
      <c r="B201" s="55">
        <f>VLOOKUP(Table7[[#This Row],[Date]],'DB Details'!$A:$L,12)</f>
        <v>59.2</v>
      </c>
      <c r="C201" s="56">
        <v>79.459998999999996</v>
      </c>
      <c r="D201" s="61">
        <f>(Table7[[#This Row],[S&amp;P]]-C189)/C189</f>
        <v>0.1383953522179647</v>
      </c>
      <c r="F201" s="3"/>
      <c r="K201" s="2"/>
    </row>
    <row r="202" spans="1:11" x14ac:dyDescent="0.2">
      <c r="A202" s="54">
        <v>23498</v>
      </c>
      <c r="B202" s="55">
        <f>VLOOKUP(Table7[[#This Row],[Date]],'DB Details'!$A:$L,12)</f>
        <v>58.7</v>
      </c>
      <c r="C202" s="56">
        <v>80.370002999999997</v>
      </c>
      <c r="D202" s="61">
        <f>(Table7[[#This Row],[S&amp;P]]-C190)/C190</f>
        <v>0.13516948579790303</v>
      </c>
      <c r="F202" s="3"/>
      <c r="K202" s="2"/>
    </row>
    <row r="203" spans="1:11" x14ac:dyDescent="0.2">
      <c r="A203" s="54">
        <v>23529</v>
      </c>
      <c r="B203" s="55">
        <f>VLOOKUP(Table7[[#This Row],[Date]],'DB Details'!$A:$L,12)</f>
        <v>60.1</v>
      </c>
      <c r="C203" s="56">
        <v>81.690002000000007</v>
      </c>
      <c r="D203" s="61">
        <f>(Table7[[#This Row],[S&amp;P]]-C191)/C191</f>
        <v>0.17759836337328702</v>
      </c>
      <c r="F203" s="3"/>
      <c r="K203" s="2"/>
    </row>
    <row r="204" spans="1:11" x14ac:dyDescent="0.2">
      <c r="A204" s="54">
        <v>23559</v>
      </c>
      <c r="B204" s="55">
        <f>VLOOKUP(Table7[[#This Row],[Date]],'DB Details'!$A:$L,12)</f>
        <v>62.9</v>
      </c>
      <c r="C204" s="56">
        <v>83.18</v>
      </c>
      <c r="D204" s="61">
        <f>(Table7[[#This Row],[S&amp;P]]-C192)/C192</f>
        <v>0.2032403241678139</v>
      </c>
      <c r="F204" s="3"/>
      <c r="K204" s="2"/>
    </row>
    <row r="205" spans="1:11" x14ac:dyDescent="0.2">
      <c r="A205" s="54">
        <v>23590</v>
      </c>
      <c r="B205" s="55">
        <f>VLOOKUP(Table7[[#This Row],[Date]],'DB Details'!$A:$L,12)</f>
        <v>63.3</v>
      </c>
      <c r="C205" s="56">
        <v>81.830001999999993</v>
      </c>
      <c r="D205" s="61">
        <f>(Table7[[#This Row],[S&amp;P]]-C193)/C193</f>
        <v>0.12868968275862058</v>
      </c>
      <c r="F205" s="3"/>
      <c r="K205" s="2"/>
    </row>
    <row r="206" spans="1:11" x14ac:dyDescent="0.2">
      <c r="A206" s="54">
        <v>23621</v>
      </c>
      <c r="B206" s="55">
        <f>VLOOKUP(Table7[[#This Row],[Date]],'DB Details'!$A:$L,12)</f>
        <v>63.3</v>
      </c>
      <c r="C206" s="56">
        <v>84.18</v>
      </c>
      <c r="D206" s="61">
        <f>(Table7[[#This Row],[S&amp;P]]-C194)/C194</f>
        <v>0.17405862652964979</v>
      </c>
      <c r="F206" s="3"/>
      <c r="K206" s="2"/>
    </row>
    <row r="207" spans="1:11" x14ac:dyDescent="0.2">
      <c r="A207" s="54">
        <v>23651</v>
      </c>
      <c r="B207" s="55">
        <f>VLOOKUP(Table7[[#This Row],[Date]],'DB Details'!$A:$L,12)</f>
        <v>60.7</v>
      </c>
      <c r="C207" s="56">
        <v>84.860000999999997</v>
      </c>
      <c r="D207" s="61">
        <f>(Table7[[#This Row],[S&amp;P]]-C195)/C195</f>
        <v>0.14660179309277679</v>
      </c>
      <c r="F207" s="3"/>
      <c r="K207" s="2"/>
    </row>
    <row r="208" spans="1:11" x14ac:dyDescent="0.2">
      <c r="A208" s="54">
        <v>23682</v>
      </c>
      <c r="B208" s="55">
        <f>VLOOKUP(Table7[[#This Row],[Date]],'DB Details'!$A:$L,12)</f>
        <v>61.8</v>
      </c>
      <c r="C208" s="56">
        <v>84.419998000000007</v>
      </c>
      <c r="D208" s="61">
        <f>(Table7[[#This Row],[S&amp;P]]-C196)/C196</f>
        <v>0.15280615241815587</v>
      </c>
      <c r="F208" s="3"/>
      <c r="K208" s="2"/>
    </row>
    <row r="209" spans="1:11" x14ac:dyDescent="0.2">
      <c r="A209" s="54">
        <v>23712</v>
      </c>
      <c r="B209" s="55">
        <f>VLOOKUP(Table7[[#This Row],[Date]],'DB Details'!$A:$L,12)</f>
        <v>62.4</v>
      </c>
      <c r="C209" s="56">
        <v>84.75</v>
      </c>
      <c r="D209" s="61">
        <f>(Table7[[#This Row],[S&amp;P]]-C197)/C197</f>
        <v>0.12969879217670452</v>
      </c>
      <c r="F209" s="3"/>
      <c r="K209" s="2"/>
    </row>
    <row r="210" spans="1:11" x14ac:dyDescent="0.2">
      <c r="A210" s="54">
        <v>23743</v>
      </c>
      <c r="B210" s="55">
        <f>VLOOKUP(Table7[[#This Row],[Date]],'DB Details'!$A:$L,12)</f>
        <v>61</v>
      </c>
      <c r="C210" s="56">
        <v>87.559997999999993</v>
      </c>
      <c r="D210" s="61">
        <f>(Table7[[#This Row],[S&amp;P]]-C198)/C198</f>
        <v>0.13655239957746093</v>
      </c>
      <c r="F210" s="3"/>
      <c r="K210" s="2"/>
    </row>
    <row r="211" spans="1:11" x14ac:dyDescent="0.2">
      <c r="A211" s="54">
        <v>23774</v>
      </c>
      <c r="B211" s="55">
        <f>VLOOKUP(Table7[[#This Row],[Date]],'DB Details'!$A:$L,12)</f>
        <v>62.1</v>
      </c>
      <c r="C211" s="56">
        <v>87.43</v>
      </c>
      <c r="D211" s="61">
        <f>(Table7[[#This Row],[S&amp;P]]-C199)/C199</f>
        <v>0.1237788769751076</v>
      </c>
      <c r="F211" s="3"/>
      <c r="K211" s="2"/>
    </row>
    <row r="212" spans="1:11" x14ac:dyDescent="0.2">
      <c r="A212" s="54">
        <v>23802</v>
      </c>
      <c r="B212" s="55">
        <f>VLOOKUP(Table7[[#This Row],[Date]],'DB Details'!$A:$L,12)</f>
        <v>64.900000000000006</v>
      </c>
      <c r="C212" s="56">
        <v>86.160004000000001</v>
      </c>
      <c r="D212" s="61">
        <f>(Table7[[#This Row],[S&amp;P]]-C200)/C200</f>
        <v>9.0909100117405731E-2</v>
      </c>
      <c r="F212" s="3"/>
      <c r="K212" s="2"/>
    </row>
    <row r="213" spans="1:11" x14ac:dyDescent="0.2">
      <c r="A213" s="54">
        <v>23833</v>
      </c>
      <c r="B213" s="55">
        <f>VLOOKUP(Table7[[#This Row],[Date]],'DB Details'!$A:$L,12)</f>
        <v>62</v>
      </c>
      <c r="C213" s="56">
        <v>89.110000999999997</v>
      </c>
      <c r="D213" s="61">
        <f>(Table7[[#This Row],[S&amp;P]]-C201)/C201</f>
        <v>0.12144477877478958</v>
      </c>
      <c r="F213" s="3"/>
      <c r="K213" s="2"/>
    </row>
    <row r="214" spans="1:11" x14ac:dyDescent="0.2">
      <c r="A214" s="54">
        <v>23863</v>
      </c>
      <c r="B214" s="55">
        <f>VLOOKUP(Table7[[#This Row],[Date]],'DB Details'!$A:$L,12)</f>
        <v>61.3</v>
      </c>
      <c r="C214" s="56">
        <v>88.419998000000007</v>
      </c>
      <c r="D214" s="61">
        <f>(Table7[[#This Row],[S&amp;P]]-C202)/C202</f>
        <v>0.10016168594643464</v>
      </c>
      <c r="F214" s="3"/>
      <c r="K214" s="2"/>
    </row>
    <row r="215" spans="1:11" x14ac:dyDescent="0.2">
      <c r="A215" s="54">
        <v>23894</v>
      </c>
      <c r="B215" s="55">
        <f>VLOOKUP(Table7[[#This Row],[Date]],'DB Details'!$A:$L,12)</f>
        <v>58.7</v>
      </c>
      <c r="C215" s="56">
        <v>84.120002999999997</v>
      </c>
      <c r="D215" s="61">
        <f>(Table7[[#This Row],[S&amp;P]]-C203)/C203</f>
        <v>2.9746614524504354E-2</v>
      </c>
      <c r="F215" s="3"/>
      <c r="K215" s="2"/>
    </row>
    <row r="216" spans="1:11" x14ac:dyDescent="0.2">
      <c r="A216" s="54">
        <v>23924</v>
      </c>
      <c r="B216" s="55">
        <f>VLOOKUP(Table7[[#This Row],[Date]],'DB Details'!$A:$L,12)</f>
        <v>58.1</v>
      </c>
      <c r="C216" s="56">
        <v>85.25</v>
      </c>
      <c r="D216" s="61">
        <f>(Table7[[#This Row],[S&amp;P]]-C204)/C204</f>
        <v>2.4885789853330044E-2</v>
      </c>
      <c r="F216" s="3"/>
      <c r="K216" s="2"/>
    </row>
    <row r="217" spans="1:11" x14ac:dyDescent="0.2">
      <c r="A217" s="54">
        <v>23955</v>
      </c>
      <c r="B217" s="55">
        <f>VLOOKUP(Table7[[#This Row],[Date]],'DB Details'!$A:$L,12)</f>
        <v>58.1</v>
      </c>
      <c r="C217" s="56">
        <v>87.169998000000007</v>
      </c>
      <c r="D217" s="61">
        <f>(Table7[[#This Row],[S&amp;P]]-C205)/C205</f>
        <v>6.5257190144025826E-2</v>
      </c>
      <c r="F217" s="3"/>
      <c r="K217" s="2"/>
    </row>
    <row r="218" spans="1:11" x14ac:dyDescent="0.2">
      <c r="A218" s="54">
        <v>23986</v>
      </c>
      <c r="B218" s="55">
        <f>VLOOKUP(Table7[[#This Row],[Date]],'DB Details'!$A:$L,12)</f>
        <v>61</v>
      </c>
      <c r="C218" s="56">
        <v>89.959998999999996</v>
      </c>
      <c r="D218" s="61">
        <f>(Table7[[#This Row],[S&amp;P]]-C206)/C206</f>
        <v>6.8662378237110827E-2</v>
      </c>
      <c r="F218" s="3"/>
      <c r="K218" s="2"/>
    </row>
    <row r="219" spans="1:11" x14ac:dyDescent="0.2">
      <c r="A219" s="54">
        <v>24016</v>
      </c>
      <c r="B219" s="55">
        <f>VLOOKUP(Table7[[#This Row],[Date]],'DB Details'!$A:$L,12)</f>
        <v>58.6</v>
      </c>
      <c r="C219" s="56">
        <v>92.419998000000007</v>
      </c>
      <c r="D219" s="61">
        <f>(Table7[[#This Row],[S&amp;P]]-C207)/C207</f>
        <v>8.9087873095830036E-2</v>
      </c>
      <c r="F219" s="3"/>
      <c r="K219" s="2"/>
    </row>
    <row r="220" spans="1:11" x14ac:dyDescent="0.2">
      <c r="A220" s="54">
        <v>24047</v>
      </c>
      <c r="B220" s="55">
        <f>VLOOKUP(Table7[[#This Row],[Date]],'DB Details'!$A:$L,12)</f>
        <v>59.4</v>
      </c>
      <c r="C220" s="56">
        <v>91.610000999999997</v>
      </c>
      <c r="D220" s="61">
        <f>(Table7[[#This Row],[S&amp;P]]-C208)/C208</f>
        <v>8.5169428693897736E-2</v>
      </c>
      <c r="F220" s="3"/>
      <c r="K220" s="2"/>
    </row>
    <row r="221" spans="1:11" x14ac:dyDescent="0.2">
      <c r="A221" s="54">
        <v>24077</v>
      </c>
      <c r="B221" s="55">
        <f>VLOOKUP(Table7[[#This Row],[Date]],'DB Details'!$A:$L,12)</f>
        <v>62.8</v>
      </c>
      <c r="C221" s="56">
        <v>92.43</v>
      </c>
      <c r="D221" s="61">
        <f>(Table7[[#This Row],[S&amp;P]]-C209)/C209</f>
        <v>9.0619469026548757E-2</v>
      </c>
      <c r="F221" s="3"/>
      <c r="K221" s="2"/>
    </row>
    <row r="222" spans="1:11" x14ac:dyDescent="0.2">
      <c r="A222" s="54">
        <v>24108</v>
      </c>
      <c r="B222" s="55">
        <f>VLOOKUP(Table7[[#This Row],[Date]],'DB Details'!$A:$L,12)</f>
        <v>65.8</v>
      </c>
      <c r="C222" s="56">
        <v>92.879997000000003</v>
      </c>
      <c r="D222" s="61">
        <f>(Table7[[#This Row],[S&amp;P]]-C210)/C210</f>
        <v>6.0758327107316865E-2</v>
      </c>
      <c r="F222" s="3"/>
      <c r="K222" s="2"/>
    </row>
    <row r="223" spans="1:11" x14ac:dyDescent="0.2">
      <c r="A223" s="54">
        <v>24139</v>
      </c>
      <c r="B223" s="55">
        <f>VLOOKUP(Table7[[#This Row],[Date]],'DB Details'!$A:$L,12)</f>
        <v>65.5</v>
      </c>
      <c r="C223" s="56">
        <v>91.220000999999996</v>
      </c>
      <c r="D223" s="61">
        <f>(Table7[[#This Row],[S&amp;P]]-C211)/C211</f>
        <v>4.3348976323916155E-2</v>
      </c>
      <c r="F223" s="3"/>
      <c r="K223" s="2"/>
    </row>
    <row r="224" spans="1:11" x14ac:dyDescent="0.2">
      <c r="A224" s="54">
        <v>24167</v>
      </c>
      <c r="B224" s="55">
        <f>VLOOKUP(Table7[[#This Row],[Date]],'DB Details'!$A:$L,12)</f>
        <v>65.7</v>
      </c>
      <c r="C224" s="56">
        <v>89.230002999999996</v>
      </c>
      <c r="D224" s="61">
        <f>(Table7[[#This Row],[S&amp;P]]-C212)/C212</f>
        <v>3.5631370212099757E-2</v>
      </c>
      <c r="F224" s="3"/>
      <c r="K224" s="2"/>
    </row>
    <row r="225" spans="1:11" x14ac:dyDescent="0.2">
      <c r="A225" s="54">
        <v>24198</v>
      </c>
      <c r="B225" s="55">
        <f>VLOOKUP(Table7[[#This Row],[Date]],'DB Details'!$A:$L,12)</f>
        <v>64.2</v>
      </c>
      <c r="C225" s="56">
        <v>91.059997999999993</v>
      </c>
      <c r="D225" s="61">
        <f>(Table7[[#This Row],[S&amp;P]]-C213)/C213</f>
        <v>2.1883031961810843E-2</v>
      </c>
      <c r="F225" s="3"/>
      <c r="K225" s="2"/>
    </row>
    <row r="226" spans="1:11" x14ac:dyDescent="0.2">
      <c r="A226" s="54">
        <v>24228</v>
      </c>
      <c r="B226" s="55">
        <f>VLOOKUP(Table7[[#This Row],[Date]],'DB Details'!$A:$L,12)</f>
        <v>57.7</v>
      </c>
      <c r="C226" s="56">
        <v>86.129997000000003</v>
      </c>
      <c r="D226" s="61">
        <f>(Table7[[#This Row],[S&amp;P]]-C214)/C214</f>
        <v>-2.5899129742120143E-2</v>
      </c>
      <c r="F226" s="3"/>
      <c r="K226" s="2"/>
    </row>
    <row r="227" spans="1:11" x14ac:dyDescent="0.2">
      <c r="A227" s="54">
        <v>24259</v>
      </c>
      <c r="B227" s="55">
        <f>VLOOKUP(Table7[[#This Row],[Date]],'DB Details'!$A:$L,12)</f>
        <v>59</v>
      </c>
      <c r="C227" s="56">
        <v>84.739998</v>
      </c>
      <c r="D227" s="61">
        <f>(Table7[[#This Row],[S&amp;P]]-C215)/C215</f>
        <v>7.370363503196772E-3</v>
      </c>
      <c r="F227" s="3"/>
      <c r="K227" s="2"/>
    </row>
    <row r="228" spans="1:11" x14ac:dyDescent="0.2">
      <c r="A228" s="54">
        <v>24289</v>
      </c>
      <c r="B228" s="55">
        <f>VLOOKUP(Table7[[#This Row],[Date]],'DB Details'!$A:$L,12)</f>
        <v>60.3</v>
      </c>
      <c r="C228" s="56">
        <v>83.599997999999999</v>
      </c>
      <c r="D228" s="61">
        <f>(Table7[[#This Row],[S&amp;P]]-C216)/C216</f>
        <v>-1.9354862170087982E-2</v>
      </c>
      <c r="F228" s="3"/>
      <c r="K228" s="2"/>
    </row>
    <row r="229" spans="1:11" x14ac:dyDescent="0.2">
      <c r="A229" s="54">
        <v>24320</v>
      </c>
      <c r="B229" s="55">
        <f>VLOOKUP(Table7[[#This Row],[Date]],'DB Details'!$A:$L,12)</f>
        <v>58.5</v>
      </c>
      <c r="C229" s="56">
        <v>77.099997999999999</v>
      </c>
      <c r="D229" s="61">
        <f>(Table7[[#This Row],[S&amp;P]]-C217)/C217</f>
        <v>-0.11552139762582084</v>
      </c>
      <c r="F229" s="3"/>
      <c r="K229" s="2"/>
    </row>
    <row r="230" spans="1:11" x14ac:dyDescent="0.2">
      <c r="A230" s="54">
        <v>24351</v>
      </c>
      <c r="B230" s="55">
        <f>VLOOKUP(Table7[[#This Row],[Date]],'DB Details'!$A:$L,12)</f>
        <v>58.7</v>
      </c>
      <c r="C230" s="56">
        <v>76.559997999999993</v>
      </c>
      <c r="D230" s="61">
        <f>(Table7[[#This Row],[S&amp;P]]-C218)/C218</f>
        <v>-0.14895510392346717</v>
      </c>
      <c r="F230" s="3"/>
      <c r="K230" s="2"/>
    </row>
    <row r="231" spans="1:11" x14ac:dyDescent="0.2">
      <c r="A231" s="54">
        <v>24381</v>
      </c>
      <c r="B231" s="55">
        <f>VLOOKUP(Table7[[#This Row],[Date]],'DB Details'!$A:$L,12)</f>
        <v>57.2</v>
      </c>
      <c r="C231" s="56">
        <v>80.199996999999996</v>
      </c>
      <c r="D231" s="61">
        <f>(Table7[[#This Row],[S&amp;P]]-C219)/C219</f>
        <v>-0.13222247635192558</v>
      </c>
      <c r="F231" s="3"/>
      <c r="K231" s="2"/>
    </row>
    <row r="232" spans="1:11" x14ac:dyDescent="0.2">
      <c r="A232" s="54">
        <v>24412</v>
      </c>
      <c r="B232" s="55">
        <f>VLOOKUP(Table7[[#This Row],[Date]],'DB Details'!$A:$L,12)</f>
        <v>53.7</v>
      </c>
      <c r="C232" s="56">
        <v>80.449996999999996</v>
      </c>
      <c r="D232" s="61">
        <f>(Table7[[#This Row],[S&amp;P]]-C220)/C220</f>
        <v>-0.12182080425913325</v>
      </c>
      <c r="F232" s="3"/>
      <c r="K232" s="2"/>
    </row>
    <row r="233" spans="1:11" x14ac:dyDescent="0.2">
      <c r="A233" s="54">
        <v>24442</v>
      </c>
      <c r="B233" s="55">
        <f>VLOOKUP(Table7[[#This Row],[Date]],'DB Details'!$A:$L,12)</f>
        <v>52.4</v>
      </c>
      <c r="C233" s="56">
        <v>80.330001999999993</v>
      </c>
      <c r="D233" s="61">
        <f>(Table7[[#This Row],[S&amp;P]]-C221)/C221</f>
        <v>-0.13090985610732461</v>
      </c>
      <c r="F233" s="3"/>
      <c r="K233" s="2"/>
    </row>
    <row r="234" spans="1:11" x14ac:dyDescent="0.2">
      <c r="A234" s="54">
        <v>24473</v>
      </c>
      <c r="B234" s="55">
        <f>VLOOKUP(Table7[[#This Row],[Date]],'DB Details'!$A:$L,12)</f>
        <v>49.1</v>
      </c>
      <c r="C234" s="56">
        <v>86.610000999999997</v>
      </c>
      <c r="D234" s="61">
        <f>(Table7[[#This Row],[S&amp;P]]-C222)/C222</f>
        <v>-6.7506419062438233E-2</v>
      </c>
      <c r="F234" s="3"/>
      <c r="K234" s="2"/>
    </row>
    <row r="235" spans="1:11" x14ac:dyDescent="0.2">
      <c r="A235" s="54">
        <v>24504</v>
      </c>
      <c r="B235" s="55">
        <f>VLOOKUP(Table7[[#This Row],[Date]],'DB Details'!$A:$L,12)</f>
        <v>47.6</v>
      </c>
      <c r="C235" s="56">
        <v>86.779999000000004</v>
      </c>
      <c r="D235" s="61">
        <f>(Table7[[#This Row],[S&amp;P]]-C223)/C223</f>
        <v>-4.8673557896584466E-2</v>
      </c>
      <c r="F235" s="3"/>
      <c r="K235" s="2"/>
    </row>
    <row r="236" spans="1:11" x14ac:dyDescent="0.2">
      <c r="A236" s="54">
        <v>24532</v>
      </c>
      <c r="B236" s="55">
        <f>VLOOKUP(Table7[[#This Row],[Date]],'DB Details'!$A:$L,12)</f>
        <v>45.3</v>
      </c>
      <c r="C236" s="56">
        <v>90.199996999999996</v>
      </c>
      <c r="D236" s="61">
        <f>(Table7[[#This Row],[S&amp;P]]-C224)/C224</f>
        <v>1.087071576137905E-2</v>
      </c>
      <c r="F236" s="3"/>
      <c r="K236" s="2"/>
    </row>
    <row r="237" spans="1:11" x14ac:dyDescent="0.2">
      <c r="A237" s="54">
        <v>24563</v>
      </c>
      <c r="B237" s="55">
        <f>VLOOKUP(Table7[[#This Row],[Date]],'DB Details'!$A:$L,12)</f>
        <v>42.8</v>
      </c>
      <c r="C237" s="56">
        <v>94.010002</v>
      </c>
      <c r="D237" s="61">
        <f>(Table7[[#This Row],[S&amp;P]]-C225)/C225</f>
        <v>3.2396266909647933E-2</v>
      </c>
      <c r="F237" s="3"/>
      <c r="K237" s="2"/>
    </row>
    <row r="238" spans="1:11" x14ac:dyDescent="0.2">
      <c r="A238" s="54">
        <v>24593</v>
      </c>
      <c r="B238" s="55">
        <f>VLOOKUP(Table7[[#This Row],[Date]],'DB Details'!$A:$L,12)</f>
        <v>44.5</v>
      </c>
      <c r="C238" s="56">
        <v>89.080001999999993</v>
      </c>
      <c r="D238" s="61">
        <f>(Table7[[#This Row],[S&amp;P]]-C226)/C226</f>
        <v>3.4250610736698273E-2</v>
      </c>
      <c r="F238" s="3"/>
      <c r="K238" s="2"/>
    </row>
    <row r="239" spans="1:11" x14ac:dyDescent="0.2">
      <c r="A239" s="54">
        <v>24624</v>
      </c>
      <c r="B239" s="55">
        <f>VLOOKUP(Table7[[#This Row],[Date]],'DB Details'!$A:$L,12)</f>
        <v>46.8</v>
      </c>
      <c r="C239" s="56">
        <v>90.639999000000003</v>
      </c>
      <c r="D239" s="61">
        <f>(Table7[[#This Row],[S&amp;P]]-C227)/C227</f>
        <v>6.9624747926003053E-2</v>
      </c>
      <c r="F239" s="3"/>
      <c r="K239" s="2"/>
    </row>
    <row r="240" spans="1:11" x14ac:dyDescent="0.2">
      <c r="A240" s="54">
        <v>24654</v>
      </c>
      <c r="B240" s="55">
        <f>VLOOKUP(Table7[[#This Row],[Date]],'DB Details'!$A:$L,12)</f>
        <v>49.5</v>
      </c>
      <c r="C240" s="56">
        <v>94.75</v>
      </c>
      <c r="D240" s="61">
        <f>(Table7[[#This Row],[S&amp;P]]-C228)/C228</f>
        <v>0.13337323285581898</v>
      </c>
      <c r="F240" s="3"/>
      <c r="K240" s="2"/>
    </row>
    <row r="241" spans="1:11" x14ac:dyDescent="0.2">
      <c r="A241" s="54">
        <v>24685</v>
      </c>
      <c r="B241" s="55">
        <f>VLOOKUP(Table7[[#This Row],[Date]],'DB Details'!$A:$L,12)</f>
        <v>52.2</v>
      </c>
      <c r="C241" s="56">
        <v>93.639999000000003</v>
      </c>
      <c r="D241" s="61">
        <f>(Table7[[#This Row],[S&amp;P]]-C229)/C229</f>
        <v>0.21452660738071619</v>
      </c>
      <c r="F241" s="3"/>
      <c r="K241" s="2"/>
    </row>
    <row r="242" spans="1:11" x14ac:dyDescent="0.2">
      <c r="A242" s="54">
        <v>24716</v>
      </c>
      <c r="B242" s="55">
        <f>VLOOKUP(Table7[[#This Row],[Date]],'DB Details'!$A:$L,12)</f>
        <v>54.9</v>
      </c>
      <c r="C242" s="56">
        <v>96.709998999999996</v>
      </c>
      <c r="D242" s="61">
        <f>(Table7[[#This Row],[S&amp;P]]-C230)/C230</f>
        <v>0.26319228743971501</v>
      </c>
      <c r="F242" s="3"/>
      <c r="K242" s="2"/>
    </row>
    <row r="243" spans="1:11" x14ac:dyDescent="0.2">
      <c r="A243" s="54">
        <v>24746</v>
      </c>
      <c r="B243" s="55">
        <f>VLOOKUP(Table7[[#This Row],[Date]],'DB Details'!$A:$L,12)</f>
        <v>54.1</v>
      </c>
      <c r="C243" s="56">
        <v>93.300003000000004</v>
      </c>
      <c r="D243" s="61">
        <f>(Table7[[#This Row],[S&amp;P]]-C231)/C231</f>
        <v>0.16334172680829412</v>
      </c>
      <c r="F243" s="3"/>
      <c r="K243" s="2"/>
    </row>
    <row r="244" spans="1:11" x14ac:dyDescent="0.2">
      <c r="A244" s="54">
        <v>24777</v>
      </c>
      <c r="B244" s="55">
        <f>VLOOKUP(Table7[[#This Row],[Date]],'DB Details'!$A:$L,12)</f>
        <v>54.2</v>
      </c>
      <c r="C244" s="56">
        <v>94</v>
      </c>
      <c r="D244" s="61">
        <f>(Table7[[#This Row],[S&amp;P]]-C232)/C232</f>
        <v>0.16842763835031596</v>
      </c>
      <c r="F244" s="3"/>
      <c r="K244" s="2"/>
    </row>
    <row r="245" spans="1:11" x14ac:dyDescent="0.2">
      <c r="A245" s="54">
        <v>24807</v>
      </c>
      <c r="B245" s="55">
        <f>VLOOKUP(Table7[[#This Row],[Date]],'DB Details'!$A:$L,12)</f>
        <v>55.6</v>
      </c>
      <c r="C245" s="56">
        <v>96.470000999999996</v>
      </c>
      <c r="D245" s="61">
        <f>(Table7[[#This Row],[S&amp;P]]-C233)/C233</f>
        <v>0.20092118259875064</v>
      </c>
      <c r="F245" s="3"/>
      <c r="K245" s="2"/>
    </row>
    <row r="246" spans="1:11" x14ac:dyDescent="0.2">
      <c r="A246" s="54">
        <v>24838</v>
      </c>
      <c r="B246" s="55">
        <f>VLOOKUP(Table7[[#This Row],[Date]],'DB Details'!$A:$L,12)</f>
        <v>56.6</v>
      </c>
      <c r="C246" s="56">
        <v>92.239998</v>
      </c>
      <c r="D246" s="61">
        <f>(Table7[[#This Row],[S&amp;P]]-C234)/C234</f>
        <v>6.5004005715229157E-2</v>
      </c>
      <c r="F246" s="3"/>
      <c r="K246" s="2"/>
    </row>
    <row r="247" spans="1:11" x14ac:dyDescent="0.2">
      <c r="A247" s="54">
        <v>24869</v>
      </c>
      <c r="B247" s="55">
        <f>VLOOKUP(Table7[[#This Row],[Date]],'DB Details'!$A:$L,12)</f>
        <v>55</v>
      </c>
      <c r="C247" s="56">
        <v>89.360000999999997</v>
      </c>
      <c r="D247" s="61">
        <f>(Table7[[#This Row],[S&amp;P]]-C235)/C235</f>
        <v>2.9730376005189782E-2</v>
      </c>
      <c r="F247" s="3"/>
      <c r="K247" s="2"/>
    </row>
    <row r="248" spans="1:11" x14ac:dyDescent="0.2">
      <c r="A248" s="54">
        <v>24898</v>
      </c>
      <c r="B248" s="55">
        <f>VLOOKUP(Table7[[#This Row],[Date]],'DB Details'!$A:$L,12)</f>
        <v>53.8</v>
      </c>
      <c r="C248" s="56">
        <v>90.199996999999996</v>
      </c>
      <c r="D248" s="61">
        <f>(Table7[[#This Row],[S&amp;P]]-C236)/C236</f>
        <v>0</v>
      </c>
      <c r="F248" s="3"/>
      <c r="K248" s="2"/>
    </row>
    <row r="249" spans="1:11" x14ac:dyDescent="0.2">
      <c r="A249" s="54">
        <v>24929</v>
      </c>
      <c r="B249" s="55">
        <f>VLOOKUP(Table7[[#This Row],[Date]],'DB Details'!$A:$L,12)</f>
        <v>58</v>
      </c>
      <c r="C249" s="56">
        <v>97.459998999999996</v>
      </c>
      <c r="D249" s="61">
        <f>(Table7[[#This Row],[S&amp;P]]-C237)/C237</f>
        <v>3.6698190901006428E-2</v>
      </c>
      <c r="F249" s="3"/>
      <c r="K249" s="2"/>
    </row>
    <row r="250" spans="1:11" x14ac:dyDescent="0.2">
      <c r="A250" s="54">
        <v>24959</v>
      </c>
      <c r="B250" s="55">
        <f>VLOOKUP(Table7[[#This Row],[Date]],'DB Details'!$A:$L,12)</f>
        <v>55.3</v>
      </c>
      <c r="C250" s="56">
        <v>98.68</v>
      </c>
      <c r="D250" s="61">
        <f>(Table7[[#This Row],[S&amp;P]]-C238)/C238</f>
        <v>0.10776827328764557</v>
      </c>
      <c r="F250" s="3"/>
      <c r="K250" s="2"/>
    </row>
    <row r="251" spans="1:11" x14ac:dyDescent="0.2">
      <c r="A251" s="54">
        <v>24990</v>
      </c>
      <c r="B251" s="55">
        <f>VLOOKUP(Table7[[#This Row],[Date]],'DB Details'!$A:$L,12)</f>
        <v>53.5</v>
      </c>
      <c r="C251" s="56">
        <v>99.580001999999993</v>
      </c>
      <c r="D251" s="61">
        <f>(Table7[[#This Row],[S&amp;P]]-C239)/C239</f>
        <v>9.8631984759840849E-2</v>
      </c>
      <c r="F251" s="3"/>
      <c r="K251" s="2"/>
    </row>
    <row r="252" spans="1:11" x14ac:dyDescent="0.2">
      <c r="A252" s="54">
        <v>25020</v>
      </c>
      <c r="B252" s="55">
        <f>VLOOKUP(Table7[[#This Row],[Date]],'DB Details'!$A:$L,12)</f>
        <v>54.1</v>
      </c>
      <c r="C252" s="56">
        <v>97.739998</v>
      </c>
      <c r="D252" s="61">
        <f>(Table7[[#This Row],[S&amp;P]]-C240)/C240</f>
        <v>3.1556707124010555E-2</v>
      </c>
      <c r="F252" s="3"/>
      <c r="K252" s="2"/>
    </row>
    <row r="253" spans="1:11" x14ac:dyDescent="0.2">
      <c r="A253" s="54">
        <v>25051</v>
      </c>
      <c r="B253" s="55">
        <f>VLOOKUP(Table7[[#This Row],[Date]],'DB Details'!$A:$L,12)</f>
        <v>52.7</v>
      </c>
      <c r="C253" s="56">
        <v>98.860000999999997</v>
      </c>
      <c r="D253" s="61">
        <f>(Table7[[#This Row],[S&amp;P]]-C241)/C241</f>
        <v>5.5745429899032715E-2</v>
      </c>
      <c r="F253" s="3"/>
      <c r="K253" s="2"/>
    </row>
    <row r="254" spans="1:11" x14ac:dyDescent="0.2">
      <c r="A254" s="54">
        <v>25082</v>
      </c>
      <c r="B254" s="55">
        <f>VLOOKUP(Table7[[#This Row],[Date]],'DB Details'!$A:$L,12)</f>
        <v>51.8</v>
      </c>
      <c r="C254" s="56">
        <v>102.66999800000001</v>
      </c>
      <c r="D254" s="61">
        <f>(Table7[[#This Row],[S&amp;P]]-C242)/C242</f>
        <v>6.162753656940903E-2</v>
      </c>
      <c r="F254" s="3"/>
      <c r="K254" s="2"/>
    </row>
    <row r="255" spans="1:11" x14ac:dyDescent="0.2">
      <c r="A255" s="54">
        <v>25112</v>
      </c>
      <c r="B255" s="55">
        <f>VLOOKUP(Table7[[#This Row],[Date]],'DB Details'!$A:$L,12)</f>
        <v>55.8</v>
      </c>
      <c r="C255" s="56">
        <v>103.410004</v>
      </c>
      <c r="D255" s="61">
        <f>(Table7[[#This Row],[S&amp;P]]-C243)/C243</f>
        <v>0.10836013585122818</v>
      </c>
      <c r="F255" s="3"/>
      <c r="K255" s="2"/>
    </row>
    <row r="256" spans="1:11" x14ac:dyDescent="0.2">
      <c r="A256" s="54">
        <v>25143</v>
      </c>
      <c r="B256" s="55">
        <f>VLOOKUP(Table7[[#This Row],[Date]],'DB Details'!$A:$L,12)</f>
        <v>58.1</v>
      </c>
      <c r="C256" s="56">
        <v>108.370003</v>
      </c>
      <c r="D256" s="61">
        <f>(Table7[[#This Row],[S&amp;P]]-C244)/C244</f>
        <v>0.1528723723404255</v>
      </c>
      <c r="F256" s="3"/>
      <c r="K256" s="2"/>
    </row>
    <row r="257" spans="1:11" x14ac:dyDescent="0.2">
      <c r="A257" s="54">
        <v>25173</v>
      </c>
      <c r="B257" s="55">
        <f>VLOOKUP(Table7[[#This Row],[Date]],'DB Details'!$A:$L,12)</f>
        <v>56.1</v>
      </c>
      <c r="C257" s="56">
        <v>103.860001</v>
      </c>
      <c r="D257" s="61">
        <f>(Table7[[#This Row],[S&amp;P]]-C245)/C245</f>
        <v>7.6604124840840421E-2</v>
      </c>
      <c r="F257" s="3"/>
      <c r="K257" s="2"/>
    </row>
    <row r="258" spans="1:11" x14ac:dyDescent="0.2">
      <c r="A258" s="54">
        <v>25204</v>
      </c>
      <c r="B258" s="55">
        <f>VLOOKUP(Table7[[#This Row],[Date]],'DB Details'!$A:$L,12)</f>
        <v>54.9</v>
      </c>
      <c r="C258" s="56">
        <v>103.010002</v>
      </c>
      <c r="D258" s="61">
        <f>(Table7[[#This Row],[S&amp;P]]-C246)/C246</f>
        <v>0.11676067035474133</v>
      </c>
      <c r="F258" s="3"/>
      <c r="K258" s="2"/>
    </row>
    <row r="259" spans="1:11" x14ac:dyDescent="0.2">
      <c r="A259" s="54">
        <v>25235</v>
      </c>
      <c r="B259" s="55">
        <f>VLOOKUP(Table7[[#This Row],[Date]],'DB Details'!$A:$L,12)</f>
        <v>57</v>
      </c>
      <c r="C259" s="56">
        <v>98.129997000000003</v>
      </c>
      <c r="D259" s="61">
        <f>(Table7[[#This Row],[S&amp;P]]-C247)/C247</f>
        <v>9.8142299707449712E-2</v>
      </c>
      <c r="F259" s="3"/>
      <c r="K259" s="2"/>
    </row>
    <row r="260" spans="1:11" x14ac:dyDescent="0.2">
      <c r="A260" s="54">
        <v>25263</v>
      </c>
      <c r="B260" s="55">
        <f>VLOOKUP(Table7[[#This Row],[Date]],'DB Details'!$A:$L,12)</f>
        <v>57.1</v>
      </c>
      <c r="C260" s="56">
        <v>101.510002</v>
      </c>
      <c r="D260" s="61">
        <f>(Table7[[#This Row],[S&amp;P]]-C248)/C248</f>
        <v>0.12538808621024683</v>
      </c>
      <c r="F260" s="3"/>
      <c r="K260" s="2"/>
    </row>
    <row r="261" spans="1:11" x14ac:dyDescent="0.2">
      <c r="A261" s="54">
        <v>25294</v>
      </c>
      <c r="B261" s="55">
        <f>VLOOKUP(Table7[[#This Row],[Date]],'DB Details'!$A:$L,12)</f>
        <v>55.2</v>
      </c>
      <c r="C261" s="56">
        <v>103.69000200000001</v>
      </c>
      <c r="D261" s="61">
        <f>(Table7[[#This Row],[S&amp;P]]-C249)/C249</f>
        <v>6.3923692426879786E-2</v>
      </c>
      <c r="F261" s="3"/>
      <c r="K261" s="2"/>
    </row>
    <row r="262" spans="1:11" x14ac:dyDescent="0.2">
      <c r="A262" s="54">
        <v>25324</v>
      </c>
      <c r="B262" s="55">
        <f>VLOOKUP(Table7[[#This Row],[Date]],'DB Details'!$A:$L,12)</f>
        <v>56.7</v>
      </c>
      <c r="C262" s="56">
        <v>103.459999</v>
      </c>
      <c r="D262" s="61">
        <f>(Table7[[#This Row],[S&amp;P]]-C250)/C250</f>
        <v>4.8439389947304311E-2</v>
      </c>
      <c r="F262" s="3"/>
      <c r="K262" s="2"/>
    </row>
    <row r="263" spans="1:11" x14ac:dyDescent="0.2">
      <c r="A263" s="54">
        <v>25355</v>
      </c>
      <c r="B263" s="55">
        <f>VLOOKUP(Table7[[#This Row],[Date]],'DB Details'!$A:$L,12)</f>
        <v>55.5</v>
      </c>
      <c r="C263" s="56">
        <v>97.709998999999996</v>
      </c>
      <c r="D263" s="61">
        <f>(Table7[[#This Row],[S&amp;P]]-C251)/C251</f>
        <v>-1.8778901008658314E-2</v>
      </c>
      <c r="F263" s="3"/>
      <c r="K263" s="2"/>
    </row>
    <row r="264" spans="1:11" x14ac:dyDescent="0.2">
      <c r="A264" s="54">
        <v>25385</v>
      </c>
      <c r="B264" s="55">
        <f>VLOOKUP(Table7[[#This Row],[Date]],'DB Details'!$A:$L,12)</f>
        <v>53.1</v>
      </c>
      <c r="C264" s="56">
        <v>91.830001999999993</v>
      </c>
      <c r="D264" s="61">
        <f>(Table7[[#This Row],[S&amp;P]]-C252)/C252</f>
        <v>-6.0466504204348424E-2</v>
      </c>
      <c r="F264" s="3"/>
      <c r="K264" s="2"/>
    </row>
    <row r="265" spans="1:11" x14ac:dyDescent="0.2">
      <c r="A265" s="54">
        <v>25416</v>
      </c>
      <c r="B265" s="55">
        <f>VLOOKUP(Table7[[#This Row],[Date]],'DB Details'!$A:$L,12)</f>
        <v>54.8</v>
      </c>
      <c r="C265" s="56">
        <v>95.510002</v>
      </c>
      <c r="D265" s="61">
        <f>(Table7[[#This Row],[S&amp;P]]-C253)/C253</f>
        <v>-3.3886293405965037E-2</v>
      </c>
      <c r="F265" s="3"/>
      <c r="K265" s="2"/>
    </row>
    <row r="266" spans="1:11" x14ac:dyDescent="0.2">
      <c r="A266" s="54">
        <v>25447</v>
      </c>
      <c r="B266" s="55">
        <f>VLOOKUP(Table7[[#This Row],[Date]],'DB Details'!$A:$L,12)</f>
        <v>54.1</v>
      </c>
      <c r="C266" s="56">
        <v>93.120002999999997</v>
      </c>
      <c r="D266" s="61">
        <f>(Table7[[#This Row],[S&amp;P]]-C254)/C254</f>
        <v>-9.3016413616760843E-2</v>
      </c>
      <c r="F266" s="3"/>
      <c r="K266" s="2"/>
    </row>
    <row r="267" spans="1:11" x14ac:dyDescent="0.2">
      <c r="A267" s="54">
        <v>25477</v>
      </c>
      <c r="B267" s="55">
        <f>VLOOKUP(Table7[[#This Row],[Date]],'DB Details'!$A:$L,12)</f>
        <v>54.6</v>
      </c>
      <c r="C267" s="56">
        <v>97.120002999999997</v>
      </c>
      <c r="D267" s="61">
        <f>(Table7[[#This Row],[S&amp;P]]-C255)/C255</f>
        <v>-6.0825846211165449E-2</v>
      </c>
      <c r="F267" s="3"/>
      <c r="K267" s="2"/>
    </row>
    <row r="268" spans="1:11" x14ac:dyDescent="0.2">
      <c r="A268" s="54">
        <v>25508</v>
      </c>
      <c r="B268" s="55">
        <f>VLOOKUP(Table7[[#This Row],[Date]],'DB Details'!$A:$L,12)</f>
        <v>53.2</v>
      </c>
      <c r="C268" s="56">
        <v>93.809997999999993</v>
      </c>
      <c r="D268" s="61">
        <f>(Table7[[#This Row],[S&amp;P]]-C256)/C256</f>
        <v>-0.13435456857927747</v>
      </c>
      <c r="F268" s="3"/>
      <c r="K268" s="2"/>
    </row>
    <row r="269" spans="1:11" x14ac:dyDescent="0.2">
      <c r="A269" s="54">
        <v>25538</v>
      </c>
      <c r="B269" s="55">
        <f>VLOOKUP(Table7[[#This Row],[Date]],'DB Details'!$A:$L,12)</f>
        <v>52</v>
      </c>
      <c r="C269" s="56">
        <v>92.059997999999993</v>
      </c>
      <c r="D269" s="61">
        <f>(Table7[[#This Row],[S&amp;P]]-C257)/C257</f>
        <v>-0.11361450882327648</v>
      </c>
      <c r="F269" s="3"/>
      <c r="K269" s="2"/>
    </row>
    <row r="270" spans="1:11" x14ac:dyDescent="0.2">
      <c r="A270" s="54">
        <v>25569</v>
      </c>
      <c r="B270" s="55">
        <f>VLOOKUP(Table7[[#This Row],[Date]],'DB Details'!$A:$L,12)</f>
        <v>48.7</v>
      </c>
      <c r="C270" s="56">
        <v>85.019997000000004</v>
      </c>
      <c r="D270" s="61">
        <f>(Table7[[#This Row],[S&amp;P]]-C258)/C258</f>
        <v>-0.17464328366870624</v>
      </c>
      <c r="F270" s="3"/>
      <c r="K270" s="2"/>
    </row>
    <row r="271" spans="1:11" x14ac:dyDescent="0.2">
      <c r="A271" s="54">
        <v>25600</v>
      </c>
      <c r="B271" s="55">
        <f>VLOOKUP(Table7[[#This Row],[Date]],'DB Details'!$A:$L,12)</f>
        <v>47.4</v>
      </c>
      <c r="C271" s="56">
        <v>89.5</v>
      </c>
      <c r="D271" s="61">
        <f>(Table7[[#This Row],[S&amp;P]]-C259)/C259</f>
        <v>-8.7944535451274938E-2</v>
      </c>
      <c r="F271" s="3"/>
      <c r="K271" s="2"/>
    </row>
    <row r="272" spans="1:11" x14ac:dyDescent="0.2">
      <c r="A272" s="54">
        <v>25628</v>
      </c>
      <c r="B272" s="55">
        <f>VLOOKUP(Table7[[#This Row],[Date]],'DB Details'!$A:$L,12)</f>
        <v>46.9</v>
      </c>
      <c r="C272" s="56">
        <v>89.629997000000003</v>
      </c>
      <c r="D272" s="61">
        <f>(Table7[[#This Row],[S&amp;P]]-C260)/C260</f>
        <v>-0.11703285160018022</v>
      </c>
      <c r="F272" s="3"/>
      <c r="K272" s="2"/>
    </row>
    <row r="273" spans="1:11" x14ac:dyDescent="0.2">
      <c r="A273" s="54">
        <v>25659</v>
      </c>
      <c r="B273" s="55">
        <f>VLOOKUP(Table7[[#This Row],[Date]],'DB Details'!$A:$L,12)</f>
        <v>45</v>
      </c>
      <c r="C273" s="56">
        <v>81.519997000000004</v>
      </c>
      <c r="D273" s="61">
        <f>(Table7[[#This Row],[S&amp;P]]-C261)/C261</f>
        <v>-0.21381044047043227</v>
      </c>
      <c r="F273" s="3"/>
      <c r="K273" s="2"/>
    </row>
    <row r="274" spans="1:11" x14ac:dyDescent="0.2">
      <c r="A274" s="54">
        <v>25689</v>
      </c>
      <c r="B274" s="55">
        <f>VLOOKUP(Table7[[#This Row],[Date]],'DB Details'!$A:$L,12)</f>
        <v>47.2</v>
      </c>
      <c r="C274" s="56">
        <v>76.550003000000004</v>
      </c>
      <c r="D274" s="61">
        <f>(Table7[[#This Row],[S&amp;P]]-C262)/C262</f>
        <v>-0.26010048579258149</v>
      </c>
      <c r="F274" s="3"/>
      <c r="K274" s="2"/>
    </row>
    <row r="275" spans="1:11" x14ac:dyDescent="0.2">
      <c r="A275" s="54">
        <v>25720</v>
      </c>
      <c r="B275" s="55">
        <f>VLOOKUP(Table7[[#This Row],[Date]],'DB Details'!$A:$L,12)</f>
        <v>51.1</v>
      </c>
      <c r="C275" s="56">
        <v>72.720000999999996</v>
      </c>
      <c r="D275" s="61">
        <f>(Table7[[#This Row],[S&amp;P]]-C263)/C263</f>
        <v>-0.25575681358875052</v>
      </c>
      <c r="F275" s="3"/>
      <c r="K275" s="2"/>
    </row>
    <row r="276" spans="1:11" x14ac:dyDescent="0.2">
      <c r="A276" s="54">
        <v>25750</v>
      </c>
      <c r="B276" s="55">
        <f>VLOOKUP(Table7[[#This Row],[Date]],'DB Details'!$A:$L,12)</f>
        <v>49.5</v>
      </c>
      <c r="C276" s="56">
        <v>78.050003000000004</v>
      </c>
      <c r="D276" s="61">
        <f>(Table7[[#This Row],[S&amp;P]]-C264)/C264</f>
        <v>-0.1500598791231649</v>
      </c>
      <c r="F276" s="3"/>
      <c r="K276" s="2"/>
    </row>
    <row r="277" spans="1:11" x14ac:dyDescent="0.2">
      <c r="A277" s="54">
        <v>25781</v>
      </c>
      <c r="B277" s="55">
        <f>VLOOKUP(Table7[[#This Row],[Date]],'DB Details'!$A:$L,12)</f>
        <v>47.3</v>
      </c>
      <c r="C277" s="56">
        <v>81.519997000000004</v>
      </c>
      <c r="D277" s="61">
        <f>(Table7[[#This Row],[S&amp;P]]-C265)/C265</f>
        <v>-0.1464768579944119</v>
      </c>
      <c r="F277" s="3"/>
      <c r="K277" s="2"/>
    </row>
    <row r="278" spans="1:11" x14ac:dyDescent="0.2">
      <c r="A278" s="54">
        <v>25812</v>
      </c>
      <c r="B278" s="55">
        <f>VLOOKUP(Table7[[#This Row],[Date]],'DB Details'!$A:$L,12)</f>
        <v>44.1</v>
      </c>
      <c r="C278" s="56">
        <v>84.300003000000004</v>
      </c>
      <c r="D278" s="61">
        <f>(Table7[[#This Row],[S&amp;P]]-C266)/C266</f>
        <v>-9.4716491793927382E-2</v>
      </c>
      <c r="F278" s="3"/>
      <c r="K278" s="2"/>
    </row>
    <row r="279" spans="1:11" x14ac:dyDescent="0.2">
      <c r="A279" s="54">
        <v>25842</v>
      </c>
      <c r="B279" s="55">
        <f>VLOOKUP(Table7[[#This Row],[Date]],'DB Details'!$A:$L,12)</f>
        <v>42.4</v>
      </c>
      <c r="C279" s="56">
        <v>83.25</v>
      </c>
      <c r="D279" s="61">
        <f>(Table7[[#This Row],[S&amp;P]]-C267)/C267</f>
        <v>-0.14281304130519845</v>
      </c>
      <c r="F279" s="3"/>
      <c r="K279" s="2"/>
    </row>
    <row r="280" spans="1:11" x14ac:dyDescent="0.2">
      <c r="A280" s="54">
        <v>25873</v>
      </c>
      <c r="B280" s="55">
        <f>VLOOKUP(Table7[[#This Row],[Date]],'DB Details'!$A:$L,12)</f>
        <v>39.700000000000003</v>
      </c>
      <c r="C280" s="56">
        <v>87.199996999999996</v>
      </c>
      <c r="D280" s="61">
        <f>(Table7[[#This Row],[S&amp;P]]-C268)/C268</f>
        <v>-7.0461583423122948E-2</v>
      </c>
      <c r="F280" s="3"/>
      <c r="K280" s="2"/>
    </row>
    <row r="281" spans="1:11" x14ac:dyDescent="0.2">
      <c r="A281" s="54">
        <v>25903</v>
      </c>
      <c r="B281" s="55">
        <f>VLOOKUP(Table7[[#This Row],[Date]],'DB Details'!$A:$L,12)</f>
        <v>45.4</v>
      </c>
      <c r="C281" s="56">
        <v>92.150002000000001</v>
      </c>
      <c r="D281" s="61">
        <f>(Table7[[#This Row],[S&amp;P]]-C269)/C269</f>
        <v>9.7766676032306154E-4</v>
      </c>
      <c r="F281" s="3"/>
      <c r="K281" s="2"/>
    </row>
    <row r="282" spans="1:11" x14ac:dyDescent="0.2">
      <c r="A282" s="54">
        <v>25934</v>
      </c>
      <c r="B282" s="55">
        <f>VLOOKUP(Table7[[#This Row],[Date]],'DB Details'!$A:$L,12)</f>
        <v>47.9</v>
      </c>
      <c r="C282" s="56">
        <v>95.879997000000003</v>
      </c>
      <c r="D282" s="61">
        <f>(Table7[[#This Row],[S&amp;P]]-C270)/C270</f>
        <v>0.1277346551776519</v>
      </c>
      <c r="F282" s="3"/>
      <c r="K282" s="2"/>
    </row>
    <row r="283" spans="1:11" x14ac:dyDescent="0.2">
      <c r="A283" s="54">
        <v>25965</v>
      </c>
      <c r="B283" s="55">
        <f>VLOOKUP(Table7[[#This Row],[Date]],'DB Details'!$A:$L,12)</f>
        <v>54.8</v>
      </c>
      <c r="C283" s="56">
        <v>96.75</v>
      </c>
      <c r="D283" s="61">
        <f>(Table7[[#This Row],[S&amp;P]]-C271)/C271</f>
        <v>8.1005586592178769E-2</v>
      </c>
      <c r="F283" s="3"/>
      <c r="K283" s="2"/>
    </row>
    <row r="284" spans="1:11" x14ac:dyDescent="0.2">
      <c r="A284" s="54">
        <v>25993</v>
      </c>
      <c r="B284" s="55">
        <f>VLOOKUP(Table7[[#This Row],[Date]],'DB Details'!$A:$L,12)</f>
        <v>51.2</v>
      </c>
      <c r="C284" s="56">
        <v>100.30999799999999</v>
      </c>
      <c r="D284" s="61">
        <f>(Table7[[#This Row],[S&amp;P]]-C272)/C272</f>
        <v>0.11915654755628285</v>
      </c>
      <c r="F284" s="3"/>
      <c r="K284" s="2"/>
    </row>
    <row r="285" spans="1:11" x14ac:dyDescent="0.2">
      <c r="A285" s="54">
        <v>26024</v>
      </c>
      <c r="B285" s="55">
        <f>VLOOKUP(Table7[[#This Row],[Date]],'DB Details'!$A:$L,12)</f>
        <v>54.5</v>
      </c>
      <c r="C285" s="56">
        <v>103.949997</v>
      </c>
      <c r="D285" s="61">
        <f>(Table7[[#This Row],[S&amp;P]]-C273)/C273</f>
        <v>0.27514721326596703</v>
      </c>
      <c r="F285" s="3"/>
      <c r="K285" s="2"/>
    </row>
    <row r="286" spans="1:11" x14ac:dyDescent="0.2">
      <c r="A286" s="54">
        <v>26054</v>
      </c>
      <c r="B286" s="55">
        <f>VLOOKUP(Table7[[#This Row],[Date]],'DB Details'!$A:$L,12)</f>
        <v>54.2</v>
      </c>
      <c r="C286" s="56">
        <v>99.629997000000003</v>
      </c>
      <c r="D286" s="61">
        <f>(Table7[[#This Row],[S&amp;P]]-C274)/C274</f>
        <v>0.30150219589148808</v>
      </c>
      <c r="F286" s="3"/>
      <c r="K286" s="2"/>
    </row>
    <row r="287" spans="1:11" x14ac:dyDescent="0.2">
      <c r="A287" s="54">
        <v>26085</v>
      </c>
      <c r="B287" s="55">
        <f>VLOOKUP(Table7[[#This Row],[Date]],'DB Details'!$A:$L,12)</f>
        <v>53.8</v>
      </c>
      <c r="C287" s="56">
        <v>98.699996999999996</v>
      </c>
      <c r="D287" s="61">
        <f>(Table7[[#This Row],[S&amp;P]]-C275)/C275</f>
        <v>0.35726066615428126</v>
      </c>
      <c r="F287" s="3"/>
      <c r="K287" s="2"/>
    </row>
    <row r="288" spans="1:11" x14ac:dyDescent="0.2">
      <c r="A288" s="54">
        <v>26115</v>
      </c>
      <c r="B288" s="55">
        <f>VLOOKUP(Table7[[#This Row],[Date]],'DB Details'!$A:$L,12)</f>
        <v>54.4</v>
      </c>
      <c r="C288" s="56">
        <v>95.580001999999993</v>
      </c>
      <c r="D288" s="61">
        <f>(Table7[[#This Row],[S&amp;P]]-C276)/C276</f>
        <v>0.22459959418579381</v>
      </c>
      <c r="F288" s="3"/>
      <c r="K288" s="2"/>
    </row>
    <row r="289" spans="1:11" x14ac:dyDescent="0.2">
      <c r="A289" s="54">
        <v>26146</v>
      </c>
      <c r="B289" s="55">
        <f>VLOOKUP(Table7[[#This Row],[Date]],'DB Details'!$A:$L,12)</f>
        <v>53.6</v>
      </c>
      <c r="C289" s="56">
        <v>99.029999000000004</v>
      </c>
      <c r="D289" s="61">
        <f>(Table7[[#This Row],[S&amp;P]]-C277)/C277</f>
        <v>0.21479394804197552</v>
      </c>
      <c r="F289" s="3"/>
      <c r="K289" s="2"/>
    </row>
    <row r="290" spans="1:11" x14ac:dyDescent="0.2">
      <c r="A290" s="54">
        <v>26177</v>
      </c>
      <c r="B290" s="55">
        <f>VLOOKUP(Table7[[#This Row],[Date]],'DB Details'!$A:$L,12)</f>
        <v>55.1</v>
      </c>
      <c r="C290" s="56">
        <v>98.339995999999999</v>
      </c>
      <c r="D290" s="61">
        <f>(Table7[[#This Row],[S&amp;P]]-C278)/C278</f>
        <v>0.16654795374087941</v>
      </c>
      <c r="F290" s="3"/>
      <c r="K290" s="2"/>
    </row>
    <row r="291" spans="1:11" x14ac:dyDescent="0.2">
      <c r="A291" s="54">
        <v>26207</v>
      </c>
      <c r="B291" s="55">
        <f>VLOOKUP(Table7[[#This Row],[Date]],'DB Details'!$A:$L,12)</f>
        <v>55</v>
      </c>
      <c r="C291" s="56">
        <v>94.230002999999996</v>
      </c>
      <c r="D291" s="61">
        <f>(Table7[[#This Row],[S&amp;P]]-C279)/C279</f>
        <v>0.13189192792792789</v>
      </c>
      <c r="F291" s="3"/>
      <c r="K291" s="2"/>
    </row>
    <row r="292" spans="1:11" x14ac:dyDescent="0.2">
      <c r="A292" s="54">
        <v>26238</v>
      </c>
      <c r="B292" s="55">
        <f>VLOOKUP(Table7[[#This Row],[Date]],'DB Details'!$A:$L,12)</f>
        <v>52.3</v>
      </c>
      <c r="C292" s="56">
        <v>93.989998</v>
      </c>
      <c r="D292" s="61">
        <f>(Table7[[#This Row],[S&amp;P]]-C280)/C280</f>
        <v>7.7866986623864265E-2</v>
      </c>
      <c r="F292" s="3"/>
      <c r="K292" s="2"/>
    </row>
    <row r="293" spans="1:11" x14ac:dyDescent="0.2">
      <c r="A293" s="54">
        <v>26268</v>
      </c>
      <c r="B293" s="55">
        <f>VLOOKUP(Table7[[#This Row],[Date]],'DB Details'!$A:$L,12)</f>
        <v>57.6</v>
      </c>
      <c r="C293" s="56">
        <v>102.089996</v>
      </c>
      <c r="D293" s="61">
        <f>(Table7[[#This Row],[S&amp;P]]-C281)/C281</f>
        <v>0.10786753970987432</v>
      </c>
      <c r="F293" s="3"/>
      <c r="K293" s="2"/>
    </row>
    <row r="294" spans="1:11" x14ac:dyDescent="0.2">
      <c r="A294" s="54">
        <v>26299</v>
      </c>
      <c r="B294" s="55">
        <f>VLOOKUP(Table7[[#This Row],[Date]],'DB Details'!$A:$L,12)</f>
        <v>59.6</v>
      </c>
      <c r="C294" s="56">
        <v>103.94000200000001</v>
      </c>
      <c r="D294" s="61">
        <f>(Table7[[#This Row],[S&amp;P]]-C282)/C282</f>
        <v>8.4063467377872403E-2</v>
      </c>
      <c r="F294" s="3"/>
      <c r="K294" s="2"/>
    </row>
    <row r="295" spans="1:11" x14ac:dyDescent="0.2">
      <c r="A295" s="54">
        <v>26330</v>
      </c>
      <c r="B295" s="55">
        <f>VLOOKUP(Table7[[#This Row],[Date]],'DB Details'!$A:$L,12)</f>
        <v>60.6</v>
      </c>
      <c r="C295" s="56">
        <v>106.57</v>
      </c>
      <c r="D295" s="61">
        <f>(Table7[[#This Row],[S&amp;P]]-C283)/C283</f>
        <v>0.10149870801033585</v>
      </c>
      <c r="F295" s="3"/>
      <c r="K295" s="2"/>
    </row>
    <row r="296" spans="1:11" x14ac:dyDescent="0.2">
      <c r="A296" s="54">
        <v>26359</v>
      </c>
      <c r="B296" s="55">
        <f>VLOOKUP(Table7[[#This Row],[Date]],'DB Details'!$A:$L,12)</f>
        <v>59.8</v>
      </c>
      <c r="C296" s="56">
        <v>107.199997</v>
      </c>
      <c r="D296" s="61">
        <f>(Table7[[#This Row],[S&amp;P]]-C284)/C284</f>
        <v>6.8687061483143519E-2</v>
      </c>
      <c r="F296" s="3"/>
      <c r="K296" s="2"/>
    </row>
    <row r="297" spans="1:11" x14ac:dyDescent="0.2">
      <c r="A297" s="54">
        <v>26390</v>
      </c>
      <c r="B297" s="55">
        <f>VLOOKUP(Table7[[#This Row],[Date]],'DB Details'!$A:$L,12)</f>
        <v>59.3</v>
      </c>
      <c r="C297" s="56">
        <v>107.66999800000001</v>
      </c>
      <c r="D297" s="61">
        <f>(Table7[[#This Row],[S&amp;P]]-C285)/C285</f>
        <v>3.5786446439243384E-2</v>
      </c>
      <c r="F297" s="3"/>
      <c r="K297" s="2"/>
    </row>
    <row r="298" spans="1:11" x14ac:dyDescent="0.2">
      <c r="A298" s="54">
        <v>26420</v>
      </c>
      <c r="B298" s="55">
        <f>VLOOKUP(Table7[[#This Row],[Date]],'DB Details'!$A:$L,12)</f>
        <v>61.4</v>
      </c>
      <c r="C298" s="56">
        <v>109.529999</v>
      </c>
      <c r="D298" s="61">
        <f>(Table7[[#This Row],[S&amp;P]]-C286)/C286</f>
        <v>9.936768340964619E-2</v>
      </c>
      <c r="F298" s="3"/>
      <c r="K298" s="2"/>
    </row>
    <row r="299" spans="1:11" x14ac:dyDescent="0.2">
      <c r="A299" s="54">
        <v>26451</v>
      </c>
      <c r="B299" s="55">
        <f>VLOOKUP(Table7[[#This Row],[Date]],'DB Details'!$A:$L,12)</f>
        <v>58.6</v>
      </c>
      <c r="C299" s="56">
        <v>107.139999</v>
      </c>
      <c r="D299" s="61">
        <f>(Table7[[#This Row],[S&amp;P]]-C287)/C287</f>
        <v>8.5511674331661902E-2</v>
      </c>
      <c r="F299" s="3"/>
      <c r="K299" s="2"/>
    </row>
    <row r="300" spans="1:11" x14ac:dyDescent="0.2">
      <c r="A300" s="54">
        <v>26481</v>
      </c>
      <c r="B300" s="55">
        <f>VLOOKUP(Table7[[#This Row],[Date]],'DB Details'!$A:$L,12)</f>
        <v>60.1</v>
      </c>
      <c r="C300" s="56">
        <v>107.389999</v>
      </c>
      <c r="D300" s="61">
        <f>(Table7[[#This Row],[S&amp;P]]-C288)/C288</f>
        <v>0.12356138054904006</v>
      </c>
      <c r="F300" s="3"/>
      <c r="K300" s="2"/>
    </row>
    <row r="301" spans="1:11" x14ac:dyDescent="0.2">
      <c r="A301" s="54">
        <v>26512</v>
      </c>
      <c r="B301" s="55">
        <f>VLOOKUP(Table7[[#This Row],[Date]],'DB Details'!$A:$L,12)</f>
        <v>61.7</v>
      </c>
      <c r="C301" s="56">
        <v>111.089996</v>
      </c>
      <c r="D301" s="61">
        <f>(Table7[[#This Row],[S&amp;P]]-C289)/C289</f>
        <v>0.12178124933637528</v>
      </c>
      <c r="F301" s="3"/>
      <c r="K301" s="2"/>
    </row>
    <row r="302" spans="1:11" x14ac:dyDescent="0.2">
      <c r="A302" s="54">
        <v>26543</v>
      </c>
      <c r="B302" s="55">
        <f>VLOOKUP(Table7[[#This Row],[Date]],'DB Details'!$A:$L,12)</f>
        <v>65.099999999999994</v>
      </c>
      <c r="C302" s="56">
        <v>110.550003</v>
      </c>
      <c r="D302" s="61">
        <f>(Table7[[#This Row],[S&amp;P]]-C290)/C290</f>
        <v>0.12416115005739888</v>
      </c>
      <c r="F302" s="3"/>
      <c r="K302" s="2"/>
    </row>
    <row r="303" spans="1:11" x14ac:dyDescent="0.2">
      <c r="A303" s="54">
        <v>26573</v>
      </c>
      <c r="B303" s="55">
        <f>VLOOKUP(Table7[[#This Row],[Date]],'DB Details'!$A:$L,12)</f>
        <v>67</v>
      </c>
      <c r="C303" s="56">
        <v>111.58000199999999</v>
      </c>
      <c r="D303" s="61">
        <f>(Table7[[#This Row],[S&amp;P]]-C291)/C291</f>
        <v>0.18412393555797718</v>
      </c>
      <c r="F303" s="3"/>
      <c r="K303" s="2"/>
    </row>
    <row r="304" spans="1:11" x14ac:dyDescent="0.2">
      <c r="A304" s="54">
        <v>26604</v>
      </c>
      <c r="B304" s="55">
        <f>VLOOKUP(Table7[[#This Row],[Date]],'DB Details'!$A:$L,12)</f>
        <v>69.900000000000006</v>
      </c>
      <c r="C304" s="56">
        <v>116.66999800000001</v>
      </c>
      <c r="D304" s="61">
        <f>(Table7[[#This Row],[S&amp;P]]-C292)/C292</f>
        <v>0.24130227133316895</v>
      </c>
      <c r="F304" s="3"/>
      <c r="K304" s="2"/>
    </row>
    <row r="305" spans="1:11" x14ac:dyDescent="0.2">
      <c r="A305" s="54">
        <v>26634</v>
      </c>
      <c r="B305" s="55">
        <f>VLOOKUP(Table7[[#This Row],[Date]],'DB Details'!$A:$L,12)</f>
        <v>70.5</v>
      </c>
      <c r="C305" s="56">
        <v>118.050003</v>
      </c>
      <c r="D305" s="61">
        <f>(Table7[[#This Row],[S&amp;P]]-C293)/C293</f>
        <v>0.15633272235606713</v>
      </c>
      <c r="F305" s="3"/>
      <c r="K305" s="2"/>
    </row>
    <row r="306" spans="1:11" x14ac:dyDescent="0.2">
      <c r="A306" s="54">
        <v>26665</v>
      </c>
      <c r="B306" s="55">
        <f>VLOOKUP(Table7[[#This Row],[Date]],'DB Details'!$A:$L,12)</f>
        <v>72.099999999999994</v>
      </c>
      <c r="C306" s="56">
        <v>116.029999</v>
      </c>
      <c r="D306" s="61">
        <f>(Table7[[#This Row],[S&amp;P]]-C294)/C294</f>
        <v>0.11631707492174183</v>
      </c>
      <c r="F306" s="3"/>
      <c r="K306" s="2"/>
    </row>
    <row r="307" spans="1:11" x14ac:dyDescent="0.2">
      <c r="A307" s="54">
        <v>26696</v>
      </c>
      <c r="B307" s="55">
        <f>VLOOKUP(Table7[[#This Row],[Date]],'DB Details'!$A:$L,12)</f>
        <v>69.599999999999994</v>
      </c>
      <c r="C307" s="56">
        <v>111.68</v>
      </c>
      <c r="D307" s="61">
        <f>(Table7[[#This Row],[S&amp;P]]-C295)/C295</f>
        <v>4.7949704419630423E-2</v>
      </c>
      <c r="F307" s="3"/>
      <c r="K307" s="2"/>
    </row>
    <row r="308" spans="1:11" x14ac:dyDescent="0.2">
      <c r="A308" s="54">
        <v>26724</v>
      </c>
      <c r="B308" s="55">
        <f>VLOOKUP(Table7[[#This Row],[Date]],'DB Details'!$A:$L,12)</f>
        <v>69.599999999999994</v>
      </c>
      <c r="C308" s="56">
        <v>111.519997</v>
      </c>
      <c r="D308" s="61">
        <f>(Table7[[#This Row],[S&amp;P]]-C296)/C296</f>
        <v>4.0298508590443406E-2</v>
      </c>
      <c r="F308" s="3"/>
      <c r="K308" s="2"/>
    </row>
    <row r="309" spans="1:11" x14ac:dyDescent="0.2">
      <c r="A309" s="54">
        <v>26755</v>
      </c>
      <c r="B309" s="55">
        <f>VLOOKUP(Table7[[#This Row],[Date]],'DB Details'!$A:$L,12)</f>
        <v>67.7</v>
      </c>
      <c r="C309" s="56">
        <v>106.970001</v>
      </c>
      <c r="D309" s="61">
        <f>(Table7[[#This Row],[S&amp;P]]-C297)/C297</f>
        <v>-6.5013189653817059E-3</v>
      </c>
      <c r="F309" s="3"/>
      <c r="K309" s="2"/>
    </row>
    <row r="310" spans="1:11" x14ac:dyDescent="0.2">
      <c r="A310" s="54">
        <v>26785</v>
      </c>
      <c r="B310" s="55">
        <f>VLOOKUP(Table7[[#This Row],[Date]],'DB Details'!$A:$L,12)</f>
        <v>64.8</v>
      </c>
      <c r="C310" s="56">
        <v>104.949997</v>
      </c>
      <c r="D310" s="61">
        <f>(Table7[[#This Row],[S&amp;P]]-C298)/C298</f>
        <v>-4.18150464878577E-2</v>
      </c>
      <c r="F310" s="3"/>
      <c r="K310" s="2"/>
    </row>
    <row r="311" spans="1:11" x14ac:dyDescent="0.2">
      <c r="A311" s="54">
        <v>26816</v>
      </c>
      <c r="B311" s="55">
        <f>VLOOKUP(Table7[[#This Row],[Date]],'DB Details'!$A:$L,12)</f>
        <v>65</v>
      </c>
      <c r="C311" s="56">
        <v>104.260002</v>
      </c>
      <c r="D311" s="61">
        <f>(Table7[[#This Row],[S&amp;P]]-C299)/C299</f>
        <v>-2.6880689069261637E-2</v>
      </c>
      <c r="F311" s="3"/>
      <c r="K311" s="2"/>
    </row>
    <row r="312" spans="1:11" x14ac:dyDescent="0.2">
      <c r="A312" s="54">
        <v>26846</v>
      </c>
      <c r="B312" s="55">
        <f>VLOOKUP(Table7[[#This Row],[Date]],'DB Details'!$A:$L,12)</f>
        <v>57.8</v>
      </c>
      <c r="C312" s="56">
        <v>108.220001</v>
      </c>
      <c r="D312" s="61">
        <f>(Table7[[#This Row],[S&amp;P]]-C300)/C300</f>
        <v>7.7288575074853406E-3</v>
      </c>
      <c r="F312" s="3"/>
      <c r="K312" s="2"/>
    </row>
    <row r="313" spans="1:11" x14ac:dyDescent="0.2">
      <c r="A313" s="54">
        <v>26877</v>
      </c>
      <c r="B313" s="55">
        <f>VLOOKUP(Table7[[#This Row],[Date]],'DB Details'!$A:$L,12)</f>
        <v>62.7</v>
      </c>
      <c r="C313" s="56">
        <v>104.25</v>
      </c>
      <c r="D313" s="61">
        <f>(Table7[[#This Row],[S&amp;P]]-C301)/C301</f>
        <v>-6.1571664832898179E-2</v>
      </c>
      <c r="F313" s="3"/>
      <c r="K313" s="2"/>
    </row>
    <row r="314" spans="1:11" x14ac:dyDescent="0.2">
      <c r="A314" s="54">
        <v>26908</v>
      </c>
      <c r="B314" s="55">
        <f>VLOOKUP(Table7[[#This Row],[Date]],'DB Details'!$A:$L,12)</f>
        <v>63.5</v>
      </c>
      <c r="C314" s="56">
        <v>108.43</v>
      </c>
      <c r="D314" s="61">
        <f>(Table7[[#This Row],[S&amp;P]]-C302)/C302</f>
        <v>-1.9176869674078587E-2</v>
      </c>
      <c r="F314" s="3"/>
      <c r="K314" s="2"/>
    </row>
    <row r="315" spans="1:11" x14ac:dyDescent="0.2">
      <c r="A315" s="54">
        <v>26938</v>
      </c>
      <c r="B315" s="55">
        <f>VLOOKUP(Table7[[#This Row],[Date]],'DB Details'!$A:$L,12)</f>
        <v>66.2</v>
      </c>
      <c r="C315" s="56">
        <v>108.290001</v>
      </c>
      <c r="D315" s="61">
        <f>(Table7[[#This Row],[S&amp;P]]-C303)/C303</f>
        <v>-2.9485579324510049E-2</v>
      </c>
      <c r="F315" s="3"/>
      <c r="K315" s="2"/>
    </row>
    <row r="316" spans="1:11" x14ac:dyDescent="0.2">
      <c r="A316" s="54">
        <v>26969</v>
      </c>
      <c r="B316" s="55">
        <f>VLOOKUP(Table7[[#This Row],[Date]],'DB Details'!$A:$L,12)</f>
        <v>68.099999999999994</v>
      </c>
      <c r="C316" s="56">
        <v>95.959998999999996</v>
      </c>
      <c r="D316" s="61">
        <f>(Table7[[#This Row],[S&amp;P]]-C304)/C304</f>
        <v>-0.17750920849420096</v>
      </c>
      <c r="F316" s="3"/>
      <c r="K316" s="2"/>
    </row>
    <row r="317" spans="1:11" x14ac:dyDescent="0.2">
      <c r="A317" s="54">
        <v>26999</v>
      </c>
      <c r="B317" s="55">
        <f>VLOOKUP(Table7[[#This Row],[Date]],'DB Details'!$A:$L,12)</f>
        <v>63.6</v>
      </c>
      <c r="C317" s="56">
        <v>97.550003000000004</v>
      </c>
      <c r="D317" s="61">
        <f>(Table7[[#This Row],[S&amp;P]]-C305)/C305</f>
        <v>-0.17365522642129877</v>
      </c>
      <c r="F317" s="3"/>
      <c r="K317" s="2"/>
    </row>
    <row r="318" spans="1:11" x14ac:dyDescent="0.2">
      <c r="A318" s="54">
        <v>27030</v>
      </c>
      <c r="B318" s="55">
        <f>VLOOKUP(Table7[[#This Row],[Date]],'DB Details'!$A:$L,12)</f>
        <v>62.1</v>
      </c>
      <c r="C318" s="56">
        <v>96.57</v>
      </c>
      <c r="D318" s="61">
        <f>(Table7[[#This Row],[S&amp;P]]-C306)/C306</f>
        <v>-0.16771523888404075</v>
      </c>
      <c r="F318" s="3"/>
      <c r="K318" s="2"/>
    </row>
    <row r="319" spans="1:11" x14ac:dyDescent="0.2">
      <c r="A319" s="54">
        <v>27061</v>
      </c>
      <c r="B319" s="55">
        <f>VLOOKUP(Table7[[#This Row],[Date]],'DB Details'!$A:$L,12)</f>
        <v>58.6</v>
      </c>
      <c r="C319" s="56">
        <v>96.220000999999996</v>
      </c>
      <c r="D319" s="61">
        <f>(Table7[[#This Row],[S&amp;P]]-C307)/C307</f>
        <v>-0.13843122313753589</v>
      </c>
      <c r="F319" s="3"/>
      <c r="K319" s="2"/>
    </row>
    <row r="320" spans="1:11" x14ac:dyDescent="0.2">
      <c r="A320" s="54">
        <v>27089</v>
      </c>
      <c r="B320" s="55">
        <f>VLOOKUP(Table7[[#This Row],[Date]],'DB Details'!$A:$L,12)</f>
        <v>61.8</v>
      </c>
      <c r="C320" s="56">
        <v>93.980002999999996</v>
      </c>
      <c r="D320" s="61">
        <f>(Table7[[#This Row],[S&amp;P]]-C308)/C308</f>
        <v>-0.15728115559400532</v>
      </c>
      <c r="F320" s="3"/>
      <c r="K320" s="2"/>
    </row>
    <row r="321" spans="1:11" x14ac:dyDescent="0.2">
      <c r="A321" s="54">
        <v>27120</v>
      </c>
      <c r="B321" s="55">
        <f>VLOOKUP(Table7[[#This Row],[Date]],'DB Details'!$A:$L,12)</f>
        <v>59.9</v>
      </c>
      <c r="C321" s="56">
        <v>90.309997999999993</v>
      </c>
      <c r="D321" s="61">
        <f>(Table7[[#This Row],[S&amp;P]]-C309)/C309</f>
        <v>-0.15574462787936222</v>
      </c>
      <c r="F321" s="3"/>
      <c r="K321" s="2"/>
    </row>
    <row r="322" spans="1:11" x14ac:dyDescent="0.2">
      <c r="A322" s="54">
        <v>27150</v>
      </c>
      <c r="B322" s="55">
        <f>VLOOKUP(Table7[[#This Row],[Date]],'DB Details'!$A:$L,12)</f>
        <v>55.7</v>
      </c>
      <c r="C322" s="56">
        <v>87.279999000000004</v>
      </c>
      <c r="D322" s="61">
        <f>(Table7[[#This Row],[S&amp;P]]-C310)/C310</f>
        <v>-0.16836587427439367</v>
      </c>
      <c r="F322" s="3"/>
      <c r="K322" s="2"/>
    </row>
    <row r="323" spans="1:11" x14ac:dyDescent="0.2">
      <c r="A323" s="54">
        <v>27181</v>
      </c>
      <c r="B323" s="55">
        <f>VLOOKUP(Table7[[#This Row],[Date]],'DB Details'!$A:$L,12)</f>
        <v>54.7</v>
      </c>
      <c r="C323" s="56">
        <v>86</v>
      </c>
      <c r="D323" s="61">
        <f>(Table7[[#This Row],[S&amp;P]]-C311)/C311</f>
        <v>-0.17513909121160384</v>
      </c>
      <c r="F323" s="3"/>
      <c r="K323" s="2"/>
    </row>
    <row r="324" spans="1:11" x14ac:dyDescent="0.2">
      <c r="A324" s="54">
        <v>27211</v>
      </c>
      <c r="B324" s="55">
        <f>VLOOKUP(Table7[[#This Row],[Date]],'DB Details'!$A:$L,12)</f>
        <v>54.8</v>
      </c>
      <c r="C324" s="56">
        <v>79.309997999999993</v>
      </c>
      <c r="D324" s="61">
        <f>(Table7[[#This Row],[S&amp;P]]-C312)/C312</f>
        <v>-0.26714103430843622</v>
      </c>
      <c r="F324" s="3"/>
      <c r="K324" s="2"/>
    </row>
    <row r="325" spans="1:11" x14ac:dyDescent="0.2">
      <c r="A325" s="54">
        <v>27242</v>
      </c>
      <c r="B325" s="55">
        <f>VLOOKUP(Table7[[#This Row],[Date]],'DB Details'!$A:$L,12)</f>
        <v>52.9</v>
      </c>
      <c r="C325" s="56">
        <v>72.150002000000001</v>
      </c>
      <c r="D325" s="61">
        <f>(Table7[[#This Row],[S&amp;P]]-C313)/C313</f>
        <v>-0.3079136498800959</v>
      </c>
      <c r="F325" s="3"/>
      <c r="K325" s="2"/>
    </row>
    <row r="326" spans="1:11" x14ac:dyDescent="0.2">
      <c r="A326" s="54">
        <v>27273</v>
      </c>
      <c r="B326" s="55">
        <f>VLOOKUP(Table7[[#This Row],[Date]],'DB Details'!$A:$L,12)</f>
        <v>46.2</v>
      </c>
      <c r="C326" s="56">
        <v>63.540000999999997</v>
      </c>
      <c r="D326" s="61">
        <f>(Table7[[#This Row],[S&amp;P]]-C314)/C314</f>
        <v>-0.41399980632666245</v>
      </c>
      <c r="F326" s="3"/>
      <c r="K326" s="2"/>
    </row>
    <row r="327" spans="1:11" x14ac:dyDescent="0.2">
      <c r="A327" s="54">
        <v>27303</v>
      </c>
      <c r="B327" s="55">
        <f>VLOOKUP(Table7[[#This Row],[Date]],'DB Details'!$A:$L,12)</f>
        <v>42.7</v>
      </c>
      <c r="C327" s="56">
        <v>73.900002000000001</v>
      </c>
      <c r="D327" s="61">
        <f>(Table7[[#This Row],[S&amp;P]]-C315)/C315</f>
        <v>-0.3175731709523209</v>
      </c>
      <c r="F327" s="3"/>
      <c r="K327" s="2"/>
    </row>
    <row r="328" spans="1:11" x14ac:dyDescent="0.2">
      <c r="A328" s="54">
        <v>27334</v>
      </c>
      <c r="B328" s="55">
        <f>VLOOKUP(Table7[[#This Row],[Date]],'DB Details'!$A:$L,12)</f>
        <v>37.9</v>
      </c>
      <c r="C328" s="56">
        <v>69.970000999999996</v>
      </c>
      <c r="D328" s="61">
        <f>(Table7[[#This Row],[S&amp;P]]-C316)/C316</f>
        <v>-0.27084199948772408</v>
      </c>
      <c r="F328" s="3"/>
      <c r="K328" s="2"/>
    </row>
    <row r="329" spans="1:11" x14ac:dyDescent="0.2">
      <c r="A329" s="54">
        <v>27364</v>
      </c>
      <c r="B329" s="55">
        <f>VLOOKUP(Table7[[#This Row],[Date]],'DB Details'!$A:$L,12)</f>
        <v>30.9</v>
      </c>
      <c r="C329" s="56">
        <v>68.559997999999993</v>
      </c>
      <c r="D329" s="61">
        <f>(Table7[[#This Row],[S&amp;P]]-C317)/C317</f>
        <v>-0.29718097497136942</v>
      </c>
      <c r="F329" s="3"/>
      <c r="K329" s="2"/>
    </row>
    <row r="330" spans="1:11" x14ac:dyDescent="0.2">
      <c r="A330" s="54">
        <v>27395</v>
      </c>
      <c r="B330" s="55">
        <f>VLOOKUP(Table7[[#This Row],[Date]],'DB Details'!$A:$L,12)</f>
        <v>30.7</v>
      </c>
      <c r="C330" s="56">
        <v>76.980002999999996</v>
      </c>
      <c r="D330" s="61">
        <f>(Table7[[#This Row],[S&amp;P]]-C318)/C318</f>
        <v>-0.20285799937868901</v>
      </c>
      <c r="F330" s="3"/>
      <c r="K330" s="2"/>
    </row>
    <row r="331" spans="1:11" x14ac:dyDescent="0.2">
      <c r="A331" s="54">
        <v>27426</v>
      </c>
      <c r="B331" s="55">
        <f>VLOOKUP(Table7[[#This Row],[Date]],'DB Details'!$A:$L,12)</f>
        <v>34.4</v>
      </c>
      <c r="C331" s="56">
        <v>81.589995999999999</v>
      </c>
      <c r="D331" s="61">
        <f>(Table7[[#This Row],[S&amp;P]]-C319)/C319</f>
        <v>-0.15204744177876278</v>
      </c>
      <c r="F331" s="3"/>
      <c r="K331" s="2"/>
    </row>
    <row r="332" spans="1:11" x14ac:dyDescent="0.2">
      <c r="A332" s="54">
        <v>27454</v>
      </c>
      <c r="B332" s="55">
        <f>VLOOKUP(Table7[[#This Row],[Date]],'DB Details'!$A:$L,12)</f>
        <v>31.6</v>
      </c>
      <c r="C332" s="56">
        <v>83.360000999999997</v>
      </c>
      <c r="D332" s="61">
        <f>(Table7[[#This Row],[S&amp;P]]-C320)/C320</f>
        <v>-0.11300278421995794</v>
      </c>
      <c r="F332" s="3"/>
      <c r="K332" s="2"/>
    </row>
    <row r="333" spans="1:11" x14ac:dyDescent="0.2">
      <c r="A333" s="54">
        <v>27485</v>
      </c>
      <c r="B333" s="55">
        <f>VLOOKUP(Table7[[#This Row],[Date]],'DB Details'!$A:$L,12)</f>
        <v>37.5</v>
      </c>
      <c r="C333" s="56">
        <v>87.300003000000004</v>
      </c>
      <c r="D333" s="61">
        <f>(Table7[[#This Row],[S&amp;P]]-C321)/C321</f>
        <v>-3.3329587716301241E-2</v>
      </c>
      <c r="F333" s="3"/>
      <c r="K333" s="2"/>
    </row>
    <row r="334" spans="1:11" x14ac:dyDescent="0.2">
      <c r="A334" s="54">
        <v>27515</v>
      </c>
      <c r="B334" s="55">
        <f>VLOOKUP(Table7[[#This Row],[Date]],'DB Details'!$A:$L,12)</f>
        <v>41.2</v>
      </c>
      <c r="C334" s="56">
        <v>91.150002000000001</v>
      </c>
      <c r="D334" s="61">
        <f>(Table7[[#This Row],[S&amp;P]]-C322)/C322</f>
        <v>4.4340089875573863E-2</v>
      </c>
      <c r="F334" s="3"/>
      <c r="K334" s="2"/>
    </row>
    <row r="335" spans="1:11" x14ac:dyDescent="0.2">
      <c r="A335" s="54">
        <v>27546</v>
      </c>
      <c r="B335" s="55">
        <f>VLOOKUP(Table7[[#This Row],[Date]],'DB Details'!$A:$L,12)</f>
        <v>45.1</v>
      </c>
      <c r="C335" s="56">
        <v>95.190002000000007</v>
      </c>
      <c r="D335" s="61">
        <f>(Table7[[#This Row],[S&amp;P]]-C323)/C323</f>
        <v>0.10686048837209311</v>
      </c>
      <c r="F335" s="3"/>
      <c r="K335" s="2"/>
    </row>
    <row r="336" spans="1:11" x14ac:dyDescent="0.2">
      <c r="A336" s="54">
        <v>27576</v>
      </c>
      <c r="B336" s="55">
        <f>VLOOKUP(Table7[[#This Row],[Date]],'DB Details'!$A:$L,12)</f>
        <v>47.2</v>
      </c>
      <c r="C336" s="56">
        <v>88.75</v>
      </c>
      <c r="D336" s="61">
        <f>(Table7[[#This Row],[S&amp;P]]-C324)/C324</f>
        <v>0.11902663268255294</v>
      </c>
      <c r="F336" s="3"/>
      <c r="K336" s="2"/>
    </row>
    <row r="337" spans="1:11" x14ac:dyDescent="0.2">
      <c r="A337" s="54">
        <v>27607</v>
      </c>
      <c r="B337" s="55">
        <f>VLOOKUP(Table7[[#This Row],[Date]],'DB Details'!$A:$L,12)</f>
        <v>51.4</v>
      </c>
      <c r="C337" s="56">
        <v>86.879997000000003</v>
      </c>
      <c r="D337" s="61">
        <f>(Table7[[#This Row],[S&amp;P]]-C325)/C325</f>
        <v>0.20415792919867143</v>
      </c>
      <c r="F337" s="3"/>
      <c r="K337" s="2"/>
    </row>
    <row r="338" spans="1:11" x14ac:dyDescent="0.2">
      <c r="A338" s="54">
        <v>27638</v>
      </c>
      <c r="B338" s="55">
        <f>VLOOKUP(Table7[[#This Row],[Date]],'DB Details'!$A:$L,12)</f>
        <v>54.4</v>
      </c>
      <c r="C338" s="56">
        <v>83.870002999999997</v>
      </c>
      <c r="D338" s="61">
        <f>(Table7[[#This Row],[S&amp;P]]-C326)/C326</f>
        <v>0.31995595971111179</v>
      </c>
      <c r="F338" s="3"/>
      <c r="K338" s="2"/>
    </row>
    <row r="339" spans="1:11" x14ac:dyDescent="0.2">
      <c r="A339" s="54">
        <v>27668</v>
      </c>
      <c r="B339" s="55">
        <f>VLOOKUP(Table7[[#This Row],[Date]],'DB Details'!$A:$L,12)</f>
        <v>55.5</v>
      </c>
      <c r="C339" s="56">
        <v>89.040001000000004</v>
      </c>
      <c r="D339" s="61">
        <f>(Table7[[#This Row],[S&amp;P]]-C327)/C327</f>
        <v>0.20487142882621306</v>
      </c>
      <c r="F339" s="3"/>
      <c r="K339" s="2"/>
    </row>
    <row r="340" spans="1:11" x14ac:dyDescent="0.2">
      <c r="A340" s="54">
        <v>27699</v>
      </c>
      <c r="B340" s="55">
        <f>VLOOKUP(Table7[[#This Row],[Date]],'DB Details'!$A:$L,12)</f>
        <v>54.5</v>
      </c>
      <c r="C340" s="56">
        <v>91.239998</v>
      </c>
      <c r="D340" s="61">
        <f>(Table7[[#This Row],[S&amp;P]]-C328)/C328</f>
        <v>0.30398737596130671</v>
      </c>
      <c r="F340" s="3"/>
      <c r="K340" s="2"/>
    </row>
    <row r="341" spans="1:11" x14ac:dyDescent="0.2">
      <c r="A341" s="54">
        <v>27729</v>
      </c>
      <c r="B341" s="55">
        <f>VLOOKUP(Table7[[#This Row],[Date]],'DB Details'!$A:$L,12)</f>
        <v>54.9</v>
      </c>
      <c r="C341" s="56">
        <v>90.190002000000007</v>
      </c>
      <c r="D341" s="61">
        <f>(Table7[[#This Row],[S&amp;P]]-C329)/C329</f>
        <v>0.31549014922666735</v>
      </c>
      <c r="F341" s="3"/>
      <c r="K341" s="2"/>
    </row>
    <row r="342" spans="1:11" x14ac:dyDescent="0.2">
      <c r="A342" s="54">
        <v>27760</v>
      </c>
      <c r="B342" s="55">
        <f>VLOOKUP(Table7[[#This Row],[Date]],'DB Details'!$A:$L,12)</f>
        <v>58.8</v>
      </c>
      <c r="C342" s="56">
        <v>100.860001</v>
      </c>
      <c r="D342" s="61">
        <f>(Table7[[#This Row],[S&amp;P]]-C330)/C330</f>
        <v>0.31021040620120527</v>
      </c>
      <c r="F342" s="3"/>
      <c r="K342" s="2"/>
    </row>
    <row r="343" spans="1:11" x14ac:dyDescent="0.2">
      <c r="A343" s="54">
        <v>27791</v>
      </c>
      <c r="B343" s="55">
        <f>VLOOKUP(Table7[[#This Row],[Date]],'DB Details'!$A:$L,12)</f>
        <v>61.5</v>
      </c>
      <c r="C343" s="56">
        <v>99.709998999999996</v>
      </c>
      <c r="D343" s="61">
        <f>(Table7[[#This Row],[S&amp;P]]-C331)/C331</f>
        <v>0.22208608761299606</v>
      </c>
      <c r="F343" s="3"/>
      <c r="K343" s="2"/>
    </row>
    <row r="344" spans="1:11" x14ac:dyDescent="0.2">
      <c r="A344" s="54">
        <v>27820</v>
      </c>
      <c r="B344" s="55">
        <f>VLOOKUP(Table7[[#This Row],[Date]],'DB Details'!$A:$L,12)</f>
        <v>58.4</v>
      </c>
      <c r="C344" s="56">
        <v>102.769997</v>
      </c>
      <c r="D344" s="61">
        <f>(Table7[[#This Row],[S&amp;P]]-C332)/C332</f>
        <v>0.23284543866548188</v>
      </c>
      <c r="F344" s="3"/>
      <c r="K344" s="2"/>
    </row>
    <row r="345" spans="1:11" x14ac:dyDescent="0.2">
      <c r="A345" s="54">
        <v>27851</v>
      </c>
      <c r="B345" s="55">
        <f>VLOOKUP(Table7[[#This Row],[Date]],'DB Details'!$A:$L,12)</f>
        <v>60.6</v>
      </c>
      <c r="C345" s="56">
        <v>101.639999</v>
      </c>
      <c r="D345" s="61">
        <f>(Table7[[#This Row],[S&amp;P]]-C333)/C333</f>
        <v>0.16426111692115289</v>
      </c>
      <c r="F345" s="3"/>
      <c r="K345" s="2"/>
    </row>
    <row r="346" spans="1:11" x14ac:dyDescent="0.2">
      <c r="A346" s="54">
        <v>27881</v>
      </c>
      <c r="B346" s="55">
        <f>VLOOKUP(Table7[[#This Row],[Date]],'DB Details'!$A:$L,12)</f>
        <v>58.8</v>
      </c>
      <c r="C346" s="56">
        <v>100.18</v>
      </c>
      <c r="D346" s="61">
        <f>(Table7[[#This Row],[S&amp;P]]-C334)/C334</f>
        <v>9.906744708573903E-2</v>
      </c>
      <c r="F346" s="3"/>
      <c r="K346" s="2"/>
    </row>
    <row r="347" spans="1:11" x14ac:dyDescent="0.2">
      <c r="A347" s="54">
        <v>27912</v>
      </c>
      <c r="B347" s="55">
        <f>VLOOKUP(Table7[[#This Row],[Date]],'DB Details'!$A:$L,12)</f>
        <v>58.2</v>
      </c>
      <c r="C347" s="56">
        <v>104.279999</v>
      </c>
      <c r="D347" s="61">
        <f>(Table7[[#This Row],[S&amp;P]]-C335)/C335</f>
        <v>9.5493190555873672E-2</v>
      </c>
      <c r="F347" s="3"/>
      <c r="K347" s="2"/>
    </row>
    <row r="348" spans="1:11" x14ac:dyDescent="0.2">
      <c r="A348" s="54">
        <v>27942</v>
      </c>
      <c r="B348" s="55">
        <f>VLOOKUP(Table7[[#This Row],[Date]],'DB Details'!$A:$L,12)</f>
        <v>55.9</v>
      </c>
      <c r="C348" s="56">
        <v>103.44000200000001</v>
      </c>
      <c r="D348" s="61">
        <f>(Table7[[#This Row],[S&amp;P]]-C336)/C336</f>
        <v>0.16552114929577472</v>
      </c>
      <c r="F348" s="3"/>
      <c r="K348" s="2"/>
    </row>
    <row r="349" spans="1:11" x14ac:dyDescent="0.2">
      <c r="A349" s="54">
        <v>27973</v>
      </c>
      <c r="B349" s="55">
        <f>VLOOKUP(Table7[[#This Row],[Date]],'DB Details'!$A:$L,12)</f>
        <v>54.5</v>
      </c>
      <c r="C349" s="56">
        <v>102.910004</v>
      </c>
      <c r="D349" s="61">
        <f>(Table7[[#This Row],[S&amp;P]]-C337)/C337</f>
        <v>0.18450745342452068</v>
      </c>
      <c r="F349" s="3"/>
      <c r="K349" s="2"/>
    </row>
    <row r="350" spans="1:11" x14ac:dyDescent="0.2">
      <c r="A350" s="54">
        <v>28004</v>
      </c>
      <c r="B350" s="55">
        <f>VLOOKUP(Table7[[#This Row],[Date]],'DB Details'!$A:$L,12)</f>
        <v>53.6</v>
      </c>
      <c r="C350" s="56">
        <v>105.239998</v>
      </c>
      <c r="D350" s="61">
        <f>(Table7[[#This Row],[S&amp;P]]-C338)/C338</f>
        <v>0.25479902510555535</v>
      </c>
      <c r="F350" s="3"/>
      <c r="K350" s="2"/>
    </row>
    <row r="351" spans="1:11" x14ac:dyDescent="0.2">
      <c r="A351" s="54">
        <v>28034</v>
      </c>
      <c r="B351" s="55">
        <f>VLOOKUP(Table7[[#This Row],[Date]],'DB Details'!$A:$L,12)</f>
        <v>53.5</v>
      </c>
      <c r="C351" s="56">
        <v>102.900002</v>
      </c>
      <c r="D351" s="61">
        <f>(Table7[[#This Row],[S&amp;P]]-C339)/C339</f>
        <v>0.15566038684119057</v>
      </c>
      <c r="F351" s="3"/>
      <c r="K351" s="2"/>
    </row>
    <row r="352" spans="1:11" x14ac:dyDescent="0.2">
      <c r="A352" s="54">
        <v>28065</v>
      </c>
      <c r="B352" s="55">
        <f>VLOOKUP(Table7[[#This Row],[Date]],'DB Details'!$A:$L,12)</f>
        <v>51.7</v>
      </c>
      <c r="C352" s="56">
        <v>102.099998</v>
      </c>
      <c r="D352" s="61">
        <f>(Table7[[#This Row],[S&amp;P]]-C340)/C340</f>
        <v>0.1190267452658208</v>
      </c>
      <c r="F352" s="3"/>
      <c r="K352" s="2"/>
    </row>
    <row r="353" spans="1:11" x14ac:dyDescent="0.2">
      <c r="A353" s="54">
        <v>28095</v>
      </c>
      <c r="B353" s="55">
        <f>VLOOKUP(Table7[[#This Row],[Date]],'DB Details'!$A:$L,12)</f>
        <v>56.6</v>
      </c>
      <c r="C353" s="56">
        <v>107.459999</v>
      </c>
      <c r="D353" s="61">
        <f>(Table7[[#This Row],[S&amp;P]]-C341)/C341</f>
        <v>0.19148460602096437</v>
      </c>
      <c r="F353" s="3"/>
      <c r="K353" s="2"/>
    </row>
    <row r="354" spans="1:11" x14ac:dyDescent="0.2">
      <c r="A354" s="54">
        <v>28126</v>
      </c>
      <c r="B354" s="55">
        <f>VLOOKUP(Table7[[#This Row],[Date]],'DB Details'!$A:$L,12)</f>
        <v>54.8</v>
      </c>
      <c r="C354" s="56">
        <v>102.029999</v>
      </c>
      <c r="D354" s="61">
        <f>(Table7[[#This Row],[S&amp;P]]-C342)/C342</f>
        <v>1.1600218009119461E-2</v>
      </c>
      <c r="F354" s="3"/>
      <c r="K354" s="2"/>
    </row>
    <row r="355" spans="1:11" x14ac:dyDescent="0.2">
      <c r="A355" s="54">
        <v>28157</v>
      </c>
      <c r="B355" s="55">
        <f>VLOOKUP(Table7[[#This Row],[Date]],'DB Details'!$A:$L,12)</f>
        <v>55</v>
      </c>
      <c r="C355" s="56">
        <v>99.82</v>
      </c>
      <c r="D355" s="61">
        <f>(Table7[[#This Row],[S&amp;P]]-C343)/C343</f>
        <v>1.10320931805442E-3</v>
      </c>
      <c r="F355" s="3"/>
      <c r="K355" s="2"/>
    </row>
    <row r="356" spans="1:11" x14ac:dyDescent="0.2">
      <c r="A356" s="54">
        <v>28185</v>
      </c>
      <c r="B356" s="55">
        <f>VLOOKUP(Table7[[#This Row],[Date]],'DB Details'!$A:$L,12)</f>
        <v>58.4</v>
      </c>
      <c r="C356" s="56">
        <v>98.419998000000007</v>
      </c>
      <c r="D356" s="61">
        <f>(Table7[[#This Row],[S&amp;P]]-C344)/C344</f>
        <v>-4.2327518993700047E-2</v>
      </c>
      <c r="F356" s="3"/>
      <c r="K356" s="2"/>
    </row>
    <row r="357" spans="1:11" x14ac:dyDescent="0.2">
      <c r="A357" s="54">
        <v>28216</v>
      </c>
      <c r="B357" s="55">
        <f>VLOOKUP(Table7[[#This Row],[Date]],'DB Details'!$A:$L,12)</f>
        <v>56.9</v>
      </c>
      <c r="C357" s="56">
        <v>98.440002000000007</v>
      </c>
      <c r="D357" s="61">
        <f>(Table7[[#This Row],[S&amp;P]]-C345)/C345</f>
        <v>-3.1483638641121948E-2</v>
      </c>
      <c r="F357" s="3"/>
      <c r="K357" s="2"/>
    </row>
    <row r="358" spans="1:11" x14ac:dyDescent="0.2">
      <c r="A358" s="54">
        <v>28246</v>
      </c>
      <c r="B358" s="55">
        <f>VLOOKUP(Table7[[#This Row],[Date]],'DB Details'!$A:$L,12)</f>
        <v>59.7</v>
      </c>
      <c r="C358" s="56">
        <v>96.120002999999997</v>
      </c>
      <c r="D358" s="61">
        <f>(Table7[[#This Row],[S&amp;P]]-C346)/C346</f>
        <v>-4.0527021361549308E-2</v>
      </c>
      <c r="F358" s="3"/>
      <c r="K358" s="2"/>
    </row>
    <row r="359" spans="1:11" x14ac:dyDescent="0.2">
      <c r="A359" s="54">
        <v>28277</v>
      </c>
      <c r="B359" s="55">
        <f>VLOOKUP(Table7[[#This Row],[Date]],'DB Details'!$A:$L,12)</f>
        <v>56.8</v>
      </c>
      <c r="C359" s="56">
        <v>100.480003</v>
      </c>
      <c r="D359" s="61">
        <f>(Table7[[#This Row],[S&amp;P]]-C347)/C347</f>
        <v>-3.6440314887229784E-2</v>
      </c>
      <c r="F359" s="3"/>
      <c r="K359" s="2"/>
    </row>
    <row r="360" spans="1:11" x14ac:dyDescent="0.2">
      <c r="A360" s="54">
        <v>28307</v>
      </c>
      <c r="B360" s="55">
        <f>VLOOKUP(Table7[[#This Row],[Date]],'DB Details'!$A:$L,12)</f>
        <v>57.7</v>
      </c>
      <c r="C360" s="56">
        <v>98.849997999999999</v>
      </c>
      <c r="D360" s="61">
        <f>(Table7[[#This Row],[S&amp;P]]-C348)/C348</f>
        <v>-4.437358769579304E-2</v>
      </c>
      <c r="F360" s="3"/>
      <c r="K360" s="2"/>
    </row>
    <row r="361" spans="1:11" x14ac:dyDescent="0.2">
      <c r="A361" s="54">
        <v>28338</v>
      </c>
      <c r="B361" s="55">
        <f>VLOOKUP(Table7[[#This Row],[Date]],'DB Details'!$A:$L,12)</f>
        <v>54.9</v>
      </c>
      <c r="C361" s="56">
        <v>96.769997000000004</v>
      </c>
      <c r="D361" s="61">
        <f>(Table7[[#This Row],[S&amp;P]]-C349)/C349</f>
        <v>-5.966384959036633E-2</v>
      </c>
      <c r="F361" s="3"/>
      <c r="K361" s="2"/>
    </row>
    <row r="362" spans="1:11" x14ac:dyDescent="0.2">
      <c r="A362" s="54">
        <v>28369</v>
      </c>
      <c r="B362" s="55">
        <f>VLOOKUP(Table7[[#This Row],[Date]],'DB Details'!$A:$L,12)</f>
        <v>53.9</v>
      </c>
      <c r="C362" s="56">
        <v>96.529999000000004</v>
      </c>
      <c r="D362" s="61">
        <f>(Table7[[#This Row],[S&amp;P]]-C350)/C350</f>
        <v>-8.2763199976495588E-2</v>
      </c>
      <c r="F362" s="3"/>
      <c r="K362" s="2"/>
    </row>
    <row r="363" spans="1:11" x14ac:dyDescent="0.2">
      <c r="A363" s="54">
        <v>28399</v>
      </c>
      <c r="B363" s="55">
        <f>VLOOKUP(Table7[[#This Row],[Date]],'DB Details'!$A:$L,12)</f>
        <v>55.4</v>
      </c>
      <c r="C363" s="56">
        <v>92.339995999999999</v>
      </c>
      <c r="D363" s="61">
        <f>(Table7[[#This Row],[S&amp;P]]-C351)/C351</f>
        <v>-0.10262396301994242</v>
      </c>
      <c r="F363" s="3"/>
      <c r="K363" s="2"/>
    </row>
    <row r="364" spans="1:11" x14ac:dyDescent="0.2">
      <c r="A364" s="54">
        <v>28430</v>
      </c>
      <c r="B364" s="55">
        <f>VLOOKUP(Table7[[#This Row],[Date]],'DB Details'!$A:$L,12)</f>
        <v>56.1</v>
      </c>
      <c r="C364" s="56">
        <v>94.830001999999993</v>
      </c>
      <c r="D364" s="61">
        <f>(Table7[[#This Row],[S&amp;P]]-C352)/C352</f>
        <v>-7.1204663490786815E-2</v>
      </c>
      <c r="F364" s="3"/>
      <c r="K364" s="2"/>
    </row>
    <row r="365" spans="1:11" x14ac:dyDescent="0.2">
      <c r="A365" s="54">
        <v>28460</v>
      </c>
      <c r="B365" s="55">
        <f>VLOOKUP(Table7[[#This Row],[Date]],'DB Details'!$A:$L,12)</f>
        <v>59.8</v>
      </c>
      <c r="C365" s="56">
        <v>95.099997999999999</v>
      </c>
      <c r="D365" s="61">
        <f>(Table7[[#This Row],[S&amp;P]]-C353)/C353</f>
        <v>-0.11501955253135632</v>
      </c>
      <c r="F365" s="3"/>
      <c r="K365" s="2"/>
    </row>
    <row r="366" spans="1:11" x14ac:dyDescent="0.2">
      <c r="A366" s="54">
        <v>28491</v>
      </c>
      <c r="B366" s="55">
        <f>VLOOKUP(Table7[[#This Row],[Date]],'DB Details'!$A:$L,12)</f>
        <v>57.4</v>
      </c>
      <c r="C366" s="56">
        <v>89.25</v>
      </c>
      <c r="D366" s="61">
        <f>(Table7[[#This Row],[S&amp;P]]-C354)/C354</f>
        <v>-0.12525726869800324</v>
      </c>
      <c r="F366" s="3"/>
      <c r="K366" s="2"/>
    </row>
    <row r="367" spans="1:11" x14ac:dyDescent="0.2">
      <c r="A367" s="54">
        <v>28522</v>
      </c>
      <c r="B367" s="55">
        <f>VLOOKUP(Table7[[#This Row],[Date]],'DB Details'!$A:$L,12)</f>
        <v>55.9</v>
      </c>
      <c r="C367" s="56">
        <v>87.040001000000004</v>
      </c>
      <c r="D367" s="61">
        <f>(Table7[[#This Row],[S&amp;P]]-C355)/C355</f>
        <v>-0.12803044480064105</v>
      </c>
      <c r="F367" s="3"/>
      <c r="K367" s="2"/>
    </row>
    <row r="368" spans="1:11" x14ac:dyDescent="0.2">
      <c r="A368" s="54">
        <v>28550</v>
      </c>
      <c r="B368" s="55">
        <f>VLOOKUP(Table7[[#This Row],[Date]],'DB Details'!$A:$L,12)</f>
        <v>55</v>
      </c>
      <c r="C368" s="56">
        <v>89.209998999999996</v>
      </c>
      <c r="D368" s="61">
        <f>(Table7[[#This Row],[S&amp;P]]-C356)/C356</f>
        <v>-9.357853268804181E-2</v>
      </c>
      <c r="F368" s="3"/>
      <c r="K368" s="2"/>
    </row>
    <row r="369" spans="1:11" x14ac:dyDescent="0.2">
      <c r="A369" s="54">
        <v>28581</v>
      </c>
      <c r="B369" s="55">
        <f>VLOOKUP(Table7[[#This Row],[Date]],'DB Details'!$A:$L,12)</f>
        <v>57.7</v>
      </c>
      <c r="C369" s="56">
        <v>96.830001999999993</v>
      </c>
      <c r="D369" s="61">
        <f>(Table7[[#This Row],[S&amp;P]]-C357)/C357</f>
        <v>-1.6355139854629559E-2</v>
      </c>
      <c r="F369" s="3"/>
      <c r="K369" s="2"/>
    </row>
    <row r="370" spans="1:11" x14ac:dyDescent="0.2">
      <c r="A370" s="54">
        <v>28611</v>
      </c>
      <c r="B370" s="55">
        <f>VLOOKUP(Table7[[#This Row],[Date]],'DB Details'!$A:$L,12)</f>
        <v>60.2</v>
      </c>
      <c r="C370" s="56">
        <v>97.239998</v>
      </c>
      <c r="D370" s="61">
        <f>(Table7[[#This Row],[S&amp;P]]-C358)/C358</f>
        <v>1.1652049157759629E-2</v>
      </c>
      <c r="F370" s="3"/>
      <c r="K370" s="2"/>
    </row>
    <row r="371" spans="1:11" x14ac:dyDescent="0.2">
      <c r="A371" s="54">
        <v>28642</v>
      </c>
      <c r="B371" s="55">
        <f>VLOOKUP(Table7[[#This Row],[Date]],'DB Details'!$A:$L,12)</f>
        <v>60.5</v>
      </c>
      <c r="C371" s="56">
        <v>95.529999000000004</v>
      </c>
      <c r="D371" s="61">
        <f>(Table7[[#This Row],[S&amp;P]]-C359)/C359</f>
        <v>-4.9263573369917123E-2</v>
      </c>
      <c r="F371" s="3"/>
      <c r="K371" s="2"/>
    </row>
    <row r="372" spans="1:11" x14ac:dyDescent="0.2">
      <c r="A372" s="54">
        <v>28672</v>
      </c>
      <c r="B372" s="55">
        <f>VLOOKUP(Table7[[#This Row],[Date]],'DB Details'!$A:$L,12)</f>
        <v>62.2</v>
      </c>
      <c r="C372" s="56">
        <v>100.68</v>
      </c>
      <c r="D372" s="61">
        <f>(Table7[[#This Row],[S&amp;P]]-C360)/C360</f>
        <v>1.8512918938045981E-2</v>
      </c>
      <c r="F372" s="3"/>
      <c r="K372" s="2"/>
    </row>
    <row r="373" spans="1:11" x14ac:dyDescent="0.2">
      <c r="A373" s="54">
        <v>28703</v>
      </c>
      <c r="B373" s="55">
        <f>VLOOKUP(Table7[[#This Row],[Date]],'DB Details'!$A:$L,12)</f>
        <v>60.3</v>
      </c>
      <c r="C373" s="56">
        <v>103.290001</v>
      </c>
      <c r="D373" s="61">
        <f>(Table7[[#This Row],[S&amp;P]]-C361)/C361</f>
        <v>6.73762963948423E-2</v>
      </c>
      <c r="F373" s="3"/>
      <c r="K373" s="2"/>
    </row>
    <row r="374" spans="1:11" x14ac:dyDescent="0.2">
      <c r="A374" s="54">
        <v>28734</v>
      </c>
      <c r="B374" s="55">
        <f>VLOOKUP(Table7[[#This Row],[Date]],'DB Details'!$A:$L,12)</f>
        <v>60.5</v>
      </c>
      <c r="C374" s="56">
        <v>102.540001</v>
      </c>
      <c r="D374" s="61">
        <f>(Table7[[#This Row],[S&amp;P]]-C362)/C362</f>
        <v>6.2260458533724833E-2</v>
      </c>
      <c r="F374" s="3"/>
      <c r="K374" s="2"/>
    </row>
    <row r="375" spans="1:11" x14ac:dyDescent="0.2">
      <c r="A375" s="54">
        <v>28764</v>
      </c>
      <c r="B375" s="55">
        <f>VLOOKUP(Table7[[#This Row],[Date]],'DB Details'!$A:$L,12)</f>
        <v>60.1</v>
      </c>
      <c r="C375" s="56">
        <v>93.150002000000001</v>
      </c>
      <c r="D375" s="61">
        <f>(Table7[[#This Row],[S&amp;P]]-C363)/C363</f>
        <v>8.7719951818061737E-3</v>
      </c>
      <c r="F375" s="3"/>
      <c r="K375" s="2"/>
    </row>
    <row r="376" spans="1:11" x14ac:dyDescent="0.2">
      <c r="A376" s="54">
        <v>28795</v>
      </c>
      <c r="B376" s="55">
        <f>VLOOKUP(Table7[[#This Row],[Date]],'DB Details'!$A:$L,12)</f>
        <v>61.3</v>
      </c>
      <c r="C376" s="56">
        <v>94.699996999999996</v>
      </c>
      <c r="D376" s="61">
        <f>(Table7[[#This Row],[S&amp;P]]-C364)/C364</f>
        <v>-1.3709268929467811E-3</v>
      </c>
      <c r="F376" s="3"/>
      <c r="K376" s="2"/>
    </row>
    <row r="377" spans="1:11" x14ac:dyDescent="0.2">
      <c r="A377" s="54">
        <v>28825</v>
      </c>
      <c r="B377" s="55">
        <f>VLOOKUP(Table7[[#This Row],[Date]],'DB Details'!$A:$L,12)</f>
        <v>59.4</v>
      </c>
      <c r="C377" s="56">
        <v>96.110000999999997</v>
      </c>
      <c r="D377" s="61">
        <f>(Table7[[#This Row],[S&amp;P]]-C365)/C365</f>
        <v>1.0620431348484335E-2</v>
      </c>
      <c r="F377" s="3"/>
      <c r="K377" s="2"/>
    </row>
    <row r="378" spans="1:11" x14ac:dyDescent="0.2">
      <c r="A378" s="54">
        <v>28856</v>
      </c>
      <c r="B378" s="55">
        <f>VLOOKUP(Table7[[#This Row],[Date]],'DB Details'!$A:$L,12)</f>
        <v>58.5</v>
      </c>
      <c r="C378" s="56">
        <v>99.93</v>
      </c>
      <c r="D378" s="61">
        <f>(Table7[[#This Row],[S&amp;P]]-C366)/C366</f>
        <v>0.11966386554621856</v>
      </c>
      <c r="F378" s="3"/>
      <c r="K378" s="2"/>
    </row>
    <row r="379" spans="1:11" x14ac:dyDescent="0.2">
      <c r="A379" s="54">
        <v>28887</v>
      </c>
      <c r="B379" s="55">
        <f>VLOOKUP(Table7[[#This Row],[Date]],'DB Details'!$A:$L,12)</f>
        <v>58.2</v>
      </c>
      <c r="C379" s="56">
        <v>96.279999000000004</v>
      </c>
      <c r="D379" s="61">
        <f>(Table7[[#This Row],[S&amp;P]]-C367)/C367</f>
        <v>0.10615806403770606</v>
      </c>
      <c r="F379" s="3"/>
      <c r="K379" s="2"/>
    </row>
    <row r="380" spans="1:11" x14ac:dyDescent="0.2">
      <c r="A380" s="54">
        <v>28915</v>
      </c>
      <c r="B380" s="55">
        <f>VLOOKUP(Table7[[#This Row],[Date]],'DB Details'!$A:$L,12)</f>
        <v>57.7</v>
      </c>
      <c r="C380" s="56">
        <v>101.589996</v>
      </c>
      <c r="D380" s="61">
        <f>(Table7[[#This Row],[S&amp;P]]-C368)/C368</f>
        <v>0.1387736480077755</v>
      </c>
      <c r="F380" s="3"/>
      <c r="K380" s="2"/>
    </row>
    <row r="381" spans="1:11" x14ac:dyDescent="0.2">
      <c r="A381" s="54">
        <v>28946</v>
      </c>
      <c r="B381" s="55">
        <f>VLOOKUP(Table7[[#This Row],[Date]],'DB Details'!$A:$L,12)</f>
        <v>56.2</v>
      </c>
      <c r="C381" s="56">
        <v>101.760002</v>
      </c>
      <c r="D381" s="61">
        <f>(Table7[[#This Row],[S&amp;P]]-C369)/C369</f>
        <v>5.0913971890654379E-2</v>
      </c>
      <c r="F381" s="3"/>
      <c r="K381" s="2"/>
    </row>
    <row r="382" spans="1:11" x14ac:dyDescent="0.2">
      <c r="A382" s="54">
        <v>28976</v>
      </c>
      <c r="B382" s="55">
        <f>VLOOKUP(Table7[[#This Row],[Date]],'DB Details'!$A:$L,12)</f>
        <v>54.4</v>
      </c>
      <c r="C382" s="56">
        <v>99.080001999999993</v>
      </c>
      <c r="D382" s="61">
        <f>(Table7[[#This Row],[S&amp;P]]-C370)/C370</f>
        <v>1.8922295740894539E-2</v>
      </c>
      <c r="F382" s="3"/>
      <c r="K382" s="2"/>
    </row>
    <row r="383" spans="1:11" x14ac:dyDescent="0.2">
      <c r="A383" s="54">
        <v>29007</v>
      </c>
      <c r="B383" s="55">
        <f>VLOOKUP(Table7[[#This Row],[Date]],'DB Details'!$A:$L,12)</f>
        <v>52.7</v>
      </c>
      <c r="C383" s="56">
        <v>102.910004</v>
      </c>
      <c r="D383" s="61">
        <f>(Table7[[#This Row],[S&amp;P]]-C371)/C371</f>
        <v>7.7253272032380083E-2</v>
      </c>
      <c r="F383" s="3"/>
      <c r="K383" s="2"/>
    </row>
    <row r="384" spans="1:11" x14ac:dyDescent="0.2">
      <c r="A384" s="54">
        <v>29037</v>
      </c>
      <c r="B384" s="55">
        <f>VLOOKUP(Table7[[#This Row],[Date]],'DB Details'!$A:$L,12)</f>
        <v>51.3</v>
      </c>
      <c r="C384" s="56">
        <v>103.80999799999999</v>
      </c>
      <c r="D384" s="61">
        <f>(Table7[[#This Row],[S&amp;P]]-C372)/C372</f>
        <v>3.1088577671831406E-2</v>
      </c>
      <c r="F384" s="3"/>
      <c r="K384" s="2"/>
    </row>
    <row r="385" spans="1:11" x14ac:dyDescent="0.2">
      <c r="A385" s="54">
        <v>29068</v>
      </c>
      <c r="B385" s="55">
        <f>VLOOKUP(Table7[[#This Row],[Date]],'DB Details'!$A:$L,12)</f>
        <v>49.5</v>
      </c>
      <c r="C385" s="56">
        <v>109.32</v>
      </c>
      <c r="D385" s="61">
        <f>(Table7[[#This Row],[S&amp;P]]-C373)/C373</f>
        <v>5.8379310113473512E-2</v>
      </c>
      <c r="F385" s="3"/>
      <c r="K385" s="2"/>
    </row>
    <row r="386" spans="1:11" x14ac:dyDescent="0.2">
      <c r="A386" s="54">
        <v>29099</v>
      </c>
      <c r="B386" s="55">
        <f>VLOOKUP(Table7[[#This Row],[Date]],'DB Details'!$A:$L,12)</f>
        <v>49.6</v>
      </c>
      <c r="C386" s="56">
        <v>109.32</v>
      </c>
      <c r="D386" s="61">
        <f>(Table7[[#This Row],[S&amp;P]]-C374)/C374</f>
        <v>6.6120527929388148E-2</v>
      </c>
      <c r="F386" s="3"/>
      <c r="K386" s="2"/>
    </row>
    <row r="387" spans="1:11" x14ac:dyDescent="0.2">
      <c r="A387" s="54">
        <v>29129</v>
      </c>
      <c r="B387" s="55">
        <f>VLOOKUP(Table7[[#This Row],[Date]],'DB Details'!$A:$L,12)</f>
        <v>49</v>
      </c>
      <c r="C387" s="56">
        <v>101.82</v>
      </c>
      <c r="D387" s="61">
        <f>(Table7[[#This Row],[S&amp;P]]-C375)/C375</f>
        <v>9.3075660910882138E-2</v>
      </c>
      <c r="F387" s="3"/>
      <c r="K387" s="2"/>
    </row>
    <row r="388" spans="1:11" x14ac:dyDescent="0.2">
      <c r="A388" s="54">
        <v>29160</v>
      </c>
      <c r="B388" s="55">
        <f>VLOOKUP(Table7[[#This Row],[Date]],'DB Details'!$A:$L,12)</f>
        <v>48</v>
      </c>
      <c r="C388" s="56">
        <v>106.160004</v>
      </c>
      <c r="D388" s="61">
        <f>(Table7[[#This Row],[S&amp;P]]-C376)/C376</f>
        <v>0.12101380531194743</v>
      </c>
      <c r="F388" s="3"/>
      <c r="K388" s="2"/>
    </row>
    <row r="389" spans="1:11" x14ac:dyDescent="0.2">
      <c r="A389" s="54">
        <v>29190</v>
      </c>
      <c r="B389" s="55">
        <f>VLOOKUP(Table7[[#This Row],[Date]],'DB Details'!$A:$L,12)</f>
        <v>44.8</v>
      </c>
      <c r="C389" s="56">
        <v>107.94000200000001</v>
      </c>
      <c r="D389" s="61">
        <f>(Table7[[#This Row],[S&amp;P]]-C377)/C377</f>
        <v>0.12308813731049707</v>
      </c>
      <c r="F389" s="3"/>
      <c r="K389" s="2"/>
    </row>
    <row r="390" spans="1:11" x14ac:dyDescent="0.2">
      <c r="A390" s="54">
        <v>29221</v>
      </c>
      <c r="B390" s="55">
        <f>VLOOKUP(Table7[[#This Row],[Date]],'DB Details'!$A:$L,12)</f>
        <v>46.2</v>
      </c>
      <c r="C390" s="56">
        <v>114.160004</v>
      </c>
      <c r="D390" s="61">
        <f>(Table7[[#This Row],[S&amp;P]]-C378)/C378</f>
        <v>0.14239971980386262</v>
      </c>
      <c r="F390" s="3"/>
      <c r="K390" s="2"/>
    </row>
    <row r="391" spans="1:11" x14ac:dyDescent="0.2">
      <c r="A391" s="54">
        <v>29252</v>
      </c>
      <c r="B391" s="55">
        <f>VLOOKUP(Table7[[#This Row],[Date]],'DB Details'!$A:$L,12)</f>
        <v>50.2</v>
      </c>
      <c r="C391" s="56">
        <v>113.660004</v>
      </c>
      <c r="D391" s="61">
        <f>(Table7[[#This Row],[S&amp;P]]-C379)/C379</f>
        <v>0.18051521791145839</v>
      </c>
      <c r="F391" s="3"/>
      <c r="K391" s="2"/>
    </row>
    <row r="392" spans="1:11" x14ac:dyDescent="0.2">
      <c r="A392" s="54">
        <v>29281</v>
      </c>
      <c r="B392" s="55">
        <f>VLOOKUP(Table7[[#This Row],[Date]],'DB Details'!$A:$L,12)</f>
        <v>43.6</v>
      </c>
      <c r="C392" s="56">
        <v>102.089996</v>
      </c>
      <c r="D392" s="61">
        <f>(Table7[[#This Row],[S&amp;P]]-C380)/C380</f>
        <v>4.9217444599564709E-3</v>
      </c>
      <c r="F392" s="3"/>
      <c r="K392" s="2"/>
    </row>
    <row r="393" spans="1:11" x14ac:dyDescent="0.2">
      <c r="A393" s="54">
        <v>29312</v>
      </c>
      <c r="B393" s="55">
        <f>VLOOKUP(Table7[[#This Row],[Date]],'DB Details'!$A:$L,12)</f>
        <v>37.4</v>
      </c>
      <c r="C393" s="56">
        <v>106.290001</v>
      </c>
      <c r="D393" s="61">
        <f>(Table7[[#This Row],[S&amp;P]]-C381)/C381</f>
        <v>4.4516498731987091E-2</v>
      </c>
      <c r="F393" s="3"/>
      <c r="K393" s="2"/>
    </row>
    <row r="394" spans="1:11" x14ac:dyDescent="0.2">
      <c r="A394" s="54">
        <v>29342</v>
      </c>
      <c r="B394" s="55">
        <f>VLOOKUP(Table7[[#This Row],[Date]],'DB Details'!$A:$L,12)</f>
        <v>29.4</v>
      </c>
      <c r="C394" s="56">
        <v>111.239998</v>
      </c>
      <c r="D394" s="61">
        <f>(Table7[[#This Row],[S&amp;P]]-C382)/C382</f>
        <v>0.1227290649428934</v>
      </c>
      <c r="F394" s="3"/>
      <c r="K394" s="2"/>
    </row>
    <row r="395" spans="1:11" x14ac:dyDescent="0.2">
      <c r="A395" s="54">
        <v>29373</v>
      </c>
      <c r="B395" s="55">
        <f>VLOOKUP(Table7[[#This Row],[Date]],'DB Details'!$A:$L,12)</f>
        <v>30.3</v>
      </c>
      <c r="C395" s="56">
        <v>114.239998</v>
      </c>
      <c r="D395" s="61">
        <f>(Table7[[#This Row],[S&amp;P]]-C383)/C383</f>
        <v>0.11009613798090999</v>
      </c>
      <c r="F395" s="3"/>
      <c r="K395" s="2"/>
    </row>
    <row r="396" spans="1:11" x14ac:dyDescent="0.2">
      <c r="A396" s="54">
        <v>29403</v>
      </c>
      <c r="B396" s="55">
        <f>VLOOKUP(Table7[[#This Row],[Date]],'DB Details'!$A:$L,12)</f>
        <v>35</v>
      </c>
      <c r="C396" s="56">
        <v>121.66999800000001</v>
      </c>
      <c r="D396" s="61">
        <f>(Table7[[#This Row],[S&amp;P]]-C384)/C384</f>
        <v>0.17204508567662255</v>
      </c>
      <c r="F396" s="3"/>
      <c r="K396" s="2"/>
    </row>
    <row r="397" spans="1:11" x14ac:dyDescent="0.2">
      <c r="A397" s="54">
        <v>29434</v>
      </c>
      <c r="B397" s="55">
        <f>VLOOKUP(Table7[[#This Row],[Date]],'DB Details'!$A:$L,12)</f>
        <v>45.5</v>
      </c>
      <c r="C397" s="56">
        <v>122.379997</v>
      </c>
      <c r="D397" s="61">
        <f>(Table7[[#This Row],[S&amp;P]]-C385)/C385</f>
        <v>0.11946576106842308</v>
      </c>
      <c r="F397" s="3"/>
      <c r="K397" s="2"/>
    </row>
    <row r="398" spans="1:11" x14ac:dyDescent="0.2">
      <c r="A398" s="54">
        <v>29465</v>
      </c>
      <c r="B398" s="55">
        <f>VLOOKUP(Table7[[#This Row],[Date]],'DB Details'!$A:$L,12)</f>
        <v>50.1</v>
      </c>
      <c r="C398" s="56">
        <v>125.459999</v>
      </c>
      <c r="D398" s="61">
        <f>(Table7[[#This Row],[S&amp;P]]-C386)/C386</f>
        <v>0.14763994694474938</v>
      </c>
      <c r="F398" s="3"/>
      <c r="K398" s="2"/>
    </row>
    <row r="399" spans="1:11" x14ac:dyDescent="0.2">
      <c r="A399" s="54">
        <v>29495</v>
      </c>
      <c r="B399" s="55">
        <f>VLOOKUP(Table7[[#This Row],[Date]],'DB Details'!$A:$L,12)</f>
        <v>55.5</v>
      </c>
      <c r="C399" s="56">
        <v>127.470001</v>
      </c>
      <c r="D399" s="61">
        <f>(Table7[[#This Row],[S&amp;P]]-C387)/C387</f>
        <v>0.25191515419367516</v>
      </c>
      <c r="F399" s="3"/>
      <c r="K399" s="2"/>
    </row>
    <row r="400" spans="1:11" x14ac:dyDescent="0.2">
      <c r="A400" s="54">
        <v>29526</v>
      </c>
      <c r="B400" s="55">
        <f>VLOOKUP(Table7[[#This Row],[Date]],'DB Details'!$A:$L,12)</f>
        <v>58.2</v>
      </c>
      <c r="C400" s="56">
        <v>140.520004</v>
      </c>
      <c r="D400" s="61">
        <f>(Table7[[#This Row],[S&amp;P]]-C388)/C388</f>
        <v>0.32366238418755144</v>
      </c>
      <c r="F400" s="3"/>
      <c r="K400" s="2"/>
    </row>
    <row r="401" spans="1:11" x14ac:dyDescent="0.2">
      <c r="A401" s="54">
        <v>29556</v>
      </c>
      <c r="B401" s="55">
        <f>VLOOKUP(Table7[[#This Row],[Date]],'DB Details'!$A:$L,12)</f>
        <v>53</v>
      </c>
      <c r="C401" s="56">
        <v>135.759995</v>
      </c>
      <c r="D401" s="61">
        <f>(Table7[[#This Row],[S&amp;P]]-C389)/C389</f>
        <v>0.25773570951017766</v>
      </c>
      <c r="F401" s="3"/>
      <c r="K401" s="2"/>
    </row>
    <row r="402" spans="1:11" x14ac:dyDescent="0.2">
      <c r="A402" s="54">
        <v>29587</v>
      </c>
      <c r="B402" s="55">
        <f>VLOOKUP(Table7[[#This Row],[Date]],'DB Details'!$A:$L,12)</f>
        <v>49.2</v>
      </c>
      <c r="C402" s="56">
        <v>129.550003</v>
      </c>
      <c r="D402" s="61">
        <f>(Table7[[#This Row],[S&amp;P]]-C390)/C390</f>
        <v>0.13481077838784941</v>
      </c>
      <c r="F402" s="3"/>
      <c r="K402" s="2"/>
    </row>
    <row r="403" spans="1:11" x14ac:dyDescent="0.2">
      <c r="A403" s="54">
        <v>29618</v>
      </c>
      <c r="B403" s="55">
        <f>VLOOKUP(Table7[[#This Row],[Date]],'DB Details'!$A:$L,12)</f>
        <v>48.8</v>
      </c>
      <c r="C403" s="56">
        <v>131.270004</v>
      </c>
      <c r="D403" s="61">
        <f>(Table7[[#This Row],[S&amp;P]]-C391)/C391</f>
        <v>0.1549357679065364</v>
      </c>
      <c r="F403" s="3"/>
      <c r="K403" s="2"/>
    </row>
    <row r="404" spans="1:11" x14ac:dyDescent="0.2">
      <c r="A404" s="54">
        <v>29646</v>
      </c>
      <c r="B404" s="55">
        <f>VLOOKUP(Table7[[#This Row],[Date]],'DB Details'!$A:$L,12)</f>
        <v>49.6</v>
      </c>
      <c r="C404" s="56">
        <v>136</v>
      </c>
      <c r="D404" s="61">
        <f>(Table7[[#This Row],[S&amp;P]]-C392)/C392</f>
        <v>0.33215795208768545</v>
      </c>
      <c r="F404" s="3"/>
      <c r="K404" s="2"/>
    </row>
    <row r="405" spans="1:11" x14ac:dyDescent="0.2">
      <c r="A405" s="54">
        <v>29677</v>
      </c>
      <c r="B405" s="55">
        <f>VLOOKUP(Table7[[#This Row],[Date]],'DB Details'!$A:$L,12)</f>
        <v>51.6</v>
      </c>
      <c r="C405" s="56">
        <v>132.80999800000001</v>
      </c>
      <c r="D405" s="61">
        <f>(Table7[[#This Row],[S&amp;P]]-C393)/C393</f>
        <v>0.24950603773162069</v>
      </c>
      <c r="F405" s="3"/>
      <c r="K405" s="2"/>
    </row>
    <row r="406" spans="1:11" x14ac:dyDescent="0.2">
      <c r="A406" s="54">
        <v>29707</v>
      </c>
      <c r="B406" s="55">
        <f>VLOOKUP(Table7[[#This Row],[Date]],'DB Details'!$A:$L,12)</f>
        <v>53.5</v>
      </c>
      <c r="C406" s="56">
        <v>132.58999600000001</v>
      </c>
      <c r="D406" s="61">
        <f>(Table7[[#This Row],[S&amp;P]]-C394)/C394</f>
        <v>0.19192734972900677</v>
      </c>
      <c r="F406" s="3"/>
      <c r="K406" s="2"/>
    </row>
    <row r="407" spans="1:11" x14ac:dyDescent="0.2">
      <c r="A407" s="54">
        <v>29738</v>
      </c>
      <c r="B407" s="55">
        <f>VLOOKUP(Table7[[#This Row],[Date]],'DB Details'!$A:$L,12)</f>
        <v>50.7</v>
      </c>
      <c r="C407" s="56">
        <v>131.21000699999999</v>
      </c>
      <c r="D407" s="61">
        <f>(Table7[[#This Row],[S&amp;P]]-C395)/C395</f>
        <v>0.14854700014963226</v>
      </c>
      <c r="F407" s="3"/>
      <c r="K407" s="2"/>
    </row>
    <row r="408" spans="1:11" x14ac:dyDescent="0.2">
      <c r="A408" s="54">
        <v>29768</v>
      </c>
      <c r="B408" s="55">
        <f>VLOOKUP(Table7[[#This Row],[Date]],'DB Details'!$A:$L,12)</f>
        <v>46.7</v>
      </c>
      <c r="C408" s="56">
        <v>130.91999799999999</v>
      </c>
      <c r="D408" s="61">
        <f>(Table7[[#This Row],[S&amp;P]]-C396)/C396</f>
        <v>7.6025315624645484E-2</v>
      </c>
      <c r="F408" s="3"/>
      <c r="K408" s="2"/>
    </row>
    <row r="409" spans="1:11" x14ac:dyDescent="0.2">
      <c r="A409" s="54">
        <v>29799</v>
      </c>
      <c r="B409" s="55">
        <f>VLOOKUP(Table7[[#This Row],[Date]],'DB Details'!$A:$L,12)</f>
        <v>48.3</v>
      </c>
      <c r="C409" s="56">
        <v>122.790001</v>
      </c>
      <c r="D409" s="61">
        <f>(Table7[[#This Row],[S&amp;P]]-C397)/C397</f>
        <v>3.350253391491754E-3</v>
      </c>
      <c r="F409" s="3"/>
      <c r="K409" s="2"/>
    </row>
    <row r="410" spans="1:11" x14ac:dyDescent="0.2">
      <c r="A410" s="54">
        <v>29830</v>
      </c>
      <c r="B410" s="55">
        <f>VLOOKUP(Table7[[#This Row],[Date]],'DB Details'!$A:$L,12)</f>
        <v>42.5</v>
      </c>
      <c r="C410" s="56">
        <v>116.18</v>
      </c>
      <c r="D410" s="61">
        <f>(Table7[[#This Row],[S&amp;P]]-C398)/C398</f>
        <v>-7.396779112041911E-2</v>
      </c>
      <c r="F410" s="3"/>
      <c r="K410" s="2"/>
    </row>
    <row r="411" spans="1:11" x14ac:dyDescent="0.2">
      <c r="A411" s="54">
        <v>29860</v>
      </c>
      <c r="B411" s="55">
        <f>VLOOKUP(Table7[[#This Row],[Date]],'DB Details'!$A:$L,12)</f>
        <v>40</v>
      </c>
      <c r="C411" s="56">
        <v>121.889999</v>
      </c>
      <c r="D411" s="61">
        <f>(Table7[[#This Row],[S&amp;P]]-C399)/C399</f>
        <v>-4.3775021230289264E-2</v>
      </c>
      <c r="F411" s="3"/>
      <c r="K411" s="2"/>
    </row>
    <row r="412" spans="1:11" x14ac:dyDescent="0.2">
      <c r="A412" s="54">
        <v>29891</v>
      </c>
      <c r="B412" s="55">
        <f>VLOOKUP(Table7[[#This Row],[Date]],'DB Details'!$A:$L,12)</f>
        <v>36.1</v>
      </c>
      <c r="C412" s="56">
        <v>126.349998</v>
      </c>
      <c r="D412" s="61">
        <f>(Table7[[#This Row],[S&amp;P]]-C400)/C400</f>
        <v>-0.10083977794364424</v>
      </c>
      <c r="F412" s="3"/>
      <c r="K412" s="2"/>
    </row>
    <row r="413" spans="1:11" x14ac:dyDescent="0.2">
      <c r="A413" s="54">
        <v>29921</v>
      </c>
      <c r="B413" s="55">
        <f>VLOOKUP(Table7[[#This Row],[Date]],'DB Details'!$A:$L,12)</f>
        <v>37.799999999999997</v>
      </c>
      <c r="C413" s="56">
        <v>122.550003</v>
      </c>
      <c r="D413" s="61">
        <f>(Table7[[#This Row],[S&amp;P]]-C401)/C401</f>
        <v>-9.7304010654979761E-2</v>
      </c>
      <c r="F413" s="3"/>
      <c r="K413" s="2"/>
    </row>
    <row r="414" spans="1:11" x14ac:dyDescent="0.2">
      <c r="A414" s="54">
        <v>29952</v>
      </c>
      <c r="B414" s="55">
        <f>VLOOKUP(Table7[[#This Row],[Date]],'DB Details'!$A:$L,12)</f>
        <v>38.200000000000003</v>
      </c>
      <c r="C414" s="56">
        <v>120.400002</v>
      </c>
      <c r="D414" s="61">
        <f>(Table7[[#This Row],[S&amp;P]]-C402)/C402</f>
        <v>-7.0629106816770995E-2</v>
      </c>
      <c r="F414" s="3"/>
      <c r="K414" s="2"/>
    </row>
    <row r="415" spans="1:11" x14ac:dyDescent="0.2">
      <c r="A415" s="54">
        <v>29983</v>
      </c>
      <c r="B415" s="55">
        <f>VLOOKUP(Table7[[#This Row],[Date]],'DB Details'!$A:$L,12)</f>
        <v>38.299999999999997</v>
      </c>
      <c r="C415" s="56">
        <v>113.110001</v>
      </c>
      <c r="D415" s="61">
        <f>(Table7[[#This Row],[S&amp;P]]-C403)/C403</f>
        <v>-0.13834084289355247</v>
      </c>
      <c r="F415" s="3"/>
      <c r="K415" s="2"/>
    </row>
    <row r="416" spans="1:11" x14ac:dyDescent="0.2">
      <c r="A416" s="54">
        <v>30011</v>
      </c>
      <c r="B416" s="55">
        <f>VLOOKUP(Table7[[#This Row],[Date]],'DB Details'!$A:$L,12)</f>
        <v>36.799999999999997</v>
      </c>
      <c r="C416" s="56">
        <v>111.959999</v>
      </c>
      <c r="D416" s="61">
        <f>(Table7[[#This Row],[S&amp;P]]-C404)/C404</f>
        <v>-0.17676471323529414</v>
      </c>
      <c r="F416" s="3"/>
      <c r="K416" s="2"/>
    </row>
    <row r="417" spans="1:11" x14ac:dyDescent="0.2">
      <c r="A417" s="54">
        <v>30042</v>
      </c>
      <c r="B417" s="55">
        <f>VLOOKUP(Table7[[#This Row],[Date]],'DB Details'!$A:$L,12)</f>
        <v>37.799999999999997</v>
      </c>
      <c r="C417" s="56">
        <v>116.44000200000001</v>
      </c>
      <c r="D417" s="61">
        <f>(Table7[[#This Row],[S&amp;P]]-C405)/C405</f>
        <v>-0.12325876249166121</v>
      </c>
      <c r="F417" s="3"/>
      <c r="K417" s="2"/>
    </row>
    <row r="418" spans="1:11" x14ac:dyDescent="0.2">
      <c r="A418" s="54">
        <v>30072</v>
      </c>
      <c r="B418" s="55">
        <f>VLOOKUP(Table7[[#This Row],[Date]],'DB Details'!$A:$L,12)</f>
        <v>35.5</v>
      </c>
      <c r="C418" s="56">
        <v>111.879997</v>
      </c>
      <c r="D418" s="61">
        <f>(Table7[[#This Row],[S&amp;P]]-C406)/C406</f>
        <v>-0.15619578870792039</v>
      </c>
      <c r="F418" s="3"/>
      <c r="K418" s="2"/>
    </row>
    <row r="419" spans="1:11" x14ac:dyDescent="0.2">
      <c r="A419" s="54">
        <v>30103</v>
      </c>
      <c r="B419" s="55">
        <f>VLOOKUP(Table7[[#This Row],[Date]],'DB Details'!$A:$L,12)</f>
        <v>38.299999999999997</v>
      </c>
      <c r="C419" s="56">
        <v>109.610001</v>
      </c>
      <c r="D419" s="61">
        <f>(Table7[[#This Row],[S&amp;P]]-C407)/C407</f>
        <v>-0.16462163590921838</v>
      </c>
      <c r="F419" s="3"/>
      <c r="K419" s="2"/>
    </row>
    <row r="420" spans="1:11" x14ac:dyDescent="0.2">
      <c r="A420" s="54">
        <v>30133</v>
      </c>
      <c r="B420" s="55">
        <f>VLOOKUP(Table7[[#This Row],[Date]],'DB Details'!$A:$L,12)</f>
        <v>38.4</v>
      </c>
      <c r="C420" s="56">
        <v>107.089996</v>
      </c>
      <c r="D420" s="61">
        <f>(Table7[[#This Row],[S&amp;P]]-C408)/C408</f>
        <v>-0.18201957198318927</v>
      </c>
      <c r="F420" s="3"/>
      <c r="K420" s="2"/>
    </row>
    <row r="421" spans="1:11" x14ac:dyDescent="0.2">
      <c r="A421" s="54">
        <v>30164</v>
      </c>
      <c r="B421" s="55">
        <f>VLOOKUP(Table7[[#This Row],[Date]],'DB Details'!$A:$L,12)</f>
        <v>38.299999999999997</v>
      </c>
      <c r="C421" s="56">
        <v>119.510002</v>
      </c>
      <c r="D421" s="61">
        <f>(Table7[[#This Row],[S&amp;P]]-C409)/C409</f>
        <v>-2.6712264624869607E-2</v>
      </c>
      <c r="F421" s="3"/>
      <c r="K421" s="2"/>
    </row>
    <row r="422" spans="1:11" x14ac:dyDescent="0.2">
      <c r="A422" s="54">
        <v>30195</v>
      </c>
      <c r="B422" s="55">
        <f>VLOOKUP(Table7[[#This Row],[Date]],'DB Details'!$A:$L,12)</f>
        <v>38.799999999999997</v>
      </c>
      <c r="C422" s="56">
        <v>120.41999800000001</v>
      </c>
      <c r="D422" s="61">
        <f>(Table7[[#This Row],[S&amp;P]]-C410)/C410</f>
        <v>3.6495076605267684E-2</v>
      </c>
      <c r="F422" s="3"/>
      <c r="K422" s="2"/>
    </row>
    <row r="423" spans="1:11" x14ac:dyDescent="0.2">
      <c r="A423" s="54">
        <v>30225</v>
      </c>
      <c r="B423" s="55">
        <f>VLOOKUP(Table7[[#This Row],[Date]],'DB Details'!$A:$L,12)</f>
        <v>39.4</v>
      </c>
      <c r="C423" s="56">
        <v>133.720001</v>
      </c>
      <c r="D423" s="61">
        <f>(Table7[[#This Row],[S&amp;P]]-C411)/C411</f>
        <v>9.7054738674663479E-2</v>
      </c>
      <c r="F423" s="3"/>
      <c r="K423" s="2"/>
    </row>
    <row r="424" spans="1:11" x14ac:dyDescent="0.2">
      <c r="A424" s="54">
        <v>30256</v>
      </c>
      <c r="B424" s="55">
        <f>VLOOKUP(Table7[[#This Row],[Date]],'DB Details'!$A:$L,12)</f>
        <v>39.200000000000003</v>
      </c>
      <c r="C424" s="56">
        <v>138.529999</v>
      </c>
      <c r="D424" s="61">
        <f>(Table7[[#This Row],[S&amp;P]]-C412)/C412</f>
        <v>9.6398901407184864E-2</v>
      </c>
      <c r="F424" s="3"/>
      <c r="K424" s="2"/>
    </row>
    <row r="425" spans="1:11" x14ac:dyDescent="0.2">
      <c r="A425" s="54">
        <v>30286</v>
      </c>
      <c r="B425" s="55">
        <f>VLOOKUP(Table7[[#This Row],[Date]],'DB Details'!$A:$L,12)</f>
        <v>42.8</v>
      </c>
      <c r="C425" s="56">
        <v>140.63999899999999</v>
      </c>
      <c r="D425" s="61">
        <f>(Table7[[#This Row],[S&amp;P]]-C413)/C413</f>
        <v>0.14761318284096642</v>
      </c>
      <c r="F425" s="3"/>
      <c r="K425" s="2"/>
    </row>
    <row r="426" spans="1:11" x14ac:dyDescent="0.2">
      <c r="A426" s="54">
        <v>30317</v>
      </c>
      <c r="B426" s="55">
        <f>VLOOKUP(Table7[[#This Row],[Date]],'DB Details'!$A:$L,12)</f>
        <v>46</v>
      </c>
      <c r="C426" s="56">
        <v>145.300003</v>
      </c>
      <c r="D426" s="61">
        <f>(Table7[[#This Row],[S&amp;P]]-C414)/C414</f>
        <v>0.20681063609949113</v>
      </c>
      <c r="F426" s="3"/>
      <c r="K426" s="2"/>
    </row>
    <row r="427" spans="1:11" x14ac:dyDescent="0.2">
      <c r="A427" s="54">
        <v>30348</v>
      </c>
      <c r="B427" s="55">
        <f>VLOOKUP(Table7[[#This Row],[Date]],'DB Details'!$A:$L,12)</f>
        <v>54.4</v>
      </c>
      <c r="C427" s="56">
        <v>148.05999800000001</v>
      </c>
      <c r="D427" s="61">
        <f>(Table7[[#This Row],[S&amp;P]]-C415)/C415</f>
        <v>0.30899121820359643</v>
      </c>
      <c r="F427" s="3"/>
      <c r="K427" s="2"/>
    </row>
    <row r="428" spans="1:11" x14ac:dyDescent="0.2">
      <c r="A428" s="54">
        <v>30376</v>
      </c>
      <c r="B428" s="55">
        <f>VLOOKUP(Table7[[#This Row],[Date]],'DB Details'!$A:$L,12)</f>
        <v>53.9</v>
      </c>
      <c r="C428" s="56">
        <v>152.96000699999999</v>
      </c>
      <c r="D428" s="61">
        <f>(Table7[[#This Row],[S&amp;P]]-C416)/C416</f>
        <v>0.3662022898017353</v>
      </c>
      <c r="F428" s="3"/>
      <c r="K428" s="2"/>
    </row>
    <row r="429" spans="1:11" x14ac:dyDescent="0.2">
      <c r="A429" s="54">
        <v>30407</v>
      </c>
      <c r="B429" s="55">
        <f>VLOOKUP(Table7[[#This Row],[Date]],'DB Details'!$A:$L,12)</f>
        <v>54.2</v>
      </c>
      <c r="C429" s="56">
        <v>164.429993</v>
      </c>
      <c r="D429" s="61">
        <f>(Table7[[#This Row],[S&amp;P]]-C417)/C417</f>
        <v>0.4121435088948211</v>
      </c>
      <c r="F429" s="3"/>
      <c r="K429" s="2"/>
    </row>
    <row r="430" spans="1:11" x14ac:dyDescent="0.2">
      <c r="A430" s="54">
        <v>30437</v>
      </c>
      <c r="B430" s="55">
        <f>VLOOKUP(Table7[[#This Row],[Date]],'DB Details'!$A:$L,12)</f>
        <v>56.1</v>
      </c>
      <c r="C430" s="56">
        <v>162.38999899999999</v>
      </c>
      <c r="D430" s="61">
        <f>(Table7[[#This Row],[S&amp;P]]-C418)/C418</f>
        <v>0.45146588625668255</v>
      </c>
      <c r="F430" s="3"/>
      <c r="K430" s="2"/>
    </row>
    <row r="431" spans="1:11" x14ac:dyDescent="0.2">
      <c r="A431" s="54">
        <v>30468</v>
      </c>
      <c r="B431" s="55">
        <f>VLOOKUP(Table7[[#This Row],[Date]],'DB Details'!$A:$L,12)</f>
        <v>57.5</v>
      </c>
      <c r="C431" s="56">
        <v>167.63999899999999</v>
      </c>
      <c r="D431" s="61">
        <f>(Table7[[#This Row],[S&amp;P]]-C419)/C419</f>
        <v>0.52942247487070082</v>
      </c>
      <c r="F431" s="3"/>
      <c r="K431" s="2"/>
    </row>
    <row r="432" spans="1:11" x14ac:dyDescent="0.2">
      <c r="A432" s="54">
        <v>30498</v>
      </c>
      <c r="B432" s="55">
        <f>VLOOKUP(Table7[[#This Row],[Date]],'DB Details'!$A:$L,12)</f>
        <v>63.6</v>
      </c>
      <c r="C432" s="56">
        <v>162.55999800000001</v>
      </c>
      <c r="D432" s="61">
        <f>(Table7[[#This Row],[S&amp;P]]-C420)/C420</f>
        <v>0.5179755726202474</v>
      </c>
      <c r="F432" s="3"/>
      <c r="K432" s="2"/>
    </row>
    <row r="433" spans="1:11" x14ac:dyDescent="0.2">
      <c r="A433" s="54">
        <v>30529</v>
      </c>
      <c r="B433" s="55">
        <f>VLOOKUP(Table7[[#This Row],[Date]],'DB Details'!$A:$L,12)</f>
        <v>63.1</v>
      </c>
      <c r="C433" s="56">
        <v>164.39999399999999</v>
      </c>
      <c r="D433" s="61">
        <f>(Table7[[#This Row],[S&amp;P]]-C421)/C421</f>
        <v>0.3756170299453262</v>
      </c>
      <c r="F433" s="3"/>
      <c r="K433" s="2"/>
    </row>
    <row r="434" spans="1:11" x14ac:dyDescent="0.2">
      <c r="A434" s="54">
        <v>30560</v>
      </c>
      <c r="B434" s="55">
        <f>VLOOKUP(Table7[[#This Row],[Date]],'DB Details'!$A:$L,12)</f>
        <v>62.5</v>
      </c>
      <c r="C434" s="56">
        <v>166.070007</v>
      </c>
      <c r="D434" s="61">
        <f>(Table7[[#This Row],[S&amp;P]]-C422)/C422</f>
        <v>0.37908993321856721</v>
      </c>
      <c r="F434" s="3"/>
      <c r="K434" s="2"/>
    </row>
    <row r="435" spans="1:11" x14ac:dyDescent="0.2">
      <c r="A435" s="54">
        <v>30590</v>
      </c>
      <c r="B435" s="55">
        <f>VLOOKUP(Table7[[#This Row],[Date]],'DB Details'!$A:$L,12)</f>
        <v>64.400000000000006</v>
      </c>
      <c r="C435" s="56">
        <v>163.550003</v>
      </c>
      <c r="D435" s="61">
        <f>(Table7[[#This Row],[S&amp;P]]-C423)/C423</f>
        <v>0.22307808687497699</v>
      </c>
      <c r="F435" s="3"/>
      <c r="K435" s="2"/>
    </row>
    <row r="436" spans="1:11" x14ac:dyDescent="0.2">
      <c r="A436" s="54">
        <v>30621</v>
      </c>
      <c r="B436" s="55">
        <f>VLOOKUP(Table7[[#This Row],[Date]],'DB Details'!$A:$L,12)</f>
        <v>66</v>
      </c>
      <c r="C436" s="56">
        <v>166.39999399999999</v>
      </c>
      <c r="D436" s="61">
        <f>(Table7[[#This Row],[S&amp;P]]-C424)/C424</f>
        <v>0.20118382445090457</v>
      </c>
      <c r="F436" s="3"/>
      <c r="K436" s="2"/>
    </row>
    <row r="437" spans="1:11" x14ac:dyDescent="0.2">
      <c r="A437" s="54">
        <v>30651</v>
      </c>
      <c r="B437" s="55">
        <f>VLOOKUP(Table7[[#This Row],[Date]],'DB Details'!$A:$L,12)</f>
        <v>69.900000000000006</v>
      </c>
      <c r="C437" s="56">
        <v>164.929993</v>
      </c>
      <c r="D437" s="61">
        <f>(Table7[[#This Row],[S&amp;P]]-C425)/C425</f>
        <v>0.17271042500505143</v>
      </c>
      <c r="F437" s="3"/>
      <c r="K437" s="2"/>
    </row>
    <row r="438" spans="1:11" x14ac:dyDescent="0.2">
      <c r="A438" s="54">
        <v>30682</v>
      </c>
      <c r="B438" s="55">
        <f>VLOOKUP(Table7[[#This Row],[Date]],'DB Details'!$A:$L,12)</f>
        <v>60.5</v>
      </c>
      <c r="C438" s="56">
        <v>163.41000399999999</v>
      </c>
      <c r="D438" s="61">
        <f>(Table7[[#This Row],[S&amp;P]]-C426)/C426</f>
        <v>0.12463868290491352</v>
      </c>
      <c r="F438" s="3"/>
      <c r="K438" s="2"/>
    </row>
    <row r="439" spans="1:11" x14ac:dyDescent="0.2">
      <c r="A439" s="54">
        <v>30713</v>
      </c>
      <c r="B439" s="55">
        <f>VLOOKUP(Table7[[#This Row],[Date]],'DB Details'!$A:$L,12)</f>
        <v>61.3</v>
      </c>
      <c r="C439" s="56">
        <v>157.05999800000001</v>
      </c>
      <c r="D439" s="61">
        <f>(Table7[[#This Row],[S&amp;P]]-C427)/C427</f>
        <v>6.0786168590924873E-2</v>
      </c>
      <c r="F439" s="3"/>
      <c r="K439" s="2"/>
    </row>
    <row r="440" spans="1:11" x14ac:dyDescent="0.2">
      <c r="A440" s="54">
        <v>30742</v>
      </c>
      <c r="B440" s="55">
        <f>VLOOKUP(Table7[[#This Row],[Date]],'DB Details'!$A:$L,12)</f>
        <v>58.9</v>
      </c>
      <c r="C440" s="56">
        <v>159.179993</v>
      </c>
      <c r="D440" s="61">
        <f>(Table7[[#This Row],[S&amp;P]]-C428)/C428</f>
        <v>4.0664132553288955E-2</v>
      </c>
      <c r="F440" s="3"/>
      <c r="K440" s="2"/>
    </row>
    <row r="441" spans="1:11" x14ac:dyDescent="0.2">
      <c r="A441" s="54">
        <v>30773</v>
      </c>
      <c r="B441" s="55">
        <f>VLOOKUP(Table7[[#This Row],[Date]],'DB Details'!$A:$L,12)</f>
        <v>61</v>
      </c>
      <c r="C441" s="56">
        <v>160.050003</v>
      </c>
      <c r="D441" s="61">
        <f>(Table7[[#This Row],[S&amp;P]]-C429)/C429</f>
        <v>-2.6637415231173744E-2</v>
      </c>
      <c r="F441" s="3"/>
      <c r="K441" s="2"/>
    </row>
    <row r="442" spans="1:11" x14ac:dyDescent="0.2">
      <c r="A442" s="54">
        <v>30803</v>
      </c>
      <c r="B442" s="55">
        <f>VLOOKUP(Table7[[#This Row],[Date]],'DB Details'!$A:$L,12)</f>
        <v>58.6</v>
      </c>
      <c r="C442" s="56">
        <v>150.550003</v>
      </c>
      <c r="D442" s="61">
        <f>(Table7[[#This Row],[S&amp;P]]-C430)/C430</f>
        <v>-7.2910869344854093E-2</v>
      </c>
      <c r="F442" s="3"/>
      <c r="K442" s="2"/>
    </row>
    <row r="443" spans="1:11" x14ac:dyDescent="0.2">
      <c r="A443" s="54">
        <v>30834</v>
      </c>
      <c r="B443" s="55">
        <f>VLOOKUP(Table7[[#This Row],[Date]],'DB Details'!$A:$L,12)</f>
        <v>58.1</v>
      </c>
      <c r="C443" s="56">
        <v>153.179993</v>
      </c>
      <c r="D443" s="61">
        <f>(Table7[[#This Row],[S&amp;P]]-C431)/C431</f>
        <v>-8.6256299727131308E-2</v>
      </c>
      <c r="F443" s="3"/>
      <c r="K443" s="2"/>
    </row>
    <row r="444" spans="1:11" x14ac:dyDescent="0.2">
      <c r="A444" s="54">
        <v>30864</v>
      </c>
      <c r="B444" s="55">
        <f>VLOOKUP(Table7[[#This Row],[Date]],'DB Details'!$A:$L,12)</f>
        <v>56.1</v>
      </c>
      <c r="C444" s="56">
        <v>150.66000399999999</v>
      </c>
      <c r="D444" s="61">
        <f>(Table7[[#This Row],[S&amp;P]]-C432)/C432</f>
        <v>-7.3203704148667739E-2</v>
      </c>
      <c r="F444" s="3"/>
      <c r="K444" s="2"/>
    </row>
    <row r="445" spans="1:11" x14ac:dyDescent="0.2">
      <c r="A445" s="54">
        <v>30895</v>
      </c>
      <c r="B445" s="55">
        <f>VLOOKUP(Table7[[#This Row],[Date]],'DB Details'!$A:$L,12)</f>
        <v>53</v>
      </c>
      <c r="C445" s="56">
        <v>166.679993</v>
      </c>
      <c r="D445" s="61">
        <f>(Table7[[#This Row],[S&amp;P]]-C433)/C433</f>
        <v>1.3868607562114655E-2</v>
      </c>
      <c r="F445" s="3"/>
      <c r="K445" s="2"/>
    </row>
    <row r="446" spans="1:11" x14ac:dyDescent="0.2">
      <c r="A446" s="54">
        <v>30926</v>
      </c>
      <c r="B446" s="55">
        <f>VLOOKUP(Table7[[#This Row],[Date]],'DB Details'!$A:$L,12)</f>
        <v>50</v>
      </c>
      <c r="C446" s="56">
        <v>166.10000600000001</v>
      </c>
      <c r="D446" s="61">
        <f>(Table7[[#This Row],[S&amp;P]]-C434)/C434</f>
        <v>1.8064068606924103E-4</v>
      </c>
      <c r="F446" s="3"/>
      <c r="K446" s="2"/>
    </row>
    <row r="447" spans="1:11" x14ac:dyDescent="0.2">
      <c r="A447" s="54">
        <v>30956</v>
      </c>
      <c r="B447" s="55">
        <f>VLOOKUP(Table7[[#This Row],[Date]],'DB Details'!$A:$L,12)</f>
        <v>50.8</v>
      </c>
      <c r="C447" s="56">
        <v>166.08999600000001</v>
      </c>
      <c r="D447" s="61">
        <f>(Table7[[#This Row],[S&amp;P]]-C435)/C435</f>
        <v>1.5530375746920712E-2</v>
      </c>
      <c r="F447" s="3"/>
      <c r="K447" s="2"/>
    </row>
    <row r="448" spans="1:11" x14ac:dyDescent="0.2">
      <c r="A448" s="54">
        <v>30987</v>
      </c>
      <c r="B448" s="55">
        <f>VLOOKUP(Table7[[#This Row],[Date]],'DB Details'!$A:$L,12)</f>
        <v>50.3</v>
      </c>
      <c r="C448" s="56">
        <v>163.58000200000001</v>
      </c>
      <c r="D448" s="61">
        <f>(Table7[[#This Row],[S&amp;P]]-C436)/C436</f>
        <v>-1.694706791876438E-2</v>
      </c>
      <c r="F448" s="3"/>
      <c r="K448" s="2"/>
    </row>
    <row r="449" spans="1:11" x14ac:dyDescent="0.2">
      <c r="A449" s="54">
        <v>31017</v>
      </c>
      <c r="B449" s="55">
        <f>VLOOKUP(Table7[[#This Row],[Date]],'DB Details'!$A:$L,12)</f>
        <v>50.6</v>
      </c>
      <c r="C449" s="56">
        <v>167.240005</v>
      </c>
      <c r="D449" s="61">
        <f>(Table7[[#This Row],[S&amp;P]]-C437)/C437</f>
        <v>1.400601526733831E-2</v>
      </c>
      <c r="F449" s="3"/>
      <c r="K449" s="2"/>
    </row>
    <row r="450" spans="1:11" x14ac:dyDescent="0.2">
      <c r="A450" s="54">
        <v>31048</v>
      </c>
      <c r="B450" s="55">
        <f>VLOOKUP(Table7[[#This Row],[Date]],'DB Details'!$A:$L,12)</f>
        <v>50.3</v>
      </c>
      <c r="C450" s="56">
        <v>179.63000500000001</v>
      </c>
      <c r="D450" s="61">
        <f>(Table7[[#This Row],[S&amp;P]]-C438)/C438</f>
        <v>9.9259534930309562E-2</v>
      </c>
      <c r="F450" s="3"/>
      <c r="K450" s="2"/>
    </row>
    <row r="451" spans="1:11" x14ac:dyDescent="0.2">
      <c r="A451" s="54">
        <v>31079</v>
      </c>
      <c r="B451" s="55">
        <f>VLOOKUP(Table7[[#This Row],[Date]],'DB Details'!$A:$L,12)</f>
        <v>49.9</v>
      </c>
      <c r="C451" s="56">
        <v>181.179993</v>
      </c>
      <c r="D451" s="61">
        <f>(Table7[[#This Row],[S&amp;P]]-C439)/C439</f>
        <v>0.15357185347729335</v>
      </c>
      <c r="F451" s="3"/>
      <c r="K451" s="2"/>
    </row>
    <row r="452" spans="1:11" x14ac:dyDescent="0.2">
      <c r="A452" s="54">
        <v>31107</v>
      </c>
      <c r="B452" s="55">
        <f>VLOOKUP(Table7[[#This Row],[Date]],'DB Details'!$A:$L,12)</f>
        <v>47.8</v>
      </c>
      <c r="C452" s="56">
        <v>180.66000399999999</v>
      </c>
      <c r="D452" s="61">
        <f>(Table7[[#This Row],[S&amp;P]]-C440)/C440</f>
        <v>0.13494165061308924</v>
      </c>
      <c r="F452" s="3"/>
      <c r="K452" s="2"/>
    </row>
    <row r="453" spans="1:11" x14ac:dyDescent="0.2">
      <c r="A453" s="54">
        <v>31138</v>
      </c>
      <c r="B453" s="55">
        <f>VLOOKUP(Table7[[#This Row],[Date]],'DB Details'!$A:$L,12)</f>
        <v>48.2</v>
      </c>
      <c r="C453" s="56">
        <v>179.83000200000001</v>
      </c>
      <c r="D453" s="61">
        <f>(Table7[[#This Row],[S&amp;P]]-C441)/C441</f>
        <v>0.12358637069191435</v>
      </c>
      <c r="F453" s="3"/>
      <c r="K453" s="2"/>
    </row>
    <row r="454" spans="1:11" x14ac:dyDescent="0.2">
      <c r="A454" s="54">
        <v>31168</v>
      </c>
      <c r="B454" s="55">
        <f>VLOOKUP(Table7[[#This Row],[Date]],'DB Details'!$A:$L,12)</f>
        <v>47.1</v>
      </c>
      <c r="C454" s="56">
        <v>189.550003</v>
      </c>
      <c r="D454" s="61">
        <f>(Table7[[#This Row],[S&amp;P]]-C442)/C442</f>
        <v>0.259050144289934</v>
      </c>
      <c r="F454" s="3"/>
      <c r="K454" s="2"/>
    </row>
    <row r="455" spans="1:11" x14ac:dyDescent="0.2">
      <c r="A455" s="54">
        <v>31199</v>
      </c>
      <c r="B455" s="55">
        <f>VLOOKUP(Table7[[#This Row],[Date]],'DB Details'!$A:$L,12)</f>
        <v>47.8</v>
      </c>
      <c r="C455" s="56">
        <v>191.85000600000001</v>
      </c>
      <c r="D455" s="61">
        <f>(Table7[[#This Row],[S&amp;P]]-C443)/C443</f>
        <v>0.25244819667800883</v>
      </c>
      <c r="F455" s="3"/>
      <c r="K455" s="2"/>
    </row>
    <row r="456" spans="1:11" x14ac:dyDescent="0.2">
      <c r="A456" s="54">
        <v>31229</v>
      </c>
      <c r="B456" s="55">
        <f>VLOOKUP(Table7[[#This Row],[Date]],'DB Details'!$A:$L,12)</f>
        <v>47.9</v>
      </c>
      <c r="C456" s="56">
        <v>190.91999799999999</v>
      </c>
      <c r="D456" s="61">
        <f>(Table7[[#This Row],[S&amp;P]]-C444)/C444</f>
        <v>0.26722416654124082</v>
      </c>
      <c r="F456" s="3"/>
      <c r="K456" s="2"/>
    </row>
    <row r="457" spans="1:11" x14ac:dyDescent="0.2">
      <c r="A457" s="54">
        <v>31260</v>
      </c>
      <c r="B457" s="55">
        <f>VLOOKUP(Table7[[#This Row],[Date]],'DB Details'!$A:$L,12)</f>
        <v>47.7</v>
      </c>
      <c r="C457" s="56">
        <v>188.63000500000001</v>
      </c>
      <c r="D457" s="61">
        <f>(Table7[[#This Row],[S&amp;P]]-C445)/C445</f>
        <v>0.13168954236757147</v>
      </c>
      <c r="F457" s="3"/>
      <c r="K457" s="2"/>
    </row>
    <row r="458" spans="1:11" x14ac:dyDescent="0.2">
      <c r="A458" s="54">
        <v>31291</v>
      </c>
      <c r="B458" s="55">
        <f>VLOOKUP(Table7[[#This Row],[Date]],'DB Details'!$A:$L,12)</f>
        <v>49.9</v>
      </c>
      <c r="C458" s="56">
        <v>182.08000200000001</v>
      </c>
      <c r="D458" s="61">
        <f>(Table7[[#This Row],[S&amp;P]]-C446)/C446</f>
        <v>9.6207076596974958E-2</v>
      </c>
      <c r="F458" s="3"/>
      <c r="K458" s="2"/>
    </row>
    <row r="459" spans="1:11" x14ac:dyDescent="0.2">
      <c r="A459" s="54">
        <v>31321</v>
      </c>
      <c r="B459" s="55">
        <f>VLOOKUP(Table7[[#This Row],[Date]],'DB Details'!$A:$L,12)</f>
        <v>50.9</v>
      </c>
      <c r="C459" s="56">
        <v>189.820007</v>
      </c>
      <c r="D459" s="61">
        <f>(Table7[[#This Row],[S&amp;P]]-C447)/C447</f>
        <v>0.14287441490455566</v>
      </c>
      <c r="F459" s="3"/>
      <c r="K459" s="2"/>
    </row>
    <row r="460" spans="1:11" x14ac:dyDescent="0.2">
      <c r="A460" s="54">
        <v>31352</v>
      </c>
      <c r="B460" s="55">
        <f>VLOOKUP(Table7[[#This Row],[Date]],'DB Details'!$A:$L,12)</f>
        <v>52</v>
      </c>
      <c r="C460" s="56">
        <v>202.16999799999999</v>
      </c>
      <c r="D460" s="61">
        <f>(Table7[[#This Row],[S&amp;P]]-C448)/C448</f>
        <v>0.23590900799719994</v>
      </c>
      <c r="F460" s="3"/>
      <c r="K460" s="2"/>
    </row>
    <row r="461" spans="1:11" x14ac:dyDescent="0.2">
      <c r="A461" s="54">
        <v>31382</v>
      </c>
      <c r="B461" s="55">
        <f>VLOOKUP(Table7[[#This Row],[Date]],'DB Details'!$A:$L,12)</f>
        <v>50.7</v>
      </c>
      <c r="C461" s="56">
        <v>211.279999</v>
      </c>
      <c r="D461" s="61">
        <f>(Table7[[#This Row],[S&amp;P]]-C449)/C449</f>
        <v>0.26333408684124354</v>
      </c>
      <c r="F461" s="3"/>
      <c r="K461" s="2"/>
    </row>
    <row r="462" spans="1:11" x14ac:dyDescent="0.2">
      <c r="A462" s="54">
        <v>31413</v>
      </c>
      <c r="B462" s="55">
        <f>VLOOKUP(Table7[[#This Row],[Date]],'DB Details'!$A:$L,12)</f>
        <v>51.2</v>
      </c>
      <c r="C462" s="56">
        <v>211.779999</v>
      </c>
      <c r="D462" s="61">
        <f>(Table7[[#This Row],[S&amp;P]]-C450)/C450</f>
        <v>0.17897897403053567</v>
      </c>
      <c r="F462" s="3"/>
      <c r="K462" s="2"/>
    </row>
    <row r="463" spans="1:11" x14ac:dyDescent="0.2">
      <c r="A463" s="54">
        <v>31444</v>
      </c>
      <c r="B463" s="55">
        <f>VLOOKUP(Table7[[#This Row],[Date]],'DB Details'!$A:$L,12)</f>
        <v>51</v>
      </c>
      <c r="C463" s="56">
        <v>226.91999799999999</v>
      </c>
      <c r="D463" s="61">
        <f>(Table7[[#This Row],[S&amp;P]]-C451)/C451</f>
        <v>0.25245615833531904</v>
      </c>
      <c r="F463" s="3"/>
      <c r="K463" s="2"/>
    </row>
    <row r="464" spans="1:11" x14ac:dyDescent="0.2">
      <c r="A464" s="54">
        <v>31472</v>
      </c>
      <c r="B464" s="55">
        <f>VLOOKUP(Table7[[#This Row],[Date]],'DB Details'!$A:$L,12)</f>
        <v>51</v>
      </c>
      <c r="C464" s="56">
        <v>238.89999399999999</v>
      </c>
      <c r="D464" s="61">
        <f>(Table7[[#This Row],[S&amp;P]]-C452)/C452</f>
        <v>0.32237345682777696</v>
      </c>
      <c r="F464" s="3"/>
      <c r="K464" s="2"/>
    </row>
    <row r="465" spans="1:11" x14ac:dyDescent="0.2">
      <c r="A465" s="54">
        <v>31503</v>
      </c>
      <c r="B465" s="55">
        <f>VLOOKUP(Table7[[#This Row],[Date]],'DB Details'!$A:$L,12)</f>
        <v>49.7</v>
      </c>
      <c r="C465" s="56">
        <v>235.520004</v>
      </c>
      <c r="D465" s="61">
        <f>(Table7[[#This Row],[S&amp;P]]-C453)/C453</f>
        <v>0.30968137341176244</v>
      </c>
      <c r="F465" s="3"/>
      <c r="K465" s="2"/>
    </row>
    <row r="466" spans="1:11" x14ac:dyDescent="0.2">
      <c r="A466" s="54">
        <v>31533</v>
      </c>
      <c r="B466" s="55">
        <f>VLOOKUP(Table7[[#This Row],[Date]],'DB Details'!$A:$L,12)</f>
        <v>53.4</v>
      </c>
      <c r="C466" s="56">
        <v>247.35000600000001</v>
      </c>
      <c r="D466" s="61">
        <f>(Table7[[#This Row],[S&amp;P]]-C454)/C454</f>
        <v>0.30493274642680962</v>
      </c>
      <c r="F466" s="3"/>
      <c r="K466" s="2"/>
    </row>
    <row r="467" spans="1:11" x14ac:dyDescent="0.2">
      <c r="A467" s="54">
        <v>31564</v>
      </c>
      <c r="B467" s="55">
        <f>VLOOKUP(Table7[[#This Row],[Date]],'DB Details'!$A:$L,12)</f>
        <v>50.5</v>
      </c>
      <c r="C467" s="56">
        <v>250.83999600000001</v>
      </c>
      <c r="D467" s="61">
        <f>(Table7[[#This Row],[S&amp;P]]-C455)/C455</f>
        <v>0.30747974018828023</v>
      </c>
      <c r="F467" s="3"/>
      <c r="K467" s="2"/>
    </row>
    <row r="468" spans="1:11" x14ac:dyDescent="0.2">
      <c r="A468" s="54">
        <v>31594</v>
      </c>
      <c r="B468" s="55">
        <f>VLOOKUP(Table7[[#This Row],[Date]],'DB Details'!$A:$L,12)</f>
        <v>48</v>
      </c>
      <c r="C468" s="56">
        <v>236.11999499999999</v>
      </c>
      <c r="D468" s="61">
        <f>(Table7[[#This Row],[S&amp;P]]-C456)/C456</f>
        <v>0.23674836304995142</v>
      </c>
      <c r="F468" s="3"/>
      <c r="K468" s="2"/>
    </row>
    <row r="469" spans="1:11" x14ac:dyDescent="0.2">
      <c r="A469" s="54">
        <v>31625</v>
      </c>
      <c r="B469" s="55">
        <f>VLOOKUP(Table7[[#This Row],[Date]],'DB Details'!$A:$L,12)</f>
        <v>52.6</v>
      </c>
      <c r="C469" s="56">
        <v>252.929993</v>
      </c>
      <c r="D469" s="61">
        <f>(Table7[[#This Row],[S&amp;P]]-C457)/C457</f>
        <v>0.34087889675876315</v>
      </c>
      <c r="F469" s="3"/>
      <c r="K469" s="2"/>
    </row>
    <row r="470" spans="1:11" x14ac:dyDescent="0.2">
      <c r="A470" s="54">
        <v>31656</v>
      </c>
      <c r="B470" s="55">
        <f>VLOOKUP(Table7[[#This Row],[Date]],'DB Details'!$A:$L,12)</f>
        <v>52.4</v>
      </c>
      <c r="C470" s="56">
        <v>231.320007</v>
      </c>
      <c r="D470" s="61">
        <f>(Table7[[#This Row],[S&amp;P]]-C458)/C458</f>
        <v>0.27043060445484834</v>
      </c>
      <c r="F470" s="3"/>
      <c r="K470" s="2"/>
    </row>
    <row r="471" spans="1:11" x14ac:dyDescent="0.2">
      <c r="A471" s="54">
        <v>31686</v>
      </c>
      <c r="B471" s="55">
        <f>VLOOKUP(Table7[[#This Row],[Date]],'DB Details'!$A:$L,12)</f>
        <v>51.2</v>
      </c>
      <c r="C471" s="56">
        <v>243.979996</v>
      </c>
      <c r="D471" s="61">
        <f>(Table7[[#This Row],[S&amp;P]]-C459)/C459</f>
        <v>0.28532286904825577</v>
      </c>
      <c r="F471" s="3"/>
      <c r="K471" s="2"/>
    </row>
    <row r="472" spans="1:11" x14ac:dyDescent="0.2">
      <c r="A472" s="54">
        <v>31717</v>
      </c>
      <c r="B472" s="55">
        <f>VLOOKUP(Table7[[#This Row],[Date]],'DB Details'!$A:$L,12)</f>
        <v>51.2</v>
      </c>
      <c r="C472" s="56">
        <v>249.220001</v>
      </c>
      <c r="D472" s="61">
        <f>(Table7[[#This Row],[S&amp;P]]-C460)/C460</f>
        <v>0.23272495160236389</v>
      </c>
      <c r="F472" s="3"/>
      <c r="K472" s="2"/>
    </row>
    <row r="473" spans="1:11" x14ac:dyDescent="0.2">
      <c r="A473" s="54">
        <v>31747</v>
      </c>
      <c r="B473" s="55">
        <f>VLOOKUP(Table7[[#This Row],[Date]],'DB Details'!$A:$L,12)</f>
        <v>50.5</v>
      </c>
      <c r="C473" s="56">
        <v>242.16999799999999</v>
      </c>
      <c r="D473" s="61">
        <f>(Table7[[#This Row],[S&amp;P]]-C461)/C461</f>
        <v>0.14620408531902723</v>
      </c>
      <c r="F473" s="3"/>
      <c r="K473" s="2"/>
    </row>
    <row r="474" spans="1:11" x14ac:dyDescent="0.2">
      <c r="A474" s="54">
        <v>31778</v>
      </c>
      <c r="B474" s="55">
        <f>VLOOKUP(Table7[[#This Row],[Date]],'DB Details'!$A:$L,12)</f>
        <v>54.9</v>
      </c>
      <c r="C474" s="56">
        <v>274.07998700000002</v>
      </c>
      <c r="D474" s="61">
        <f>(Table7[[#This Row],[S&amp;P]]-C462)/C462</f>
        <v>0.29417314332879951</v>
      </c>
      <c r="F474" s="3"/>
      <c r="K474" s="2"/>
    </row>
    <row r="475" spans="1:11" x14ac:dyDescent="0.2">
      <c r="A475" s="54">
        <v>31809</v>
      </c>
      <c r="B475" s="55">
        <f>VLOOKUP(Table7[[#This Row],[Date]],'DB Details'!$A:$L,12)</f>
        <v>52.6</v>
      </c>
      <c r="C475" s="56">
        <v>284.20001200000002</v>
      </c>
      <c r="D475" s="61">
        <f>(Table7[[#This Row],[S&amp;P]]-C463)/C463</f>
        <v>0.25242382559865889</v>
      </c>
      <c r="F475" s="3"/>
      <c r="K475" s="2"/>
    </row>
    <row r="476" spans="1:11" x14ac:dyDescent="0.2">
      <c r="A476" s="54">
        <v>31837</v>
      </c>
      <c r="B476" s="55">
        <f>VLOOKUP(Table7[[#This Row],[Date]],'DB Details'!$A:$L,12)</f>
        <v>55</v>
      </c>
      <c r="C476" s="56">
        <v>291.70001200000002</v>
      </c>
      <c r="D476" s="61">
        <f>(Table7[[#This Row],[S&amp;P]]-C464)/C464</f>
        <v>0.22101305703674495</v>
      </c>
      <c r="F476" s="3"/>
      <c r="K476" s="2"/>
    </row>
    <row r="477" spans="1:11" x14ac:dyDescent="0.2">
      <c r="A477" s="54">
        <v>31868</v>
      </c>
      <c r="B477" s="55">
        <f>VLOOKUP(Table7[[#This Row],[Date]],'DB Details'!$A:$L,12)</f>
        <v>55.5</v>
      </c>
      <c r="C477" s="56">
        <v>288.35998499999999</v>
      </c>
      <c r="D477" s="61">
        <f>(Table7[[#This Row],[S&amp;P]]-C465)/C465</f>
        <v>0.22435453508229389</v>
      </c>
      <c r="F477" s="3"/>
      <c r="K477" s="2"/>
    </row>
    <row r="478" spans="1:11" x14ac:dyDescent="0.2">
      <c r="A478" s="54">
        <v>31898</v>
      </c>
      <c r="B478" s="55">
        <f>VLOOKUP(Table7[[#This Row],[Date]],'DB Details'!$A:$L,12)</f>
        <v>57.2</v>
      </c>
      <c r="C478" s="56">
        <v>290.10000600000001</v>
      </c>
      <c r="D478" s="61">
        <f>(Table7[[#This Row],[S&amp;P]]-C466)/C466</f>
        <v>0.17283201521329253</v>
      </c>
      <c r="F478" s="3"/>
      <c r="K478" s="2"/>
    </row>
    <row r="479" spans="1:11" x14ac:dyDescent="0.2">
      <c r="A479" s="54">
        <v>31929</v>
      </c>
      <c r="B479" s="55">
        <f>VLOOKUP(Table7[[#This Row],[Date]],'DB Details'!$A:$L,12)</f>
        <v>57.4</v>
      </c>
      <c r="C479" s="56">
        <v>304</v>
      </c>
      <c r="D479" s="61">
        <f>(Table7[[#This Row],[S&amp;P]]-C467)/C467</f>
        <v>0.2119279415073822</v>
      </c>
      <c r="F479" s="3"/>
      <c r="K479" s="2"/>
    </row>
    <row r="480" spans="1:11" x14ac:dyDescent="0.2">
      <c r="A480" s="54">
        <v>31959</v>
      </c>
      <c r="B480" s="55">
        <f>VLOOKUP(Table7[[#This Row],[Date]],'DB Details'!$A:$L,12)</f>
        <v>57.5</v>
      </c>
      <c r="C480" s="56">
        <v>318.66000400000001</v>
      </c>
      <c r="D480" s="61">
        <f>(Table7[[#This Row],[S&amp;P]]-C468)/C468</f>
        <v>0.34956806178146849</v>
      </c>
      <c r="F480" s="3"/>
      <c r="K480" s="2"/>
    </row>
    <row r="481" spans="1:11" x14ac:dyDescent="0.2">
      <c r="A481" s="54">
        <v>31990</v>
      </c>
      <c r="B481" s="55">
        <f>VLOOKUP(Table7[[#This Row],[Date]],'DB Details'!$A:$L,12)</f>
        <v>59.3</v>
      </c>
      <c r="C481" s="56">
        <v>329.79998799999998</v>
      </c>
      <c r="D481" s="61">
        <f>(Table7[[#This Row],[S&amp;P]]-C469)/C469</f>
        <v>0.30391806874402588</v>
      </c>
      <c r="F481" s="3"/>
      <c r="K481" s="2"/>
    </row>
    <row r="482" spans="1:11" x14ac:dyDescent="0.2">
      <c r="A482" s="54">
        <v>32021</v>
      </c>
      <c r="B482" s="55">
        <f>VLOOKUP(Table7[[#This Row],[Date]],'DB Details'!$A:$L,12)</f>
        <v>60</v>
      </c>
      <c r="C482" s="56">
        <v>321.82998700000002</v>
      </c>
      <c r="D482" s="61">
        <f>(Table7[[#This Row],[S&amp;P]]-C470)/C470</f>
        <v>0.39127605594443898</v>
      </c>
      <c r="F482" s="3"/>
      <c r="K482" s="2"/>
    </row>
    <row r="483" spans="1:11" x14ac:dyDescent="0.2">
      <c r="A483" s="54">
        <v>32051</v>
      </c>
      <c r="B483" s="55">
        <f>VLOOKUP(Table7[[#This Row],[Date]],'DB Details'!$A:$L,12)</f>
        <v>60.7</v>
      </c>
      <c r="C483" s="56">
        <v>251.78999300000001</v>
      </c>
      <c r="D483" s="61">
        <f>(Table7[[#This Row],[S&amp;P]]-C471)/C471</f>
        <v>3.2010808787782792E-2</v>
      </c>
      <c r="F483" s="3"/>
      <c r="K483" s="2"/>
    </row>
    <row r="484" spans="1:11" x14ac:dyDescent="0.2">
      <c r="A484" s="54">
        <v>32082</v>
      </c>
      <c r="B484" s="55">
        <f>VLOOKUP(Table7[[#This Row],[Date]],'DB Details'!$A:$L,12)</f>
        <v>58.8</v>
      </c>
      <c r="C484" s="56">
        <v>230.300003</v>
      </c>
      <c r="D484" s="61">
        <f>(Table7[[#This Row],[S&amp;P]]-C472)/C472</f>
        <v>-7.5916852275431906E-2</v>
      </c>
      <c r="F484" s="3"/>
      <c r="K484" s="2"/>
    </row>
    <row r="485" spans="1:11" x14ac:dyDescent="0.2">
      <c r="A485" s="54">
        <v>32112</v>
      </c>
      <c r="B485" s="55">
        <f>VLOOKUP(Table7[[#This Row],[Date]],'DB Details'!$A:$L,12)</f>
        <v>61</v>
      </c>
      <c r="C485" s="56">
        <v>247.08000200000001</v>
      </c>
      <c r="D485" s="61">
        <f>(Table7[[#This Row],[S&amp;P]]-C473)/C473</f>
        <v>2.0275030105091775E-2</v>
      </c>
      <c r="F485" s="3"/>
      <c r="K485" s="2"/>
    </row>
    <row r="486" spans="1:11" x14ac:dyDescent="0.2">
      <c r="A486" s="54">
        <v>32143</v>
      </c>
      <c r="B486" s="55">
        <f>VLOOKUP(Table7[[#This Row],[Date]],'DB Details'!$A:$L,12)</f>
        <v>57.5</v>
      </c>
      <c r="C486" s="56">
        <v>257.07000699999998</v>
      </c>
      <c r="D486" s="61">
        <f>(Table7[[#This Row],[S&amp;P]]-C474)/C474</f>
        <v>-6.2062101601019271E-2</v>
      </c>
      <c r="F486" s="3"/>
      <c r="K486" s="2"/>
    </row>
    <row r="487" spans="1:11" x14ac:dyDescent="0.2">
      <c r="A487" s="54">
        <v>32174</v>
      </c>
      <c r="B487" s="55">
        <f>VLOOKUP(Table7[[#This Row],[Date]],'DB Details'!$A:$L,12)</f>
        <v>56.2</v>
      </c>
      <c r="C487" s="56">
        <v>267.82000699999998</v>
      </c>
      <c r="D487" s="61">
        <f>(Table7[[#This Row],[S&amp;P]]-C475)/C475</f>
        <v>-5.7635483139951586E-2</v>
      </c>
      <c r="F487" s="3"/>
      <c r="K487" s="2"/>
    </row>
    <row r="488" spans="1:11" x14ac:dyDescent="0.2">
      <c r="A488" s="54">
        <v>32203</v>
      </c>
      <c r="B488" s="55">
        <f>VLOOKUP(Table7[[#This Row],[Date]],'DB Details'!$A:$L,12)</f>
        <v>54.6</v>
      </c>
      <c r="C488" s="56">
        <v>258.89001500000001</v>
      </c>
      <c r="D488" s="61">
        <f>(Table7[[#This Row],[S&amp;P]]-C476)/C476</f>
        <v>-0.11247855896557182</v>
      </c>
      <c r="F488" s="3"/>
      <c r="K488" s="2"/>
    </row>
    <row r="489" spans="1:11" x14ac:dyDescent="0.2">
      <c r="A489" s="54">
        <v>32234</v>
      </c>
      <c r="B489" s="55">
        <f>VLOOKUP(Table7[[#This Row],[Date]],'DB Details'!$A:$L,12)</f>
        <v>55.8</v>
      </c>
      <c r="C489" s="56">
        <v>261.32998700000002</v>
      </c>
      <c r="D489" s="61">
        <f>(Table7[[#This Row],[S&amp;P]]-C477)/C477</f>
        <v>-9.3736993362653898E-2</v>
      </c>
      <c r="F489" s="3"/>
      <c r="K489" s="2"/>
    </row>
    <row r="490" spans="1:11" x14ac:dyDescent="0.2">
      <c r="A490" s="54">
        <v>32264</v>
      </c>
      <c r="B490" s="55">
        <f>VLOOKUP(Table7[[#This Row],[Date]],'DB Details'!$A:$L,12)</f>
        <v>55.5</v>
      </c>
      <c r="C490" s="56">
        <v>262.16000400000001</v>
      </c>
      <c r="D490" s="61">
        <f>(Table7[[#This Row],[S&amp;P]]-C478)/C478</f>
        <v>-9.6311621586109147E-2</v>
      </c>
      <c r="F490" s="3"/>
      <c r="K490" s="2"/>
    </row>
    <row r="491" spans="1:11" x14ac:dyDescent="0.2">
      <c r="A491" s="54">
        <v>32295</v>
      </c>
      <c r="B491" s="55">
        <f>VLOOKUP(Table7[[#This Row],[Date]],'DB Details'!$A:$L,12)</f>
        <v>59.3</v>
      </c>
      <c r="C491" s="56">
        <v>273.5</v>
      </c>
      <c r="D491" s="61">
        <f>(Table7[[#This Row],[S&amp;P]]-C479)/C479</f>
        <v>-0.10032894736842106</v>
      </c>
      <c r="F491" s="3"/>
      <c r="K491" s="2"/>
    </row>
    <row r="492" spans="1:11" x14ac:dyDescent="0.2">
      <c r="A492" s="54">
        <v>32325</v>
      </c>
      <c r="B492" s="55">
        <f>VLOOKUP(Table7[[#This Row],[Date]],'DB Details'!$A:$L,12)</f>
        <v>58.2</v>
      </c>
      <c r="C492" s="56">
        <v>272.01998900000001</v>
      </c>
      <c r="D492" s="61">
        <f>(Table7[[#This Row],[S&amp;P]]-C480)/C480</f>
        <v>-0.14636293985611074</v>
      </c>
      <c r="F492" s="3"/>
      <c r="K492" s="2"/>
    </row>
    <row r="493" spans="1:11" x14ac:dyDescent="0.2">
      <c r="A493" s="54">
        <v>32356</v>
      </c>
      <c r="B493" s="55">
        <f>VLOOKUP(Table7[[#This Row],[Date]],'DB Details'!$A:$L,12)</f>
        <v>56</v>
      </c>
      <c r="C493" s="56">
        <v>261.51998900000001</v>
      </c>
      <c r="D493" s="61">
        <f>(Table7[[#This Row],[S&amp;P]]-C481)/C481</f>
        <v>-0.20703457090483574</v>
      </c>
      <c r="F493" s="3"/>
      <c r="K493" s="2"/>
    </row>
    <row r="494" spans="1:11" x14ac:dyDescent="0.2">
      <c r="A494" s="54">
        <v>32387</v>
      </c>
      <c r="B494" s="55">
        <f>VLOOKUP(Table7[[#This Row],[Date]],'DB Details'!$A:$L,12)</f>
        <v>54.5</v>
      </c>
      <c r="C494" s="56">
        <v>271.91000400000001</v>
      </c>
      <c r="D494" s="61">
        <f>(Table7[[#This Row],[S&amp;P]]-C482)/C482</f>
        <v>-0.15511290127231059</v>
      </c>
      <c r="F494" s="3"/>
      <c r="K494" s="2"/>
    </row>
    <row r="495" spans="1:11" x14ac:dyDescent="0.2">
      <c r="A495" s="54">
        <v>32417</v>
      </c>
      <c r="B495" s="55">
        <f>VLOOKUP(Table7[[#This Row],[Date]],'DB Details'!$A:$L,12)</f>
        <v>55.4</v>
      </c>
      <c r="C495" s="56">
        <v>278.97000100000002</v>
      </c>
      <c r="D495" s="61">
        <f>(Table7[[#This Row],[S&amp;P]]-C483)/C483</f>
        <v>0.10794713354632808</v>
      </c>
      <c r="F495" s="3"/>
      <c r="K495" s="2"/>
    </row>
    <row r="496" spans="1:11" x14ac:dyDescent="0.2">
      <c r="A496" s="54">
        <v>32448</v>
      </c>
      <c r="B496" s="55">
        <f>VLOOKUP(Table7[[#This Row],[Date]],'DB Details'!$A:$L,12)</f>
        <v>55.6</v>
      </c>
      <c r="C496" s="56">
        <v>273.70001200000002</v>
      </c>
      <c r="D496" s="61">
        <f>(Table7[[#This Row],[S&amp;P]]-C484)/C484</f>
        <v>0.18844988464893772</v>
      </c>
      <c r="F496" s="3"/>
      <c r="K496" s="2"/>
    </row>
    <row r="497" spans="1:11" x14ac:dyDescent="0.2">
      <c r="A497" s="54">
        <v>32478</v>
      </c>
      <c r="B497" s="55">
        <f>VLOOKUP(Table7[[#This Row],[Date]],'DB Details'!$A:$L,12)</f>
        <v>56</v>
      </c>
      <c r="C497" s="56">
        <v>277.72000100000002</v>
      </c>
      <c r="D497" s="61">
        <f>(Table7[[#This Row],[S&amp;P]]-C485)/C485</f>
        <v>0.12400841327498457</v>
      </c>
      <c r="F497" s="3"/>
      <c r="K497" s="2"/>
    </row>
    <row r="498" spans="1:11" x14ac:dyDescent="0.2">
      <c r="A498" s="54">
        <v>32509</v>
      </c>
      <c r="B498" s="55">
        <f>VLOOKUP(Table7[[#This Row],[Date]],'DB Details'!$A:$L,12)</f>
        <v>54.7</v>
      </c>
      <c r="C498" s="56">
        <v>297.47000100000002</v>
      </c>
      <c r="D498" s="61">
        <f>(Table7[[#This Row],[S&amp;P]]-C486)/C486</f>
        <v>0.1571556109227478</v>
      </c>
      <c r="F498" s="3"/>
      <c r="K498" s="2"/>
    </row>
    <row r="499" spans="1:11" x14ac:dyDescent="0.2">
      <c r="A499" s="54">
        <v>32540</v>
      </c>
      <c r="B499" s="55">
        <f>VLOOKUP(Table7[[#This Row],[Date]],'DB Details'!$A:$L,12)</f>
        <v>54.1</v>
      </c>
      <c r="C499" s="56">
        <v>288.85998499999999</v>
      </c>
      <c r="D499" s="61">
        <f>(Table7[[#This Row],[S&amp;P]]-C487)/C487</f>
        <v>7.8560142820099405E-2</v>
      </c>
      <c r="F499" s="3"/>
      <c r="K499" s="2"/>
    </row>
    <row r="500" spans="1:11" x14ac:dyDescent="0.2">
      <c r="A500" s="54">
        <v>32568</v>
      </c>
      <c r="B500" s="55">
        <f>VLOOKUP(Table7[[#This Row],[Date]],'DB Details'!$A:$L,12)</f>
        <v>51.5</v>
      </c>
      <c r="C500" s="56">
        <v>294.86999500000002</v>
      </c>
      <c r="D500" s="61">
        <f>(Table7[[#This Row],[S&amp;P]]-C488)/C488</f>
        <v>0.13897785899545029</v>
      </c>
      <c r="F500" s="3"/>
      <c r="K500" s="2"/>
    </row>
    <row r="501" spans="1:11" x14ac:dyDescent="0.2">
      <c r="A501" s="54">
        <v>32599</v>
      </c>
      <c r="B501" s="55">
        <f>VLOOKUP(Table7[[#This Row],[Date]],'DB Details'!$A:$L,12)</f>
        <v>52.2</v>
      </c>
      <c r="C501" s="56">
        <v>309.64001500000001</v>
      </c>
      <c r="D501" s="61">
        <f>(Table7[[#This Row],[S&amp;P]]-C489)/C489</f>
        <v>0.18486216815217607</v>
      </c>
      <c r="F501" s="3"/>
      <c r="K501" s="2"/>
    </row>
    <row r="502" spans="1:11" x14ac:dyDescent="0.2">
      <c r="A502" s="54">
        <v>32629</v>
      </c>
      <c r="B502" s="55">
        <f>VLOOKUP(Table7[[#This Row],[Date]],'DB Details'!$A:$L,12)</f>
        <v>49.3</v>
      </c>
      <c r="C502" s="56">
        <v>320.51998900000001</v>
      </c>
      <c r="D502" s="61">
        <f>(Table7[[#This Row],[S&amp;P]]-C490)/C490</f>
        <v>0.22261208464125593</v>
      </c>
      <c r="F502" s="3"/>
      <c r="K502" s="2"/>
    </row>
    <row r="503" spans="1:11" x14ac:dyDescent="0.2">
      <c r="A503" s="54">
        <v>32660</v>
      </c>
      <c r="B503" s="55">
        <f>VLOOKUP(Table7[[#This Row],[Date]],'DB Details'!$A:$L,12)</f>
        <v>47.3</v>
      </c>
      <c r="C503" s="56">
        <v>317.98001099999999</v>
      </c>
      <c r="D503" s="61">
        <f>(Table7[[#This Row],[S&amp;P]]-C491)/C491</f>
        <v>0.16263258135283359</v>
      </c>
      <c r="F503" s="3"/>
      <c r="K503" s="2"/>
    </row>
    <row r="504" spans="1:11" x14ac:dyDescent="0.2">
      <c r="A504" s="54">
        <v>32690</v>
      </c>
      <c r="B504" s="55">
        <f>VLOOKUP(Table7[[#This Row],[Date]],'DB Details'!$A:$L,12)</f>
        <v>45.9</v>
      </c>
      <c r="C504" s="56">
        <v>346.07998700000002</v>
      </c>
      <c r="D504" s="61">
        <f>(Table7[[#This Row],[S&amp;P]]-C492)/C492</f>
        <v>0.27225939634899404</v>
      </c>
      <c r="F504" s="3"/>
      <c r="K504" s="2"/>
    </row>
    <row r="505" spans="1:11" x14ac:dyDescent="0.2">
      <c r="A505" s="54">
        <v>32721</v>
      </c>
      <c r="B505" s="55">
        <f>VLOOKUP(Table7[[#This Row],[Date]],'DB Details'!$A:$L,12)</f>
        <v>45.1</v>
      </c>
      <c r="C505" s="56">
        <v>351.45001200000002</v>
      </c>
      <c r="D505" s="61">
        <f>(Table7[[#This Row],[S&amp;P]]-C493)/C493</f>
        <v>0.34387437588948505</v>
      </c>
      <c r="F505" s="3"/>
      <c r="K505" s="2"/>
    </row>
    <row r="506" spans="1:11" x14ac:dyDescent="0.2">
      <c r="A506" s="54">
        <v>32752</v>
      </c>
      <c r="B506" s="55">
        <f>VLOOKUP(Table7[[#This Row],[Date]],'DB Details'!$A:$L,12)</f>
        <v>46</v>
      </c>
      <c r="C506" s="56">
        <v>349.14999399999999</v>
      </c>
      <c r="D506" s="61">
        <f>(Table7[[#This Row],[S&amp;P]]-C494)/C494</f>
        <v>0.2840645392362981</v>
      </c>
      <c r="F506" s="3"/>
      <c r="K506" s="2"/>
    </row>
    <row r="507" spans="1:11" x14ac:dyDescent="0.2">
      <c r="A507" s="54">
        <v>32782</v>
      </c>
      <c r="B507" s="55">
        <f>VLOOKUP(Table7[[#This Row],[Date]],'DB Details'!$A:$L,12)</f>
        <v>46.8</v>
      </c>
      <c r="C507" s="56">
        <v>340.35998499999999</v>
      </c>
      <c r="D507" s="61">
        <f>(Table7[[#This Row],[S&amp;P]]-C495)/C495</f>
        <v>0.22005944646356423</v>
      </c>
      <c r="F507" s="3"/>
      <c r="K507" s="2"/>
    </row>
    <row r="508" spans="1:11" x14ac:dyDescent="0.2">
      <c r="A508" s="54">
        <v>32813</v>
      </c>
      <c r="B508" s="55">
        <f>VLOOKUP(Table7[[#This Row],[Date]],'DB Details'!$A:$L,12)</f>
        <v>46.8</v>
      </c>
      <c r="C508" s="56">
        <v>345.98998999999998</v>
      </c>
      <c r="D508" s="61">
        <f>(Table7[[#This Row],[S&amp;P]]-C496)/C496</f>
        <v>0.26412120873418143</v>
      </c>
      <c r="F508" s="3"/>
      <c r="K508" s="2"/>
    </row>
    <row r="509" spans="1:11" x14ac:dyDescent="0.2">
      <c r="A509" s="54">
        <v>32843</v>
      </c>
      <c r="B509" s="55">
        <f>VLOOKUP(Table7[[#This Row],[Date]],'DB Details'!$A:$L,12)</f>
        <v>47.4</v>
      </c>
      <c r="C509" s="56">
        <v>353.39999399999999</v>
      </c>
      <c r="D509" s="61">
        <f>(Table7[[#This Row],[S&amp;P]]-C497)/C497</f>
        <v>0.27250465478717883</v>
      </c>
      <c r="F509" s="3"/>
      <c r="K509" s="2"/>
    </row>
    <row r="510" spans="1:11" x14ac:dyDescent="0.2">
      <c r="A510" s="54">
        <v>32874</v>
      </c>
      <c r="B510" s="55">
        <f>VLOOKUP(Table7[[#This Row],[Date]],'DB Details'!$A:$L,12)</f>
        <v>47.2</v>
      </c>
      <c r="C510" s="56">
        <v>329.07998700000002</v>
      </c>
      <c r="D510" s="61">
        <f>(Table7[[#This Row],[S&amp;P]]-C498)/C498</f>
        <v>0.10626276899767109</v>
      </c>
      <c r="F510" s="3"/>
      <c r="K510" s="2"/>
    </row>
    <row r="511" spans="1:11" x14ac:dyDescent="0.2">
      <c r="A511" s="54">
        <v>32905</v>
      </c>
      <c r="B511" s="55">
        <f>VLOOKUP(Table7[[#This Row],[Date]],'DB Details'!$A:$L,12)</f>
        <v>49.1</v>
      </c>
      <c r="C511" s="56">
        <v>331.89001500000001</v>
      </c>
      <c r="D511" s="61">
        <f>(Table7[[#This Row],[S&amp;P]]-C499)/C499</f>
        <v>0.14896500808168361</v>
      </c>
      <c r="F511" s="3"/>
      <c r="K511" s="2"/>
    </row>
    <row r="512" spans="1:11" x14ac:dyDescent="0.2">
      <c r="A512" s="54">
        <v>32933</v>
      </c>
      <c r="B512" s="55">
        <f>VLOOKUP(Table7[[#This Row],[Date]],'DB Details'!$A:$L,12)</f>
        <v>49.9</v>
      </c>
      <c r="C512" s="56">
        <v>339.94000199999999</v>
      </c>
      <c r="D512" s="61">
        <f>(Table7[[#This Row],[S&amp;P]]-C500)/C500</f>
        <v>0.15284704366071553</v>
      </c>
      <c r="F512" s="3"/>
      <c r="K512" s="2"/>
    </row>
    <row r="513" spans="1:11" x14ac:dyDescent="0.2">
      <c r="A513" s="54">
        <v>32964</v>
      </c>
      <c r="B513" s="55">
        <f>VLOOKUP(Table7[[#This Row],[Date]],'DB Details'!$A:$L,12)</f>
        <v>50</v>
      </c>
      <c r="C513" s="56">
        <v>330.79998799999998</v>
      </c>
      <c r="D513" s="61">
        <f>(Table7[[#This Row],[S&amp;P]]-C501)/C501</f>
        <v>6.8337333596886624E-2</v>
      </c>
      <c r="F513" s="3"/>
      <c r="K513" s="2"/>
    </row>
    <row r="514" spans="1:11" x14ac:dyDescent="0.2">
      <c r="A514" s="54">
        <v>32994</v>
      </c>
      <c r="B514" s="55">
        <f>VLOOKUP(Table7[[#This Row],[Date]],'DB Details'!$A:$L,12)</f>
        <v>49.5</v>
      </c>
      <c r="C514" s="56">
        <v>361.23001099999999</v>
      </c>
      <c r="D514" s="61">
        <f>(Table7[[#This Row],[S&amp;P]]-C502)/C502</f>
        <v>0.12701242792068104</v>
      </c>
      <c r="F514" s="3"/>
      <c r="K514" s="2"/>
    </row>
    <row r="515" spans="1:11" x14ac:dyDescent="0.2">
      <c r="A515" s="54">
        <v>33025</v>
      </c>
      <c r="B515" s="55">
        <f>VLOOKUP(Table7[[#This Row],[Date]],'DB Details'!$A:$L,12)</f>
        <v>49.2</v>
      </c>
      <c r="C515" s="56">
        <v>358.01998900000001</v>
      </c>
      <c r="D515" s="61">
        <f>(Table7[[#This Row],[S&amp;P]]-C503)/C503</f>
        <v>0.12591979563143049</v>
      </c>
      <c r="F515" s="3"/>
      <c r="K515" s="2"/>
    </row>
    <row r="516" spans="1:11" x14ac:dyDescent="0.2">
      <c r="A516" s="54">
        <v>33055</v>
      </c>
      <c r="B516" s="55">
        <f>VLOOKUP(Table7[[#This Row],[Date]],'DB Details'!$A:$L,12)</f>
        <v>46.6</v>
      </c>
      <c r="C516" s="56">
        <v>356.14999399999999</v>
      </c>
      <c r="D516" s="61">
        <f>(Table7[[#This Row],[S&amp;P]]-C504)/C504</f>
        <v>2.9097339858603192E-2</v>
      </c>
      <c r="F516" s="3"/>
      <c r="K516" s="2"/>
    </row>
    <row r="517" spans="1:11" x14ac:dyDescent="0.2">
      <c r="A517" s="54">
        <v>33086</v>
      </c>
      <c r="B517" s="55">
        <f>VLOOKUP(Table7[[#This Row],[Date]],'DB Details'!$A:$L,12)</f>
        <v>46.1</v>
      </c>
      <c r="C517" s="56">
        <v>322.55999800000001</v>
      </c>
      <c r="D517" s="61">
        <f>(Table7[[#This Row],[S&amp;P]]-C505)/C505</f>
        <v>-8.2202341765747353E-2</v>
      </c>
      <c r="F517" s="3"/>
      <c r="K517" s="2"/>
    </row>
    <row r="518" spans="1:11" x14ac:dyDescent="0.2">
      <c r="A518" s="54">
        <v>33117</v>
      </c>
      <c r="B518" s="55">
        <f>VLOOKUP(Table7[[#This Row],[Date]],'DB Details'!$A:$L,12)</f>
        <v>44.5</v>
      </c>
      <c r="C518" s="56">
        <v>306.04998799999998</v>
      </c>
      <c r="D518" s="61">
        <f>(Table7[[#This Row],[S&amp;P]]-C506)/C506</f>
        <v>-0.12344266573294001</v>
      </c>
      <c r="F518" s="3"/>
      <c r="K518" s="2"/>
    </row>
    <row r="519" spans="1:11" x14ac:dyDescent="0.2">
      <c r="A519" s="54">
        <v>33147</v>
      </c>
      <c r="B519" s="55">
        <f>VLOOKUP(Table7[[#This Row],[Date]],'DB Details'!$A:$L,12)</f>
        <v>43.2</v>
      </c>
      <c r="C519" s="56">
        <v>304</v>
      </c>
      <c r="D519" s="61">
        <f>(Table7[[#This Row],[S&amp;P]]-C507)/C507</f>
        <v>-0.10682802503942992</v>
      </c>
      <c r="F519" s="3"/>
      <c r="K519" s="2"/>
    </row>
    <row r="520" spans="1:11" x14ac:dyDescent="0.2">
      <c r="A520" s="54">
        <v>33178</v>
      </c>
      <c r="B520" s="55">
        <f>VLOOKUP(Table7[[#This Row],[Date]],'DB Details'!$A:$L,12)</f>
        <v>41.3</v>
      </c>
      <c r="C520" s="56">
        <v>322.22000100000002</v>
      </c>
      <c r="D520" s="61">
        <f>(Table7[[#This Row],[S&amp;P]]-C508)/C508</f>
        <v>-6.8701377747951473E-2</v>
      </c>
      <c r="F520" s="3"/>
      <c r="K520" s="2"/>
    </row>
    <row r="521" spans="1:11" x14ac:dyDescent="0.2">
      <c r="A521" s="54">
        <v>33208</v>
      </c>
      <c r="B521" s="55">
        <f>VLOOKUP(Table7[[#This Row],[Date]],'DB Details'!$A:$L,12)</f>
        <v>40.799999999999997</v>
      </c>
      <c r="C521" s="56">
        <v>330.22000100000002</v>
      </c>
      <c r="D521" s="61">
        <f>(Table7[[#This Row],[S&amp;P]]-C509)/C509</f>
        <v>-6.5591379155484561E-2</v>
      </c>
      <c r="F521" s="3"/>
      <c r="K521" s="2"/>
    </row>
    <row r="522" spans="1:11" x14ac:dyDescent="0.2">
      <c r="A522" s="54">
        <v>33239</v>
      </c>
      <c r="B522" s="55">
        <f>VLOOKUP(Table7[[#This Row],[Date]],'DB Details'!$A:$L,12)</f>
        <v>39.200000000000003</v>
      </c>
      <c r="C522" s="56">
        <v>343.92999300000002</v>
      </c>
      <c r="D522" s="61">
        <f>(Table7[[#This Row],[S&amp;P]]-C510)/C510</f>
        <v>4.5125825290615457E-2</v>
      </c>
      <c r="F522" s="3"/>
      <c r="K522" s="2"/>
    </row>
    <row r="523" spans="1:11" x14ac:dyDescent="0.2">
      <c r="A523" s="54">
        <v>33270</v>
      </c>
      <c r="B523" s="55">
        <f>VLOOKUP(Table7[[#This Row],[Date]],'DB Details'!$A:$L,12)</f>
        <v>39.4</v>
      </c>
      <c r="C523" s="56">
        <v>367.07000699999998</v>
      </c>
      <c r="D523" s="61">
        <f>(Table7[[#This Row],[S&amp;P]]-C511)/C511</f>
        <v>0.10599894666912461</v>
      </c>
      <c r="F523" s="3"/>
      <c r="K523" s="2"/>
    </row>
    <row r="524" spans="1:11" x14ac:dyDescent="0.2">
      <c r="A524" s="54">
        <v>33298</v>
      </c>
      <c r="B524" s="55">
        <f>VLOOKUP(Table7[[#This Row],[Date]],'DB Details'!$A:$L,12)</f>
        <v>40.700000000000003</v>
      </c>
      <c r="C524" s="56">
        <v>375.22000100000002</v>
      </c>
      <c r="D524" s="61">
        <f>(Table7[[#This Row],[S&amp;P]]-C512)/C512</f>
        <v>0.10378301698074366</v>
      </c>
      <c r="F524" s="3"/>
      <c r="K524" s="2"/>
    </row>
    <row r="525" spans="1:11" x14ac:dyDescent="0.2">
      <c r="A525" s="54">
        <v>33329</v>
      </c>
      <c r="B525" s="55">
        <f>VLOOKUP(Table7[[#This Row],[Date]],'DB Details'!$A:$L,12)</f>
        <v>42.8</v>
      </c>
      <c r="C525" s="56">
        <v>375.33999599999999</v>
      </c>
      <c r="D525" s="61">
        <f>(Table7[[#This Row],[S&amp;P]]-C513)/C513</f>
        <v>0.13464331806444926</v>
      </c>
      <c r="F525" s="3"/>
      <c r="K525" s="2"/>
    </row>
    <row r="526" spans="1:11" x14ac:dyDescent="0.2">
      <c r="A526" s="54">
        <v>33359</v>
      </c>
      <c r="B526" s="55">
        <f>VLOOKUP(Table7[[#This Row],[Date]],'DB Details'!$A:$L,12)</f>
        <v>44.5</v>
      </c>
      <c r="C526" s="56">
        <v>389.82998700000002</v>
      </c>
      <c r="D526" s="61">
        <f>(Table7[[#This Row],[S&amp;P]]-C514)/C514</f>
        <v>7.9173864654340773E-2</v>
      </c>
      <c r="F526" s="3"/>
      <c r="K526" s="2"/>
    </row>
    <row r="527" spans="1:11" x14ac:dyDescent="0.2">
      <c r="A527" s="54">
        <v>33390</v>
      </c>
      <c r="B527" s="55">
        <f>VLOOKUP(Table7[[#This Row],[Date]],'DB Details'!$A:$L,12)</f>
        <v>50.3</v>
      </c>
      <c r="C527" s="56">
        <v>371.16000400000001</v>
      </c>
      <c r="D527" s="61">
        <f>(Table7[[#This Row],[S&amp;P]]-C515)/C515</f>
        <v>3.6701903256021844E-2</v>
      </c>
      <c r="F527" s="3"/>
      <c r="K527" s="2"/>
    </row>
    <row r="528" spans="1:11" x14ac:dyDescent="0.2">
      <c r="A528" s="54">
        <v>33420</v>
      </c>
      <c r="B528" s="55">
        <f>VLOOKUP(Table7[[#This Row],[Date]],'DB Details'!$A:$L,12)</f>
        <v>50.6</v>
      </c>
      <c r="C528" s="56">
        <v>387.80999800000001</v>
      </c>
      <c r="D528" s="61">
        <f>(Table7[[#This Row],[S&amp;P]]-C516)/C516</f>
        <v>8.889514118593532E-2</v>
      </c>
      <c r="F528" s="3"/>
      <c r="K528" s="2"/>
    </row>
    <row r="529" spans="1:11" x14ac:dyDescent="0.2">
      <c r="A529" s="54">
        <v>33451</v>
      </c>
      <c r="B529" s="55">
        <f>VLOOKUP(Table7[[#This Row],[Date]],'DB Details'!$A:$L,12)</f>
        <v>52.9</v>
      </c>
      <c r="C529" s="56">
        <v>395.42999300000002</v>
      </c>
      <c r="D529" s="61">
        <f>(Table7[[#This Row],[S&amp;P]]-C517)/C517</f>
        <v>0.22591144423308193</v>
      </c>
      <c r="F529" s="3"/>
      <c r="K529" s="2"/>
    </row>
    <row r="530" spans="1:11" x14ac:dyDescent="0.2">
      <c r="A530" s="54">
        <v>33482</v>
      </c>
      <c r="B530" s="55">
        <f>VLOOKUP(Table7[[#This Row],[Date]],'DB Details'!$A:$L,12)</f>
        <v>54.9</v>
      </c>
      <c r="C530" s="56">
        <v>387.85998499999999</v>
      </c>
      <c r="D530" s="61">
        <f>(Table7[[#This Row],[S&amp;P]]-C518)/C518</f>
        <v>0.26730926387097265</v>
      </c>
      <c r="F530" s="3"/>
      <c r="K530" s="2"/>
    </row>
    <row r="531" spans="1:11" x14ac:dyDescent="0.2">
      <c r="A531" s="54">
        <v>33512</v>
      </c>
      <c r="B531" s="55">
        <f>VLOOKUP(Table7[[#This Row],[Date]],'DB Details'!$A:$L,12)</f>
        <v>53.1</v>
      </c>
      <c r="C531" s="56">
        <v>392.45001200000002</v>
      </c>
      <c r="D531" s="61">
        <f>(Table7[[#This Row],[S&amp;P]]-C519)/C519</f>
        <v>0.29095398684210533</v>
      </c>
      <c r="F531" s="3"/>
      <c r="K531" s="2"/>
    </row>
    <row r="532" spans="1:11" x14ac:dyDescent="0.2">
      <c r="A532" s="54">
        <v>33543</v>
      </c>
      <c r="B532" s="55">
        <f>VLOOKUP(Table7[[#This Row],[Date]],'DB Details'!$A:$L,12)</f>
        <v>49.5</v>
      </c>
      <c r="C532" s="56">
        <v>375.22000100000002</v>
      </c>
      <c r="D532" s="61">
        <f>(Table7[[#This Row],[S&amp;P]]-C520)/C520</f>
        <v>0.16448389248189468</v>
      </c>
      <c r="F532" s="3"/>
      <c r="K532" s="2"/>
    </row>
    <row r="533" spans="1:11" x14ac:dyDescent="0.2">
      <c r="A533" s="54">
        <v>33573</v>
      </c>
      <c r="B533" s="55">
        <f>VLOOKUP(Table7[[#This Row],[Date]],'DB Details'!$A:$L,12)</f>
        <v>46.8</v>
      </c>
      <c r="C533" s="56">
        <v>417.08999599999999</v>
      </c>
      <c r="D533" s="61">
        <f>(Table7[[#This Row],[S&amp;P]]-C521)/C521</f>
        <v>0.26306703027355377</v>
      </c>
      <c r="F533" s="3"/>
      <c r="K533" s="2"/>
    </row>
    <row r="534" spans="1:11" x14ac:dyDescent="0.2">
      <c r="A534" s="54">
        <v>33604</v>
      </c>
      <c r="B534" s="55">
        <f>VLOOKUP(Table7[[#This Row],[Date]],'DB Details'!$A:$L,12)</f>
        <v>47.3</v>
      </c>
      <c r="C534" s="56">
        <v>408.77999899999998</v>
      </c>
      <c r="D534" s="61">
        <f>(Table7[[#This Row],[S&amp;P]]-C522)/C522</f>
        <v>0.1885558320585316</v>
      </c>
      <c r="F534" s="3"/>
      <c r="K534" s="2"/>
    </row>
    <row r="535" spans="1:11" x14ac:dyDescent="0.2">
      <c r="A535" s="54">
        <v>33635</v>
      </c>
      <c r="B535" s="55">
        <f>VLOOKUP(Table7[[#This Row],[Date]],'DB Details'!$A:$L,12)</f>
        <v>52.7</v>
      </c>
      <c r="C535" s="56">
        <v>412.70001200000002</v>
      </c>
      <c r="D535" s="61">
        <f>(Table7[[#This Row],[S&amp;P]]-C523)/C523</f>
        <v>0.12430872620982091</v>
      </c>
      <c r="F535" s="3"/>
      <c r="K535" s="2"/>
    </row>
    <row r="536" spans="1:11" x14ac:dyDescent="0.2">
      <c r="A536" s="54">
        <v>33664</v>
      </c>
      <c r="B536" s="55">
        <f>VLOOKUP(Table7[[#This Row],[Date]],'DB Details'!$A:$L,12)</f>
        <v>54.6</v>
      </c>
      <c r="C536" s="56">
        <v>403.69000199999999</v>
      </c>
      <c r="D536" s="61">
        <f>(Table7[[#This Row],[S&amp;P]]-C524)/C524</f>
        <v>7.5875488844209998E-2</v>
      </c>
      <c r="F536" s="3"/>
      <c r="K536" s="2"/>
    </row>
    <row r="537" spans="1:11" x14ac:dyDescent="0.2">
      <c r="A537" s="54">
        <v>33695</v>
      </c>
      <c r="B537" s="55">
        <f>VLOOKUP(Table7[[#This Row],[Date]],'DB Details'!$A:$L,12)</f>
        <v>52.6</v>
      </c>
      <c r="C537" s="56">
        <v>414.95001200000002</v>
      </c>
      <c r="D537" s="61">
        <f>(Table7[[#This Row],[S&amp;P]]-C525)/C525</f>
        <v>0.105531028992711</v>
      </c>
      <c r="F537" s="3"/>
      <c r="K537" s="2"/>
    </row>
    <row r="538" spans="1:11" x14ac:dyDescent="0.2">
      <c r="A538" s="54">
        <v>33725</v>
      </c>
      <c r="B538" s="55">
        <f>VLOOKUP(Table7[[#This Row],[Date]],'DB Details'!$A:$L,12)</f>
        <v>55.7</v>
      </c>
      <c r="C538" s="56">
        <v>415.35000600000001</v>
      </c>
      <c r="D538" s="61">
        <f>(Table7[[#This Row],[S&amp;P]]-C526)/C526</f>
        <v>6.5464484136773166E-2</v>
      </c>
      <c r="F538" s="3"/>
      <c r="K538" s="2"/>
    </row>
    <row r="539" spans="1:11" x14ac:dyDescent="0.2">
      <c r="A539" s="54">
        <v>33756</v>
      </c>
      <c r="B539" s="55">
        <f>VLOOKUP(Table7[[#This Row],[Date]],'DB Details'!$A:$L,12)</f>
        <v>53.6</v>
      </c>
      <c r="C539" s="56">
        <v>408.14001500000001</v>
      </c>
      <c r="D539" s="61">
        <f>(Table7[[#This Row],[S&amp;P]]-C527)/C527</f>
        <v>9.9633609767931758E-2</v>
      </c>
      <c r="F539" s="3"/>
      <c r="K539" s="2"/>
    </row>
    <row r="540" spans="1:11" x14ac:dyDescent="0.2">
      <c r="A540" s="54">
        <v>33786</v>
      </c>
      <c r="B540" s="55">
        <f>VLOOKUP(Table7[[#This Row],[Date]],'DB Details'!$A:$L,12)</f>
        <v>53.9</v>
      </c>
      <c r="C540" s="56">
        <v>424.209991</v>
      </c>
      <c r="D540" s="61">
        <f>(Table7[[#This Row],[S&amp;P]]-C528)/C528</f>
        <v>9.3860377988501456E-2</v>
      </c>
      <c r="F540" s="3"/>
      <c r="K540" s="2"/>
    </row>
    <row r="541" spans="1:11" x14ac:dyDescent="0.2">
      <c r="A541" s="54">
        <v>33817</v>
      </c>
      <c r="B541" s="55">
        <f>VLOOKUP(Table7[[#This Row],[Date]],'DB Details'!$A:$L,12)</f>
        <v>53.4</v>
      </c>
      <c r="C541" s="56">
        <v>414.02999899999998</v>
      </c>
      <c r="D541" s="61">
        <f>(Table7[[#This Row],[S&amp;P]]-C529)/C529</f>
        <v>4.7037418327546918E-2</v>
      </c>
      <c r="F541" s="3"/>
      <c r="K541" s="2"/>
    </row>
    <row r="542" spans="1:11" x14ac:dyDescent="0.2">
      <c r="A542" s="54">
        <v>33848</v>
      </c>
      <c r="B542" s="55">
        <f>VLOOKUP(Table7[[#This Row],[Date]],'DB Details'!$A:$L,12)</f>
        <v>49.7</v>
      </c>
      <c r="C542" s="56">
        <v>417.79998799999998</v>
      </c>
      <c r="D542" s="61">
        <f>(Table7[[#This Row],[S&amp;P]]-C530)/C530</f>
        <v>7.7192812246408948E-2</v>
      </c>
      <c r="F542" s="3"/>
      <c r="K542" s="2"/>
    </row>
    <row r="543" spans="1:11" x14ac:dyDescent="0.2">
      <c r="A543" s="54">
        <v>33878</v>
      </c>
      <c r="B543" s="55">
        <f>VLOOKUP(Table7[[#This Row],[Date]],'DB Details'!$A:$L,12)</f>
        <v>50.3</v>
      </c>
      <c r="C543" s="56">
        <v>418.67999300000002</v>
      </c>
      <c r="D543" s="61">
        <f>(Table7[[#This Row],[S&amp;P]]-C531)/C531</f>
        <v>6.6836489229104692E-2</v>
      </c>
      <c r="F543" s="3"/>
      <c r="K543" s="2"/>
    </row>
    <row r="544" spans="1:11" x14ac:dyDescent="0.2">
      <c r="A544" s="54">
        <v>33909</v>
      </c>
      <c r="B544" s="55">
        <f>VLOOKUP(Table7[[#This Row],[Date]],'DB Details'!$A:$L,12)</f>
        <v>53.6</v>
      </c>
      <c r="C544" s="56">
        <v>431.35000600000001</v>
      </c>
      <c r="D544" s="61">
        <f>(Table7[[#This Row],[S&amp;P]]-C532)/C532</f>
        <v>0.14959225214649466</v>
      </c>
      <c r="F544" s="3"/>
      <c r="K544" s="2"/>
    </row>
    <row r="545" spans="1:11" x14ac:dyDescent="0.2">
      <c r="A545" s="54">
        <v>33939</v>
      </c>
      <c r="B545" s="55">
        <f>VLOOKUP(Table7[[#This Row],[Date]],'DB Details'!$A:$L,12)</f>
        <v>54.2</v>
      </c>
      <c r="C545" s="56">
        <v>435.709991</v>
      </c>
      <c r="D545" s="61">
        <f>(Table7[[#This Row],[S&amp;P]]-C533)/C533</f>
        <v>4.4642631514950119E-2</v>
      </c>
      <c r="F545" s="3"/>
      <c r="K545" s="2"/>
    </row>
    <row r="546" spans="1:11" x14ac:dyDescent="0.2">
      <c r="A546" s="54">
        <v>33970</v>
      </c>
      <c r="B546" s="55">
        <f>VLOOKUP(Table7[[#This Row],[Date]],'DB Details'!$A:$L,12)</f>
        <v>55.8</v>
      </c>
      <c r="C546" s="56">
        <v>438.77999899999998</v>
      </c>
      <c r="D546" s="61">
        <f>(Table7[[#This Row],[S&amp;P]]-C534)/C534</f>
        <v>7.338910923574811E-2</v>
      </c>
      <c r="F546" s="3"/>
      <c r="K546" s="2"/>
    </row>
    <row r="547" spans="1:11" x14ac:dyDescent="0.2">
      <c r="A547" s="54">
        <v>34001</v>
      </c>
      <c r="B547" s="55">
        <f>VLOOKUP(Table7[[#This Row],[Date]],'DB Details'!$A:$L,12)</f>
        <v>55.2</v>
      </c>
      <c r="C547" s="56">
        <v>443.38000499999998</v>
      </c>
      <c r="D547" s="61">
        <f>(Table7[[#This Row],[S&amp;P]]-C535)/C535</f>
        <v>7.4339694954988197E-2</v>
      </c>
      <c r="F547" s="3"/>
      <c r="K547" s="2"/>
    </row>
    <row r="548" spans="1:11" x14ac:dyDescent="0.2">
      <c r="A548" s="54">
        <v>34029</v>
      </c>
      <c r="B548" s="55">
        <f>VLOOKUP(Table7[[#This Row],[Date]],'DB Details'!$A:$L,12)</f>
        <v>53.5</v>
      </c>
      <c r="C548" s="56">
        <v>451.67001299999998</v>
      </c>
      <c r="D548" s="61">
        <f>(Table7[[#This Row],[S&amp;P]]-C536)/C536</f>
        <v>0.11885360242337632</v>
      </c>
      <c r="F548" s="3"/>
      <c r="K548" s="2"/>
    </row>
    <row r="549" spans="1:11" x14ac:dyDescent="0.2">
      <c r="A549" s="54">
        <v>34060</v>
      </c>
      <c r="B549" s="55">
        <f>VLOOKUP(Table7[[#This Row],[Date]],'DB Details'!$A:$L,12)</f>
        <v>50.2</v>
      </c>
      <c r="C549" s="56">
        <v>440.19000199999999</v>
      </c>
      <c r="D549" s="61">
        <f>(Table7[[#This Row],[S&amp;P]]-C537)/C537</f>
        <v>6.0826579756792433E-2</v>
      </c>
      <c r="F549" s="3"/>
      <c r="K549" s="2"/>
    </row>
    <row r="550" spans="1:11" x14ac:dyDescent="0.2">
      <c r="A550" s="54">
        <v>34090</v>
      </c>
      <c r="B550" s="55">
        <f>VLOOKUP(Table7[[#This Row],[Date]],'DB Details'!$A:$L,12)</f>
        <v>51.2</v>
      </c>
      <c r="C550" s="56">
        <v>450.19000199999999</v>
      </c>
      <c r="D550" s="61">
        <f>(Table7[[#This Row],[S&amp;P]]-C538)/C538</f>
        <v>8.3881053320605914E-2</v>
      </c>
      <c r="F550" s="3"/>
      <c r="K550" s="2"/>
    </row>
    <row r="551" spans="1:11" x14ac:dyDescent="0.2">
      <c r="A551" s="54">
        <v>34121</v>
      </c>
      <c r="B551" s="55">
        <f>VLOOKUP(Table7[[#This Row],[Date]],'DB Details'!$A:$L,12)</f>
        <v>49.6</v>
      </c>
      <c r="C551" s="56">
        <v>450.52999899999998</v>
      </c>
      <c r="D551" s="61">
        <f>(Table7[[#This Row],[S&amp;P]]-C539)/C539</f>
        <v>0.10386137708158796</v>
      </c>
      <c r="F551" s="3"/>
      <c r="K551" s="2"/>
    </row>
    <row r="552" spans="1:11" x14ac:dyDescent="0.2">
      <c r="A552" s="54">
        <v>34151</v>
      </c>
      <c r="B552" s="55">
        <f>VLOOKUP(Table7[[#This Row],[Date]],'DB Details'!$A:$L,12)</f>
        <v>50.2</v>
      </c>
      <c r="C552" s="56">
        <v>448.13000499999998</v>
      </c>
      <c r="D552" s="61">
        <f>(Table7[[#This Row],[S&amp;P]]-C540)/C540</f>
        <v>5.63872009322854E-2</v>
      </c>
      <c r="F552" s="3"/>
      <c r="K552" s="2"/>
    </row>
    <row r="553" spans="1:11" x14ac:dyDescent="0.2">
      <c r="A553" s="54">
        <v>34182</v>
      </c>
      <c r="B553" s="55">
        <f>VLOOKUP(Table7[[#This Row],[Date]],'DB Details'!$A:$L,12)</f>
        <v>50.7</v>
      </c>
      <c r="C553" s="56">
        <v>463.55999800000001</v>
      </c>
      <c r="D553" s="61">
        <f>(Table7[[#This Row],[S&amp;P]]-C541)/C541</f>
        <v>0.11962901026406068</v>
      </c>
      <c r="F553" s="3"/>
      <c r="K553" s="2"/>
    </row>
    <row r="554" spans="1:11" x14ac:dyDescent="0.2">
      <c r="A554" s="54">
        <v>34213</v>
      </c>
      <c r="B554" s="55">
        <f>VLOOKUP(Table7[[#This Row],[Date]],'DB Details'!$A:$L,12)</f>
        <v>50.8</v>
      </c>
      <c r="C554" s="56">
        <v>458.92999300000002</v>
      </c>
      <c r="D554" s="61">
        <f>(Table7[[#This Row],[S&amp;P]]-C542)/C542</f>
        <v>9.844424648475586E-2</v>
      </c>
      <c r="F554" s="3"/>
      <c r="K554" s="2"/>
    </row>
    <row r="555" spans="1:11" x14ac:dyDescent="0.2">
      <c r="A555" s="54">
        <v>34243</v>
      </c>
      <c r="B555" s="55">
        <f>VLOOKUP(Table7[[#This Row],[Date]],'DB Details'!$A:$L,12)</f>
        <v>53.4</v>
      </c>
      <c r="C555" s="56">
        <v>467.82998700000002</v>
      </c>
      <c r="D555" s="61">
        <f>(Table7[[#This Row],[S&amp;P]]-C543)/C543</f>
        <v>0.11739274582437473</v>
      </c>
      <c r="F555" s="3"/>
      <c r="K555" s="2"/>
    </row>
    <row r="556" spans="1:11" x14ac:dyDescent="0.2">
      <c r="A556" s="54">
        <v>34274</v>
      </c>
      <c r="B556" s="55">
        <f>VLOOKUP(Table7[[#This Row],[Date]],'DB Details'!$A:$L,12)</f>
        <v>53.8</v>
      </c>
      <c r="C556" s="56">
        <v>461.790009</v>
      </c>
      <c r="D556" s="61">
        <f>(Table7[[#This Row],[S&amp;P]]-C544)/C544</f>
        <v>7.056914936034564E-2</v>
      </c>
      <c r="F556" s="3"/>
      <c r="K556" s="2"/>
    </row>
    <row r="557" spans="1:11" x14ac:dyDescent="0.2">
      <c r="A557" s="54">
        <v>34304</v>
      </c>
      <c r="B557" s="55">
        <f>VLOOKUP(Table7[[#This Row],[Date]],'DB Details'!$A:$L,12)</f>
        <v>55.6</v>
      </c>
      <c r="C557" s="56">
        <v>466.45001200000002</v>
      </c>
      <c r="D557" s="61">
        <f>(Table7[[#This Row],[S&amp;P]]-C545)/C545</f>
        <v>7.0551563275949788E-2</v>
      </c>
      <c r="F557" s="3"/>
      <c r="K557" s="2"/>
    </row>
    <row r="558" spans="1:11" x14ac:dyDescent="0.2">
      <c r="A558" s="54">
        <v>34335</v>
      </c>
      <c r="B558" s="55">
        <f>VLOOKUP(Table7[[#This Row],[Date]],'DB Details'!$A:$L,12)</f>
        <v>56</v>
      </c>
      <c r="C558" s="56">
        <v>481.60998499999999</v>
      </c>
      <c r="D558" s="61">
        <f>(Table7[[#This Row],[S&amp;P]]-C546)/C546</f>
        <v>9.7611527639390017E-2</v>
      </c>
      <c r="F558" s="3"/>
      <c r="K558" s="2"/>
    </row>
    <row r="559" spans="1:11" x14ac:dyDescent="0.2">
      <c r="A559" s="54">
        <v>34366</v>
      </c>
      <c r="B559" s="55">
        <f>VLOOKUP(Table7[[#This Row],[Date]],'DB Details'!$A:$L,12)</f>
        <v>56.5</v>
      </c>
      <c r="C559" s="56">
        <v>467.14001500000001</v>
      </c>
      <c r="D559" s="61">
        <f>(Table7[[#This Row],[S&amp;P]]-C547)/C547</f>
        <v>5.3588366033781844E-2</v>
      </c>
      <c r="F559" s="3"/>
      <c r="K559" s="2"/>
    </row>
    <row r="560" spans="1:11" x14ac:dyDescent="0.2">
      <c r="A560" s="54">
        <v>34394</v>
      </c>
      <c r="B560" s="55">
        <f>VLOOKUP(Table7[[#This Row],[Date]],'DB Details'!$A:$L,12)</f>
        <v>56.9</v>
      </c>
      <c r="C560" s="56">
        <v>445.76998900000001</v>
      </c>
      <c r="D560" s="61">
        <f>(Table7[[#This Row],[S&amp;P]]-C548)/C548</f>
        <v>-1.3062686984269585E-2</v>
      </c>
      <c r="F560" s="3"/>
      <c r="K560" s="2"/>
    </row>
    <row r="561" spans="1:11" x14ac:dyDescent="0.2">
      <c r="A561" s="54">
        <v>34425</v>
      </c>
      <c r="B561" s="55">
        <f>VLOOKUP(Table7[[#This Row],[Date]],'DB Details'!$A:$L,12)</f>
        <v>57.4</v>
      </c>
      <c r="C561" s="56">
        <v>450.91000400000001</v>
      </c>
      <c r="D561" s="61">
        <f>(Table7[[#This Row],[S&amp;P]]-C549)/C549</f>
        <v>2.4353124676375595E-2</v>
      </c>
      <c r="F561" s="3"/>
      <c r="K561" s="2"/>
    </row>
    <row r="562" spans="1:11" x14ac:dyDescent="0.2">
      <c r="A562" s="54">
        <v>34455</v>
      </c>
      <c r="B562" s="55">
        <f>VLOOKUP(Table7[[#This Row],[Date]],'DB Details'!$A:$L,12)</f>
        <v>58.2</v>
      </c>
      <c r="C562" s="56">
        <v>456.5</v>
      </c>
      <c r="D562" s="61">
        <f>(Table7[[#This Row],[S&amp;P]]-C550)/C550</f>
        <v>1.401629972226706E-2</v>
      </c>
      <c r="F562" s="3"/>
      <c r="K562" s="2"/>
    </row>
    <row r="563" spans="1:11" x14ac:dyDescent="0.2">
      <c r="A563" s="54">
        <v>34486</v>
      </c>
      <c r="B563" s="55">
        <f>VLOOKUP(Table7[[#This Row],[Date]],'DB Details'!$A:$L,12)</f>
        <v>58.8</v>
      </c>
      <c r="C563" s="56">
        <v>444.26998900000001</v>
      </c>
      <c r="D563" s="61">
        <f>(Table7[[#This Row],[S&amp;P]]-C551)/C551</f>
        <v>-1.3894768414744267E-2</v>
      </c>
      <c r="F563" s="3"/>
      <c r="K563" s="2"/>
    </row>
    <row r="564" spans="1:11" x14ac:dyDescent="0.2">
      <c r="A564" s="54">
        <v>34516</v>
      </c>
      <c r="B564" s="55">
        <f>VLOOKUP(Table7[[#This Row],[Date]],'DB Details'!$A:$L,12)</f>
        <v>58.5</v>
      </c>
      <c r="C564" s="56">
        <v>458.26001000000002</v>
      </c>
      <c r="D564" s="61">
        <f>(Table7[[#This Row],[S&amp;P]]-C552)/C552</f>
        <v>2.2605058547686491E-2</v>
      </c>
      <c r="F564" s="3"/>
      <c r="K564" s="2"/>
    </row>
    <row r="565" spans="1:11" x14ac:dyDescent="0.2">
      <c r="A565" s="54">
        <v>34547</v>
      </c>
      <c r="B565" s="55">
        <f>VLOOKUP(Table7[[#This Row],[Date]],'DB Details'!$A:$L,12)</f>
        <v>58</v>
      </c>
      <c r="C565" s="56">
        <v>475.48998999999998</v>
      </c>
      <c r="D565" s="61">
        <f>(Table7[[#This Row],[S&amp;P]]-C553)/C553</f>
        <v>2.5735594208885923E-2</v>
      </c>
      <c r="F565" s="3"/>
      <c r="K565" s="2"/>
    </row>
    <row r="566" spans="1:11" x14ac:dyDescent="0.2">
      <c r="A566" s="54">
        <v>34578</v>
      </c>
      <c r="B566" s="55">
        <f>VLOOKUP(Table7[[#This Row],[Date]],'DB Details'!$A:$L,12)</f>
        <v>59</v>
      </c>
      <c r="C566" s="56">
        <v>462.709991</v>
      </c>
      <c r="D566" s="61">
        <f>(Table7[[#This Row],[S&amp;P]]-C554)/C554</f>
        <v>8.236546004087332E-3</v>
      </c>
      <c r="F566" s="3"/>
      <c r="K566" s="2"/>
    </row>
    <row r="567" spans="1:11" x14ac:dyDescent="0.2">
      <c r="A567" s="54">
        <v>34608</v>
      </c>
      <c r="B567" s="55">
        <f>VLOOKUP(Table7[[#This Row],[Date]],'DB Details'!$A:$L,12)</f>
        <v>59.4</v>
      </c>
      <c r="C567" s="56">
        <v>472.35000600000001</v>
      </c>
      <c r="D567" s="61">
        <f>(Table7[[#This Row],[S&amp;P]]-C555)/C555</f>
        <v>9.6616701058113031E-3</v>
      </c>
      <c r="F567" s="3"/>
      <c r="K567" s="2"/>
    </row>
    <row r="568" spans="1:11" x14ac:dyDescent="0.2">
      <c r="A568" s="54">
        <v>34639</v>
      </c>
      <c r="B568" s="55">
        <f>VLOOKUP(Table7[[#This Row],[Date]],'DB Details'!$A:$L,12)</f>
        <v>59.2</v>
      </c>
      <c r="C568" s="56">
        <v>453.69000199999999</v>
      </c>
      <c r="D568" s="61">
        <f>(Table7[[#This Row],[S&amp;P]]-C556)/C556</f>
        <v>-1.7540455276502106E-2</v>
      </c>
      <c r="F568" s="3"/>
      <c r="K568" s="2"/>
    </row>
    <row r="569" spans="1:11" x14ac:dyDescent="0.2">
      <c r="A569" s="54">
        <v>34669</v>
      </c>
      <c r="B569" s="55">
        <f>VLOOKUP(Table7[[#This Row],[Date]],'DB Details'!$A:$L,12)</f>
        <v>56.1</v>
      </c>
      <c r="C569" s="56">
        <v>459.26998900000001</v>
      </c>
      <c r="D569" s="61">
        <f>(Table7[[#This Row],[S&amp;P]]-C557)/C557</f>
        <v>-1.5392909883771223E-2</v>
      </c>
      <c r="F569" s="3"/>
      <c r="K569" s="2"/>
    </row>
    <row r="570" spans="1:11" x14ac:dyDescent="0.2">
      <c r="A570" s="54">
        <v>34700</v>
      </c>
      <c r="B570" s="55">
        <f>VLOOKUP(Table7[[#This Row],[Date]],'DB Details'!$A:$L,12)</f>
        <v>57.4</v>
      </c>
      <c r="C570" s="56">
        <v>470.42001299999998</v>
      </c>
      <c r="D570" s="61">
        <f>(Table7[[#This Row],[S&amp;P]]-C558)/C558</f>
        <v>-2.3234509973874422E-2</v>
      </c>
      <c r="F570" s="3"/>
      <c r="K570" s="2"/>
    </row>
    <row r="571" spans="1:11" x14ac:dyDescent="0.2">
      <c r="A571" s="54">
        <v>34731</v>
      </c>
      <c r="B571" s="55">
        <f>VLOOKUP(Table7[[#This Row],[Date]],'DB Details'!$A:$L,12)</f>
        <v>55.1</v>
      </c>
      <c r="C571" s="56">
        <v>487.39001500000001</v>
      </c>
      <c r="D571" s="61">
        <f>(Table7[[#This Row],[S&amp;P]]-C559)/C559</f>
        <v>4.334888759208521E-2</v>
      </c>
      <c r="F571" s="3"/>
      <c r="K571" s="2"/>
    </row>
    <row r="572" spans="1:11" x14ac:dyDescent="0.2">
      <c r="A572" s="54">
        <v>34759</v>
      </c>
      <c r="B572" s="55">
        <f>VLOOKUP(Table7[[#This Row],[Date]],'DB Details'!$A:$L,12)</f>
        <v>52.1</v>
      </c>
      <c r="C572" s="56">
        <v>500.709991</v>
      </c>
      <c r="D572" s="61">
        <f>(Table7[[#This Row],[S&amp;P]]-C560)/C560</f>
        <v>0.12324742211391891</v>
      </c>
      <c r="F572" s="3"/>
      <c r="K572" s="2"/>
    </row>
    <row r="573" spans="1:11" x14ac:dyDescent="0.2">
      <c r="A573" s="54">
        <v>34790</v>
      </c>
      <c r="B573" s="55">
        <f>VLOOKUP(Table7[[#This Row],[Date]],'DB Details'!$A:$L,12)</f>
        <v>51.5</v>
      </c>
      <c r="C573" s="56">
        <v>514.71002199999998</v>
      </c>
      <c r="D573" s="61">
        <f>(Table7[[#This Row],[S&amp;P]]-C561)/C561</f>
        <v>0.14149168888255573</v>
      </c>
      <c r="F573" s="3"/>
      <c r="K573" s="2"/>
    </row>
    <row r="574" spans="1:11" x14ac:dyDescent="0.2">
      <c r="A574" s="54">
        <v>34820</v>
      </c>
      <c r="B574" s="55">
        <f>VLOOKUP(Table7[[#This Row],[Date]],'DB Details'!$A:$L,12)</f>
        <v>46.7</v>
      </c>
      <c r="C574" s="56">
        <v>533.40002400000003</v>
      </c>
      <c r="D574" s="61">
        <f>(Table7[[#This Row],[S&amp;P]]-C562)/C562</f>
        <v>0.16845569331872953</v>
      </c>
      <c r="F574" s="3"/>
      <c r="K574" s="2"/>
    </row>
    <row r="575" spans="1:11" x14ac:dyDescent="0.2">
      <c r="A575" s="54">
        <v>34851</v>
      </c>
      <c r="B575" s="55">
        <f>VLOOKUP(Table7[[#This Row],[Date]],'DB Details'!$A:$L,12)</f>
        <v>45.9</v>
      </c>
      <c r="C575" s="56">
        <v>544.75</v>
      </c>
      <c r="D575" s="61">
        <f>(Table7[[#This Row],[S&amp;P]]-C563)/C563</f>
        <v>0.22616880160230671</v>
      </c>
      <c r="F575" s="3"/>
      <c r="K575" s="2"/>
    </row>
    <row r="576" spans="1:11" x14ac:dyDescent="0.2">
      <c r="A576" s="54">
        <v>34881</v>
      </c>
      <c r="B576" s="55">
        <f>VLOOKUP(Table7[[#This Row],[Date]],'DB Details'!$A:$L,12)</f>
        <v>50.7</v>
      </c>
      <c r="C576" s="56">
        <v>562.05999799999995</v>
      </c>
      <c r="D576" s="61">
        <f>(Table7[[#This Row],[S&amp;P]]-C564)/C564</f>
        <v>0.22650893757890836</v>
      </c>
      <c r="F576" s="3"/>
      <c r="K576" s="2"/>
    </row>
    <row r="577" spans="1:11" x14ac:dyDescent="0.2">
      <c r="A577" s="54">
        <v>34912</v>
      </c>
      <c r="B577" s="55">
        <f>VLOOKUP(Table7[[#This Row],[Date]],'DB Details'!$A:$L,12)</f>
        <v>47.1</v>
      </c>
      <c r="C577" s="56">
        <v>561.88000499999998</v>
      </c>
      <c r="D577" s="61">
        <f>(Table7[[#This Row],[S&amp;P]]-C565)/C565</f>
        <v>0.18168629585661733</v>
      </c>
      <c r="F577" s="3"/>
      <c r="K577" s="2"/>
    </row>
    <row r="578" spans="1:11" x14ac:dyDescent="0.2">
      <c r="A578" s="54">
        <v>34943</v>
      </c>
      <c r="B578" s="55">
        <f>VLOOKUP(Table7[[#This Row],[Date]],'DB Details'!$A:$L,12)</f>
        <v>48.1</v>
      </c>
      <c r="C578" s="56">
        <v>584.40997300000004</v>
      </c>
      <c r="D578" s="61">
        <f>(Table7[[#This Row],[S&amp;P]]-C566)/C566</f>
        <v>0.26301567799948378</v>
      </c>
      <c r="F578" s="3"/>
      <c r="K578" s="2"/>
    </row>
    <row r="579" spans="1:11" x14ac:dyDescent="0.2">
      <c r="A579" s="54">
        <v>34973</v>
      </c>
      <c r="B579" s="55">
        <f>VLOOKUP(Table7[[#This Row],[Date]],'DB Details'!$A:$L,12)</f>
        <v>46.7</v>
      </c>
      <c r="C579" s="56">
        <v>581.5</v>
      </c>
      <c r="D579" s="61">
        <f>(Table7[[#This Row],[S&amp;P]]-C567)/C567</f>
        <v>0.23107863366894926</v>
      </c>
      <c r="F579" s="3"/>
      <c r="K579" s="2"/>
    </row>
    <row r="580" spans="1:11" x14ac:dyDescent="0.2">
      <c r="A580" s="54">
        <v>35004</v>
      </c>
      <c r="B580" s="55">
        <f>VLOOKUP(Table7[[#This Row],[Date]],'DB Details'!$A:$L,12)</f>
        <v>45.9</v>
      </c>
      <c r="C580" s="56">
        <v>605.36999500000002</v>
      </c>
      <c r="D580" s="61">
        <f>(Table7[[#This Row],[S&amp;P]]-C568)/C568</f>
        <v>0.33432518312360787</v>
      </c>
      <c r="F580" s="3"/>
      <c r="K580" s="2"/>
    </row>
    <row r="581" spans="1:11" x14ac:dyDescent="0.2">
      <c r="A581" s="54">
        <v>35034</v>
      </c>
      <c r="B581" s="55">
        <f>VLOOKUP(Table7[[#This Row],[Date]],'DB Details'!$A:$L,12)</f>
        <v>46.2</v>
      </c>
      <c r="C581" s="56">
        <v>615.92999299999997</v>
      </c>
      <c r="D581" s="61">
        <f>(Table7[[#This Row],[S&amp;P]]-C569)/C569</f>
        <v>0.34110655551673758</v>
      </c>
      <c r="F581" s="3"/>
      <c r="K581" s="2"/>
    </row>
    <row r="582" spans="1:11" x14ac:dyDescent="0.2">
      <c r="A582" s="54">
        <v>35065</v>
      </c>
      <c r="B582" s="55">
        <f>VLOOKUP(Table7[[#This Row],[Date]],'DB Details'!$A:$L,12)</f>
        <v>45.5</v>
      </c>
      <c r="C582" s="56">
        <v>636.02002000000005</v>
      </c>
      <c r="D582" s="61">
        <f>(Table7[[#This Row],[S&amp;P]]-C570)/C570</f>
        <v>0.35202585439323147</v>
      </c>
      <c r="F582" s="3"/>
      <c r="K582" s="2"/>
    </row>
    <row r="583" spans="1:11" x14ac:dyDescent="0.2">
      <c r="A583" s="54">
        <v>35096</v>
      </c>
      <c r="B583" s="55">
        <f>VLOOKUP(Table7[[#This Row],[Date]],'DB Details'!$A:$L,12)</f>
        <v>45.9</v>
      </c>
      <c r="C583" s="56">
        <v>640.42999299999997</v>
      </c>
      <c r="D583" s="61">
        <f>(Table7[[#This Row],[S&amp;P]]-C571)/C571</f>
        <v>0.31399900139521725</v>
      </c>
      <c r="F583" s="3"/>
      <c r="K583" s="2"/>
    </row>
    <row r="584" spans="1:11" x14ac:dyDescent="0.2">
      <c r="A584" s="54">
        <v>35125</v>
      </c>
      <c r="B584" s="55">
        <f>VLOOKUP(Table7[[#This Row],[Date]],'DB Details'!$A:$L,12)</f>
        <v>46.9</v>
      </c>
      <c r="C584" s="56">
        <v>645.5</v>
      </c>
      <c r="D584" s="61">
        <f>(Table7[[#This Row],[S&amp;P]]-C572)/C572</f>
        <v>0.28916940265328156</v>
      </c>
      <c r="F584" s="3"/>
      <c r="K584" s="2"/>
    </row>
    <row r="585" spans="1:11" x14ac:dyDescent="0.2">
      <c r="A585" s="54">
        <v>35156</v>
      </c>
      <c r="B585" s="55">
        <f>VLOOKUP(Table7[[#This Row],[Date]],'DB Details'!$A:$L,12)</f>
        <v>49.3</v>
      </c>
      <c r="C585" s="56">
        <v>654.169983</v>
      </c>
      <c r="D585" s="61">
        <f>(Table7[[#This Row],[S&amp;P]]-C573)/C573</f>
        <v>0.27094860220149364</v>
      </c>
      <c r="F585" s="3"/>
      <c r="K585" s="2"/>
    </row>
    <row r="586" spans="1:11" x14ac:dyDescent="0.2">
      <c r="A586" s="54">
        <v>35186</v>
      </c>
      <c r="B586" s="55">
        <f>VLOOKUP(Table7[[#This Row],[Date]],'DB Details'!$A:$L,12)</f>
        <v>49.1</v>
      </c>
      <c r="C586" s="56">
        <v>669.11999500000002</v>
      </c>
      <c r="D586" s="61">
        <f>(Table7[[#This Row],[S&amp;P]]-C574)/C574</f>
        <v>0.25444312878396119</v>
      </c>
      <c r="F586" s="3"/>
      <c r="K586" s="2"/>
    </row>
    <row r="587" spans="1:11" x14ac:dyDescent="0.2">
      <c r="A587" s="54">
        <v>35217</v>
      </c>
      <c r="B587" s="55">
        <f>VLOOKUP(Table7[[#This Row],[Date]],'DB Details'!$A:$L,12)</f>
        <v>53.6</v>
      </c>
      <c r="C587" s="56">
        <v>670.63000499999998</v>
      </c>
      <c r="D587" s="61">
        <f>(Table7[[#This Row],[S&amp;P]]-C575)/C575</f>
        <v>0.2310784855438274</v>
      </c>
      <c r="F587" s="3"/>
      <c r="K587" s="2"/>
    </row>
    <row r="588" spans="1:11" x14ac:dyDescent="0.2">
      <c r="A588" s="54">
        <v>35247</v>
      </c>
      <c r="B588" s="55">
        <f>VLOOKUP(Table7[[#This Row],[Date]],'DB Details'!$A:$L,12)</f>
        <v>49.7</v>
      </c>
      <c r="C588" s="56">
        <v>639.95001200000002</v>
      </c>
      <c r="D588" s="61">
        <f>(Table7[[#This Row],[S&amp;P]]-C576)/C576</f>
        <v>0.13857953648571175</v>
      </c>
      <c r="F588" s="3"/>
      <c r="K588" s="2"/>
    </row>
    <row r="589" spans="1:11" x14ac:dyDescent="0.2">
      <c r="A589" s="54">
        <v>35278</v>
      </c>
      <c r="B589" s="55">
        <f>VLOOKUP(Table7[[#This Row],[Date]],'DB Details'!$A:$L,12)</f>
        <v>51.6</v>
      </c>
      <c r="C589" s="56">
        <v>651.98999000000003</v>
      </c>
      <c r="D589" s="61">
        <f>(Table7[[#This Row],[S&amp;P]]-C577)/C577</f>
        <v>0.16037229336893746</v>
      </c>
      <c r="F589" s="3"/>
      <c r="K589" s="2"/>
    </row>
    <row r="590" spans="1:11" x14ac:dyDescent="0.2">
      <c r="A590" s="54">
        <v>35309</v>
      </c>
      <c r="B590" s="55">
        <f>VLOOKUP(Table7[[#This Row],[Date]],'DB Details'!$A:$L,12)</f>
        <v>51.1</v>
      </c>
      <c r="C590" s="56">
        <v>687.330017</v>
      </c>
      <c r="D590" s="61">
        <f>(Table7[[#This Row],[S&amp;P]]-C578)/C578</f>
        <v>0.17610932180310337</v>
      </c>
      <c r="F590" s="3"/>
      <c r="K590" s="2"/>
    </row>
    <row r="591" spans="1:11" x14ac:dyDescent="0.2">
      <c r="A591" s="54">
        <v>35339</v>
      </c>
      <c r="B591" s="55">
        <f>VLOOKUP(Table7[[#This Row],[Date]],'DB Details'!$A:$L,12)</f>
        <v>50.5</v>
      </c>
      <c r="C591" s="56">
        <v>705.27002000000005</v>
      </c>
      <c r="D591" s="61">
        <f>(Table7[[#This Row],[S&amp;P]]-C579)/C579</f>
        <v>0.21284612209802242</v>
      </c>
      <c r="F591" s="3"/>
      <c r="K591" s="2"/>
    </row>
    <row r="592" spans="1:11" x14ac:dyDescent="0.2">
      <c r="A592" s="54">
        <v>35370</v>
      </c>
      <c r="B592" s="55">
        <f>VLOOKUP(Table7[[#This Row],[Date]],'DB Details'!$A:$L,12)</f>
        <v>53</v>
      </c>
      <c r="C592" s="56">
        <v>757.02002000000005</v>
      </c>
      <c r="D592" s="61">
        <f>(Table7[[#This Row],[S&amp;P]]-C580)/C580</f>
        <v>0.25050799717947703</v>
      </c>
      <c r="F592" s="3"/>
      <c r="K592" s="2"/>
    </row>
    <row r="593" spans="1:11" x14ac:dyDescent="0.2">
      <c r="A593" s="54">
        <v>35400</v>
      </c>
      <c r="B593" s="55">
        <f>VLOOKUP(Table7[[#This Row],[Date]],'DB Details'!$A:$L,12)</f>
        <v>55.2</v>
      </c>
      <c r="C593" s="56">
        <v>740.73999000000003</v>
      </c>
      <c r="D593" s="61">
        <f>(Table7[[#This Row],[S&amp;P]]-C581)/C581</f>
        <v>0.2026366606894561</v>
      </c>
      <c r="F593" s="3"/>
      <c r="K593" s="2"/>
    </row>
    <row r="594" spans="1:11" x14ac:dyDescent="0.2">
      <c r="A594" s="54">
        <v>35431</v>
      </c>
      <c r="B594" s="55">
        <f>VLOOKUP(Table7[[#This Row],[Date]],'DB Details'!$A:$L,12)</f>
        <v>53.8</v>
      </c>
      <c r="C594" s="56">
        <v>786.15997300000004</v>
      </c>
      <c r="D594" s="61">
        <f>(Table7[[#This Row],[S&amp;P]]-C582)/C582</f>
        <v>0.2360616777440433</v>
      </c>
      <c r="F594" s="3"/>
      <c r="K594" s="2"/>
    </row>
    <row r="595" spans="1:11" x14ac:dyDescent="0.2">
      <c r="A595" s="54">
        <v>35462</v>
      </c>
      <c r="B595" s="55">
        <f>VLOOKUP(Table7[[#This Row],[Date]],'DB Details'!$A:$L,12)</f>
        <v>53.1</v>
      </c>
      <c r="C595" s="56">
        <v>790.82000700000003</v>
      </c>
      <c r="D595" s="61">
        <f>(Table7[[#This Row],[S&amp;P]]-C583)/C583</f>
        <v>0.23482662530453985</v>
      </c>
      <c r="F595" s="3"/>
      <c r="K595" s="2"/>
    </row>
    <row r="596" spans="1:11" x14ac:dyDescent="0.2">
      <c r="A596" s="54">
        <v>35490</v>
      </c>
      <c r="B596" s="55">
        <f>VLOOKUP(Table7[[#This Row],[Date]],'DB Details'!$A:$L,12)</f>
        <v>53.8</v>
      </c>
      <c r="C596" s="56">
        <v>757.11999500000002</v>
      </c>
      <c r="D596" s="61">
        <f>(Table7[[#This Row],[S&amp;P]]-C584)/C584</f>
        <v>0.17292020914020143</v>
      </c>
      <c r="F596" s="3"/>
      <c r="K596" s="2"/>
    </row>
    <row r="597" spans="1:11" x14ac:dyDescent="0.2">
      <c r="A597" s="54">
        <v>35521</v>
      </c>
      <c r="B597" s="55">
        <f>VLOOKUP(Table7[[#This Row],[Date]],'DB Details'!$A:$L,12)</f>
        <v>53.7</v>
      </c>
      <c r="C597" s="56">
        <v>801.34002699999996</v>
      </c>
      <c r="D597" s="61">
        <f>(Table7[[#This Row],[S&amp;P]]-C585)/C585</f>
        <v>0.22497217516016776</v>
      </c>
      <c r="F597" s="3"/>
      <c r="K597" s="2"/>
    </row>
    <row r="598" spans="1:11" x14ac:dyDescent="0.2">
      <c r="A598" s="54">
        <v>35551</v>
      </c>
      <c r="B598" s="55">
        <f>VLOOKUP(Table7[[#This Row],[Date]],'DB Details'!$A:$L,12)</f>
        <v>56.1</v>
      </c>
      <c r="C598" s="56">
        <v>848.28002900000001</v>
      </c>
      <c r="D598" s="61">
        <f>(Table7[[#This Row],[S&amp;P]]-C586)/C586</f>
        <v>0.26775471565455161</v>
      </c>
      <c r="F598" s="3"/>
      <c r="K598" s="2"/>
    </row>
    <row r="599" spans="1:11" x14ac:dyDescent="0.2">
      <c r="A599" s="54">
        <v>35582</v>
      </c>
      <c r="B599" s="55">
        <f>VLOOKUP(Table7[[#This Row],[Date]],'DB Details'!$A:$L,12)</f>
        <v>54.9</v>
      </c>
      <c r="C599" s="56">
        <v>885.14001499999995</v>
      </c>
      <c r="D599" s="61">
        <f>(Table7[[#This Row],[S&amp;P]]-C587)/C587</f>
        <v>0.31986342454212136</v>
      </c>
      <c r="F599" s="3"/>
      <c r="K599" s="2"/>
    </row>
    <row r="600" spans="1:11" x14ac:dyDescent="0.2">
      <c r="A600" s="54">
        <v>35612</v>
      </c>
      <c r="B600" s="55">
        <f>VLOOKUP(Table7[[#This Row],[Date]],'DB Details'!$A:$L,12)</f>
        <v>57.7</v>
      </c>
      <c r="C600" s="56">
        <v>954.30999799999995</v>
      </c>
      <c r="D600" s="61">
        <f>(Table7[[#This Row],[S&amp;P]]-C588)/C588</f>
        <v>0.49122584593372887</v>
      </c>
      <c r="F600" s="3"/>
      <c r="K600" s="2"/>
    </row>
    <row r="601" spans="1:11" x14ac:dyDescent="0.2">
      <c r="A601" s="54">
        <v>35643</v>
      </c>
      <c r="B601" s="55">
        <f>VLOOKUP(Table7[[#This Row],[Date]],'DB Details'!$A:$L,12)</f>
        <v>56.3</v>
      </c>
      <c r="C601" s="56">
        <v>899.46997099999999</v>
      </c>
      <c r="D601" s="61">
        <f>(Table7[[#This Row],[S&amp;P]]-C589)/C589</f>
        <v>0.37957635055102601</v>
      </c>
      <c r="F601" s="3"/>
      <c r="K601" s="2"/>
    </row>
    <row r="602" spans="1:11" x14ac:dyDescent="0.2">
      <c r="A602" s="54">
        <v>35674</v>
      </c>
      <c r="B602" s="55">
        <f>VLOOKUP(Table7[[#This Row],[Date]],'DB Details'!$A:$L,12)</f>
        <v>53.9</v>
      </c>
      <c r="C602" s="56">
        <v>947.28002900000001</v>
      </c>
      <c r="D602" s="61">
        <f>(Table7[[#This Row],[S&amp;P]]-C590)/C590</f>
        <v>0.37820261820458223</v>
      </c>
      <c r="F602" s="3"/>
      <c r="K602" s="2"/>
    </row>
    <row r="603" spans="1:11" x14ac:dyDescent="0.2">
      <c r="A603" s="54">
        <v>35704</v>
      </c>
      <c r="B603" s="55">
        <f>VLOOKUP(Table7[[#This Row],[Date]],'DB Details'!$A:$L,12)</f>
        <v>56.4</v>
      </c>
      <c r="C603" s="56">
        <v>914.61999500000002</v>
      </c>
      <c r="D603" s="61">
        <f>(Table7[[#This Row],[S&amp;P]]-C591)/C591</f>
        <v>0.29683662861495225</v>
      </c>
      <c r="F603" s="3"/>
      <c r="K603" s="2"/>
    </row>
    <row r="604" spans="1:11" x14ac:dyDescent="0.2">
      <c r="A604" s="54">
        <v>35735</v>
      </c>
      <c r="B604" s="55">
        <f>VLOOKUP(Table7[[#This Row],[Date]],'DB Details'!$A:$L,12)</f>
        <v>55.7</v>
      </c>
      <c r="C604" s="56">
        <v>955.40002400000003</v>
      </c>
      <c r="D604" s="61">
        <f>(Table7[[#This Row],[S&amp;P]]-C592)/C592</f>
        <v>0.26205384105957985</v>
      </c>
      <c r="F604" s="3"/>
      <c r="K604" s="2"/>
    </row>
    <row r="605" spans="1:11" x14ac:dyDescent="0.2">
      <c r="A605" s="54">
        <v>35765</v>
      </c>
      <c r="B605" s="55">
        <f>VLOOKUP(Table7[[#This Row],[Date]],'DB Details'!$A:$L,12)</f>
        <v>54.5</v>
      </c>
      <c r="C605" s="56">
        <v>970.42999299999997</v>
      </c>
      <c r="D605" s="61">
        <f>(Table7[[#This Row],[S&amp;P]]-C593)/C593</f>
        <v>0.31008181831792275</v>
      </c>
      <c r="F605" s="3"/>
      <c r="K605" s="2"/>
    </row>
    <row r="606" spans="1:11" x14ac:dyDescent="0.2">
      <c r="A606" s="54">
        <v>35796</v>
      </c>
      <c r="B606" s="55">
        <f>VLOOKUP(Table7[[#This Row],[Date]],'DB Details'!$A:$L,12)</f>
        <v>53.8</v>
      </c>
      <c r="C606" s="56">
        <v>980.28002900000001</v>
      </c>
      <c r="D606" s="61">
        <f>(Table7[[#This Row],[S&amp;P]]-C594)/C594</f>
        <v>0.24692182592206327</v>
      </c>
      <c r="F606" s="3"/>
      <c r="K606" s="2"/>
    </row>
    <row r="607" spans="1:11" x14ac:dyDescent="0.2">
      <c r="A607" s="54">
        <v>35827</v>
      </c>
      <c r="B607" s="55">
        <f>VLOOKUP(Table7[[#This Row],[Date]],'DB Details'!$A:$L,12)</f>
        <v>52.9</v>
      </c>
      <c r="C607" s="56">
        <v>1049.339966</v>
      </c>
      <c r="D607" s="61">
        <f>(Table7[[#This Row],[S&amp;P]]-C595)/C595</f>
        <v>0.32690113643015101</v>
      </c>
      <c r="F607" s="3"/>
      <c r="K607" s="2"/>
    </row>
    <row r="608" spans="1:11" x14ac:dyDescent="0.2">
      <c r="A608" s="54">
        <v>35855</v>
      </c>
      <c r="B608" s="55">
        <f>VLOOKUP(Table7[[#This Row],[Date]],'DB Details'!$A:$L,12)</f>
        <v>52.9</v>
      </c>
      <c r="C608" s="56">
        <v>1101.75</v>
      </c>
      <c r="D608" s="61">
        <f>(Table7[[#This Row],[S&amp;P]]-C596)/C596</f>
        <v>0.45518544917044484</v>
      </c>
      <c r="F608" s="3"/>
      <c r="K608" s="2"/>
    </row>
    <row r="609" spans="1:11" x14ac:dyDescent="0.2">
      <c r="A609" s="54">
        <v>35886</v>
      </c>
      <c r="B609" s="55">
        <f>VLOOKUP(Table7[[#This Row],[Date]],'DB Details'!$A:$L,12)</f>
        <v>52.2</v>
      </c>
      <c r="C609" s="56">
        <v>1111.75</v>
      </c>
      <c r="D609" s="61">
        <f>(Table7[[#This Row],[S&amp;P]]-C597)/C597</f>
        <v>0.38736361911446121</v>
      </c>
      <c r="F609" s="3"/>
      <c r="K609" s="2"/>
    </row>
    <row r="610" spans="1:11" x14ac:dyDescent="0.2">
      <c r="A610" s="54">
        <v>35916</v>
      </c>
      <c r="B610" s="55">
        <f>VLOOKUP(Table7[[#This Row],[Date]],'DB Details'!$A:$L,12)</f>
        <v>50.9</v>
      </c>
      <c r="C610" s="56">
        <v>1090.8199460000001</v>
      </c>
      <c r="D610" s="61">
        <f>(Table7[[#This Row],[S&amp;P]]-C598)/C598</f>
        <v>0.2859196358611904</v>
      </c>
      <c r="F610" s="3"/>
      <c r="K610" s="2"/>
    </row>
    <row r="611" spans="1:11" x14ac:dyDescent="0.2">
      <c r="A611" s="54">
        <v>35947</v>
      </c>
      <c r="B611" s="55">
        <f>VLOOKUP(Table7[[#This Row],[Date]],'DB Details'!$A:$L,12)</f>
        <v>48.9</v>
      </c>
      <c r="C611" s="56">
        <v>1133.839966</v>
      </c>
      <c r="D611" s="61">
        <f>(Table7[[#This Row],[S&amp;P]]-C599)/C599</f>
        <v>0.28097244140521666</v>
      </c>
      <c r="F611" s="3"/>
      <c r="K611" s="2"/>
    </row>
    <row r="612" spans="1:11" x14ac:dyDescent="0.2">
      <c r="A612" s="54">
        <v>35977</v>
      </c>
      <c r="B612" s="55">
        <f>VLOOKUP(Table7[[#This Row],[Date]],'DB Details'!$A:$L,12)</f>
        <v>49.2</v>
      </c>
      <c r="C612" s="56">
        <v>1120.670044</v>
      </c>
      <c r="D612" s="61">
        <f>(Table7[[#This Row],[S&amp;P]]-C600)/C600</f>
        <v>0.17432495347282323</v>
      </c>
      <c r="F612" s="3"/>
      <c r="K612" s="2"/>
    </row>
    <row r="613" spans="1:11" x14ac:dyDescent="0.2">
      <c r="A613" s="54">
        <v>36008</v>
      </c>
      <c r="B613" s="55">
        <f>VLOOKUP(Table7[[#This Row],[Date]],'DB Details'!$A:$L,12)</f>
        <v>49.3</v>
      </c>
      <c r="C613" s="56">
        <v>957.28002900000001</v>
      </c>
      <c r="D613" s="61">
        <f>(Table7[[#This Row],[S&amp;P]]-C601)/C601</f>
        <v>6.4271248472840936E-2</v>
      </c>
      <c r="F613" s="3"/>
      <c r="K613" s="2"/>
    </row>
    <row r="614" spans="1:11" x14ac:dyDescent="0.2">
      <c r="A614" s="54">
        <v>36039</v>
      </c>
      <c r="B614" s="55">
        <f>VLOOKUP(Table7[[#This Row],[Date]],'DB Details'!$A:$L,12)</f>
        <v>48.7</v>
      </c>
      <c r="C614" s="56">
        <v>1017.01001</v>
      </c>
      <c r="D614" s="61">
        <f>(Table7[[#This Row],[S&amp;P]]-C602)/C602</f>
        <v>7.3610736915472277E-2</v>
      </c>
      <c r="F614" s="3"/>
      <c r="K614" s="2"/>
    </row>
    <row r="615" spans="1:11" x14ac:dyDescent="0.2">
      <c r="A615" s="54">
        <v>36069</v>
      </c>
      <c r="B615" s="55">
        <f>VLOOKUP(Table7[[#This Row],[Date]],'DB Details'!$A:$L,12)</f>
        <v>48.7</v>
      </c>
      <c r="C615" s="56">
        <v>1098.670044</v>
      </c>
      <c r="D615" s="61">
        <f>(Table7[[#This Row],[S&amp;P]]-C603)/C603</f>
        <v>0.20123116704878066</v>
      </c>
      <c r="F615" s="3"/>
      <c r="K615" s="2"/>
    </row>
    <row r="616" spans="1:11" x14ac:dyDescent="0.2">
      <c r="A616" s="54">
        <v>36100</v>
      </c>
      <c r="B616" s="55">
        <f>VLOOKUP(Table7[[#This Row],[Date]],'DB Details'!$A:$L,12)</f>
        <v>48.2</v>
      </c>
      <c r="C616" s="56">
        <v>1163.630005</v>
      </c>
      <c r="D616" s="61">
        <f>(Table7[[#This Row],[S&amp;P]]-C604)/C604</f>
        <v>0.21795057124679321</v>
      </c>
      <c r="F616" s="3"/>
      <c r="K616" s="2"/>
    </row>
    <row r="617" spans="1:11" x14ac:dyDescent="0.2">
      <c r="A617" s="54">
        <v>36130</v>
      </c>
      <c r="B617" s="55">
        <f>VLOOKUP(Table7[[#This Row],[Date]],'DB Details'!$A:$L,12)</f>
        <v>46.8</v>
      </c>
      <c r="C617" s="56">
        <v>1229.2299800000001</v>
      </c>
      <c r="D617" s="61">
        <f>(Table7[[#This Row],[S&amp;P]]-C605)/C605</f>
        <v>0.26668589065342307</v>
      </c>
      <c r="F617" s="3"/>
      <c r="K617" s="2"/>
    </row>
    <row r="618" spans="1:11" x14ac:dyDescent="0.2">
      <c r="A618" s="54">
        <v>36161</v>
      </c>
      <c r="B618" s="55">
        <f>VLOOKUP(Table7[[#This Row],[Date]],'DB Details'!$A:$L,12)</f>
        <v>50.6</v>
      </c>
      <c r="C618" s="56">
        <v>1279.6400149999999</v>
      </c>
      <c r="D618" s="61">
        <f>(Table7[[#This Row],[S&amp;P]]-C606)/C606</f>
        <v>0.30538211240045565</v>
      </c>
      <c r="F618" s="3"/>
      <c r="K618" s="2"/>
    </row>
    <row r="619" spans="1:11" x14ac:dyDescent="0.2">
      <c r="A619" s="54">
        <v>36192</v>
      </c>
      <c r="B619" s="55">
        <f>VLOOKUP(Table7[[#This Row],[Date]],'DB Details'!$A:$L,12)</f>
        <v>51.7</v>
      </c>
      <c r="C619" s="56">
        <v>1238.329956</v>
      </c>
      <c r="D619" s="61">
        <f>(Table7[[#This Row],[S&amp;P]]-C607)/C607</f>
        <v>0.18010368052635484</v>
      </c>
      <c r="F619" s="3"/>
      <c r="K619" s="2"/>
    </row>
    <row r="620" spans="1:11" x14ac:dyDescent="0.2">
      <c r="A620" s="54">
        <v>36220</v>
      </c>
      <c r="B620" s="55">
        <f>VLOOKUP(Table7[[#This Row],[Date]],'DB Details'!$A:$L,12)</f>
        <v>52.4</v>
      </c>
      <c r="C620" s="56">
        <v>1286.369995</v>
      </c>
      <c r="D620" s="61">
        <f>(Table7[[#This Row],[S&amp;P]]-C608)/C608</f>
        <v>0.16756977081915136</v>
      </c>
      <c r="F620" s="3"/>
      <c r="K620" s="2"/>
    </row>
    <row r="621" spans="1:11" x14ac:dyDescent="0.2">
      <c r="A621" s="54">
        <v>36251</v>
      </c>
      <c r="B621" s="55">
        <f>VLOOKUP(Table7[[#This Row],[Date]],'DB Details'!$A:$L,12)</f>
        <v>52.3</v>
      </c>
      <c r="C621" s="56">
        <v>1335.1800539999999</v>
      </c>
      <c r="D621" s="61">
        <f>(Table7[[#This Row],[S&amp;P]]-C609)/C609</f>
        <v>0.20097148999325382</v>
      </c>
      <c r="F621" s="3"/>
      <c r="K621" s="2"/>
    </row>
    <row r="622" spans="1:11" x14ac:dyDescent="0.2">
      <c r="A622" s="54">
        <v>36281</v>
      </c>
      <c r="B622" s="55">
        <f>VLOOKUP(Table7[[#This Row],[Date]],'DB Details'!$A:$L,12)</f>
        <v>54.3</v>
      </c>
      <c r="C622" s="56">
        <v>1301.839966</v>
      </c>
      <c r="D622" s="61">
        <f>(Table7[[#This Row],[S&amp;P]]-C610)/C610</f>
        <v>0.1934508263933046</v>
      </c>
      <c r="F622" s="3"/>
      <c r="K622" s="2"/>
    </row>
    <row r="623" spans="1:11" x14ac:dyDescent="0.2">
      <c r="A623" s="54">
        <v>36312</v>
      </c>
      <c r="B623" s="55">
        <f>VLOOKUP(Table7[[#This Row],[Date]],'DB Details'!$A:$L,12)</f>
        <v>55.8</v>
      </c>
      <c r="C623" s="56">
        <v>1372.709961</v>
      </c>
      <c r="D623" s="61">
        <f>(Table7[[#This Row],[S&amp;P]]-C611)/C611</f>
        <v>0.21067346553561159</v>
      </c>
      <c r="F623" s="3"/>
      <c r="K623" s="2"/>
    </row>
    <row r="624" spans="1:11" x14ac:dyDescent="0.2">
      <c r="A624" s="54">
        <v>36342</v>
      </c>
      <c r="B624" s="55">
        <f>VLOOKUP(Table7[[#This Row],[Date]],'DB Details'!$A:$L,12)</f>
        <v>53.6</v>
      </c>
      <c r="C624" s="56">
        <v>1328.719971</v>
      </c>
      <c r="D624" s="61">
        <f>(Table7[[#This Row],[S&amp;P]]-C612)/C612</f>
        <v>0.18564779893411698</v>
      </c>
      <c r="F624" s="3"/>
      <c r="K624" s="2"/>
    </row>
    <row r="625" spans="1:11" x14ac:dyDescent="0.2">
      <c r="A625" s="54">
        <v>36373</v>
      </c>
      <c r="B625" s="55">
        <f>VLOOKUP(Table7[[#This Row],[Date]],'DB Details'!$A:$L,12)</f>
        <v>54.8</v>
      </c>
      <c r="C625" s="56">
        <v>1320.410034</v>
      </c>
      <c r="D625" s="61">
        <f>(Table7[[#This Row],[S&amp;P]]-C613)/C613</f>
        <v>0.37933519346406419</v>
      </c>
      <c r="F625" s="3"/>
      <c r="K625" s="2"/>
    </row>
    <row r="626" spans="1:11" x14ac:dyDescent="0.2">
      <c r="A626" s="54">
        <v>36404</v>
      </c>
      <c r="B626" s="55">
        <f>VLOOKUP(Table7[[#This Row],[Date]],'DB Details'!$A:$L,12)</f>
        <v>57</v>
      </c>
      <c r="C626" s="56">
        <v>1282.709961</v>
      </c>
      <c r="D626" s="61">
        <f>(Table7[[#This Row],[S&amp;P]]-C614)/C614</f>
        <v>0.26125598409793438</v>
      </c>
      <c r="F626" s="3"/>
      <c r="K626" s="2"/>
    </row>
    <row r="627" spans="1:11" x14ac:dyDescent="0.2">
      <c r="A627" s="54">
        <v>36434</v>
      </c>
      <c r="B627" s="55">
        <f>VLOOKUP(Table7[[#This Row],[Date]],'DB Details'!$A:$L,12)</f>
        <v>57.2</v>
      </c>
      <c r="C627" s="56">
        <v>1362.9300539999999</v>
      </c>
      <c r="D627" s="61">
        <f>(Table7[[#This Row],[S&amp;P]]-C615)/C615</f>
        <v>0.24052718233573681</v>
      </c>
      <c r="F627" s="3"/>
      <c r="K627" s="2"/>
    </row>
    <row r="628" spans="1:11" x14ac:dyDescent="0.2">
      <c r="A628" s="54">
        <v>36465</v>
      </c>
      <c r="B628" s="55">
        <f>VLOOKUP(Table7[[#This Row],[Date]],'DB Details'!$A:$L,12)</f>
        <v>58.1</v>
      </c>
      <c r="C628" s="56">
        <v>1388.910034</v>
      </c>
      <c r="D628" s="61">
        <f>(Table7[[#This Row],[S&amp;P]]-C616)/C616</f>
        <v>0.19360108284591718</v>
      </c>
      <c r="F628" s="3"/>
      <c r="K628" s="2"/>
    </row>
    <row r="629" spans="1:11" x14ac:dyDescent="0.2">
      <c r="A629" s="54">
        <v>36495</v>
      </c>
      <c r="B629" s="55">
        <f>VLOOKUP(Table7[[#This Row],[Date]],'DB Details'!$A:$L,12)</f>
        <v>57.8</v>
      </c>
      <c r="C629" s="56">
        <v>1469.25</v>
      </c>
      <c r="D629" s="61">
        <f>(Table7[[#This Row],[S&amp;P]]-C617)/C617</f>
        <v>0.19526046704458014</v>
      </c>
      <c r="F629" s="3"/>
      <c r="K629" s="2"/>
    </row>
    <row r="630" spans="1:11" x14ac:dyDescent="0.2">
      <c r="A630" s="54">
        <v>36526</v>
      </c>
      <c r="B630" s="55">
        <f>VLOOKUP(Table7[[#This Row],[Date]],'DB Details'!$A:$L,12)</f>
        <v>56.7</v>
      </c>
      <c r="C630" s="56">
        <v>1394.459961</v>
      </c>
      <c r="D630" s="61">
        <f>(Table7[[#This Row],[S&amp;P]]-C618)/C618</f>
        <v>8.9728317850391759E-2</v>
      </c>
      <c r="F630" s="3"/>
      <c r="K630" s="2"/>
    </row>
    <row r="631" spans="1:11" x14ac:dyDescent="0.2">
      <c r="A631" s="54">
        <v>36557</v>
      </c>
      <c r="B631" s="55">
        <f>VLOOKUP(Table7[[#This Row],[Date]],'DB Details'!$A:$L,12)</f>
        <v>55.8</v>
      </c>
      <c r="C631" s="56">
        <v>1366.420044</v>
      </c>
      <c r="D631" s="61">
        <f>(Table7[[#This Row],[S&amp;P]]-C619)/C619</f>
        <v>0.10343776905288717</v>
      </c>
      <c r="F631" s="3"/>
      <c r="K631" s="2"/>
    </row>
    <row r="632" spans="1:11" x14ac:dyDescent="0.2">
      <c r="A632" s="54">
        <v>36586</v>
      </c>
      <c r="B632" s="55">
        <f>VLOOKUP(Table7[[#This Row],[Date]],'DB Details'!$A:$L,12)</f>
        <v>54.9</v>
      </c>
      <c r="C632" s="56">
        <v>1498.579956</v>
      </c>
      <c r="D632" s="61">
        <f>(Table7[[#This Row],[S&amp;P]]-C620)/C620</f>
        <v>0.16496805882043294</v>
      </c>
      <c r="F632" s="3"/>
      <c r="K632" s="2"/>
    </row>
    <row r="633" spans="1:11" x14ac:dyDescent="0.2">
      <c r="A633" s="54">
        <v>36617</v>
      </c>
      <c r="B633" s="55">
        <f>VLOOKUP(Table7[[#This Row],[Date]],'DB Details'!$A:$L,12)</f>
        <v>54.7</v>
      </c>
      <c r="C633" s="56">
        <v>1452.4300539999999</v>
      </c>
      <c r="D633" s="61">
        <f>(Table7[[#This Row],[S&amp;P]]-C621)/C621</f>
        <v>8.781587146148305E-2</v>
      </c>
      <c r="F633" s="3"/>
      <c r="K633" s="2"/>
    </row>
    <row r="634" spans="1:11" x14ac:dyDescent="0.2">
      <c r="A634" s="54">
        <v>36647</v>
      </c>
      <c r="B634" s="55">
        <f>VLOOKUP(Table7[[#This Row],[Date]],'DB Details'!$A:$L,12)</f>
        <v>53.2</v>
      </c>
      <c r="C634" s="56">
        <v>1420.599976</v>
      </c>
      <c r="D634" s="61">
        <f>(Table7[[#This Row],[S&amp;P]]-C622)/C622</f>
        <v>9.1224738141124154E-2</v>
      </c>
      <c r="F634" s="3"/>
      <c r="K634" s="2"/>
    </row>
    <row r="635" spans="1:11" x14ac:dyDescent="0.2">
      <c r="A635" s="54">
        <v>36678</v>
      </c>
      <c r="B635" s="55">
        <f>VLOOKUP(Table7[[#This Row],[Date]],'DB Details'!$A:$L,12)</f>
        <v>51.4</v>
      </c>
      <c r="C635" s="56">
        <v>1454.599976</v>
      </c>
      <c r="D635" s="61">
        <f>(Table7[[#This Row],[S&amp;P]]-C623)/C623</f>
        <v>5.9655730144439409E-2</v>
      </c>
      <c r="F635" s="3"/>
      <c r="K635" s="2"/>
    </row>
    <row r="636" spans="1:11" x14ac:dyDescent="0.2">
      <c r="A636" s="54">
        <v>36708</v>
      </c>
      <c r="B636" s="55">
        <f>VLOOKUP(Table7[[#This Row],[Date]],'DB Details'!$A:$L,12)</f>
        <v>52.5</v>
      </c>
      <c r="C636" s="56">
        <v>1430.829956</v>
      </c>
      <c r="D636" s="61">
        <f>(Table7[[#This Row],[S&amp;P]]-C624)/C624</f>
        <v>7.6848385836446542E-2</v>
      </c>
      <c r="F636" s="3"/>
      <c r="K636" s="2"/>
    </row>
    <row r="637" spans="1:11" x14ac:dyDescent="0.2">
      <c r="A637" s="54">
        <v>36739</v>
      </c>
      <c r="B637" s="55">
        <f>VLOOKUP(Table7[[#This Row],[Date]],'DB Details'!$A:$L,12)</f>
        <v>49.9</v>
      </c>
      <c r="C637" s="56">
        <v>1517.6800539999999</v>
      </c>
      <c r="D637" s="61">
        <f>(Table7[[#This Row],[S&amp;P]]-C625)/C625</f>
        <v>0.14940057627583883</v>
      </c>
      <c r="F637" s="3"/>
      <c r="K637" s="2"/>
    </row>
    <row r="638" spans="1:11" x14ac:dyDescent="0.2">
      <c r="A638" s="54">
        <v>36770</v>
      </c>
      <c r="B638" s="55">
        <f>VLOOKUP(Table7[[#This Row],[Date]],'DB Details'!$A:$L,12)</f>
        <v>49.7</v>
      </c>
      <c r="C638" s="56">
        <v>1436.51001</v>
      </c>
      <c r="D638" s="61">
        <f>(Table7[[#This Row],[S&amp;P]]-C626)/C626</f>
        <v>0.1199024359958174</v>
      </c>
      <c r="F638" s="3"/>
      <c r="K638" s="2"/>
    </row>
    <row r="639" spans="1:11" x14ac:dyDescent="0.2">
      <c r="A639" s="54">
        <v>36800</v>
      </c>
      <c r="B639" s="55">
        <f>VLOOKUP(Table7[[#This Row],[Date]],'DB Details'!$A:$L,12)</f>
        <v>48.7</v>
      </c>
      <c r="C639" s="56">
        <v>1429.400024</v>
      </c>
      <c r="D639" s="61">
        <f>(Table7[[#This Row],[S&amp;P]]-C627)/C627</f>
        <v>4.8769905546451546E-2</v>
      </c>
      <c r="F639" s="3"/>
      <c r="K639" s="2"/>
    </row>
    <row r="640" spans="1:11" x14ac:dyDescent="0.2">
      <c r="A640" s="54">
        <v>36831</v>
      </c>
      <c r="B640" s="55">
        <f>VLOOKUP(Table7[[#This Row],[Date]],'DB Details'!$A:$L,12)</f>
        <v>48.5</v>
      </c>
      <c r="C640" s="56">
        <v>1314.9499510000001</v>
      </c>
      <c r="D640" s="61">
        <f>(Table7[[#This Row],[S&amp;P]]-C628)/C628</f>
        <v>-5.325044904960341E-2</v>
      </c>
      <c r="F640" s="3"/>
      <c r="K640" s="2"/>
    </row>
    <row r="641" spans="1:11" x14ac:dyDescent="0.2">
      <c r="A641" s="54">
        <v>36861</v>
      </c>
      <c r="B641" s="55">
        <f>VLOOKUP(Table7[[#This Row],[Date]],'DB Details'!$A:$L,12)</f>
        <v>43.9</v>
      </c>
      <c r="C641" s="56">
        <v>1320.280029</v>
      </c>
      <c r="D641" s="61">
        <f>(Table7[[#This Row],[S&amp;P]]-C629)/C629</f>
        <v>-0.10139184686064318</v>
      </c>
      <c r="F641" s="3"/>
      <c r="K641" s="2"/>
    </row>
    <row r="642" spans="1:11" x14ac:dyDescent="0.2">
      <c r="A642" s="54">
        <v>36892</v>
      </c>
      <c r="B642" s="55">
        <f>VLOOKUP(Table7[[#This Row],[Date]],'DB Details'!$A:$L,12)</f>
        <v>42.3</v>
      </c>
      <c r="C642" s="56">
        <v>1366.01001</v>
      </c>
      <c r="D642" s="61">
        <f>(Table7[[#This Row],[S&amp;P]]-C630)/C630</f>
        <v>-2.0402128275951305E-2</v>
      </c>
      <c r="F642" s="3"/>
      <c r="K642" s="2"/>
    </row>
    <row r="643" spans="1:11" x14ac:dyDescent="0.2">
      <c r="A643" s="54">
        <v>36923</v>
      </c>
      <c r="B643" s="55">
        <f>VLOOKUP(Table7[[#This Row],[Date]],'DB Details'!$A:$L,12)</f>
        <v>42.1</v>
      </c>
      <c r="C643" s="56">
        <v>1239.9399410000001</v>
      </c>
      <c r="D643" s="61">
        <f>(Table7[[#This Row],[S&amp;P]]-C631)/C631</f>
        <v>-9.2563120363594348E-2</v>
      </c>
      <c r="F643" s="3"/>
      <c r="K643" s="2"/>
    </row>
    <row r="644" spans="1:11" x14ac:dyDescent="0.2">
      <c r="A644" s="54">
        <v>36951</v>
      </c>
      <c r="B644" s="55">
        <f>VLOOKUP(Table7[[#This Row],[Date]],'DB Details'!$A:$L,12)</f>
        <v>43.1</v>
      </c>
      <c r="C644" s="56">
        <v>1160.329956</v>
      </c>
      <c r="D644" s="61">
        <f>(Table7[[#This Row],[S&amp;P]]-C632)/C632</f>
        <v>-0.22571368224012198</v>
      </c>
      <c r="F644" s="3"/>
      <c r="K644" s="2"/>
    </row>
    <row r="645" spans="1:11" x14ac:dyDescent="0.2">
      <c r="A645" s="54">
        <v>36982</v>
      </c>
      <c r="B645" s="55">
        <f>VLOOKUP(Table7[[#This Row],[Date]],'DB Details'!$A:$L,12)</f>
        <v>42.7</v>
      </c>
      <c r="C645" s="56">
        <v>1249.459961</v>
      </c>
      <c r="D645" s="61">
        <f>(Table7[[#This Row],[S&amp;P]]-C633)/C633</f>
        <v>-0.13974517563928068</v>
      </c>
      <c r="F645" s="3"/>
      <c r="K645" s="2"/>
    </row>
    <row r="646" spans="1:11" x14ac:dyDescent="0.2">
      <c r="A646" s="54">
        <v>37012</v>
      </c>
      <c r="B646" s="55">
        <f>VLOOKUP(Table7[[#This Row],[Date]],'DB Details'!$A:$L,12)</f>
        <v>41.3</v>
      </c>
      <c r="C646" s="56">
        <v>1255.8199460000001</v>
      </c>
      <c r="D646" s="61">
        <f>(Table7[[#This Row],[S&amp;P]]-C634)/C634</f>
        <v>-0.1159932653694483</v>
      </c>
      <c r="F646" s="3"/>
      <c r="K646" s="2"/>
    </row>
    <row r="647" spans="1:11" x14ac:dyDescent="0.2">
      <c r="A647" s="54">
        <v>37043</v>
      </c>
      <c r="B647" s="55">
        <f>VLOOKUP(Table7[[#This Row],[Date]],'DB Details'!$A:$L,12)</f>
        <v>43.2</v>
      </c>
      <c r="C647" s="56">
        <v>1224.380005</v>
      </c>
      <c r="D647" s="61">
        <f>(Table7[[#This Row],[S&amp;P]]-C635)/C635</f>
        <v>-0.15827029753780222</v>
      </c>
      <c r="F647" s="3"/>
      <c r="K647" s="2"/>
    </row>
    <row r="648" spans="1:11" x14ac:dyDescent="0.2">
      <c r="A648" s="54">
        <v>37073</v>
      </c>
      <c r="B648" s="55">
        <f>VLOOKUP(Table7[[#This Row],[Date]],'DB Details'!$A:$L,12)</f>
        <v>43.5</v>
      </c>
      <c r="C648" s="56">
        <v>1211.2299800000001</v>
      </c>
      <c r="D648" s="61">
        <f>(Table7[[#This Row],[S&amp;P]]-C636)/C636</f>
        <v>-0.15347734025216339</v>
      </c>
      <c r="F648" s="3"/>
      <c r="K648" s="2"/>
    </row>
    <row r="649" spans="1:11" x14ac:dyDescent="0.2">
      <c r="A649" s="54">
        <v>37104</v>
      </c>
      <c r="B649" s="55">
        <f>VLOOKUP(Table7[[#This Row],[Date]],'DB Details'!$A:$L,12)</f>
        <v>46.3</v>
      </c>
      <c r="C649" s="56">
        <v>1133.579956</v>
      </c>
      <c r="D649" s="61">
        <f>(Table7[[#This Row],[S&amp;P]]-C637)/C637</f>
        <v>-0.25308370956557352</v>
      </c>
      <c r="F649" s="3"/>
      <c r="K649" s="2"/>
    </row>
    <row r="650" spans="1:11" x14ac:dyDescent="0.2">
      <c r="A650" s="54">
        <v>37135</v>
      </c>
      <c r="B650" s="55">
        <f>VLOOKUP(Table7[[#This Row],[Date]],'DB Details'!$A:$L,12)</f>
        <v>46.2</v>
      </c>
      <c r="C650" s="56">
        <v>1040.9399410000001</v>
      </c>
      <c r="D650" s="61">
        <f>(Table7[[#This Row],[S&amp;P]]-C638)/C638</f>
        <v>-0.27536882182951156</v>
      </c>
      <c r="F650" s="3"/>
      <c r="K650" s="2"/>
    </row>
    <row r="651" spans="1:11" x14ac:dyDescent="0.2">
      <c r="A651" s="54">
        <v>37165</v>
      </c>
      <c r="B651" s="55">
        <f>VLOOKUP(Table7[[#This Row],[Date]],'DB Details'!$A:$L,12)</f>
        <v>40.799999999999997</v>
      </c>
      <c r="C651" s="56">
        <v>1059.780029</v>
      </c>
      <c r="D651" s="61">
        <f>(Table7[[#This Row],[S&amp;P]]-C639)/C639</f>
        <v>-0.25858401342800036</v>
      </c>
      <c r="F651" s="3"/>
      <c r="K651" s="2"/>
    </row>
    <row r="652" spans="1:11" x14ac:dyDescent="0.2">
      <c r="A652" s="54">
        <v>37196</v>
      </c>
      <c r="B652" s="55">
        <f>VLOOKUP(Table7[[#This Row],[Date]],'DB Details'!$A:$L,12)</f>
        <v>44.1</v>
      </c>
      <c r="C652" s="56">
        <v>1139.4499510000001</v>
      </c>
      <c r="D652" s="61">
        <f>(Table7[[#This Row],[S&amp;P]]-C640)/C640</f>
        <v>-0.13346515573960427</v>
      </c>
      <c r="F652" s="3"/>
      <c r="K652" s="2"/>
    </row>
    <row r="653" spans="1:11" x14ac:dyDescent="0.2">
      <c r="A653" s="54">
        <v>37226</v>
      </c>
      <c r="B653" s="55">
        <f>VLOOKUP(Table7[[#This Row],[Date]],'DB Details'!$A:$L,12)</f>
        <v>45.3</v>
      </c>
      <c r="C653" s="56">
        <v>1148.079956</v>
      </c>
      <c r="D653" s="61">
        <f>(Table7[[#This Row],[S&amp;P]]-C641)/C641</f>
        <v>-0.130426931573317</v>
      </c>
      <c r="F653" s="3"/>
      <c r="K653" s="2"/>
    </row>
    <row r="654" spans="1:11" x14ac:dyDescent="0.2">
      <c r="A654" s="54">
        <v>37257</v>
      </c>
      <c r="B654" s="55">
        <f>VLOOKUP(Table7[[#This Row],[Date]],'DB Details'!$A:$L,12)</f>
        <v>47.5</v>
      </c>
      <c r="C654" s="56">
        <v>1130.1999510000001</v>
      </c>
      <c r="D654" s="61">
        <f>(Table7[[#This Row],[S&amp;P]]-C642)/C642</f>
        <v>-0.1726268894618129</v>
      </c>
      <c r="F654" s="3"/>
      <c r="K654" s="2"/>
    </row>
    <row r="655" spans="1:11" x14ac:dyDescent="0.2">
      <c r="A655" s="54">
        <v>37288</v>
      </c>
      <c r="B655" s="55">
        <f>VLOOKUP(Table7[[#This Row],[Date]],'DB Details'!$A:$L,12)</f>
        <v>50.7</v>
      </c>
      <c r="C655" s="56">
        <v>1106.7299800000001</v>
      </c>
      <c r="D655" s="61">
        <f>(Table7[[#This Row],[S&amp;P]]-C643)/C643</f>
        <v>-0.10743259136613297</v>
      </c>
      <c r="F655" s="3"/>
      <c r="K655" s="2"/>
    </row>
    <row r="656" spans="1:11" x14ac:dyDescent="0.2">
      <c r="A656" s="54">
        <v>37316</v>
      </c>
      <c r="B656" s="55">
        <f>VLOOKUP(Table7[[#This Row],[Date]],'DB Details'!$A:$L,12)</f>
        <v>52.4</v>
      </c>
      <c r="C656" s="56">
        <v>1147.3900149999999</v>
      </c>
      <c r="D656" s="61">
        <f>(Table7[[#This Row],[S&amp;P]]-C644)/C644</f>
        <v>-1.1151949437389246E-2</v>
      </c>
      <c r="F656" s="3"/>
      <c r="K656" s="2"/>
    </row>
    <row r="657" spans="1:11" x14ac:dyDescent="0.2">
      <c r="A657" s="54">
        <v>37347</v>
      </c>
      <c r="B657" s="55">
        <f>VLOOKUP(Table7[[#This Row],[Date]],'DB Details'!$A:$L,12)</f>
        <v>52.4</v>
      </c>
      <c r="C657" s="56">
        <v>1076.920044</v>
      </c>
      <c r="D657" s="61">
        <f>(Table7[[#This Row],[S&amp;P]]-C645)/C645</f>
        <v>-0.13809159347683975</v>
      </c>
      <c r="F657" s="3"/>
      <c r="K657" s="2"/>
    </row>
    <row r="658" spans="1:11" x14ac:dyDescent="0.2">
      <c r="A658" s="54">
        <v>37377</v>
      </c>
      <c r="B658" s="55">
        <f>VLOOKUP(Table7[[#This Row],[Date]],'DB Details'!$A:$L,12)</f>
        <v>53.1</v>
      </c>
      <c r="C658" s="56">
        <v>1067.1400149999999</v>
      </c>
      <c r="D658" s="61">
        <f>(Table7[[#This Row],[S&amp;P]]-C646)/C646</f>
        <v>-0.1502444133022236</v>
      </c>
      <c r="F658" s="3"/>
      <c r="K658" s="2"/>
    </row>
    <row r="659" spans="1:11" x14ac:dyDescent="0.2">
      <c r="A659" s="54">
        <v>37408</v>
      </c>
      <c r="B659" s="55">
        <f>VLOOKUP(Table7[[#This Row],[Date]],'DB Details'!$A:$L,12)</f>
        <v>53.6</v>
      </c>
      <c r="C659" s="56">
        <v>989.82000700000003</v>
      </c>
      <c r="D659" s="61">
        <f>(Table7[[#This Row],[S&amp;P]]-C647)/C647</f>
        <v>-0.19157450876535667</v>
      </c>
      <c r="F659" s="3"/>
      <c r="K659" s="2"/>
    </row>
    <row r="660" spans="1:11" x14ac:dyDescent="0.2">
      <c r="A660" s="54">
        <v>37438</v>
      </c>
      <c r="B660" s="55">
        <f>VLOOKUP(Table7[[#This Row],[Date]],'DB Details'!$A:$L,12)</f>
        <v>50.2</v>
      </c>
      <c r="C660" s="56">
        <v>911.61999500000002</v>
      </c>
      <c r="D660" s="61">
        <f>(Table7[[#This Row],[S&amp;P]]-C648)/C648</f>
        <v>-0.24736011322969403</v>
      </c>
      <c r="F660" s="3"/>
      <c r="K660" s="2"/>
    </row>
    <row r="661" spans="1:11" x14ac:dyDescent="0.2">
      <c r="A661" s="54">
        <v>37469</v>
      </c>
      <c r="B661" s="55">
        <f>VLOOKUP(Table7[[#This Row],[Date]],'DB Details'!$A:$L,12)</f>
        <v>50.3</v>
      </c>
      <c r="C661" s="56">
        <v>916.07000700000003</v>
      </c>
      <c r="D661" s="61">
        <f>(Table7[[#This Row],[S&amp;P]]-C649)/C649</f>
        <v>-0.19187878883066631</v>
      </c>
      <c r="F661" s="3"/>
      <c r="K661" s="2"/>
    </row>
    <row r="662" spans="1:11" x14ac:dyDescent="0.2">
      <c r="A662" s="54">
        <v>37500</v>
      </c>
      <c r="B662" s="55">
        <f>VLOOKUP(Table7[[#This Row],[Date]],'DB Details'!$A:$L,12)</f>
        <v>50.5</v>
      </c>
      <c r="C662" s="56">
        <v>815.28002900000001</v>
      </c>
      <c r="D662" s="61">
        <f>(Table7[[#This Row],[S&amp;P]]-C650)/C650</f>
        <v>-0.21678475684506379</v>
      </c>
      <c r="F662" s="3"/>
      <c r="K662" s="2"/>
    </row>
    <row r="663" spans="1:11" x14ac:dyDescent="0.2">
      <c r="A663" s="54">
        <v>37530</v>
      </c>
      <c r="B663" s="55">
        <f>VLOOKUP(Table7[[#This Row],[Date]],'DB Details'!$A:$L,12)</f>
        <v>49</v>
      </c>
      <c r="C663" s="56">
        <v>885.76000999999997</v>
      </c>
      <c r="D663" s="61">
        <f>(Table7[[#This Row],[S&amp;P]]-C651)/C651</f>
        <v>-0.16420390480862707</v>
      </c>
      <c r="F663" s="3"/>
      <c r="K663" s="2"/>
    </row>
    <row r="664" spans="1:11" x14ac:dyDescent="0.2">
      <c r="A664" s="54">
        <v>37561</v>
      </c>
      <c r="B664" s="55">
        <f>VLOOKUP(Table7[[#This Row],[Date]],'DB Details'!$A:$L,12)</f>
        <v>48.5</v>
      </c>
      <c r="C664" s="56">
        <v>936.30999799999995</v>
      </c>
      <c r="D664" s="61">
        <f>(Table7[[#This Row],[S&amp;P]]-C652)/C652</f>
        <v>-0.17827896067020857</v>
      </c>
      <c r="F664" s="3"/>
      <c r="K664" s="2"/>
    </row>
    <row r="665" spans="1:11" x14ac:dyDescent="0.2">
      <c r="A665" s="54">
        <v>37591</v>
      </c>
      <c r="B665" s="55">
        <f>VLOOKUP(Table7[[#This Row],[Date]],'DB Details'!$A:$L,12)</f>
        <v>51.6</v>
      </c>
      <c r="C665" s="56">
        <v>879.82000700000003</v>
      </c>
      <c r="D665" s="61">
        <f>(Table7[[#This Row],[S&amp;P]]-C653)/C653</f>
        <v>-0.23365963981693275</v>
      </c>
      <c r="F665" s="3"/>
      <c r="K665" s="2"/>
    </row>
    <row r="666" spans="1:11" x14ac:dyDescent="0.2">
      <c r="A666" s="54">
        <v>37622</v>
      </c>
      <c r="B666" s="55">
        <f>VLOOKUP(Table7[[#This Row],[Date]],'DB Details'!$A:$L,12)</f>
        <v>51.3</v>
      </c>
      <c r="C666" s="56">
        <v>855.70001200000002</v>
      </c>
      <c r="D666" s="61">
        <f>(Table7[[#This Row],[S&amp;P]]-C654)/C654</f>
        <v>-0.24287732339496448</v>
      </c>
      <c r="F666" s="3"/>
      <c r="K666" s="2"/>
    </row>
    <row r="667" spans="1:11" x14ac:dyDescent="0.2">
      <c r="A667" s="54">
        <v>37653</v>
      </c>
      <c r="B667" s="55">
        <f>VLOOKUP(Table7[[#This Row],[Date]],'DB Details'!$A:$L,12)</f>
        <v>48.8</v>
      </c>
      <c r="C667" s="56">
        <v>841.15002400000003</v>
      </c>
      <c r="D667" s="61">
        <f>(Table7[[#This Row],[S&amp;P]]-C655)/C655</f>
        <v>-0.23996815917103828</v>
      </c>
      <c r="F667" s="3"/>
      <c r="K667" s="2"/>
    </row>
    <row r="668" spans="1:11" x14ac:dyDescent="0.2">
      <c r="A668" s="54">
        <v>37681</v>
      </c>
      <c r="B668" s="55">
        <f>VLOOKUP(Table7[[#This Row],[Date]],'DB Details'!$A:$L,12)</f>
        <v>46.3</v>
      </c>
      <c r="C668" s="56">
        <v>848.17999299999997</v>
      </c>
      <c r="D668" s="61">
        <f>(Table7[[#This Row],[S&amp;P]]-C656)/C656</f>
        <v>-0.26077446908930962</v>
      </c>
      <c r="F668" s="3"/>
      <c r="K668" s="2"/>
    </row>
    <row r="669" spans="1:11" x14ac:dyDescent="0.2">
      <c r="A669" s="54">
        <v>37712</v>
      </c>
      <c r="B669" s="55">
        <f>VLOOKUP(Table7[[#This Row],[Date]],'DB Details'!$A:$L,12)</f>
        <v>46.1</v>
      </c>
      <c r="C669" s="56">
        <v>916.919983</v>
      </c>
      <c r="D669" s="61">
        <f>(Table7[[#This Row],[S&amp;P]]-C657)/C657</f>
        <v>-0.14857190363521544</v>
      </c>
      <c r="F669" s="3"/>
      <c r="K669" s="2"/>
    </row>
    <row r="670" spans="1:11" x14ac:dyDescent="0.2">
      <c r="A670" s="54">
        <v>37742</v>
      </c>
      <c r="B670" s="55">
        <f>VLOOKUP(Table7[[#This Row],[Date]],'DB Details'!$A:$L,12)</f>
        <v>49</v>
      </c>
      <c r="C670" s="56">
        <v>963.59002699999996</v>
      </c>
      <c r="D670" s="61">
        <f>(Table7[[#This Row],[S&amp;P]]-C658)/C658</f>
        <v>-9.7035053080640019E-2</v>
      </c>
      <c r="F670" s="3"/>
      <c r="K670" s="2"/>
    </row>
    <row r="671" spans="1:11" x14ac:dyDescent="0.2">
      <c r="A671" s="54">
        <v>37773</v>
      </c>
      <c r="B671" s="55">
        <f>VLOOKUP(Table7[[#This Row],[Date]],'DB Details'!$A:$L,12)</f>
        <v>49</v>
      </c>
      <c r="C671" s="56">
        <v>974.5</v>
      </c>
      <c r="D671" s="61">
        <f>(Table7[[#This Row],[S&amp;P]]-C659)/C659</f>
        <v>-1.5477568539388023E-2</v>
      </c>
      <c r="F671" s="3"/>
      <c r="K671" s="2"/>
    </row>
    <row r="672" spans="1:11" x14ac:dyDescent="0.2">
      <c r="A672" s="54">
        <v>37803</v>
      </c>
      <c r="B672" s="55">
        <f>VLOOKUP(Table7[[#This Row],[Date]],'DB Details'!$A:$L,12)</f>
        <v>51</v>
      </c>
      <c r="C672" s="56">
        <v>990.30999799999995</v>
      </c>
      <c r="D672" s="61">
        <f>(Table7[[#This Row],[S&amp;P]]-C660)/C660</f>
        <v>8.6318864693177261E-2</v>
      </c>
      <c r="F672" s="3"/>
      <c r="K672" s="2"/>
    </row>
    <row r="673" spans="1:11" x14ac:dyDescent="0.2">
      <c r="A673" s="54">
        <v>37834</v>
      </c>
      <c r="B673" s="55">
        <f>VLOOKUP(Table7[[#This Row],[Date]],'DB Details'!$A:$L,12)</f>
        <v>53.2</v>
      </c>
      <c r="C673" s="56">
        <v>1008.01001</v>
      </c>
      <c r="D673" s="61">
        <f>(Table7[[#This Row],[S&amp;P]]-C661)/C661</f>
        <v>0.10036351184675335</v>
      </c>
      <c r="F673" s="3"/>
      <c r="K673" s="2"/>
    </row>
    <row r="674" spans="1:11" x14ac:dyDescent="0.2">
      <c r="A674" s="54">
        <v>37865</v>
      </c>
      <c r="B674" s="55">
        <f>VLOOKUP(Table7[[#This Row],[Date]],'DB Details'!$A:$L,12)</f>
        <v>52.4</v>
      </c>
      <c r="C674" s="56">
        <v>995.96997099999999</v>
      </c>
      <c r="D674" s="61">
        <f>(Table7[[#This Row],[S&amp;P]]-C662)/C662</f>
        <v>0.22162929983901269</v>
      </c>
      <c r="F674" s="3"/>
      <c r="K674" s="2"/>
    </row>
    <row r="675" spans="1:11" x14ac:dyDescent="0.2">
      <c r="A675" s="54">
        <v>37895</v>
      </c>
      <c r="B675" s="55">
        <f>VLOOKUP(Table7[[#This Row],[Date]],'DB Details'!$A:$L,12)</f>
        <v>55.2</v>
      </c>
      <c r="C675" s="56">
        <v>1050.709961</v>
      </c>
      <c r="D675" s="61">
        <f>(Table7[[#This Row],[S&amp;P]]-C663)/C663</f>
        <v>0.18622420197091541</v>
      </c>
      <c r="F675" s="3"/>
      <c r="K675" s="2"/>
    </row>
    <row r="676" spans="1:11" x14ac:dyDescent="0.2">
      <c r="A676" s="54">
        <v>37926</v>
      </c>
      <c r="B676" s="55">
        <f>VLOOKUP(Table7[[#This Row],[Date]],'DB Details'!$A:$L,12)</f>
        <v>58.4</v>
      </c>
      <c r="C676" s="56">
        <v>1058.1999510000001</v>
      </c>
      <c r="D676" s="61">
        <f>(Table7[[#This Row],[S&amp;P]]-C664)/C664</f>
        <v>0.1301811934726346</v>
      </c>
      <c r="F676" s="3"/>
      <c r="K676" s="2"/>
    </row>
    <row r="677" spans="1:11" x14ac:dyDescent="0.2">
      <c r="A677" s="54">
        <v>37956</v>
      </c>
      <c r="B677" s="55">
        <f>VLOOKUP(Table7[[#This Row],[Date]],'DB Details'!$A:$L,12)</f>
        <v>60.1</v>
      </c>
      <c r="C677" s="56">
        <v>1111.920044</v>
      </c>
      <c r="D677" s="61">
        <f>(Table7[[#This Row],[S&amp;P]]-C665)/C665</f>
        <v>0.263803999856075</v>
      </c>
      <c r="F677" s="3"/>
      <c r="K677" s="2"/>
    </row>
    <row r="678" spans="1:11" x14ac:dyDescent="0.2">
      <c r="A678" s="54">
        <v>37987</v>
      </c>
      <c r="B678" s="55">
        <f>VLOOKUP(Table7[[#This Row],[Date]],'DB Details'!$A:$L,12)</f>
        <v>60.8</v>
      </c>
      <c r="C678" s="56">
        <v>1131.130005</v>
      </c>
      <c r="D678" s="61">
        <f>(Table7[[#This Row],[S&amp;P]]-C666)/C666</f>
        <v>0.32187681329610635</v>
      </c>
      <c r="F678" s="3"/>
      <c r="K678" s="2"/>
    </row>
    <row r="679" spans="1:11" x14ac:dyDescent="0.2">
      <c r="A679" s="54">
        <v>38018</v>
      </c>
      <c r="B679" s="55">
        <f>VLOOKUP(Table7[[#This Row],[Date]],'DB Details'!$A:$L,12)</f>
        <v>59.9</v>
      </c>
      <c r="C679" s="56">
        <v>1144.9399410000001</v>
      </c>
      <c r="D679" s="61">
        <f>(Table7[[#This Row],[S&amp;P]]-C667)/C667</f>
        <v>0.36116020725453851</v>
      </c>
      <c r="F679" s="3"/>
      <c r="K679" s="2"/>
    </row>
    <row r="680" spans="1:11" x14ac:dyDescent="0.2">
      <c r="A680" s="54">
        <v>38047</v>
      </c>
      <c r="B680" s="55">
        <f>VLOOKUP(Table7[[#This Row],[Date]],'DB Details'!$A:$L,12)</f>
        <v>60.6</v>
      </c>
      <c r="C680" s="56">
        <v>1126.209961</v>
      </c>
      <c r="D680" s="61">
        <f>(Table7[[#This Row],[S&amp;P]]-C668)/C668</f>
        <v>0.32779595167838399</v>
      </c>
      <c r="F680" s="3"/>
      <c r="K680" s="2"/>
    </row>
    <row r="681" spans="1:11" x14ac:dyDescent="0.2">
      <c r="A681" s="54">
        <v>38078</v>
      </c>
      <c r="B681" s="55">
        <f>VLOOKUP(Table7[[#This Row],[Date]],'DB Details'!$A:$L,12)</f>
        <v>60.6</v>
      </c>
      <c r="C681" s="56">
        <v>1107.3000489999999</v>
      </c>
      <c r="D681" s="61">
        <f>(Table7[[#This Row],[S&amp;P]]-C669)/C669</f>
        <v>0.20762996720510993</v>
      </c>
      <c r="F681" s="3"/>
      <c r="K681" s="2"/>
    </row>
    <row r="682" spans="1:11" x14ac:dyDescent="0.2">
      <c r="A682" s="54">
        <v>38108</v>
      </c>
      <c r="B682" s="55">
        <f>VLOOKUP(Table7[[#This Row],[Date]],'DB Details'!$A:$L,12)</f>
        <v>61.4</v>
      </c>
      <c r="C682" s="56">
        <v>1120.6800539999999</v>
      </c>
      <c r="D682" s="61">
        <f>(Table7[[#This Row],[S&amp;P]]-C670)/C670</f>
        <v>0.16302579167312198</v>
      </c>
      <c r="F682" s="3"/>
      <c r="K682" s="2"/>
    </row>
    <row r="683" spans="1:11" x14ac:dyDescent="0.2">
      <c r="A683" s="54">
        <v>38139</v>
      </c>
      <c r="B683" s="55">
        <f>VLOOKUP(Table7[[#This Row],[Date]],'DB Details'!$A:$L,12)</f>
        <v>60.5</v>
      </c>
      <c r="C683" s="56">
        <v>1140.839966</v>
      </c>
      <c r="D683" s="61">
        <f>(Table7[[#This Row],[S&amp;P]]-C671)/C671</f>
        <v>0.17069262801436635</v>
      </c>
      <c r="F683" s="3"/>
      <c r="K683" s="2"/>
    </row>
    <row r="684" spans="1:11" x14ac:dyDescent="0.2">
      <c r="A684" s="54">
        <v>38169</v>
      </c>
      <c r="B684" s="55">
        <f>VLOOKUP(Table7[[#This Row],[Date]],'DB Details'!$A:$L,12)</f>
        <v>59.9</v>
      </c>
      <c r="C684" s="56">
        <v>1101.719971</v>
      </c>
      <c r="D684" s="61">
        <f>(Table7[[#This Row],[S&amp;P]]-C672)/C672</f>
        <v>0.11250009918611369</v>
      </c>
      <c r="F684" s="3"/>
      <c r="K684" s="2"/>
    </row>
    <row r="685" spans="1:11" x14ac:dyDescent="0.2">
      <c r="A685" s="54">
        <v>38200</v>
      </c>
      <c r="B685" s="55">
        <f>VLOOKUP(Table7[[#This Row],[Date]],'DB Details'!$A:$L,12)</f>
        <v>58.5</v>
      </c>
      <c r="C685" s="56">
        <v>1104.23999</v>
      </c>
      <c r="D685" s="61">
        <f>(Table7[[#This Row],[S&amp;P]]-C673)/C673</f>
        <v>9.5465301976515163E-2</v>
      </c>
      <c r="F685" s="3"/>
      <c r="K685" s="2"/>
    </row>
    <row r="686" spans="1:11" x14ac:dyDescent="0.2">
      <c r="A686" s="54">
        <v>38231</v>
      </c>
      <c r="B686" s="55">
        <f>VLOOKUP(Table7[[#This Row],[Date]],'DB Details'!$A:$L,12)</f>
        <v>57.4</v>
      </c>
      <c r="C686" s="56">
        <v>1114.579956</v>
      </c>
      <c r="D686" s="61">
        <f>(Table7[[#This Row],[S&amp;P]]-C674)/C674</f>
        <v>0.11908992083457108</v>
      </c>
      <c r="F686" s="3"/>
      <c r="K686" s="2"/>
    </row>
    <row r="687" spans="1:11" x14ac:dyDescent="0.2">
      <c r="A687" s="54">
        <v>38261</v>
      </c>
      <c r="B687" s="55">
        <f>VLOOKUP(Table7[[#This Row],[Date]],'DB Details'!$A:$L,12)</f>
        <v>56.3</v>
      </c>
      <c r="C687" s="56">
        <v>1130.1999510000001</v>
      </c>
      <c r="D687" s="61">
        <f>(Table7[[#This Row],[S&amp;P]]-C675)/C675</f>
        <v>7.5653598947845166E-2</v>
      </c>
      <c r="F687" s="3"/>
      <c r="K687" s="2"/>
    </row>
    <row r="688" spans="1:11" x14ac:dyDescent="0.2">
      <c r="A688" s="54">
        <v>38292</v>
      </c>
      <c r="B688" s="55">
        <f>VLOOKUP(Table7[[#This Row],[Date]],'DB Details'!$A:$L,12)</f>
        <v>56.2</v>
      </c>
      <c r="C688" s="56">
        <v>1173.8199460000001</v>
      </c>
      <c r="D688" s="61">
        <f>(Table7[[#This Row],[S&amp;P]]-C676)/C676</f>
        <v>0.10926100959534066</v>
      </c>
      <c r="F688" s="3"/>
      <c r="K688" s="2"/>
    </row>
    <row r="689" spans="1:11" x14ac:dyDescent="0.2">
      <c r="A689" s="54">
        <v>38322</v>
      </c>
      <c r="B689" s="55">
        <f>VLOOKUP(Table7[[#This Row],[Date]],'DB Details'!$A:$L,12)</f>
        <v>57.2</v>
      </c>
      <c r="C689" s="56">
        <v>1211.920044</v>
      </c>
      <c r="D689" s="61">
        <f>(Table7[[#This Row],[S&amp;P]]-C677)/C677</f>
        <v>8.9934524105044378E-2</v>
      </c>
      <c r="F689" s="3"/>
      <c r="K689" s="2"/>
    </row>
    <row r="690" spans="1:11" x14ac:dyDescent="0.2">
      <c r="A690" s="54">
        <v>38353</v>
      </c>
      <c r="B690" s="55">
        <f>VLOOKUP(Table7[[#This Row],[Date]],'DB Details'!$A:$L,12)</f>
        <v>56.8</v>
      </c>
      <c r="C690" s="56">
        <v>1181.2700199999999</v>
      </c>
      <c r="D690" s="61">
        <f>(Table7[[#This Row],[S&amp;P]]-C678)/C678</f>
        <v>4.4327367126999646E-2</v>
      </c>
      <c r="F690" s="3"/>
      <c r="K690" s="2"/>
    </row>
    <row r="691" spans="1:11" x14ac:dyDescent="0.2">
      <c r="A691" s="54">
        <v>38384</v>
      </c>
      <c r="B691" s="55">
        <f>VLOOKUP(Table7[[#This Row],[Date]],'DB Details'!$A:$L,12)</f>
        <v>55.5</v>
      </c>
      <c r="C691" s="56">
        <v>1203.599976</v>
      </c>
      <c r="D691" s="61">
        <f>(Table7[[#This Row],[S&amp;P]]-C679)/C679</f>
        <v>5.1234159015158223E-2</v>
      </c>
      <c r="F691" s="3"/>
      <c r="K691" s="2"/>
    </row>
    <row r="692" spans="1:11" x14ac:dyDescent="0.2">
      <c r="A692" s="54">
        <v>38412</v>
      </c>
      <c r="B692" s="55">
        <f>VLOOKUP(Table7[[#This Row],[Date]],'DB Details'!$A:$L,12)</f>
        <v>55.2</v>
      </c>
      <c r="C692" s="56">
        <v>1180.589966</v>
      </c>
      <c r="D692" s="61">
        <f>(Table7[[#This Row],[S&amp;P]]-C680)/C680</f>
        <v>4.8285849782143758E-2</v>
      </c>
      <c r="F692" s="3"/>
      <c r="K692" s="2"/>
    </row>
    <row r="693" spans="1:11" x14ac:dyDescent="0.2">
      <c r="A693" s="54">
        <v>38443</v>
      </c>
      <c r="B693" s="55">
        <f>VLOOKUP(Table7[[#This Row],[Date]],'DB Details'!$A:$L,12)</f>
        <v>52.2</v>
      </c>
      <c r="C693" s="56">
        <v>1156.849976</v>
      </c>
      <c r="D693" s="61">
        <f>(Table7[[#This Row],[S&amp;P]]-C681)/C681</f>
        <v>4.4748419405154408E-2</v>
      </c>
      <c r="F693" s="3"/>
      <c r="K693" s="2"/>
    </row>
    <row r="694" spans="1:11" x14ac:dyDescent="0.2">
      <c r="A694" s="54">
        <v>38473</v>
      </c>
      <c r="B694" s="55">
        <f>VLOOKUP(Table7[[#This Row],[Date]],'DB Details'!$A:$L,12)</f>
        <v>50.8</v>
      </c>
      <c r="C694" s="56">
        <v>1191.5</v>
      </c>
      <c r="D694" s="61">
        <f>(Table7[[#This Row],[S&amp;P]]-C682)/C682</f>
        <v>6.3193723977887514E-2</v>
      </c>
      <c r="F694" s="3"/>
      <c r="K694" s="2"/>
    </row>
    <row r="695" spans="1:11" x14ac:dyDescent="0.2">
      <c r="A695" s="54">
        <v>38504</v>
      </c>
      <c r="B695" s="55">
        <f>VLOOKUP(Table7[[#This Row],[Date]],'DB Details'!$A:$L,12)</f>
        <v>52.4</v>
      </c>
      <c r="C695" s="56">
        <v>1191.329956</v>
      </c>
      <c r="D695" s="61">
        <f>(Table7[[#This Row],[S&amp;P]]-C683)/C683</f>
        <v>4.4256855917335594E-2</v>
      </c>
      <c r="F695" s="3"/>
      <c r="K695" s="2"/>
    </row>
    <row r="696" spans="1:11" x14ac:dyDescent="0.2">
      <c r="A696" s="54">
        <v>38534</v>
      </c>
      <c r="B696" s="55">
        <f>VLOOKUP(Table7[[#This Row],[Date]],'DB Details'!$A:$L,12)</f>
        <v>52.8</v>
      </c>
      <c r="C696" s="56">
        <v>1234.1800539999999</v>
      </c>
      <c r="D696" s="61">
        <f>(Table7[[#This Row],[S&amp;P]]-C684)/C684</f>
        <v>0.12023026402958792</v>
      </c>
      <c r="F696" s="3"/>
      <c r="K696" s="2"/>
    </row>
    <row r="697" spans="1:11" x14ac:dyDescent="0.2">
      <c r="A697" s="54">
        <v>38565</v>
      </c>
      <c r="B697" s="55">
        <f>VLOOKUP(Table7[[#This Row],[Date]],'DB Details'!$A:$L,12)</f>
        <v>52.4</v>
      </c>
      <c r="C697" s="56">
        <v>1220.329956</v>
      </c>
      <c r="D697" s="61">
        <f>(Table7[[#This Row],[S&amp;P]]-C685)/C685</f>
        <v>0.10513110107522913</v>
      </c>
      <c r="F697" s="3"/>
      <c r="K697" s="2"/>
    </row>
    <row r="698" spans="1:11" x14ac:dyDescent="0.2">
      <c r="A698" s="54">
        <v>38596</v>
      </c>
      <c r="B698" s="55">
        <f>VLOOKUP(Table7[[#This Row],[Date]],'DB Details'!$A:$L,12)</f>
        <v>56.8</v>
      </c>
      <c r="C698" s="56">
        <v>1228.8100589999999</v>
      </c>
      <c r="D698" s="61">
        <f>(Table7[[#This Row],[S&amp;P]]-C686)/C686</f>
        <v>0.10248713193259675</v>
      </c>
      <c r="F698" s="3"/>
      <c r="K698" s="2"/>
    </row>
    <row r="699" spans="1:11" x14ac:dyDescent="0.2">
      <c r="A699" s="54">
        <v>38626</v>
      </c>
      <c r="B699" s="55">
        <f>VLOOKUP(Table7[[#This Row],[Date]],'DB Details'!$A:$L,12)</f>
        <v>57.2</v>
      </c>
      <c r="C699" s="56">
        <v>1207.01001</v>
      </c>
      <c r="D699" s="61">
        <f>(Table7[[#This Row],[S&amp;P]]-C687)/C687</f>
        <v>6.7961477906664597E-2</v>
      </c>
      <c r="F699" s="3"/>
      <c r="K699" s="2"/>
    </row>
    <row r="700" spans="1:11" x14ac:dyDescent="0.2">
      <c r="A700" s="54">
        <v>38657</v>
      </c>
      <c r="B700" s="55">
        <f>VLOOKUP(Table7[[#This Row],[Date]],'DB Details'!$A:$L,12)</f>
        <v>56.7</v>
      </c>
      <c r="C700" s="56">
        <v>1249.4799800000001</v>
      </c>
      <c r="D700" s="61">
        <f>(Table7[[#This Row],[S&amp;P]]-C688)/C688</f>
        <v>6.4456251793833463E-2</v>
      </c>
      <c r="F700" s="3"/>
      <c r="K700" s="2"/>
    </row>
    <row r="701" spans="1:11" x14ac:dyDescent="0.2">
      <c r="A701" s="54">
        <v>38687</v>
      </c>
      <c r="B701" s="55">
        <f>VLOOKUP(Table7[[#This Row],[Date]],'DB Details'!$A:$L,12)</f>
        <v>55.1</v>
      </c>
      <c r="C701" s="56">
        <v>1248.290039</v>
      </c>
      <c r="D701" s="61">
        <f>(Table7[[#This Row],[S&amp;P]]-C689)/C689</f>
        <v>3.001022648322501E-2</v>
      </c>
      <c r="F701" s="3"/>
      <c r="K701" s="2"/>
    </row>
    <row r="702" spans="1:11" x14ac:dyDescent="0.2">
      <c r="A702" s="54">
        <v>38718</v>
      </c>
      <c r="B702" s="55">
        <f>VLOOKUP(Table7[[#This Row],[Date]],'DB Details'!$A:$L,12)</f>
        <v>55</v>
      </c>
      <c r="C702" s="56">
        <v>1280.079956</v>
      </c>
      <c r="D702" s="61">
        <f>(Table7[[#This Row],[S&amp;P]]-C690)/C690</f>
        <v>8.3647205403553804E-2</v>
      </c>
      <c r="F702" s="3"/>
      <c r="K702" s="2"/>
    </row>
    <row r="703" spans="1:11" x14ac:dyDescent="0.2">
      <c r="A703" s="54">
        <v>38749</v>
      </c>
      <c r="B703" s="55">
        <f>VLOOKUP(Table7[[#This Row],[Date]],'DB Details'!$A:$L,12)</f>
        <v>55.8</v>
      </c>
      <c r="C703" s="56">
        <v>1280.660034</v>
      </c>
      <c r="D703" s="61">
        <f>(Table7[[#This Row],[S&amp;P]]-C691)/C691</f>
        <v>6.4024642353432568E-2</v>
      </c>
      <c r="F703" s="3"/>
      <c r="K703" s="2"/>
    </row>
    <row r="704" spans="1:11" x14ac:dyDescent="0.2">
      <c r="A704" s="54">
        <v>38777</v>
      </c>
      <c r="B704" s="55">
        <f>VLOOKUP(Table7[[#This Row],[Date]],'DB Details'!$A:$L,12)</f>
        <v>54.3</v>
      </c>
      <c r="C704" s="56">
        <v>1294.869995</v>
      </c>
      <c r="D704" s="61">
        <f>(Table7[[#This Row],[S&amp;P]]-C692)/C692</f>
        <v>9.6799085449791142E-2</v>
      </c>
      <c r="F704" s="3"/>
      <c r="K704" s="2"/>
    </row>
    <row r="705" spans="1:11" x14ac:dyDescent="0.2">
      <c r="A705" s="54">
        <v>38808</v>
      </c>
      <c r="B705" s="55">
        <f>VLOOKUP(Table7[[#This Row],[Date]],'DB Details'!$A:$L,12)</f>
        <v>55.2</v>
      </c>
      <c r="C705" s="56">
        <v>1310.6099850000001</v>
      </c>
      <c r="D705" s="61">
        <f>(Table7[[#This Row],[S&amp;P]]-C693)/C693</f>
        <v>0.13291266126974452</v>
      </c>
      <c r="F705" s="3"/>
      <c r="K705" s="2"/>
    </row>
    <row r="706" spans="1:11" x14ac:dyDescent="0.2">
      <c r="A706" s="54">
        <v>38838</v>
      </c>
      <c r="B706" s="55">
        <f>VLOOKUP(Table7[[#This Row],[Date]],'DB Details'!$A:$L,12)</f>
        <v>53.7</v>
      </c>
      <c r="C706" s="56">
        <v>1270.089966</v>
      </c>
      <c r="D706" s="61">
        <f>(Table7[[#This Row],[S&amp;P]]-C694)/C694</f>
        <v>6.5958846831724718E-2</v>
      </c>
      <c r="F706" s="3"/>
      <c r="K706" s="2"/>
    </row>
    <row r="707" spans="1:11" x14ac:dyDescent="0.2">
      <c r="A707" s="54">
        <v>38869</v>
      </c>
      <c r="B707" s="55">
        <f>VLOOKUP(Table7[[#This Row],[Date]],'DB Details'!$A:$L,12)</f>
        <v>52</v>
      </c>
      <c r="C707" s="56">
        <v>1270.1999510000001</v>
      </c>
      <c r="D707" s="61">
        <f>(Table7[[#This Row],[S&amp;P]]-C695)/C695</f>
        <v>6.6203317227758865E-2</v>
      </c>
      <c r="F707" s="3"/>
      <c r="K707" s="2"/>
    </row>
    <row r="708" spans="1:11" x14ac:dyDescent="0.2">
      <c r="A708" s="54">
        <v>38899</v>
      </c>
      <c r="B708" s="55">
        <f>VLOOKUP(Table7[[#This Row],[Date]],'DB Details'!$A:$L,12)</f>
        <v>53</v>
      </c>
      <c r="C708" s="56">
        <v>1276.660034</v>
      </c>
      <c r="D708" s="61">
        <f>(Table7[[#This Row],[S&amp;P]]-C696)/C696</f>
        <v>3.441959693184287E-2</v>
      </c>
      <c r="F708" s="3"/>
      <c r="K708" s="2"/>
    </row>
    <row r="709" spans="1:11" x14ac:dyDescent="0.2">
      <c r="A709" s="54">
        <v>38930</v>
      </c>
      <c r="B709" s="55">
        <f>VLOOKUP(Table7[[#This Row],[Date]],'DB Details'!$A:$L,12)</f>
        <v>53.7</v>
      </c>
      <c r="C709" s="56">
        <v>1303.8199460000001</v>
      </c>
      <c r="D709" s="61">
        <f>(Table7[[#This Row],[S&amp;P]]-C697)/C697</f>
        <v>6.8415914556144874E-2</v>
      </c>
      <c r="F709" s="3"/>
      <c r="K709" s="2"/>
    </row>
    <row r="710" spans="1:11" x14ac:dyDescent="0.2">
      <c r="A710" s="54">
        <v>38961</v>
      </c>
      <c r="B710" s="55">
        <f>VLOOKUP(Table7[[#This Row],[Date]],'DB Details'!$A:$L,12)</f>
        <v>52.2</v>
      </c>
      <c r="C710" s="56">
        <v>1335.849976</v>
      </c>
      <c r="D710" s="61">
        <f>(Table7[[#This Row],[S&amp;P]]-C698)/C698</f>
        <v>8.7108594380411131E-2</v>
      </c>
      <c r="F710" s="3"/>
      <c r="K710" s="2"/>
    </row>
    <row r="711" spans="1:11" x14ac:dyDescent="0.2">
      <c r="A711" s="54">
        <v>38991</v>
      </c>
      <c r="B711" s="55">
        <f>VLOOKUP(Table7[[#This Row],[Date]],'DB Details'!$A:$L,12)</f>
        <v>51.4</v>
      </c>
      <c r="C711" s="56">
        <v>1377.9399410000001</v>
      </c>
      <c r="D711" s="61">
        <f>(Table7[[#This Row],[S&amp;P]]-C699)/C699</f>
        <v>0.14161434419255572</v>
      </c>
      <c r="F711" s="3"/>
      <c r="K711" s="2"/>
    </row>
    <row r="712" spans="1:11" x14ac:dyDescent="0.2">
      <c r="A712" s="54">
        <v>39022</v>
      </c>
      <c r="B712" s="55">
        <f>VLOOKUP(Table7[[#This Row],[Date]],'DB Details'!$A:$L,12)</f>
        <v>50.3</v>
      </c>
      <c r="C712" s="56">
        <v>1400.630005</v>
      </c>
      <c r="D712" s="61">
        <f>(Table7[[#This Row],[S&amp;P]]-C700)/C700</f>
        <v>0.12097034559929476</v>
      </c>
      <c r="F712" s="3"/>
      <c r="K712" s="2"/>
    </row>
    <row r="713" spans="1:11" x14ac:dyDescent="0.2">
      <c r="A713" s="54">
        <v>39052</v>
      </c>
      <c r="B713" s="55">
        <f>VLOOKUP(Table7[[#This Row],[Date]],'DB Details'!$A:$L,12)</f>
        <v>51.4</v>
      </c>
      <c r="C713" s="56">
        <v>1418.3000489999999</v>
      </c>
      <c r="D713" s="61">
        <f>(Table7[[#This Row],[S&amp;P]]-C701)/C701</f>
        <v>0.13619431757718287</v>
      </c>
      <c r="F713" s="3"/>
      <c r="K713" s="2"/>
    </row>
    <row r="714" spans="1:11" x14ac:dyDescent="0.2">
      <c r="A714" s="54">
        <v>39083</v>
      </c>
      <c r="B714" s="55">
        <f>VLOOKUP(Table7[[#This Row],[Date]],'DB Details'!$A:$L,12)</f>
        <v>50.4</v>
      </c>
      <c r="C714" s="56">
        <v>1438.23999</v>
      </c>
      <c r="D714" s="61">
        <f>(Table7[[#This Row],[S&amp;P]]-C702)/C702</f>
        <v>0.12355480863415691</v>
      </c>
      <c r="F714" s="3"/>
      <c r="K714" s="2"/>
    </row>
    <row r="715" spans="1:11" x14ac:dyDescent="0.2">
      <c r="A715" s="54">
        <v>39114</v>
      </c>
      <c r="B715" s="55">
        <f>VLOOKUP(Table7[[#This Row],[Date]],'DB Details'!$A:$L,12)</f>
        <v>54.1</v>
      </c>
      <c r="C715" s="56">
        <v>1406.8199460000001</v>
      </c>
      <c r="D715" s="61">
        <f>(Table7[[#This Row],[S&amp;P]]-C703)/C703</f>
        <v>9.8511633572224117E-2</v>
      </c>
      <c r="F715" s="3"/>
      <c r="K715" s="2"/>
    </row>
    <row r="716" spans="1:11" x14ac:dyDescent="0.2">
      <c r="A716" s="54">
        <v>39142</v>
      </c>
      <c r="B716" s="55">
        <f>VLOOKUP(Table7[[#This Row],[Date]],'DB Details'!$A:$L,12)</f>
        <v>52.8</v>
      </c>
      <c r="C716" s="56">
        <v>1420.8599850000001</v>
      </c>
      <c r="D716" s="61">
        <f>(Table7[[#This Row],[S&amp;P]]-C704)/C704</f>
        <v>9.7299335444096094E-2</v>
      </c>
      <c r="F716" s="3"/>
      <c r="K716" s="2"/>
    </row>
    <row r="717" spans="1:11" x14ac:dyDescent="0.2">
      <c r="A717" s="54">
        <v>39173</v>
      </c>
      <c r="B717" s="55">
        <f>VLOOKUP(Table7[[#This Row],[Date]],'DB Details'!$A:$L,12)</f>
        <v>52.7</v>
      </c>
      <c r="C717" s="56">
        <v>1482.369995</v>
      </c>
      <c r="D717" s="61">
        <f>(Table7[[#This Row],[S&amp;P]]-C705)/C705</f>
        <v>0.13105348804434749</v>
      </c>
      <c r="F717" s="3"/>
      <c r="K717" s="2"/>
    </row>
    <row r="718" spans="1:11" x14ac:dyDescent="0.2">
      <c r="A718" s="54">
        <v>39203</v>
      </c>
      <c r="B718" s="55">
        <f>VLOOKUP(Table7[[#This Row],[Date]],'DB Details'!$A:$L,12)</f>
        <v>53.1</v>
      </c>
      <c r="C718" s="56">
        <v>1530.619995</v>
      </c>
      <c r="D718" s="61">
        <f>(Table7[[#This Row],[S&amp;P]]-C706)/C706</f>
        <v>0.20512722403477363</v>
      </c>
      <c r="F718" s="3"/>
      <c r="K718" s="2"/>
    </row>
    <row r="719" spans="1:11" x14ac:dyDescent="0.2">
      <c r="A719" s="54">
        <v>39234</v>
      </c>
      <c r="B719" s="55">
        <f>VLOOKUP(Table7[[#This Row],[Date]],'DB Details'!$A:$L,12)</f>
        <v>54</v>
      </c>
      <c r="C719" s="56">
        <v>1503.349976</v>
      </c>
      <c r="D719" s="61">
        <f>(Table7[[#This Row],[S&amp;P]]-C707)/C707</f>
        <v>0.18355379782249726</v>
      </c>
      <c r="F719" s="3"/>
      <c r="K719" s="2"/>
    </row>
    <row r="720" spans="1:11" x14ac:dyDescent="0.2">
      <c r="A720" s="54">
        <v>39264</v>
      </c>
      <c r="B720" s="55">
        <f>VLOOKUP(Table7[[#This Row],[Date]],'DB Details'!$A:$L,12)</f>
        <v>51.8</v>
      </c>
      <c r="C720" s="56">
        <v>1455.2700199999999</v>
      </c>
      <c r="D720" s="61">
        <f>(Table7[[#This Row],[S&amp;P]]-C708)/C708</f>
        <v>0.1399041101336771</v>
      </c>
      <c r="F720" s="3"/>
      <c r="K720" s="2"/>
    </row>
    <row r="721" spans="1:11" x14ac:dyDescent="0.2">
      <c r="A721" s="54">
        <v>39295</v>
      </c>
      <c r="B721" s="55">
        <f>VLOOKUP(Table7[[#This Row],[Date]],'DB Details'!$A:$L,12)</f>
        <v>52.2</v>
      </c>
      <c r="C721" s="56">
        <v>1473.98999</v>
      </c>
      <c r="D721" s="61">
        <f>(Table7[[#This Row],[S&amp;P]]-C709)/C709</f>
        <v>0.13051652148907986</v>
      </c>
      <c r="F721" s="3"/>
      <c r="K721" s="2"/>
    </row>
    <row r="722" spans="1:11" x14ac:dyDescent="0.2">
      <c r="A722" s="54">
        <v>39326</v>
      </c>
      <c r="B722" s="55">
        <f>VLOOKUP(Table7[[#This Row],[Date]],'DB Details'!$A:$L,12)</f>
        <v>53.8</v>
      </c>
      <c r="C722" s="56">
        <v>1526.75</v>
      </c>
      <c r="D722" s="61">
        <f>(Table7[[#This Row],[S&amp;P]]-C710)/C710</f>
        <v>0.1429052868433783</v>
      </c>
      <c r="F722" s="3"/>
      <c r="K722" s="2"/>
    </row>
    <row r="723" spans="1:11" x14ac:dyDescent="0.2">
      <c r="A723" s="54">
        <v>39356</v>
      </c>
      <c r="B723" s="55">
        <f>VLOOKUP(Table7[[#This Row],[Date]],'DB Details'!$A:$L,12)</f>
        <v>52.8</v>
      </c>
      <c r="C723" s="56">
        <v>1549.380005</v>
      </c>
      <c r="D723" s="61">
        <f>(Table7[[#This Row],[S&amp;P]]-C711)/C711</f>
        <v>0.12441766066783885</v>
      </c>
      <c r="F723" s="3"/>
      <c r="K723" s="2"/>
    </row>
    <row r="724" spans="1:11" x14ac:dyDescent="0.2">
      <c r="A724" s="54">
        <v>39387</v>
      </c>
      <c r="B724" s="55">
        <f>VLOOKUP(Table7[[#This Row],[Date]],'DB Details'!$A:$L,12)</f>
        <v>51.5</v>
      </c>
      <c r="C724" s="56">
        <v>1481.1400149999999</v>
      </c>
      <c r="D724" s="61">
        <f>(Table7[[#This Row],[S&amp;P]]-C712)/C712</f>
        <v>5.7481283217261911E-2</v>
      </c>
      <c r="F724" s="3"/>
      <c r="K724" s="2"/>
    </row>
    <row r="725" spans="1:11" x14ac:dyDescent="0.2">
      <c r="A725" s="54">
        <v>39417</v>
      </c>
      <c r="B725" s="55">
        <f>VLOOKUP(Table7[[#This Row],[Date]],'DB Details'!$A:$L,12)</f>
        <v>50.1</v>
      </c>
      <c r="C725" s="56">
        <v>1468.3599850000001</v>
      </c>
      <c r="D725" s="61">
        <f>(Table7[[#This Row],[S&amp;P]]-C713)/C713</f>
        <v>3.529573029014265E-2</v>
      </c>
      <c r="F725" s="3"/>
      <c r="K725" s="2"/>
    </row>
    <row r="726" spans="1:11" x14ac:dyDescent="0.2">
      <c r="A726" s="54">
        <v>39448</v>
      </c>
      <c r="B726" s="55">
        <f>VLOOKUP(Table7[[#This Row],[Date]],'DB Details'!$A:$L,12)</f>
        <v>50.9</v>
      </c>
      <c r="C726" s="56">
        <v>1378.5500489999999</v>
      </c>
      <c r="D726" s="61">
        <f>(Table7[[#This Row],[S&amp;P]]-C714)/C714</f>
        <v>-4.1502072960716445E-2</v>
      </c>
      <c r="F726" s="3"/>
      <c r="K726" s="2"/>
    </row>
    <row r="727" spans="1:11" x14ac:dyDescent="0.2">
      <c r="A727" s="54">
        <v>39479</v>
      </c>
      <c r="B727" s="55">
        <f>VLOOKUP(Table7[[#This Row],[Date]],'DB Details'!$A:$L,12)</f>
        <v>48.8</v>
      </c>
      <c r="C727" s="56">
        <v>1330.630005</v>
      </c>
      <c r="D727" s="61">
        <f>(Table7[[#This Row],[S&amp;P]]-C715)/C715</f>
        <v>-5.4157563813784657E-2</v>
      </c>
      <c r="F727" s="3"/>
      <c r="K727" s="2"/>
    </row>
    <row r="728" spans="1:11" x14ac:dyDescent="0.2">
      <c r="A728" s="54">
        <v>39508</v>
      </c>
      <c r="B728" s="55">
        <f>VLOOKUP(Table7[[#This Row],[Date]],'DB Details'!$A:$L,12)</f>
        <v>49.7</v>
      </c>
      <c r="C728" s="56">
        <v>1322.6999510000001</v>
      </c>
      <c r="D728" s="61">
        <f>(Table7[[#This Row],[S&amp;P]]-C716)/C716</f>
        <v>-6.908494505881943E-2</v>
      </c>
      <c r="F728" s="3"/>
      <c r="K728" s="2"/>
    </row>
    <row r="729" spans="1:11" x14ac:dyDescent="0.2">
      <c r="A729" s="54">
        <v>39539</v>
      </c>
      <c r="B729" s="55">
        <f>VLOOKUP(Table7[[#This Row],[Date]],'DB Details'!$A:$L,12)</f>
        <v>48.5</v>
      </c>
      <c r="C729" s="56">
        <v>1385.589966</v>
      </c>
      <c r="D729" s="61">
        <f>(Table7[[#This Row],[S&amp;P]]-C717)/C717</f>
        <v>-6.52873636989664E-2</v>
      </c>
      <c r="F729" s="3"/>
      <c r="K729" s="2"/>
    </row>
    <row r="730" spans="1:11" x14ac:dyDescent="0.2">
      <c r="A730" s="54">
        <v>39569</v>
      </c>
      <c r="B730" s="55">
        <f>VLOOKUP(Table7[[#This Row],[Date]],'DB Details'!$A:$L,12)</f>
        <v>48.9</v>
      </c>
      <c r="C730" s="56">
        <v>1400.380005</v>
      </c>
      <c r="D730" s="61">
        <f>(Table7[[#This Row],[S&amp;P]]-C718)/C718</f>
        <v>-8.5089695956833508E-2</v>
      </c>
      <c r="F730" s="3"/>
      <c r="K730" s="2"/>
    </row>
    <row r="731" spans="1:11" x14ac:dyDescent="0.2">
      <c r="A731" s="54">
        <v>39600</v>
      </c>
      <c r="B731" s="55">
        <f>VLOOKUP(Table7[[#This Row],[Date]],'DB Details'!$A:$L,12)</f>
        <v>49.9</v>
      </c>
      <c r="C731" s="56">
        <v>1280</v>
      </c>
      <c r="D731" s="61">
        <f>(Table7[[#This Row],[S&amp;P]]-C719)/C719</f>
        <v>-0.14856818409926922</v>
      </c>
      <c r="F731" s="3"/>
      <c r="K731" s="2"/>
    </row>
    <row r="732" spans="1:11" x14ac:dyDescent="0.2">
      <c r="A732" s="54">
        <v>39630</v>
      </c>
      <c r="B732" s="55">
        <f>VLOOKUP(Table7[[#This Row],[Date]],'DB Details'!$A:$L,12)</f>
        <v>50.8</v>
      </c>
      <c r="C732" s="56">
        <v>1267.380005</v>
      </c>
      <c r="D732" s="61">
        <f>(Table7[[#This Row],[S&amp;P]]-C720)/C720</f>
        <v>-0.12911007058332719</v>
      </c>
      <c r="F732" s="3"/>
      <c r="K732" s="2"/>
    </row>
    <row r="733" spans="1:11" x14ac:dyDescent="0.2">
      <c r="A733" s="54">
        <v>39661</v>
      </c>
      <c r="B733" s="55">
        <f>VLOOKUP(Table7[[#This Row],[Date]],'DB Details'!$A:$L,12)</f>
        <v>50.1</v>
      </c>
      <c r="C733" s="56">
        <v>1282.829956</v>
      </c>
      <c r="D733" s="61">
        <f>(Table7[[#This Row],[S&amp;P]]-C721)/C721</f>
        <v>-0.12968882780540456</v>
      </c>
      <c r="F733" s="3"/>
      <c r="K733" s="2"/>
    </row>
    <row r="734" spans="1:11" x14ac:dyDescent="0.2">
      <c r="A734" s="54">
        <v>39692</v>
      </c>
      <c r="B734" s="55">
        <f>VLOOKUP(Table7[[#This Row],[Date]],'DB Details'!$A:$L,12)</f>
        <v>47.2</v>
      </c>
      <c r="C734" s="56">
        <v>1166.3599850000001</v>
      </c>
      <c r="D734" s="61">
        <f>(Table7[[#This Row],[S&amp;P]]-C722)/C722</f>
        <v>-0.23605044375307022</v>
      </c>
      <c r="F734" s="3"/>
      <c r="K734" s="2"/>
    </row>
    <row r="735" spans="1:11" x14ac:dyDescent="0.2">
      <c r="A735" s="54">
        <v>39722</v>
      </c>
      <c r="B735" s="55">
        <f>VLOOKUP(Table7[[#This Row],[Date]],'DB Details'!$A:$L,12)</f>
        <v>38.200000000000003</v>
      </c>
      <c r="C735" s="56">
        <v>968.75</v>
      </c>
      <c r="D735" s="61">
        <f>(Table7[[#This Row],[S&amp;P]]-C723)/C723</f>
        <v>-0.3747499019777269</v>
      </c>
      <c r="F735" s="3"/>
      <c r="K735" s="2"/>
    </row>
    <row r="736" spans="1:11" x14ac:dyDescent="0.2">
      <c r="A736" s="54">
        <v>39753</v>
      </c>
      <c r="B736" s="55">
        <f>VLOOKUP(Table7[[#This Row],[Date]],'DB Details'!$A:$L,12)</f>
        <v>39</v>
      </c>
      <c r="C736" s="56">
        <v>896.23999000000003</v>
      </c>
      <c r="D736" s="61">
        <f>(Table7[[#This Row],[S&amp;P]]-C724)/C724</f>
        <v>-0.39489853698942834</v>
      </c>
      <c r="F736" s="3"/>
      <c r="K736" s="2"/>
    </row>
    <row r="737" spans="1:11" x14ac:dyDescent="0.2">
      <c r="A737" s="54">
        <v>39783</v>
      </c>
      <c r="B737" s="55">
        <f>VLOOKUP(Table7[[#This Row],[Date]],'DB Details'!$A:$L,12)</f>
        <v>34.5</v>
      </c>
      <c r="C737" s="56">
        <v>903.25</v>
      </c>
      <c r="D737" s="61">
        <f>(Table7[[#This Row],[S&amp;P]]-C725)/C725</f>
        <v>-0.38485793046178662</v>
      </c>
      <c r="F737" s="3"/>
      <c r="K737" s="2"/>
    </row>
    <row r="738" spans="1:11" x14ac:dyDescent="0.2">
      <c r="A738" s="54">
        <v>39814</v>
      </c>
      <c r="B738" s="55">
        <f>VLOOKUP(Table7[[#This Row],[Date]],'DB Details'!$A:$L,12)</f>
        <v>36.4</v>
      </c>
      <c r="C738" s="56">
        <v>825.88000499999998</v>
      </c>
      <c r="D738" s="61">
        <f>(Table7[[#This Row],[S&amp;P]]-C726)/C726</f>
        <v>-0.40090676751337884</v>
      </c>
      <c r="F738" s="3"/>
      <c r="K738" s="2"/>
    </row>
    <row r="739" spans="1:11" x14ac:dyDescent="0.2">
      <c r="A739" s="54">
        <v>39845</v>
      </c>
      <c r="B739" s="55">
        <f>VLOOKUP(Table7[[#This Row],[Date]],'DB Details'!$A:$L,12)</f>
        <v>36.6</v>
      </c>
      <c r="C739" s="56">
        <v>735.09002699999996</v>
      </c>
      <c r="D739" s="61">
        <f>(Table7[[#This Row],[S&amp;P]]-C727)/C727</f>
        <v>-0.44756241461727747</v>
      </c>
      <c r="F739" s="3"/>
      <c r="K739" s="2"/>
    </row>
    <row r="740" spans="1:11" x14ac:dyDescent="0.2">
      <c r="A740" s="54">
        <v>39873</v>
      </c>
      <c r="B740" s="55">
        <f>VLOOKUP(Table7[[#This Row],[Date]],'DB Details'!$A:$L,12)</f>
        <v>37.200000000000003</v>
      </c>
      <c r="C740" s="56">
        <v>797.86999500000002</v>
      </c>
      <c r="D740" s="61">
        <f>(Table7[[#This Row],[S&amp;P]]-C728)/C728</f>
        <v>-0.39678685676461478</v>
      </c>
      <c r="F740" s="3"/>
      <c r="K740" s="2"/>
    </row>
    <row r="741" spans="1:11" x14ac:dyDescent="0.2">
      <c r="A741" s="54">
        <v>39904</v>
      </c>
      <c r="B741" s="55">
        <f>VLOOKUP(Table7[[#This Row],[Date]],'DB Details'!$A:$L,12)</f>
        <v>39.9</v>
      </c>
      <c r="C741" s="56">
        <v>872.80999799999995</v>
      </c>
      <c r="D741" s="61">
        <f>(Table7[[#This Row],[S&amp;P]]-C729)/C729</f>
        <v>-0.37008060146417088</v>
      </c>
      <c r="F741" s="3"/>
      <c r="K741" s="2"/>
    </row>
    <row r="742" spans="1:11" x14ac:dyDescent="0.2">
      <c r="A742" s="54">
        <v>39934</v>
      </c>
      <c r="B742" s="55">
        <f>VLOOKUP(Table7[[#This Row],[Date]],'DB Details'!$A:$L,12)</f>
        <v>44.1</v>
      </c>
      <c r="C742" s="56">
        <v>919.14001499999995</v>
      </c>
      <c r="D742" s="61">
        <f>(Table7[[#This Row],[S&amp;P]]-C730)/C730</f>
        <v>-0.34364957246015521</v>
      </c>
      <c r="F742" s="3"/>
      <c r="K742" s="2"/>
    </row>
    <row r="743" spans="1:11" x14ac:dyDescent="0.2">
      <c r="A743" s="54">
        <v>39965</v>
      </c>
      <c r="B743" s="55">
        <f>VLOOKUP(Table7[[#This Row],[Date]],'DB Details'!$A:$L,12)</f>
        <v>46.3</v>
      </c>
      <c r="C743" s="56">
        <v>919.32000700000003</v>
      </c>
      <c r="D743" s="61">
        <f>(Table7[[#This Row],[S&amp;P]]-C731)/C731</f>
        <v>-0.28178124453124997</v>
      </c>
      <c r="F743" s="3"/>
      <c r="K743" s="2"/>
    </row>
    <row r="744" spans="1:11" x14ac:dyDescent="0.2">
      <c r="A744" s="54">
        <v>39995</v>
      </c>
      <c r="B744" s="55">
        <f>VLOOKUP(Table7[[#This Row],[Date]],'DB Details'!$A:$L,12)</f>
        <v>49.7</v>
      </c>
      <c r="C744" s="56">
        <v>987.47997999999995</v>
      </c>
      <c r="D744" s="61">
        <f>(Table7[[#This Row],[S&amp;P]]-C732)/C732</f>
        <v>-0.22084933003184001</v>
      </c>
      <c r="F744" s="3"/>
      <c r="K744" s="2"/>
    </row>
    <row r="745" spans="1:11" x14ac:dyDescent="0.2">
      <c r="A745" s="54">
        <v>40026</v>
      </c>
      <c r="B745" s="55">
        <f>VLOOKUP(Table7[[#This Row],[Date]],'DB Details'!$A:$L,12)</f>
        <v>53.4</v>
      </c>
      <c r="C745" s="56">
        <v>1020.619995</v>
      </c>
      <c r="D745" s="61">
        <f>(Table7[[#This Row],[S&amp;P]]-C733)/C733</f>
        <v>-0.20439962426321764</v>
      </c>
      <c r="F745" s="3"/>
      <c r="K745" s="2"/>
    </row>
    <row r="746" spans="1:11" x14ac:dyDescent="0.2">
      <c r="A746" s="54">
        <v>40057</v>
      </c>
      <c r="B746" s="55">
        <f>VLOOKUP(Table7[[#This Row],[Date]],'DB Details'!$A:$L,12)</f>
        <v>54.9</v>
      </c>
      <c r="C746" s="56">
        <v>1057.079956</v>
      </c>
      <c r="D746" s="61">
        <f>(Table7[[#This Row],[S&amp;P]]-C734)/C734</f>
        <v>-9.3693225423881463E-2</v>
      </c>
      <c r="F746" s="3"/>
      <c r="K746" s="2"/>
    </row>
    <row r="747" spans="1:11" x14ac:dyDescent="0.2">
      <c r="A747" s="54">
        <v>40087</v>
      </c>
      <c r="B747" s="55">
        <f>VLOOKUP(Table7[[#This Row],[Date]],'DB Details'!$A:$L,12)</f>
        <v>57.6</v>
      </c>
      <c r="C747" s="56">
        <v>1036.1899410000001</v>
      </c>
      <c r="D747" s="61">
        <f>(Table7[[#This Row],[S&amp;P]]-C735)/C735</f>
        <v>6.9615422967742022E-2</v>
      </c>
      <c r="F747" s="3"/>
      <c r="K747" s="2"/>
    </row>
    <row r="748" spans="1:11" x14ac:dyDescent="0.2">
      <c r="A748" s="54">
        <v>40118</v>
      </c>
      <c r="B748" s="55">
        <f>VLOOKUP(Table7[[#This Row],[Date]],'DB Details'!$A:$L,12)</f>
        <v>55.4</v>
      </c>
      <c r="C748" s="56">
        <v>1095.630005</v>
      </c>
      <c r="D748" s="61">
        <f>(Table7[[#This Row],[S&amp;P]]-C736)/C736</f>
        <v>0.22247391014096563</v>
      </c>
      <c r="F748" s="3"/>
      <c r="K748" s="2"/>
    </row>
    <row r="749" spans="1:11" x14ac:dyDescent="0.2">
      <c r="A749" s="54">
        <v>40148</v>
      </c>
      <c r="B749" s="55">
        <f>VLOOKUP(Table7[[#This Row],[Date]],'DB Details'!$A:$L,12)</f>
        <v>55.8</v>
      </c>
      <c r="C749" s="56">
        <v>1115.099976</v>
      </c>
      <c r="D749" s="61">
        <f>(Table7[[#This Row],[S&amp;P]]-C737)/C737</f>
        <v>0.23454190534182118</v>
      </c>
      <c r="F749" s="3"/>
      <c r="K749" s="2"/>
    </row>
    <row r="750" spans="1:11" x14ac:dyDescent="0.2">
      <c r="A750" s="54">
        <v>40179</v>
      </c>
      <c r="B750" s="55">
        <f>VLOOKUP(Table7[[#This Row],[Date]],'DB Details'!$A:$L,12)</f>
        <v>56.3</v>
      </c>
      <c r="C750" s="56">
        <v>1073.869995</v>
      </c>
      <c r="D750" s="61">
        <f>(Table7[[#This Row],[S&amp;P]]-C738)/C738</f>
        <v>0.3002736335770716</v>
      </c>
      <c r="F750" s="3"/>
      <c r="K750" s="2"/>
    </row>
    <row r="751" spans="1:11" x14ac:dyDescent="0.2">
      <c r="A751" s="54">
        <v>40210</v>
      </c>
      <c r="B751" s="55">
        <f>VLOOKUP(Table7[[#This Row],[Date]],'DB Details'!$A:$L,12)</f>
        <v>55.5</v>
      </c>
      <c r="C751" s="56">
        <v>1104.48999</v>
      </c>
      <c r="D751" s="61">
        <f>(Table7[[#This Row],[S&amp;P]]-C739)/C739</f>
        <v>0.50252343173198855</v>
      </c>
      <c r="F751" s="3"/>
      <c r="K751" s="2"/>
    </row>
    <row r="752" spans="1:11" x14ac:dyDescent="0.2">
      <c r="A752" s="54">
        <v>40238</v>
      </c>
      <c r="B752" s="55">
        <f>VLOOKUP(Table7[[#This Row],[Date]],'DB Details'!$A:$L,12)</f>
        <v>58.8</v>
      </c>
      <c r="C752" s="56">
        <v>1169.4300539999999</v>
      </c>
      <c r="D752" s="61">
        <f>(Table7[[#This Row],[S&amp;P]]-C740)/C740</f>
        <v>0.465689976222254</v>
      </c>
      <c r="F752" s="3"/>
      <c r="K752" s="2"/>
    </row>
    <row r="753" spans="1:11" x14ac:dyDescent="0.2">
      <c r="A753" s="54">
        <v>40269</v>
      </c>
      <c r="B753" s="55">
        <f>VLOOKUP(Table7[[#This Row],[Date]],'DB Details'!$A:$L,12)</f>
        <v>58.1</v>
      </c>
      <c r="C753" s="56">
        <v>1186.6899410000001</v>
      </c>
      <c r="D753" s="61">
        <f>(Table7[[#This Row],[S&amp;P]]-C741)/C741</f>
        <v>0.35962001319787834</v>
      </c>
      <c r="F753" s="3"/>
      <c r="K753" s="2"/>
    </row>
    <row r="754" spans="1:11" x14ac:dyDescent="0.2">
      <c r="A754" s="54">
        <v>40299</v>
      </c>
      <c r="B754" s="55">
        <f>VLOOKUP(Table7[[#This Row],[Date]],'DB Details'!$A:$L,12)</f>
        <v>57.4</v>
      </c>
      <c r="C754" s="56">
        <v>1089.410034</v>
      </c>
      <c r="D754" s="61">
        <f>(Table7[[#This Row],[S&amp;P]]-C742)/C742</f>
        <v>0.18524927238642749</v>
      </c>
      <c r="F754" s="3"/>
      <c r="K754" s="2"/>
    </row>
    <row r="755" spans="1:11" x14ac:dyDescent="0.2">
      <c r="A755" s="54">
        <v>40330</v>
      </c>
      <c r="B755" s="55">
        <f>VLOOKUP(Table7[[#This Row],[Date]],'DB Details'!$A:$L,12)</f>
        <v>56.5</v>
      </c>
      <c r="C755" s="56">
        <v>1030.709961</v>
      </c>
      <c r="D755" s="61">
        <f>(Table7[[#This Row],[S&amp;P]]-C743)/C743</f>
        <v>0.12116559321220123</v>
      </c>
      <c r="F755" s="3"/>
      <c r="K755" s="2"/>
    </row>
    <row r="756" spans="1:11" x14ac:dyDescent="0.2">
      <c r="A756" s="54">
        <v>40360</v>
      </c>
      <c r="B756" s="55">
        <f>VLOOKUP(Table7[[#This Row],[Date]],'DB Details'!$A:$L,12)</f>
        <v>56.1</v>
      </c>
      <c r="C756" s="56">
        <v>1101.599976</v>
      </c>
      <c r="D756" s="61">
        <f>(Table7[[#This Row],[S&amp;P]]-C744)/C744</f>
        <v>0.11556689584734672</v>
      </c>
      <c r="F756" s="3"/>
      <c r="K756" s="2"/>
    </row>
    <row r="757" spans="1:11" x14ac:dyDescent="0.2">
      <c r="A757" s="54">
        <v>40391</v>
      </c>
      <c r="B757" s="55">
        <f>VLOOKUP(Table7[[#This Row],[Date]],'DB Details'!$A:$L,12)</f>
        <v>56.4</v>
      </c>
      <c r="C757" s="56">
        <v>1049.329956</v>
      </c>
      <c r="D757" s="61">
        <f>(Table7[[#This Row],[S&amp;P]]-C745)/C745</f>
        <v>2.8129922145999128E-2</v>
      </c>
      <c r="F757" s="3"/>
      <c r="K757" s="2"/>
    </row>
    <row r="758" spans="1:11" x14ac:dyDescent="0.2">
      <c r="A758" s="54">
        <v>40422</v>
      </c>
      <c r="B758" s="55">
        <f>VLOOKUP(Table7[[#This Row],[Date]],'DB Details'!$A:$L,12)</f>
        <v>55.3</v>
      </c>
      <c r="C758" s="56">
        <v>1141.1999510000001</v>
      </c>
      <c r="D758" s="61">
        <f>(Table7[[#This Row],[S&amp;P]]-C746)/C746</f>
        <v>7.9577703202613759E-2</v>
      </c>
      <c r="F758" s="3"/>
      <c r="K758" s="2"/>
    </row>
    <row r="759" spans="1:11" x14ac:dyDescent="0.2">
      <c r="A759" s="54">
        <v>40452</v>
      </c>
      <c r="B759" s="55">
        <f>VLOOKUP(Table7[[#This Row],[Date]],'DB Details'!$A:$L,12)</f>
        <v>56.9</v>
      </c>
      <c r="C759" s="56">
        <v>1183.26001</v>
      </c>
      <c r="D759" s="61">
        <f>(Table7[[#This Row],[S&amp;P]]-C747)/C747</f>
        <v>0.14193350386905548</v>
      </c>
      <c r="F759" s="3"/>
      <c r="K759" s="2"/>
    </row>
    <row r="760" spans="1:11" x14ac:dyDescent="0.2">
      <c r="A760" s="54">
        <v>40483</v>
      </c>
      <c r="B760" s="55">
        <f>VLOOKUP(Table7[[#This Row],[Date]],'DB Details'!$A:$L,12)</f>
        <v>57.3</v>
      </c>
      <c r="C760" s="56">
        <v>1180.5500489999999</v>
      </c>
      <c r="D760" s="61">
        <f>(Table7[[#This Row],[S&amp;P]]-C748)/C748</f>
        <v>7.7507957624800505E-2</v>
      </c>
      <c r="F760" s="3"/>
      <c r="K760" s="2"/>
    </row>
    <row r="761" spans="1:11" x14ac:dyDescent="0.2">
      <c r="A761" s="54">
        <v>40513</v>
      </c>
      <c r="B761" s="55">
        <f>VLOOKUP(Table7[[#This Row],[Date]],'DB Details'!$A:$L,12)</f>
        <v>56.6</v>
      </c>
      <c r="C761" s="56">
        <v>1257.6400149999999</v>
      </c>
      <c r="D761" s="61">
        <f>(Table7[[#This Row],[S&amp;P]]-C749)/C749</f>
        <v>0.1278271384340878</v>
      </c>
      <c r="F761" s="3"/>
      <c r="K761" s="2"/>
    </row>
    <row r="762" spans="1:11" x14ac:dyDescent="0.2">
      <c r="A762" s="54">
        <v>40544</v>
      </c>
      <c r="B762" s="55">
        <f>VLOOKUP(Table7[[#This Row],[Date]],'DB Details'!$A:$L,12)</f>
        <v>59.1</v>
      </c>
      <c r="C762" s="56">
        <v>1286.119995</v>
      </c>
      <c r="D762" s="61">
        <f>(Table7[[#This Row],[S&amp;P]]-C750)/C750</f>
        <v>0.19764962331403998</v>
      </c>
      <c r="F762" s="3"/>
      <c r="K762" s="2"/>
    </row>
    <row r="763" spans="1:11" x14ac:dyDescent="0.2">
      <c r="A763" s="54">
        <v>40575</v>
      </c>
      <c r="B763" s="55">
        <f>VLOOKUP(Table7[[#This Row],[Date]],'DB Details'!$A:$L,12)</f>
        <v>59.2</v>
      </c>
      <c r="C763" s="56">
        <v>1327.219971</v>
      </c>
      <c r="D763" s="61">
        <f>(Table7[[#This Row],[S&amp;P]]-C751)/C751</f>
        <v>0.20165866872184143</v>
      </c>
      <c r="F763" s="3"/>
      <c r="K763" s="2"/>
    </row>
    <row r="764" spans="1:11" x14ac:dyDescent="0.2">
      <c r="A764" s="54">
        <v>40603</v>
      </c>
      <c r="B764" s="55">
        <f>VLOOKUP(Table7[[#This Row],[Date]],'DB Details'!$A:$L,12)</f>
        <v>58.4</v>
      </c>
      <c r="C764" s="56">
        <v>1325.829956</v>
      </c>
      <c r="D764" s="61">
        <f>(Table7[[#This Row],[S&amp;P]]-C752)/C752</f>
        <v>0.13374027926256812</v>
      </c>
      <c r="F764" s="3"/>
      <c r="K764" s="2"/>
    </row>
    <row r="765" spans="1:11" x14ac:dyDescent="0.2">
      <c r="A765" s="54">
        <v>40634</v>
      </c>
      <c r="B765" s="55">
        <f>VLOOKUP(Table7[[#This Row],[Date]],'DB Details'!$A:$L,12)</f>
        <v>57.9</v>
      </c>
      <c r="C765" s="56">
        <v>1363.6099850000001</v>
      </c>
      <c r="D765" s="61">
        <f>(Table7[[#This Row],[S&amp;P]]-C753)/C753</f>
        <v>0.14908700064560498</v>
      </c>
      <c r="F765" s="3"/>
      <c r="K765" s="2"/>
    </row>
    <row r="766" spans="1:11" x14ac:dyDescent="0.2">
      <c r="A766" s="54">
        <v>40664</v>
      </c>
      <c r="B766" s="55">
        <f>VLOOKUP(Table7[[#This Row],[Date]],'DB Details'!$A:$L,12)</f>
        <v>54.8</v>
      </c>
      <c r="C766" s="56">
        <v>1345.1999510000001</v>
      </c>
      <c r="D766" s="61">
        <f>(Table7[[#This Row],[S&amp;P]]-C754)/C754</f>
        <v>0.23479673310958329</v>
      </c>
      <c r="F766" s="3"/>
      <c r="K766" s="2"/>
    </row>
    <row r="767" spans="1:11" x14ac:dyDescent="0.2">
      <c r="A767" s="54">
        <v>40695</v>
      </c>
      <c r="B767" s="55">
        <f>VLOOKUP(Table7[[#This Row],[Date]],'DB Details'!$A:$L,12)</f>
        <v>55.8</v>
      </c>
      <c r="C767" s="56">
        <v>1320.6400149999999</v>
      </c>
      <c r="D767" s="61">
        <f>(Table7[[#This Row],[S&amp;P]]-C755)/C755</f>
        <v>0.28129159993632769</v>
      </c>
      <c r="F767" s="3"/>
      <c r="K767" s="2"/>
    </row>
    <row r="768" spans="1:11" x14ac:dyDescent="0.2">
      <c r="A768" s="54">
        <v>40725</v>
      </c>
      <c r="B768" s="55">
        <f>VLOOKUP(Table7[[#This Row],[Date]],'DB Details'!$A:$L,12)</f>
        <v>52.9</v>
      </c>
      <c r="C768" s="56">
        <v>1292.280029</v>
      </c>
      <c r="D768" s="61">
        <f>(Table7[[#This Row],[S&amp;P]]-C756)/C756</f>
        <v>0.17309373380015403</v>
      </c>
      <c r="F768" s="3"/>
      <c r="K768" s="2"/>
    </row>
    <row r="769" spans="1:11" x14ac:dyDescent="0.2">
      <c r="A769" s="54">
        <v>40756</v>
      </c>
      <c r="B769" s="55">
        <f>VLOOKUP(Table7[[#This Row],[Date]],'DB Details'!$A:$L,12)</f>
        <v>52.6</v>
      </c>
      <c r="C769" s="56">
        <v>1218.8900149999999</v>
      </c>
      <c r="D769" s="61">
        <f>(Table7[[#This Row],[S&amp;P]]-C757)/C757</f>
        <v>0.16158888634644097</v>
      </c>
      <c r="F769" s="3"/>
      <c r="K769" s="2"/>
    </row>
    <row r="770" spans="1:11" x14ac:dyDescent="0.2">
      <c r="A770" s="54">
        <v>40787</v>
      </c>
      <c r="B770" s="55">
        <f>VLOOKUP(Table7[[#This Row],[Date]],'DB Details'!$A:$L,12)</f>
        <v>53.7</v>
      </c>
      <c r="C770" s="56">
        <v>1131.420044</v>
      </c>
      <c r="D770" s="61">
        <f>(Table7[[#This Row],[S&amp;P]]-C758)/C758</f>
        <v>-8.5698452680709001E-3</v>
      </c>
      <c r="F770" s="3"/>
      <c r="K770" s="2"/>
    </row>
    <row r="771" spans="1:11" x14ac:dyDescent="0.2">
      <c r="A771" s="54">
        <v>40817</v>
      </c>
      <c r="B771" s="55">
        <f>VLOOKUP(Table7[[#This Row],[Date]],'DB Details'!$A:$L,12)</f>
        <v>51.4</v>
      </c>
      <c r="C771" s="56">
        <v>1253.3000489999999</v>
      </c>
      <c r="D771" s="61">
        <f>(Table7[[#This Row],[S&amp;P]]-C759)/C759</f>
        <v>5.9192433115355582E-2</v>
      </c>
      <c r="F771" s="3"/>
      <c r="K771" s="2"/>
    </row>
    <row r="772" spans="1:11" x14ac:dyDescent="0.2">
      <c r="A772" s="54">
        <v>40848</v>
      </c>
      <c r="B772" s="55">
        <f>VLOOKUP(Table7[[#This Row],[Date]],'DB Details'!$A:$L,12)</f>
        <v>51.8</v>
      </c>
      <c r="C772" s="56">
        <v>1246.959961</v>
      </c>
      <c r="D772" s="61">
        <f>(Table7[[#This Row],[S&amp;P]]-C760)/C760</f>
        <v>5.6253364316280738E-2</v>
      </c>
      <c r="F772" s="3"/>
      <c r="K772" s="2"/>
    </row>
    <row r="773" spans="1:11" x14ac:dyDescent="0.2">
      <c r="A773" s="54">
        <v>40878</v>
      </c>
      <c r="B773" s="55">
        <f>VLOOKUP(Table7[[#This Row],[Date]],'DB Details'!$A:$L,12)</f>
        <v>53</v>
      </c>
      <c r="C773" s="56">
        <v>1257.599976</v>
      </c>
      <c r="D773" s="61">
        <f>(Table7[[#This Row],[S&amp;P]]-C761)/C761</f>
        <v>-3.183661423175919E-5</v>
      </c>
      <c r="F773" s="3"/>
      <c r="K773" s="2"/>
    </row>
    <row r="774" spans="1:11" x14ac:dyDescent="0.2">
      <c r="A774" s="54">
        <v>40909</v>
      </c>
      <c r="B774" s="55">
        <f>VLOOKUP(Table7[[#This Row],[Date]],'DB Details'!$A:$L,12)</f>
        <v>52.6</v>
      </c>
      <c r="C774" s="56">
        <v>1312.410034</v>
      </c>
      <c r="D774" s="61">
        <f>(Table7[[#This Row],[S&amp;P]]-C762)/C762</f>
        <v>2.0441357806586298E-2</v>
      </c>
      <c r="F774" s="3"/>
      <c r="K774" s="2"/>
    </row>
    <row r="775" spans="1:11" x14ac:dyDescent="0.2">
      <c r="A775" s="54">
        <v>40940</v>
      </c>
      <c r="B775" s="55">
        <f>VLOOKUP(Table7[[#This Row],[Date]],'DB Details'!$A:$L,12)</f>
        <v>53.1</v>
      </c>
      <c r="C775" s="56">
        <v>1365.6800539999999</v>
      </c>
      <c r="D775" s="61">
        <f>(Table7[[#This Row],[S&amp;P]]-C763)/C763</f>
        <v>2.8977926674070474E-2</v>
      </c>
      <c r="F775" s="3"/>
      <c r="K775" s="2"/>
    </row>
    <row r="776" spans="1:11" x14ac:dyDescent="0.2">
      <c r="A776" s="54">
        <v>40969</v>
      </c>
      <c r="B776" s="55">
        <f>VLOOKUP(Table7[[#This Row],[Date]],'DB Details'!$A:$L,12)</f>
        <v>53.5</v>
      </c>
      <c r="C776" s="56">
        <v>1408.469971</v>
      </c>
      <c r="D776" s="61">
        <f>(Table7[[#This Row],[S&amp;P]]-C764)/C764</f>
        <v>6.2330779770071773E-2</v>
      </c>
      <c r="F776" s="3"/>
      <c r="K776" s="2"/>
    </row>
    <row r="777" spans="1:11" x14ac:dyDescent="0.2">
      <c r="A777" s="54">
        <v>41000</v>
      </c>
      <c r="B777" s="55">
        <f>VLOOKUP(Table7[[#This Row],[Date]],'DB Details'!$A:$L,12)</f>
        <v>53.5</v>
      </c>
      <c r="C777" s="56">
        <v>1397.910034</v>
      </c>
      <c r="D777" s="61">
        <f>(Table7[[#This Row],[S&amp;P]]-C765)/C765</f>
        <v>2.5153855851238829E-2</v>
      </c>
      <c r="F777" s="3"/>
      <c r="K777" s="2"/>
    </row>
    <row r="778" spans="1:11" x14ac:dyDescent="0.2">
      <c r="A778" s="54">
        <v>41030</v>
      </c>
      <c r="B778" s="55">
        <f>VLOOKUP(Table7[[#This Row],[Date]],'DB Details'!$A:$L,12)</f>
        <v>52.6</v>
      </c>
      <c r="C778" s="56">
        <v>1310.329956</v>
      </c>
      <c r="D778" s="61">
        <f>(Table7[[#This Row],[S&amp;P]]-C766)/C766</f>
        <v>-2.5921793242765303E-2</v>
      </c>
      <c r="F778" s="3"/>
      <c r="K778" s="2"/>
    </row>
    <row r="779" spans="1:11" x14ac:dyDescent="0.2">
      <c r="A779" s="54">
        <v>41061</v>
      </c>
      <c r="B779" s="55">
        <f>VLOOKUP(Table7[[#This Row],[Date]],'DB Details'!$A:$L,12)</f>
        <v>49.7</v>
      </c>
      <c r="C779" s="56">
        <v>1362.160034</v>
      </c>
      <c r="D779" s="61">
        <f>(Table7[[#This Row],[S&amp;P]]-C767)/C767</f>
        <v>3.1439316186402277E-2</v>
      </c>
      <c r="F779" s="3"/>
      <c r="K779" s="2"/>
    </row>
    <row r="780" spans="1:11" x14ac:dyDescent="0.2">
      <c r="A780" s="54">
        <v>41091</v>
      </c>
      <c r="B780" s="55">
        <f>VLOOKUP(Table7[[#This Row],[Date]],'DB Details'!$A:$L,12)</f>
        <v>50</v>
      </c>
      <c r="C780" s="56">
        <v>1379.3199460000001</v>
      </c>
      <c r="D780" s="61">
        <f>(Table7[[#This Row],[S&amp;P]]-C768)/C768</f>
        <v>6.7353758509565306E-2</v>
      </c>
      <c r="F780" s="3"/>
      <c r="K780" s="2"/>
    </row>
    <row r="781" spans="1:11" x14ac:dyDescent="0.2">
      <c r="A781" s="54">
        <v>41122</v>
      </c>
      <c r="B781" s="55">
        <f>VLOOKUP(Table7[[#This Row],[Date]],'DB Details'!$A:$L,12)</f>
        <v>50.2</v>
      </c>
      <c r="C781" s="56">
        <v>1406.579956</v>
      </c>
      <c r="D781" s="61">
        <f>(Table7[[#This Row],[S&amp;P]]-C769)/C769</f>
        <v>0.15398431252224187</v>
      </c>
      <c r="F781" s="3"/>
      <c r="K781" s="2"/>
    </row>
    <row r="782" spans="1:11" x14ac:dyDescent="0.2">
      <c r="A782" s="54">
        <v>41153</v>
      </c>
      <c r="B782" s="55">
        <f>VLOOKUP(Table7[[#This Row],[Date]],'DB Details'!$A:$L,12)</f>
        <v>51.8</v>
      </c>
      <c r="C782" s="56">
        <v>1440.670044</v>
      </c>
      <c r="D782" s="61">
        <f>(Table7[[#This Row],[S&amp;P]]-C770)/C770</f>
        <v>0.27332908024740632</v>
      </c>
      <c r="F782" s="3"/>
      <c r="K782" s="2"/>
    </row>
    <row r="783" spans="1:11" x14ac:dyDescent="0.2">
      <c r="A783" s="54">
        <v>41183</v>
      </c>
      <c r="B783" s="55">
        <f>VLOOKUP(Table7[[#This Row],[Date]],'DB Details'!$A:$L,12)</f>
        <v>50.7</v>
      </c>
      <c r="C783" s="56">
        <v>1412.160034</v>
      </c>
      <c r="D783" s="61">
        <f>(Table7[[#This Row],[S&amp;P]]-C771)/C771</f>
        <v>0.12675335417624328</v>
      </c>
      <c r="F783" s="3"/>
      <c r="K783" s="2"/>
    </row>
    <row r="784" spans="1:11" x14ac:dyDescent="0.2">
      <c r="A784" s="54">
        <v>41214</v>
      </c>
      <c r="B784" s="55">
        <f>VLOOKUP(Table7[[#This Row],[Date]],'DB Details'!$A:$L,12)</f>
        <v>48.9</v>
      </c>
      <c r="C784" s="56">
        <v>1416.1800539999999</v>
      </c>
      <c r="D784" s="61">
        <f>(Table7[[#This Row],[S&amp;P]]-C772)/C772</f>
        <v>0.13570611590791878</v>
      </c>
      <c r="F784" s="3"/>
      <c r="K784" s="2"/>
    </row>
    <row r="785" spans="1:11" x14ac:dyDescent="0.2">
      <c r="A785" s="54">
        <v>41244</v>
      </c>
      <c r="B785" s="55">
        <f>VLOOKUP(Table7[[#This Row],[Date]],'DB Details'!$A:$L,12)</f>
        <v>49.8</v>
      </c>
      <c r="C785" s="56">
        <v>1426.1899410000001</v>
      </c>
      <c r="D785" s="61">
        <f>(Table7[[#This Row],[S&amp;P]]-C773)/C773</f>
        <v>0.13405690856978844</v>
      </c>
      <c r="F785" s="3"/>
      <c r="K785" s="2"/>
    </row>
    <row r="786" spans="1:11" x14ac:dyDescent="0.2">
      <c r="A786" s="54">
        <v>41275</v>
      </c>
      <c r="B786" s="55">
        <f>VLOOKUP(Table7[[#This Row],[Date]],'DB Details'!$A:$L,12)</f>
        <v>52</v>
      </c>
      <c r="C786" s="56">
        <v>1498.1099850000001</v>
      </c>
      <c r="D786" s="61">
        <f>(Table7[[#This Row],[S&amp;P]]-C774)/C774</f>
        <v>0.1414953758270337</v>
      </c>
      <c r="F786" s="3"/>
      <c r="K786" s="2"/>
    </row>
    <row r="787" spans="1:11" x14ac:dyDescent="0.2">
      <c r="A787" s="54">
        <v>41306</v>
      </c>
      <c r="B787" s="55">
        <f>VLOOKUP(Table7[[#This Row],[Date]],'DB Details'!$A:$L,12)</f>
        <v>53.6</v>
      </c>
      <c r="C787" s="56">
        <v>1514.6800539999999</v>
      </c>
      <c r="D787" s="61">
        <f>(Table7[[#This Row],[S&amp;P]]-C775)/C775</f>
        <v>0.10910315308742147</v>
      </c>
      <c r="F787" s="3"/>
      <c r="K787" s="2"/>
    </row>
    <row r="788" spans="1:11" x14ac:dyDescent="0.2">
      <c r="A788" s="54">
        <v>41334</v>
      </c>
      <c r="B788" s="55">
        <f>VLOOKUP(Table7[[#This Row],[Date]],'DB Details'!$A:$L,12)</f>
        <v>52</v>
      </c>
      <c r="C788" s="56">
        <v>1569.1899410000001</v>
      </c>
      <c r="D788" s="61">
        <f>(Table7[[#This Row],[S&amp;P]]-C776)/C776</f>
        <v>0.11410961774775395</v>
      </c>
      <c r="F788" s="3"/>
      <c r="K788" s="2"/>
    </row>
    <row r="789" spans="1:11" x14ac:dyDescent="0.2">
      <c r="A789" s="54">
        <v>41365</v>
      </c>
      <c r="B789" s="55">
        <f>VLOOKUP(Table7[[#This Row],[Date]],'DB Details'!$A:$L,12)</f>
        <v>49.7</v>
      </c>
      <c r="C789" s="56">
        <v>1597.5699460000001</v>
      </c>
      <c r="D789" s="61">
        <f>(Table7[[#This Row],[S&amp;P]]-C777)/C777</f>
        <v>0.14282744035300349</v>
      </c>
      <c r="F789" s="3"/>
      <c r="K789" s="2"/>
    </row>
    <row r="790" spans="1:11" x14ac:dyDescent="0.2">
      <c r="A790" s="54">
        <v>41395</v>
      </c>
      <c r="B790" s="55">
        <f>VLOOKUP(Table7[[#This Row],[Date]],'DB Details'!$A:$L,12)</f>
        <v>50.5</v>
      </c>
      <c r="C790" s="56">
        <v>1630.73999</v>
      </c>
      <c r="D790" s="61">
        <f>(Table7[[#This Row],[S&amp;P]]-C778)/C778</f>
        <v>0.24452622221818454</v>
      </c>
      <c r="F790" s="3"/>
      <c r="K790" s="2"/>
    </row>
    <row r="791" spans="1:11" x14ac:dyDescent="0.2">
      <c r="A791" s="54">
        <v>41426</v>
      </c>
      <c r="B791" s="55">
        <f>VLOOKUP(Table7[[#This Row],[Date]],'DB Details'!$A:$L,12)</f>
        <v>51.5</v>
      </c>
      <c r="C791" s="56">
        <v>1606.280029</v>
      </c>
      <c r="D791" s="61">
        <f>(Table7[[#This Row],[S&amp;P]]-C779)/C779</f>
        <v>0.17921535568999084</v>
      </c>
      <c r="F791" s="3"/>
      <c r="K791" s="2"/>
    </row>
    <row r="792" spans="1:11" x14ac:dyDescent="0.2">
      <c r="A792" s="54">
        <v>41456</v>
      </c>
      <c r="B792" s="55">
        <f>VLOOKUP(Table7[[#This Row],[Date]],'DB Details'!$A:$L,12)</f>
        <v>53.5</v>
      </c>
      <c r="C792" s="56">
        <v>1685.7299800000001</v>
      </c>
      <c r="D792" s="61">
        <f>(Table7[[#This Row],[S&amp;P]]-C780)/C780</f>
        <v>0.22214572832690696</v>
      </c>
      <c r="F792" s="3"/>
      <c r="K792" s="2"/>
    </row>
    <row r="793" spans="1:11" x14ac:dyDescent="0.2">
      <c r="A793" s="54">
        <v>41487</v>
      </c>
      <c r="B793" s="55">
        <f>VLOOKUP(Table7[[#This Row],[Date]],'DB Details'!$A:$L,12)</f>
        <v>55.9</v>
      </c>
      <c r="C793" s="56">
        <v>1632.969971</v>
      </c>
      <c r="D793" s="61">
        <f>(Table7[[#This Row],[S&amp;P]]-C781)/C781</f>
        <v>0.16095069038506898</v>
      </c>
      <c r="F793" s="3"/>
      <c r="K793" s="2"/>
    </row>
    <row r="794" spans="1:11" x14ac:dyDescent="0.2">
      <c r="A794" s="54">
        <v>41518</v>
      </c>
      <c r="B794" s="55">
        <f>VLOOKUP(Table7[[#This Row],[Date]],'DB Details'!$A:$L,12)</f>
        <v>54.8</v>
      </c>
      <c r="C794" s="56">
        <v>1681.5500489999999</v>
      </c>
      <c r="D794" s="61">
        <f>(Table7[[#This Row],[S&amp;P]]-C782)/C782</f>
        <v>0.16719998170517938</v>
      </c>
      <c r="F794" s="3"/>
      <c r="K794" s="2"/>
    </row>
    <row r="795" spans="1:11" x14ac:dyDescent="0.2">
      <c r="A795" s="54">
        <v>41548</v>
      </c>
      <c r="B795" s="55">
        <f>VLOOKUP(Table7[[#This Row],[Date]],'DB Details'!$A:$L,12)</f>
        <v>55.3</v>
      </c>
      <c r="C795" s="56">
        <v>1756.540039</v>
      </c>
      <c r="D795" s="61">
        <f>(Table7[[#This Row],[S&amp;P]]-C783)/C783</f>
        <v>0.24386754808839178</v>
      </c>
      <c r="F795" s="3"/>
      <c r="K795" s="2"/>
    </row>
    <row r="796" spans="1:11" x14ac:dyDescent="0.2">
      <c r="A796" s="54">
        <v>41579</v>
      </c>
      <c r="B796" s="55">
        <f>VLOOKUP(Table7[[#This Row],[Date]],'DB Details'!$A:$L,12)</f>
        <v>56.3</v>
      </c>
      <c r="C796" s="56">
        <v>1805.8100589999999</v>
      </c>
      <c r="D796" s="61">
        <f>(Table7[[#This Row],[S&amp;P]]-C784)/C784</f>
        <v>0.27512744858924554</v>
      </c>
      <c r="F796" s="3"/>
      <c r="K796" s="2"/>
    </row>
    <row r="797" spans="1:11" x14ac:dyDescent="0.2">
      <c r="A797" s="54">
        <v>41609</v>
      </c>
      <c r="B797" s="55">
        <f>VLOOKUP(Table7[[#This Row],[Date]],'DB Details'!$A:$L,12)</f>
        <v>55.9</v>
      </c>
      <c r="C797" s="56">
        <v>1848.3599850000001</v>
      </c>
      <c r="D797" s="61">
        <f>(Table7[[#This Row],[S&amp;P]]-C785)/C785</f>
        <v>0.29601249585590783</v>
      </c>
      <c r="F797" s="3"/>
      <c r="K797" s="2"/>
    </row>
    <row r="798" spans="1:11" x14ac:dyDescent="0.2">
      <c r="A798" s="54">
        <v>41640</v>
      </c>
      <c r="B798" s="55">
        <f>VLOOKUP(Table7[[#This Row],[Date]],'DB Details'!$A:$L,12)</f>
        <v>51.7</v>
      </c>
      <c r="C798" s="56">
        <v>1782.589966</v>
      </c>
      <c r="D798" s="61">
        <f>(Table7[[#This Row],[S&amp;P]]-C786)/C786</f>
        <v>0.18989258722549662</v>
      </c>
      <c r="F798" s="3"/>
      <c r="K798" s="2"/>
    </row>
    <row r="799" spans="1:11" x14ac:dyDescent="0.2">
      <c r="A799" s="54">
        <v>41671</v>
      </c>
      <c r="B799" s="55">
        <f>VLOOKUP(Table7[[#This Row],[Date]],'DB Details'!$A:$L,12)</f>
        <v>54.6</v>
      </c>
      <c r="C799" s="56">
        <v>1859.4499510000001</v>
      </c>
      <c r="D799" s="61">
        <f>(Table7[[#This Row],[S&amp;P]]-C787)/C787</f>
        <v>0.22761895892767869</v>
      </c>
      <c r="F799" s="3"/>
      <c r="K799" s="2"/>
    </row>
    <row r="800" spans="1:11" x14ac:dyDescent="0.2">
      <c r="A800" s="54">
        <v>41699</v>
      </c>
      <c r="B800" s="55">
        <f>VLOOKUP(Table7[[#This Row],[Date]],'DB Details'!$A:$L,12)</f>
        <v>55.3</v>
      </c>
      <c r="C800" s="56">
        <v>1872.339966</v>
      </c>
      <c r="D800" s="61">
        <f>(Table7[[#This Row],[S&amp;P]]-C788)/C788</f>
        <v>0.19318886584680184</v>
      </c>
      <c r="F800" s="3"/>
      <c r="K800" s="2"/>
    </row>
    <row r="801" spans="1:11" x14ac:dyDescent="0.2">
      <c r="A801" s="54">
        <v>41730</v>
      </c>
      <c r="B801" s="55">
        <f>VLOOKUP(Table7[[#This Row],[Date]],'DB Details'!$A:$L,12)</f>
        <v>55.7</v>
      </c>
      <c r="C801" s="56">
        <v>1883.9499510000001</v>
      </c>
      <c r="D801" s="61">
        <f>(Table7[[#This Row],[S&amp;P]]-C789)/C789</f>
        <v>0.17925975993541879</v>
      </c>
      <c r="F801" s="3"/>
      <c r="K801" s="2"/>
    </row>
    <row r="802" spans="1:11" x14ac:dyDescent="0.2">
      <c r="A802" s="54">
        <v>41760</v>
      </c>
      <c r="B802" s="55">
        <f>VLOOKUP(Table7[[#This Row],[Date]],'DB Details'!$A:$L,12)</f>
        <v>55.8</v>
      </c>
      <c r="C802" s="56">
        <v>1923.5699460000001</v>
      </c>
      <c r="D802" s="61">
        <f>(Table7[[#This Row],[S&amp;P]]-C790)/C790</f>
        <v>0.179568758843033</v>
      </c>
      <c r="F802" s="3"/>
      <c r="K802" s="2"/>
    </row>
    <row r="803" spans="1:11" x14ac:dyDescent="0.2">
      <c r="A803" s="54">
        <v>41791</v>
      </c>
      <c r="B803" s="55">
        <f>VLOOKUP(Table7[[#This Row],[Date]],'DB Details'!$A:$L,12)</f>
        <v>54.9</v>
      </c>
      <c r="C803" s="56">
        <v>1960.2299800000001</v>
      </c>
      <c r="D803" s="61">
        <f>(Table7[[#This Row],[S&amp;P]]-C791)/C791</f>
        <v>0.22035382661163624</v>
      </c>
      <c r="F803" s="3"/>
      <c r="K803" s="2"/>
    </row>
    <row r="804" spans="1:11" x14ac:dyDescent="0.2">
      <c r="A804" s="54">
        <v>41821</v>
      </c>
      <c r="B804" s="55">
        <f>VLOOKUP(Table7[[#This Row],[Date]],'DB Details'!$A:$L,12)</f>
        <v>55.3</v>
      </c>
      <c r="C804" s="56">
        <v>1930.670044</v>
      </c>
      <c r="D804" s="61">
        <f>(Table7[[#This Row],[S&amp;P]]-C792)/C792</f>
        <v>0.1453020750096643</v>
      </c>
      <c r="F804" s="3"/>
      <c r="K804" s="2"/>
    </row>
    <row r="805" spans="1:11" x14ac:dyDescent="0.2">
      <c r="A805" s="54">
        <v>41852</v>
      </c>
      <c r="B805" s="55">
        <f>VLOOKUP(Table7[[#This Row],[Date]],'DB Details'!$A:$L,12)</f>
        <v>58.2</v>
      </c>
      <c r="C805" s="56">
        <v>2003.369995</v>
      </c>
      <c r="D805" s="61">
        <f>(Table7[[#This Row],[S&amp;P]]-C793)/C793</f>
        <v>0.22682598613443825</v>
      </c>
      <c r="F805" s="3"/>
      <c r="K805" s="2"/>
    </row>
    <row r="806" spans="1:11" x14ac:dyDescent="0.2">
      <c r="A806" s="54">
        <v>41883</v>
      </c>
      <c r="B806" s="55">
        <f>VLOOKUP(Table7[[#This Row],[Date]],'DB Details'!$A:$L,12)</f>
        <v>55.5</v>
      </c>
      <c r="C806" s="56">
        <v>1972.290039</v>
      </c>
      <c r="D806" s="61">
        <f>(Table7[[#This Row],[S&amp;P]]-C794)/C794</f>
        <v>0.17289999198828487</v>
      </c>
      <c r="F806" s="3"/>
      <c r="K806" s="2"/>
    </row>
    <row r="807" spans="1:11" x14ac:dyDescent="0.2">
      <c r="A807" s="54">
        <v>41913</v>
      </c>
      <c r="B807" s="55">
        <f>VLOOKUP(Table7[[#This Row],[Date]],'DB Details'!$A:$L,12)</f>
        <v>56.8</v>
      </c>
      <c r="C807" s="56">
        <v>2018.0500489999999</v>
      </c>
      <c r="D807" s="61">
        <f>(Table7[[#This Row],[S&amp;P]]-C795)/C795</f>
        <v>0.14887791009243256</v>
      </c>
      <c r="F807" s="3"/>
      <c r="K807" s="2"/>
    </row>
    <row r="808" spans="1:11" x14ac:dyDescent="0.2">
      <c r="A808" s="54">
        <v>41944</v>
      </c>
      <c r="B808" s="55">
        <f>VLOOKUP(Table7[[#This Row],[Date]],'DB Details'!$A:$L,12)</f>
        <v>57</v>
      </c>
      <c r="C808" s="56">
        <v>2067.5600589999999</v>
      </c>
      <c r="D808" s="61">
        <f>(Table7[[#This Row],[S&amp;P]]-C796)/C796</f>
        <v>0.14494879940194197</v>
      </c>
      <c r="F808" s="3"/>
      <c r="K808" s="2"/>
    </row>
    <row r="809" spans="1:11" x14ac:dyDescent="0.2">
      <c r="A809" s="54">
        <v>41974</v>
      </c>
      <c r="B809" s="55">
        <f>VLOOKUP(Table7[[#This Row],[Date]],'DB Details'!$A:$L,12)</f>
        <v>54.7</v>
      </c>
      <c r="C809" s="56">
        <v>2058.8999020000001</v>
      </c>
      <c r="D809" s="61">
        <f>(Table7[[#This Row],[S&amp;P]]-C797)/C797</f>
        <v>0.11390633789337311</v>
      </c>
      <c r="F809" s="3"/>
      <c r="K809" s="2"/>
    </row>
    <row r="810" spans="1:11" x14ac:dyDescent="0.2">
      <c r="A810" s="54">
        <v>42005</v>
      </c>
      <c r="B810" s="55">
        <f>VLOOKUP(Table7[[#This Row],[Date]],'DB Details'!$A:$L,12)</f>
        <v>53.9</v>
      </c>
      <c r="C810" s="56">
        <v>1994.98999</v>
      </c>
      <c r="D810" s="61">
        <f>(Table7[[#This Row],[S&amp;P]]-C798)/C798</f>
        <v>0.11915248489623778</v>
      </c>
      <c r="F810" s="3"/>
      <c r="K810" s="2"/>
    </row>
    <row r="811" spans="1:11" x14ac:dyDescent="0.2">
      <c r="A811" s="54">
        <v>42036</v>
      </c>
      <c r="B811" s="55">
        <f>VLOOKUP(Table7[[#This Row],[Date]],'DB Details'!$A:$L,12)</f>
        <v>53</v>
      </c>
      <c r="C811" s="56">
        <v>2104.5</v>
      </c>
      <c r="D811" s="61">
        <f>(Table7[[#This Row],[S&amp;P]]-C799)/C799</f>
        <v>0.13178631071420535</v>
      </c>
      <c r="F811" s="3"/>
      <c r="K811" s="2"/>
    </row>
    <row r="812" spans="1:11" x14ac:dyDescent="0.2">
      <c r="A812" s="54">
        <v>42064</v>
      </c>
      <c r="B812" s="55">
        <f>VLOOKUP(Table7[[#This Row],[Date]],'DB Details'!$A:$L,12)</f>
        <v>51.8</v>
      </c>
      <c r="C812" s="56">
        <v>2067.889893</v>
      </c>
      <c r="D812" s="61">
        <f>(Table7[[#This Row],[S&amp;P]]-C800)/C800</f>
        <v>0.10444146391734931</v>
      </c>
      <c r="F812" s="3"/>
      <c r="K812" s="2"/>
    </row>
    <row r="813" spans="1:11" x14ac:dyDescent="0.2">
      <c r="A813" s="54">
        <v>42095</v>
      </c>
      <c r="B813" s="55">
        <f>VLOOKUP(Table7[[#This Row],[Date]],'DB Details'!$A:$L,12)</f>
        <v>51.6</v>
      </c>
      <c r="C813" s="56">
        <v>2085.51001</v>
      </c>
      <c r="D813" s="61">
        <f>(Table7[[#This Row],[S&amp;P]]-C801)/C801</f>
        <v>0.10698801148778496</v>
      </c>
      <c r="F813" s="3"/>
      <c r="K813" s="2"/>
    </row>
    <row r="814" spans="1:11" x14ac:dyDescent="0.2">
      <c r="A814" s="54">
        <v>42125</v>
      </c>
      <c r="B814" s="55">
        <f>VLOOKUP(Table7[[#This Row],[Date]],'DB Details'!$A:$L,12)</f>
        <v>52.9</v>
      </c>
      <c r="C814" s="56">
        <v>2107.389893</v>
      </c>
      <c r="D814" s="61">
        <f>(Table7[[#This Row],[S&amp;P]]-C802)/C802</f>
        <v>9.5561873059125016E-2</v>
      </c>
      <c r="F814" s="3"/>
      <c r="K814" s="2"/>
    </row>
    <row r="815" spans="1:11" x14ac:dyDescent="0.2">
      <c r="A815" s="54">
        <v>42156</v>
      </c>
      <c r="B815" s="55">
        <f>VLOOKUP(Table7[[#This Row],[Date]],'DB Details'!$A:$L,12)</f>
        <v>52.3</v>
      </c>
      <c r="C815" s="56">
        <v>2063.110107</v>
      </c>
      <c r="D815" s="61">
        <f>(Table7[[#This Row],[S&amp;P]]-C803)/C803</f>
        <v>5.248370244801577E-2</v>
      </c>
      <c r="F815" s="3"/>
      <c r="K815" s="2"/>
    </row>
    <row r="816" spans="1:11" x14ac:dyDescent="0.2">
      <c r="A816" s="54">
        <v>42186</v>
      </c>
      <c r="B816" s="55">
        <f>VLOOKUP(Table7[[#This Row],[Date]],'DB Details'!$A:$L,12)</f>
        <v>51.9</v>
      </c>
      <c r="C816" s="56">
        <v>2103.8400879999999</v>
      </c>
      <c r="D816" s="61">
        <f>(Table7[[#This Row],[S&amp;P]]-C804)/C804</f>
        <v>8.9694271964370922E-2</v>
      </c>
      <c r="F816" s="3"/>
      <c r="K816" s="2"/>
    </row>
    <row r="817" spans="1:11" x14ac:dyDescent="0.2">
      <c r="A817" s="54">
        <v>42217</v>
      </c>
      <c r="B817" s="55">
        <f>VLOOKUP(Table7[[#This Row],[Date]],'DB Details'!$A:$L,12)</f>
        <v>50.8</v>
      </c>
      <c r="C817" s="56">
        <v>1972.1800539999999</v>
      </c>
      <c r="D817" s="61">
        <f>(Table7[[#This Row],[S&amp;P]]-C805)/C805</f>
        <v>-1.5568737216711729E-2</v>
      </c>
      <c r="F817" s="3"/>
      <c r="K817" s="2"/>
    </row>
    <row r="818" spans="1:11" x14ac:dyDescent="0.2">
      <c r="A818" s="54">
        <v>42248</v>
      </c>
      <c r="B818" s="55">
        <f>VLOOKUP(Table7[[#This Row],[Date]],'DB Details'!$A:$L,12)</f>
        <v>50.1</v>
      </c>
      <c r="C818" s="56">
        <v>1920.030029</v>
      </c>
      <c r="D818" s="61">
        <f>(Table7[[#This Row],[S&amp;P]]-C806)/C806</f>
        <v>-2.6497122110142123E-2</v>
      </c>
      <c r="F818" s="3"/>
      <c r="K818" s="2"/>
    </row>
    <row r="819" spans="1:11" x14ac:dyDescent="0.2">
      <c r="A819" s="54">
        <v>42278</v>
      </c>
      <c r="B819" s="55">
        <f>VLOOKUP(Table7[[#This Row],[Date]],'DB Details'!$A:$L,12)</f>
        <v>49.6</v>
      </c>
      <c r="C819" s="56">
        <v>2079.360107</v>
      </c>
      <c r="D819" s="61">
        <f>(Table7[[#This Row],[S&amp;P]]-C807)/C807</f>
        <v>3.0380841164162835E-2</v>
      </c>
      <c r="F819" s="3"/>
      <c r="K819" s="2"/>
    </row>
    <row r="820" spans="1:11" x14ac:dyDescent="0.2">
      <c r="A820" s="54">
        <v>42309</v>
      </c>
      <c r="B820" s="55">
        <f>VLOOKUP(Table7[[#This Row],[Date]],'DB Details'!$A:$L,12)</f>
        <v>49.1</v>
      </c>
      <c r="C820" s="56">
        <v>2080.4099120000001</v>
      </c>
      <c r="D820" s="61">
        <f>(Table7[[#This Row],[S&amp;P]]-C808)/C808</f>
        <v>6.2149841520033767E-3</v>
      </c>
      <c r="F820" s="3"/>
      <c r="K820" s="2"/>
    </row>
    <row r="821" spans="1:11" x14ac:dyDescent="0.2">
      <c r="A821" s="54">
        <v>42339</v>
      </c>
      <c r="B821" s="55">
        <f>VLOOKUP(Table7[[#This Row],[Date]],'DB Details'!$A:$L,12)</f>
        <v>48.4</v>
      </c>
      <c r="C821" s="56">
        <v>2043.9399410000001</v>
      </c>
      <c r="D821" s="61">
        <f>(Table7[[#This Row],[S&amp;P]]-C809)/C809</f>
        <v>-7.2659972373926608E-3</v>
      </c>
      <c r="F821" s="3"/>
      <c r="K821" s="2"/>
    </row>
    <row r="822" spans="1:11" x14ac:dyDescent="0.2">
      <c r="A822" s="54">
        <v>42370</v>
      </c>
      <c r="B822" s="55">
        <f>VLOOKUP(Table7[[#This Row],[Date]],'DB Details'!$A:$L,12)</f>
        <v>47.8</v>
      </c>
      <c r="C822" s="56">
        <v>1940.23999</v>
      </c>
      <c r="D822" s="61">
        <f>(Table7[[#This Row],[S&amp;P]]-C810)/C810</f>
        <v>-2.7443746722759246E-2</v>
      </c>
      <c r="F822" s="3"/>
      <c r="K822" s="2"/>
    </row>
    <row r="823" spans="1:11" x14ac:dyDescent="0.2">
      <c r="A823" s="54">
        <v>42401</v>
      </c>
      <c r="B823" s="55">
        <f>VLOOKUP(Table7[[#This Row],[Date]],'DB Details'!$A:$L,12)</f>
        <v>49.4</v>
      </c>
      <c r="C823" s="56">
        <v>1932.2299800000001</v>
      </c>
      <c r="D823" s="61">
        <f>(Table7[[#This Row],[S&amp;P]]-C811)/C811</f>
        <v>-8.1857933000712729E-2</v>
      </c>
      <c r="F823" s="3"/>
      <c r="K823" s="2"/>
    </row>
    <row r="824" spans="1:11" x14ac:dyDescent="0.2">
      <c r="A824" s="54">
        <v>42430</v>
      </c>
      <c r="B824" s="55">
        <f>VLOOKUP(Table7[[#This Row],[Date]],'DB Details'!$A:$L,12)</f>
        <v>51.2</v>
      </c>
      <c r="C824" s="56">
        <v>2059.73999</v>
      </c>
      <c r="D824" s="61">
        <f>(Table7[[#This Row],[S&amp;P]]-C812)/C812</f>
        <v>-3.9411687380397648E-3</v>
      </c>
      <c r="F824" s="3"/>
      <c r="K824" s="2"/>
    </row>
    <row r="825" spans="1:11" x14ac:dyDescent="0.2">
      <c r="A825" s="54">
        <v>42461</v>
      </c>
      <c r="B825" s="55">
        <f>VLOOKUP(Table7[[#This Row],[Date]],'DB Details'!$A:$L,12)</f>
        <v>50.8</v>
      </c>
      <c r="C825" s="56">
        <v>2065.3000489999999</v>
      </c>
      <c r="D825" s="61">
        <f>(Table7[[#This Row],[S&amp;P]]-C813)/C813</f>
        <v>-9.6906564356409024E-3</v>
      </c>
      <c r="F825" s="3"/>
      <c r="K825" s="2"/>
    </row>
    <row r="826" spans="1:11" x14ac:dyDescent="0.2">
      <c r="A826" s="54">
        <v>42491</v>
      </c>
      <c r="B826" s="55">
        <f>VLOOKUP(Table7[[#This Row],[Date]],'DB Details'!$A:$L,12)</f>
        <v>50.9</v>
      </c>
      <c r="C826" s="56">
        <v>2096.9499510000001</v>
      </c>
      <c r="D826" s="61">
        <f>(Table7[[#This Row],[S&amp;P]]-C814)/C814</f>
        <v>-4.9539679556582054E-3</v>
      </c>
      <c r="F826" s="3"/>
      <c r="K826" s="2"/>
    </row>
    <row r="827" spans="1:11" x14ac:dyDescent="0.2">
      <c r="A827" s="54">
        <v>42522</v>
      </c>
      <c r="B827" s="55">
        <f>VLOOKUP(Table7[[#This Row],[Date]],'DB Details'!$A:$L,12)</f>
        <v>52.5</v>
      </c>
      <c r="C827" s="56">
        <v>2098.860107</v>
      </c>
      <c r="D827" s="61">
        <f>(Table7[[#This Row],[S&amp;P]]-C815)/C815</f>
        <v>1.732820748572873E-2</v>
      </c>
      <c r="F827" s="3"/>
      <c r="K827" s="2"/>
    </row>
    <row r="828" spans="1:11" x14ac:dyDescent="0.2">
      <c r="A828" s="54">
        <v>42552</v>
      </c>
      <c r="B828" s="55">
        <f>VLOOKUP(Table7[[#This Row],[Date]],'DB Details'!$A:$L,12)</f>
        <v>52.9</v>
      </c>
      <c r="C828" s="56">
        <v>2173.6000979999999</v>
      </c>
      <c r="D828" s="61">
        <f>(Table7[[#This Row],[S&amp;P]]-C816)/C816</f>
        <v>3.3158418454853573E-2</v>
      </c>
      <c r="F828" s="3"/>
      <c r="K828" s="2"/>
    </row>
    <row r="829" spans="1:11" x14ac:dyDescent="0.2">
      <c r="A829" s="54">
        <v>42583</v>
      </c>
      <c r="B829" s="55">
        <f>VLOOKUP(Table7[[#This Row],[Date]],'DB Details'!$A:$L,12)</f>
        <v>49.9</v>
      </c>
      <c r="C829" s="56">
        <v>2170.9499510000001</v>
      </c>
      <c r="D829" s="61">
        <f>(Table7[[#This Row],[S&amp;P]]-C817)/C817</f>
        <v>0.10078689143866584</v>
      </c>
      <c r="F829" s="3"/>
      <c r="K829" s="2"/>
    </row>
    <row r="830" spans="1:11" x14ac:dyDescent="0.2">
      <c r="A830" s="54">
        <v>42614</v>
      </c>
      <c r="B830" s="55">
        <f>VLOOKUP(Table7[[#This Row],[Date]],'DB Details'!$A:$L,12)</f>
        <v>51.4</v>
      </c>
      <c r="C830" s="56">
        <v>2168.2700199999999</v>
      </c>
      <c r="D830" s="61">
        <f>(Table7[[#This Row],[S&amp;P]]-C818)/C818</f>
        <v>0.1292896398757313</v>
      </c>
      <c r="F830" s="3"/>
      <c r="K830" s="2"/>
    </row>
    <row r="831" spans="1:11" x14ac:dyDescent="0.2">
      <c r="A831" s="54">
        <v>42644</v>
      </c>
      <c r="B831" s="55">
        <f>VLOOKUP(Table7[[#This Row],[Date]],'DB Details'!$A:$L,12)</f>
        <v>51.8</v>
      </c>
      <c r="C831" s="56">
        <v>2126.1499020000001</v>
      </c>
      <c r="D831" s="61">
        <f>(Table7[[#This Row],[S&amp;P]]-C819)/C819</f>
        <v>2.2502016289764351E-2</v>
      </c>
      <c r="F831" s="3"/>
      <c r="K831" s="2"/>
    </row>
    <row r="832" spans="1:11" x14ac:dyDescent="0.2">
      <c r="A832" s="54">
        <v>42675</v>
      </c>
      <c r="B832" s="55">
        <f>VLOOKUP(Table7[[#This Row],[Date]],'DB Details'!$A:$L,12)</f>
        <v>53.4</v>
      </c>
      <c r="C832" s="56">
        <v>2198.8100589999999</v>
      </c>
      <c r="D832" s="61">
        <f>(Table7[[#This Row],[S&amp;P]]-C820)/C820</f>
        <v>5.6911931786642937E-2</v>
      </c>
      <c r="F832" s="3"/>
      <c r="K832" s="2"/>
    </row>
    <row r="833" spans="1:11" x14ac:dyDescent="0.2">
      <c r="A833" s="54">
        <v>42705</v>
      </c>
      <c r="B833" s="55">
        <f>VLOOKUP(Table7[[#This Row],[Date]],'DB Details'!$A:$L,12)</f>
        <v>54.3</v>
      </c>
      <c r="C833" s="56">
        <v>2238.830078</v>
      </c>
      <c r="D833" s="61">
        <f>(Table7[[#This Row],[S&amp;P]]-C821)/C821</f>
        <v>9.5350226829389928E-2</v>
      </c>
      <c r="F833" s="3"/>
      <c r="K833" s="2"/>
    </row>
    <row r="834" spans="1:11" x14ac:dyDescent="0.2">
      <c r="A834" s="54">
        <v>42736</v>
      </c>
      <c r="B834" s="55">
        <f>VLOOKUP(Table7[[#This Row],[Date]],'DB Details'!$A:$L,12)</f>
        <v>55.6</v>
      </c>
      <c r="C834" s="56">
        <v>2278.8701169999999</v>
      </c>
      <c r="D834" s="61">
        <f>(Table7[[#This Row],[S&amp;P]]-C822)/C822</f>
        <v>0.17453002141245419</v>
      </c>
      <c r="F834" s="3"/>
      <c r="K834" s="2"/>
    </row>
    <row r="835" spans="1:11" x14ac:dyDescent="0.2">
      <c r="A835" s="54">
        <v>42767</v>
      </c>
      <c r="B835" s="55">
        <f>VLOOKUP(Table7[[#This Row],[Date]],'DB Details'!$A:$L,12)</f>
        <v>57.6</v>
      </c>
      <c r="C835" s="56">
        <v>2363.639893</v>
      </c>
      <c r="D835" s="61">
        <f>(Table7[[#This Row],[S&amp;P]]-C823)/C823</f>
        <v>0.2232704789105901</v>
      </c>
      <c r="F835" s="3"/>
      <c r="K835" s="2"/>
    </row>
    <row r="836" spans="1:11" x14ac:dyDescent="0.2">
      <c r="A836" s="54">
        <v>42795</v>
      </c>
      <c r="B836" s="55">
        <f>VLOOKUP(Table7[[#This Row],[Date]],'DB Details'!$A:$L,12)</f>
        <v>56.6</v>
      </c>
      <c r="C836" s="56">
        <v>2362.719971</v>
      </c>
      <c r="D836" s="61">
        <f>(Table7[[#This Row],[S&amp;P]]-C824)/C824</f>
        <v>0.1470962269368766</v>
      </c>
      <c r="F836" s="3"/>
      <c r="K836" s="2"/>
    </row>
    <row r="837" spans="1:11" x14ac:dyDescent="0.2">
      <c r="A837" s="54">
        <v>42826</v>
      </c>
      <c r="B837" s="55">
        <f>VLOOKUP(Table7[[#This Row],[Date]],'DB Details'!$A:$L,12)</f>
        <v>55.5</v>
      </c>
      <c r="C837" s="56">
        <v>2384.1999510000001</v>
      </c>
      <c r="D837" s="61">
        <f>(Table7[[#This Row],[S&amp;P]]-C825)/C825</f>
        <v>0.15440850938555326</v>
      </c>
      <c r="F837" s="3"/>
      <c r="K837" s="2"/>
    </row>
    <row r="838" spans="1:11" x14ac:dyDescent="0.2">
      <c r="A838" s="54">
        <v>42856</v>
      </c>
      <c r="B838" s="55">
        <f>VLOOKUP(Table7[[#This Row],[Date]],'DB Details'!$A:$L,12)</f>
        <v>56.7</v>
      </c>
      <c r="C838" s="56">
        <v>2411.8000489999999</v>
      </c>
      <c r="D838" s="61">
        <f>(Table7[[#This Row],[S&amp;P]]-C826)/C826</f>
        <v>0.15014669179388529</v>
      </c>
      <c r="F838" s="3"/>
      <c r="K838" s="2"/>
    </row>
    <row r="839" spans="1:11" x14ac:dyDescent="0.2">
      <c r="A839" s="54">
        <v>42887</v>
      </c>
      <c r="B839" s="55">
        <f>VLOOKUP(Table7[[#This Row],[Date]],'DB Details'!$A:$L,12)</f>
        <v>56.5</v>
      </c>
      <c r="C839" s="56">
        <v>2423.4099120000001</v>
      </c>
      <c r="D839" s="61">
        <f>(Table7[[#This Row],[S&amp;P]]-C827)/C827</f>
        <v>0.1546314611048063</v>
      </c>
      <c r="F839" s="3"/>
      <c r="K839" s="2"/>
    </row>
    <row r="840" spans="1:11" x14ac:dyDescent="0.2">
      <c r="A840" s="54">
        <v>42917</v>
      </c>
      <c r="B840" s="55">
        <f>VLOOKUP(Table7[[#This Row],[Date]],'DB Details'!$A:$L,12)</f>
        <v>59.3</v>
      </c>
      <c r="C840" s="56">
        <v>2470.3000489999999</v>
      </c>
      <c r="D840" s="61">
        <f>(Table7[[#This Row],[S&amp;P]]-C828)/C828</f>
        <v>0.13650162754087256</v>
      </c>
      <c r="F840" s="3"/>
      <c r="K840" s="2"/>
    </row>
    <row r="841" spans="1:11" x14ac:dyDescent="0.2">
      <c r="A841" s="54">
        <v>42948</v>
      </c>
      <c r="B841" s="55">
        <f>VLOOKUP(Table7[[#This Row],[Date]],'DB Details'!$A:$L,12)</f>
        <v>60.2</v>
      </c>
      <c r="C841" s="56">
        <v>2471.6499020000001</v>
      </c>
      <c r="D841" s="61">
        <f>(Table7[[#This Row],[S&amp;P]]-C829)/C829</f>
        <v>0.1385107707625822</v>
      </c>
      <c r="F841" s="3"/>
      <c r="K841" s="2"/>
    </row>
    <row r="842" spans="1:11" x14ac:dyDescent="0.2">
      <c r="A842" s="54">
        <v>42979</v>
      </c>
      <c r="B842" s="55">
        <f>VLOOKUP(Table7[[#This Row],[Date]],'DB Details'!$A:$L,12)</f>
        <v>58.5</v>
      </c>
      <c r="C842" s="56">
        <v>2519.360107</v>
      </c>
      <c r="D842" s="61">
        <f>(Table7[[#This Row],[S&amp;P]]-C830)/C830</f>
        <v>0.16192175502200601</v>
      </c>
      <c r="F842" s="3"/>
      <c r="K842" s="2"/>
    </row>
    <row r="843" spans="1:11" x14ac:dyDescent="0.2">
      <c r="A843" s="54">
        <v>43009</v>
      </c>
      <c r="B843" s="55">
        <f>VLOOKUP(Table7[[#This Row],[Date]],'DB Details'!$A:$L,12)</f>
        <v>58.2</v>
      </c>
      <c r="C843" s="56">
        <v>2575.26001</v>
      </c>
      <c r="D843" s="61">
        <f>(Table7[[#This Row],[S&amp;P]]-C831)/C831</f>
        <v>0.21123162933033865</v>
      </c>
      <c r="F843" s="3"/>
      <c r="K843" s="2"/>
    </row>
    <row r="844" spans="1:11" x14ac:dyDescent="0.2">
      <c r="A844" s="54">
        <v>43040</v>
      </c>
      <c r="B844" s="55">
        <f>VLOOKUP(Table7[[#This Row],[Date]],'DB Details'!$A:$L,12)</f>
        <v>59.3</v>
      </c>
      <c r="C844" s="56">
        <v>2584.8400879999999</v>
      </c>
      <c r="D844" s="61">
        <f>(Table7[[#This Row],[S&amp;P]]-C832)/C832</f>
        <v>0.17556315399774147</v>
      </c>
      <c r="F844" s="3"/>
      <c r="K844" s="2"/>
    </row>
    <row r="845" spans="1:11" x14ac:dyDescent="0.2">
      <c r="A845" s="54">
        <v>43070</v>
      </c>
      <c r="B845" s="55">
        <f>VLOOKUP(Table7[[#This Row],[Date]],'DB Details'!$A:$L,12)</f>
        <v>59.1</v>
      </c>
      <c r="C845" s="56">
        <v>2673.610107</v>
      </c>
      <c r="D845" s="61">
        <f>(Table7[[#This Row],[S&amp;P]]-C833)/C833</f>
        <v>0.19419965511111917</v>
      </c>
      <c r="F845" s="3"/>
      <c r="K845" s="2"/>
    </row>
    <row r="846" spans="1:11" x14ac:dyDescent="0.2">
      <c r="A846" s="54">
        <v>43101</v>
      </c>
      <c r="B846" s="55">
        <f>VLOOKUP(Table7[[#This Row],[Date]],'DB Details'!$A:$L,12)</f>
        <v>60.8</v>
      </c>
      <c r="C846" s="56">
        <v>2823.8100589999999</v>
      </c>
      <c r="D846" s="61">
        <f>(Table7[[#This Row],[S&amp;P]]-C834)/C834</f>
        <v>0.23912724904102114</v>
      </c>
      <c r="F846" s="4"/>
      <c r="K846" s="2"/>
    </row>
    <row r="847" spans="1:11" x14ac:dyDescent="0.2">
      <c r="A847" s="60">
        <v>43132</v>
      </c>
      <c r="B847" s="55">
        <f>VLOOKUP(Table7[[#This Row],[Date]],'DB Details'!$A:$L,12)</f>
        <v>59.3</v>
      </c>
      <c r="C847" s="56">
        <v>2713.830078</v>
      </c>
      <c r="D847" s="61">
        <f>(Table7[[#This Row],[S&amp;P]]-C835)/C835</f>
        <v>0.14815716473439972</v>
      </c>
    </row>
    <row r="848" spans="1:11" x14ac:dyDescent="0.2">
      <c r="A848" s="54">
        <v>43160</v>
      </c>
      <c r="B848" s="55">
        <f>VLOOKUP(Table7[[#This Row],[Date]],'DB Details'!$A:$L,12)</f>
        <v>57.3</v>
      </c>
      <c r="C848" s="56">
        <v>2640.8701169999999</v>
      </c>
      <c r="D848" s="61">
        <f>(Table7[[#This Row],[S&amp;P]]-C836)/C836</f>
        <v>0.1177245502700328</v>
      </c>
    </row>
    <row r="849" spans="1:4" x14ac:dyDescent="0.2">
      <c r="A849" s="60">
        <v>43191</v>
      </c>
      <c r="B849" s="55">
        <f>VLOOKUP(Table7[[#This Row],[Date]],'DB Details'!$A:$L,12)</f>
        <v>57.3</v>
      </c>
      <c r="C849" s="56">
        <v>2648.0500489999999</v>
      </c>
      <c r="D849" s="61">
        <f>(Table7[[#This Row],[S&amp;P]]-C837)/C837</f>
        <v>0.11066609488408628</v>
      </c>
    </row>
    <row r="850" spans="1:4" x14ac:dyDescent="0.2">
      <c r="A850" s="54">
        <v>43221</v>
      </c>
      <c r="B850" s="55">
        <f>VLOOKUP(Table7[[#This Row],[Date]],'DB Details'!$A:$L,12)</f>
        <v>58.7</v>
      </c>
      <c r="C850" s="56">
        <v>2705.2700199999999</v>
      </c>
      <c r="D850" s="61">
        <f>(Table7[[#This Row],[S&amp;P]]-C838)/C838</f>
        <v>0.12168088773432145</v>
      </c>
    </row>
    <row r="851" spans="1:4" x14ac:dyDescent="0.2">
      <c r="A851" s="60">
        <v>43252</v>
      </c>
      <c r="B851" s="55">
        <f>VLOOKUP(Table7[[#This Row],[Date]],'DB Details'!$A:$L,12)</f>
        <v>60.2</v>
      </c>
      <c r="C851" s="56">
        <v>2718.3701169999999</v>
      </c>
      <c r="D851" s="61">
        <f>(Table7[[#This Row],[S&amp;P]]-C839)/C839</f>
        <v>0.12171288214158292</v>
      </c>
    </row>
    <row r="852" spans="1:4" x14ac:dyDescent="0.2">
      <c r="A852" s="60">
        <v>43282</v>
      </c>
      <c r="B852" s="55">
        <f>VLOOKUP(Table7[[#This Row],[Date]],'DB Details'!$A:$L,12)</f>
        <v>58.1</v>
      </c>
      <c r="C852" s="56">
        <v>2816.290039</v>
      </c>
      <c r="D852" s="61">
        <f>(Table7[[#This Row],[S&amp;P]]-C840)/C840</f>
        <v>0.1400599049253389</v>
      </c>
    </row>
    <row r="853" spans="1:4" x14ac:dyDescent="0.2">
      <c r="A853" s="60">
        <v>43313</v>
      </c>
      <c r="B853" s="55">
        <f>VLOOKUP(Table7[[#This Row],[Date]],'DB Details'!$A:$L,12)</f>
        <v>61.3</v>
      </c>
      <c r="C853" s="56">
        <v>2901.5200199999999</v>
      </c>
      <c r="D853" s="61">
        <f>(Table7[[#This Row],[S&amp;P]]-C841)/C841</f>
        <v>0.17392031033689651</v>
      </c>
    </row>
    <row r="854" spans="1:4" x14ac:dyDescent="0.2">
      <c r="A854" s="60">
        <v>43344</v>
      </c>
      <c r="B854" s="55">
        <f>VLOOKUP(Table7[[#This Row],[Date]],'DB Details'!$A:$L,12)</f>
        <v>59.8</v>
      </c>
      <c r="C854" s="56">
        <v>2913.9799800000001</v>
      </c>
      <c r="D854" s="61">
        <f>(Table7[[#This Row],[S&amp;P]]-C842)/C842</f>
        <v>0.15663496135528834</v>
      </c>
    </row>
    <row r="855" spans="1:4" x14ac:dyDescent="0.2">
      <c r="A855" s="60">
        <v>43374</v>
      </c>
      <c r="B855" s="55">
        <f>VLOOKUP(Table7[[#This Row],[Date]],'DB Details'!$A:$L,12)</f>
        <v>57.7</v>
      </c>
      <c r="C855" s="56">
        <v>2711.73999</v>
      </c>
      <c r="D855" s="61">
        <f>(Table7[[#This Row],[S&amp;P]]-C843)/C843</f>
        <v>5.299658266351135E-2</v>
      </c>
    </row>
    <row r="856" spans="1:4" x14ac:dyDescent="0.2">
      <c r="A856" s="60">
        <v>43405</v>
      </c>
      <c r="B856" s="55">
        <f>VLOOKUP(Table7[[#This Row],[Date]],'DB Details'!$A:$L,12)</f>
        <v>59.3</v>
      </c>
      <c r="C856" s="56">
        <v>2760.169922</v>
      </c>
      <c r="D856" s="61">
        <f>(Table7[[#This Row],[S&amp;P]]-C844)/C844</f>
        <v>6.7830050614721096E-2</v>
      </c>
    </row>
    <row r="857" spans="1:4" x14ac:dyDescent="0.2">
      <c r="A857" s="60">
        <v>43435</v>
      </c>
      <c r="B857" s="55">
        <f>VLOOKUP(Table7[[#This Row],[Date]],'DB Details'!$A:$L,12)</f>
        <v>54.3</v>
      </c>
      <c r="C857" s="56">
        <v>2506.85</v>
      </c>
      <c r="D857" s="61">
        <f>(Table7[[#This Row],[S&amp;P]]-C845)/C845</f>
        <v>-6.2372634874244236E-2</v>
      </c>
    </row>
    <row r="858" spans="1:4" x14ac:dyDescent="0.2">
      <c r="A858" s="60">
        <v>43466</v>
      </c>
      <c r="B858" s="55">
        <f>VLOOKUP(Table7[[#This Row],[Date]],'DB Details'!$A:$L,12)</f>
        <v>56.6</v>
      </c>
      <c r="C858" s="56">
        <v>2704.1</v>
      </c>
      <c r="D858" s="61">
        <f>(Table7[[#This Row],[S&amp;P]]-C846)/C846</f>
        <v>-4.2393098862461419E-2</v>
      </c>
    </row>
    <row r="859" spans="1:4" x14ac:dyDescent="0.2">
      <c r="A859" s="60">
        <v>43497</v>
      </c>
      <c r="B859" s="55">
        <f>VLOOKUP(Table7[[#This Row],[Date]],'DB Details'!$A:$L,12)</f>
        <v>54.2</v>
      </c>
      <c r="C859" s="56">
        <v>2784.49</v>
      </c>
      <c r="D859" s="61">
        <f>(Table7[[#This Row],[S&amp;P]]-C847)/C847</f>
        <v>2.6036973564709614E-2</v>
      </c>
    </row>
    <row r="860" spans="1:4" x14ac:dyDescent="0.2">
      <c r="A860" s="60">
        <v>43525</v>
      </c>
      <c r="B860" s="55">
        <f>VLOOKUP(Table7[[#This Row],[Date]],'DB Details'!$A:$L,12)</f>
        <v>55.3</v>
      </c>
      <c r="C860" s="56">
        <v>2834.4</v>
      </c>
      <c r="D860" s="61">
        <f>(Table7[[#This Row],[S&amp;P]]-C848)/C848</f>
        <v>7.3282620661347789E-2</v>
      </c>
    </row>
    <row r="861" spans="1:4" x14ac:dyDescent="0.2">
      <c r="A861" s="60">
        <v>43556</v>
      </c>
      <c r="B861" s="55">
        <f>VLOOKUP(Table7[[#This Row],[Date]],'DB Details'!$A:$L,12)</f>
        <v>52.8</v>
      </c>
      <c r="C861" s="56">
        <v>2945.83</v>
      </c>
      <c r="D861" s="61">
        <f>(Table7[[#This Row],[S&amp;P]]-C849)/C849</f>
        <v>0.11245253884549974</v>
      </c>
    </row>
    <row r="862" spans="1:4" x14ac:dyDescent="0.2">
      <c r="A862" s="60">
        <v>43586</v>
      </c>
      <c r="B862" s="55">
        <f>VLOOKUP(Table7[[#This Row],[Date]],'DB Details'!$A:$L,12)</f>
        <v>52.1</v>
      </c>
      <c r="C862" s="56">
        <v>2752.06</v>
      </c>
      <c r="D862" s="61">
        <f>(Table7[[#This Row],[S&amp;P]]-C850)/C850</f>
        <v>1.7295863131621892E-2</v>
      </c>
    </row>
    <row r="863" spans="1:4" x14ac:dyDescent="0.2">
      <c r="A863" s="60">
        <v>43617</v>
      </c>
      <c r="B863" s="55">
        <f>VLOOKUP(Table7[[#This Row],[Date]],'DB Details'!$A:$L,12)</f>
        <v>51.7</v>
      </c>
      <c r="C863" s="56">
        <v>2941.76</v>
      </c>
      <c r="D863" s="61">
        <f>(Table7[[#This Row],[S&amp;P]]-C851)/C851</f>
        <v>8.2177876221849411E-2</v>
      </c>
    </row>
    <row r="864" spans="1:4" x14ac:dyDescent="0.2">
      <c r="A864" s="60">
        <v>43647</v>
      </c>
      <c r="B864" s="55">
        <f>VLOOKUP(Table7[[#This Row],[Date]],'DB Details'!$A:$L,12)</f>
        <v>51.2</v>
      </c>
      <c r="C864" s="56">
        <v>2980.38</v>
      </c>
      <c r="D864" s="61">
        <f>(Table7[[#This Row],[S&amp;P]]-C852)/C852</f>
        <v>5.8264581675779643E-2</v>
      </c>
    </row>
    <row r="865" spans="1:4" x14ac:dyDescent="0.2">
      <c r="A865" s="60">
        <v>43678</v>
      </c>
      <c r="B865" s="55">
        <f>VLOOKUP(Table7[[#This Row],[Date]],'DB Details'!$A:$L,12)</f>
        <v>49.1</v>
      </c>
      <c r="C865" s="56">
        <v>2926.46</v>
      </c>
      <c r="D865" s="61">
        <f>(Table7[[#This Row],[S&amp;P]]-C853)/C853</f>
        <v>8.595487822965325E-3</v>
      </c>
    </row>
    <row r="866" spans="1:4" x14ac:dyDescent="0.2">
      <c r="A866" s="60">
        <v>43709</v>
      </c>
      <c r="B866" s="55">
        <f>VLOOKUP(Table7[[#This Row],[Date]],'DB Details'!$A:$L,12)</f>
        <v>47.8</v>
      </c>
      <c r="C866" s="56">
        <v>2976.74</v>
      </c>
      <c r="D866" s="61">
        <f>(Table7[[#This Row],[S&amp;P]]-C854)/C854</f>
        <v>2.1537560460521663E-2</v>
      </c>
    </row>
    <row r="867" spans="1:4" x14ac:dyDescent="0.2">
      <c r="A867" s="60">
        <v>43739</v>
      </c>
      <c r="B867" s="55">
        <f>VLOOKUP(Table7[[#This Row],[Date]],'DB Details'!$A:$L,12)</f>
        <v>48.3</v>
      </c>
      <c r="C867" s="56">
        <v>3037.56</v>
      </c>
      <c r="D867" s="61">
        <f>(Table7[[#This Row],[S&amp;P]]-C855)/C855</f>
        <v>0.12015164108709402</v>
      </c>
    </row>
    <row r="868" spans="1:4" x14ac:dyDescent="0.2">
      <c r="A868" s="60">
        <v>43770</v>
      </c>
      <c r="B868" s="55">
        <f>VLOOKUP(Table7[[#This Row],[Date]],'DB Details'!$A:$L,12)</f>
        <v>48.1</v>
      </c>
      <c r="C868" s="56">
        <v>3140.98</v>
      </c>
      <c r="D868" s="61">
        <f>(Table7[[#This Row],[S&amp;P]]-C856)/C856</f>
        <v>0.1379661719246863</v>
      </c>
    </row>
    <row r="869" spans="1:4" x14ac:dyDescent="0.2">
      <c r="A869" s="60">
        <v>43800</v>
      </c>
      <c r="B869" s="55">
        <f>VLOOKUP(Table7[[#This Row],[Date]],'DB Details'!$A:$L,12)</f>
        <v>47.8</v>
      </c>
      <c r="C869" s="56">
        <v>3230.78</v>
      </c>
      <c r="D869" s="61">
        <f>(Table7[[#This Row],[S&amp;P]]-C857)/C857</f>
        <v>0.28878074077028953</v>
      </c>
    </row>
    <row r="870" spans="1:4" x14ac:dyDescent="0.2">
      <c r="A870" s="60">
        <v>43831</v>
      </c>
      <c r="B870" s="55">
        <f>VLOOKUP(Table7[[#This Row],[Date]],'DB Details'!$A:$L,12)</f>
        <v>50.9</v>
      </c>
      <c r="C870" s="56">
        <v>3225.52</v>
      </c>
      <c r="D870" s="61">
        <f>(Table7[[#This Row],[S&amp;P]]-C858)/C858</f>
        <v>0.192825709108391</v>
      </c>
    </row>
    <row r="871" spans="1:4" x14ac:dyDescent="0.2">
      <c r="A871" s="60">
        <v>43862</v>
      </c>
      <c r="B871" s="55">
        <f>VLOOKUP(Table7[[#This Row],[Date]],'DB Details'!$A:$L,12)</f>
        <v>50.1</v>
      </c>
      <c r="C871" s="56">
        <v>2954.22</v>
      </c>
      <c r="D871" s="61">
        <f>(Table7[[#This Row],[S&amp;P]]-C859)/C859</f>
        <v>6.0955507112613092E-2</v>
      </c>
    </row>
    <row r="872" spans="1:4" x14ac:dyDescent="0.2">
      <c r="A872" s="60">
        <v>43891</v>
      </c>
      <c r="B872" s="55">
        <f>VLOOKUP(Table7[[#This Row],[Date]],'DB Details'!$A:$L,12)</f>
        <v>49.1</v>
      </c>
      <c r="C872" s="56">
        <v>2584.59</v>
      </c>
      <c r="D872" s="61">
        <f>(Table7[[#This Row],[S&amp;P]]-C860)/C860</f>
        <v>-8.8135055038103274E-2</v>
      </c>
    </row>
    <row r="873" spans="1:4" x14ac:dyDescent="0.2">
      <c r="A873" s="60">
        <v>43922</v>
      </c>
      <c r="B873" s="55">
        <f>VLOOKUP(Table7[[#This Row],[Date]],'DB Details'!$A:$L,12)</f>
        <v>41.5</v>
      </c>
      <c r="C873" s="56">
        <v>2912.43</v>
      </c>
      <c r="D873" s="61">
        <f>(Table7[[#This Row],[S&amp;P]]-C861)/C861</f>
        <v>-1.1338060920012388E-2</v>
      </c>
    </row>
    <row r="874" spans="1:4" x14ac:dyDescent="0.2">
      <c r="A874" s="60">
        <v>43952</v>
      </c>
      <c r="B874" s="55">
        <f>VLOOKUP(Table7[[#This Row],[Date]],'DB Details'!$A:$L,12)</f>
        <v>43.1</v>
      </c>
      <c r="C874" s="56">
        <v>3044.31</v>
      </c>
      <c r="D874" s="61">
        <f>(Table7[[#This Row],[S&amp;P]]-C862)/C862</f>
        <v>0.106193178927785</v>
      </c>
    </row>
    <row r="875" spans="1:4" x14ac:dyDescent="0.2">
      <c r="A875" s="60">
        <v>43983</v>
      </c>
      <c r="B875" s="55">
        <f>VLOOKUP(Table7[[#This Row],[Date]],'DB Details'!$A:$L,12)</f>
        <v>52.6</v>
      </c>
      <c r="C875" s="56">
        <v>3100.29</v>
      </c>
      <c r="D875" s="61">
        <f>(Table7[[#This Row],[S&amp;P]]-C863)/C863</f>
        <v>5.3889508321548915E-2</v>
      </c>
    </row>
    <row r="876" spans="1:4" x14ac:dyDescent="0.2">
      <c r="A876" s="60">
        <v>44013</v>
      </c>
      <c r="B876" s="55">
        <f>VLOOKUP(Table7[[#This Row],[Date]],'DB Details'!$A:$L,12)</f>
        <v>54.2</v>
      </c>
      <c r="C876" s="56">
        <v>3271.12</v>
      </c>
      <c r="D876" s="61">
        <f>(Table7[[#This Row],[S&amp;P]]-C864)/C864</f>
        <v>9.7551318959327254E-2</v>
      </c>
    </row>
    <row r="877" spans="1:4" x14ac:dyDescent="0.2">
      <c r="A877" s="60">
        <v>44044</v>
      </c>
      <c r="B877" s="55">
        <f>VLOOKUP(Table7[[#This Row],[Date]],'DB Details'!$A:$L,12)</f>
        <v>56</v>
      </c>
      <c r="C877" s="56">
        <v>3500.31</v>
      </c>
      <c r="D877" s="61">
        <f>(Table7[[#This Row],[S&amp;P]]-C865)/C865</f>
        <v>0.19609015670810465</v>
      </c>
    </row>
    <row r="878" spans="1:4" x14ac:dyDescent="0.2">
      <c r="A878" s="60">
        <v>44075</v>
      </c>
      <c r="B878" s="55">
        <f>VLOOKUP(Table7[[#This Row],[Date]],'DB Details'!$A:$L,12)</f>
        <v>55.4</v>
      </c>
      <c r="C878" s="56">
        <v>3363</v>
      </c>
      <c r="D878" s="61">
        <f>(Table7[[#This Row],[S&amp;P]]-C866)/C866</f>
        <v>0.12975940122415805</v>
      </c>
    </row>
    <row r="879" spans="1:4" x14ac:dyDescent="0.2">
      <c r="A879" s="60">
        <v>44105</v>
      </c>
      <c r="B879" s="55">
        <f>VLOOKUP(Table7[[#This Row],[Date]],'DB Details'!$A:$L,12)</f>
        <v>59.3</v>
      </c>
      <c r="C879" s="56">
        <v>3269.96</v>
      </c>
      <c r="D879" s="61">
        <f>(Table7[[#This Row],[S&amp;P]]-C867)/C867</f>
        <v>7.6508776781364016E-2</v>
      </c>
    </row>
    <row r="880" spans="1:4" x14ac:dyDescent="0.2">
      <c r="A880" s="60">
        <v>44136</v>
      </c>
      <c r="B880" s="55">
        <f>VLOOKUP(Table7[[#This Row],[Date]],'DB Details'!$A:$L,12)</f>
        <v>57.5</v>
      </c>
      <c r="C880" s="56">
        <v>3621.63</v>
      </c>
      <c r="D880" s="61">
        <f>(Table7[[#This Row],[S&amp;P]]-C868)/C868</f>
        <v>0.15302548886016468</v>
      </c>
    </row>
    <row r="881" spans="1:4" x14ac:dyDescent="0.2">
      <c r="A881" s="60">
        <v>44166</v>
      </c>
      <c r="B881" s="55">
        <f>VLOOKUP(Table7[[#This Row],[Date]],'DB Details'!$A:$L,12)</f>
        <v>60.5</v>
      </c>
      <c r="C881" s="56">
        <v>3756.07</v>
      </c>
      <c r="D881" s="61">
        <f>(Table7[[#This Row],[S&amp;P]]-C869)/C869</f>
        <v>0.16258921994069542</v>
      </c>
    </row>
    <row r="882" spans="1:4" x14ac:dyDescent="0.2">
      <c r="A882" s="60">
        <v>44197</v>
      </c>
      <c r="B882" s="55">
        <f>VLOOKUP(Table7[[#This Row],[Date]],'DB Details'!$A:$L,12)</f>
        <v>58.7</v>
      </c>
      <c r="C882" s="56">
        <v>3714.24</v>
      </c>
      <c r="D882" s="61">
        <f>(Table7[[#This Row],[S&amp;P]]-C870)/C870</f>
        <v>0.15151665467893544</v>
      </c>
    </row>
    <row r="883" spans="1:4" x14ac:dyDescent="0.2">
      <c r="A883" s="60">
        <v>44228</v>
      </c>
      <c r="B883" s="55">
        <f>VLOOKUP(Table7[[#This Row],[Date]],'DB Details'!$A:$L,12)</f>
        <v>60.8</v>
      </c>
      <c r="C883" s="56">
        <v>3811.15</v>
      </c>
      <c r="D883" s="61">
        <f>(Table7[[#This Row],[S&amp;P]]-C871)/C871</f>
        <v>0.29006979845779945</v>
      </c>
    </row>
    <row r="884" spans="1:4" x14ac:dyDescent="0.2">
      <c r="A884" s="60">
        <v>44256</v>
      </c>
      <c r="B884" s="55">
        <f>VLOOKUP(Table7[[#This Row],[Date]],'DB Details'!$A:$L,12)</f>
        <v>64.7</v>
      </c>
      <c r="C884" s="56">
        <v>3972.89</v>
      </c>
      <c r="D884" s="61">
        <f>(Table7[[#This Row],[S&amp;P]]-C872)/C872</f>
        <v>0.5371451564851677</v>
      </c>
    </row>
    <row r="885" spans="1:4" x14ac:dyDescent="0.2">
      <c r="A885" s="60">
        <v>44287</v>
      </c>
      <c r="B885" s="55">
        <f>VLOOKUP(Table7[[#This Row],[Date]],'DB Details'!$A:$L,12)</f>
        <v>60.7</v>
      </c>
      <c r="C885" s="56">
        <v>4181.17</v>
      </c>
      <c r="D885" s="61">
        <f>(Table7[[#This Row],[S&amp;P]]-C873)/C873</f>
        <v>0.43562935418190318</v>
      </c>
    </row>
    <row r="886" spans="1:4" x14ac:dyDescent="0.2">
      <c r="A886" s="60">
        <v>44317</v>
      </c>
      <c r="B886" s="55">
        <f>VLOOKUP(Table7[[#This Row],[Date]],'DB Details'!$A:$L,12)</f>
        <v>61.2</v>
      </c>
      <c r="C886" s="56">
        <v>4204.1099999999997</v>
      </c>
      <c r="D886" s="61">
        <f>(Table7[[#This Row],[S&amp;P]]-C874)/C874</f>
        <v>0.38097302837096081</v>
      </c>
    </row>
    <row r="887" spans="1:4" x14ac:dyDescent="0.2">
      <c r="A887" s="60">
        <v>44348</v>
      </c>
      <c r="B887" s="55">
        <f>VLOOKUP(Table7[[#This Row],[Date]],'DB Details'!$A:$L,12)</f>
        <v>60.6</v>
      </c>
      <c r="C887" s="56">
        <v>4297.5</v>
      </c>
      <c r="D887" s="61">
        <f>(Table7[[#This Row],[S&amp;P]]-C875)/C875</f>
        <v>0.38616064948762857</v>
      </c>
    </row>
    <row r="888" spans="1:4" x14ac:dyDescent="0.2">
      <c r="A888" s="60">
        <v>44378</v>
      </c>
      <c r="B888" s="55">
        <f>VLOOKUP(Table7[[#This Row],[Date]],'DB Details'!$A:$L,12)</f>
        <v>59.5</v>
      </c>
      <c r="C888" s="56">
        <v>4395.26</v>
      </c>
      <c r="D888" s="61">
        <f>(Table7[[#This Row],[S&amp;P]]-C876)/C876</f>
        <v>0.34365599550001236</v>
      </c>
    </row>
    <row r="889" spans="1:4" x14ac:dyDescent="0.2">
      <c r="A889" s="60">
        <v>44409</v>
      </c>
      <c r="B889" s="55">
        <f>VLOOKUP(Table7[[#This Row],[Date]],'DB Details'!$A:$L,12)</f>
        <v>59.9</v>
      </c>
      <c r="C889" s="56">
        <v>4522.68</v>
      </c>
      <c r="D889" s="61">
        <f>(Table7[[#This Row],[S&amp;P]]-C877)/C877</f>
        <v>0.2920798443566428</v>
      </c>
    </row>
    <row r="890" spans="1:4" x14ac:dyDescent="0.2">
      <c r="A890" s="60">
        <v>44440</v>
      </c>
      <c r="B890" s="55">
        <f>VLOOKUP(Table7[[#This Row],[Date]],'DB Details'!$A:$L,12)</f>
        <v>61.1</v>
      </c>
      <c r="C890" s="56">
        <v>4307.54</v>
      </c>
      <c r="D890" s="61">
        <f>(Table7[[#This Row],[S&amp;P]]-C878)/C878</f>
        <v>0.28086232530478739</v>
      </c>
    </row>
  </sheetData>
  <pageMargins left="0.7" right="0.7" top="0.75" bottom="0.75" header="0.3" footer="0.3"/>
  <pageSetup paperSize="9" orientation="portrait"/>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FF0000"/>
  </sheetPr>
  <dimension ref="A1:J893"/>
  <sheetViews>
    <sheetView zoomScale="160" zoomScaleNormal="160" workbookViewId="0">
      <pane ySplit="5" topLeftCell="A839" activePane="bottomLeft" state="frozen"/>
      <selection pane="bottomLeft" activeCell="F883" sqref="F883"/>
    </sheetView>
  </sheetViews>
  <sheetFormatPr baseColWidth="10" defaultColWidth="9.1640625" defaultRowHeight="15" x14ac:dyDescent="0.2"/>
  <cols>
    <col min="1" max="1" width="18.33203125" style="106" customWidth="1"/>
    <col min="2" max="3" width="11" style="106" customWidth="1"/>
    <col min="4" max="6" width="9.1640625" style="106" customWidth="1"/>
    <col min="7" max="7" width="12.83203125" style="106" customWidth="1"/>
    <col min="8" max="8" width="14.33203125" style="106" customWidth="1"/>
    <col min="9" max="9" width="9.1640625" style="106" customWidth="1"/>
    <col min="10" max="10" width="14.83203125" style="106" customWidth="1"/>
    <col min="11" max="21" width="9.1640625" style="106" customWidth="1"/>
    <col min="22" max="16384" width="9.1640625" style="106"/>
  </cols>
  <sheetData>
    <row r="1" spans="1:9" x14ac:dyDescent="0.2">
      <c r="A1" s="107" t="s">
        <v>27</v>
      </c>
      <c r="I1" s="109"/>
    </row>
    <row r="2" spans="1:9" x14ac:dyDescent="0.2">
      <c r="B2" s="109"/>
      <c r="C2" s="109"/>
    </row>
    <row r="3" spans="1:9" x14ac:dyDescent="0.2">
      <c r="B3" s="109"/>
      <c r="C3" s="109"/>
    </row>
    <row r="4" spans="1:9" ht="16" customHeight="1" thickBot="1" x14ac:dyDescent="0.25">
      <c r="B4" s="109"/>
      <c r="C4" s="109"/>
    </row>
    <row r="5" spans="1:9" x14ac:dyDescent="0.2">
      <c r="A5" s="57" t="s">
        <v>75</v>
      </c>
      <c r="B5" s="58" t="s">
        <v>77</v>
      </c>
      <c r="C5" s="59" t="s">
        <v>83</v>
      </c>
    </row>
    <row r="6" spans="1:9" x14ac:dyDescent="0.2">
      <c r="A6" s="54">
        <v>17533</v>
      </c>
      <c r="B6" s="55">
        <f>VLOOKUP(Table9[[#This Row],[Date]],'DB Details'!$A:$L,12)</f>
        <v>51.7</v>
      </c>
      <c r="C6" s="55"/>
    </row>
    <row r="7" spans="1:9" x14ac:dyDescent="0.2">
      <c r="A7" s="54">
        <v>17564</v>
      </c>
      <c r="B7" s="55">
        <f>VLOOKUP(Table9[[#This Row],[Date]],'DB Details'!$A:$L,12)</f>
        <v>50.2</v>
      </c>
      <c r="C7" s="55">
        <f>Table9[[#This Row],[PMI]]-B6</f>
        <v>-1.5</v>
      </c>
    </row>
    <row r="8" spans="1:9" x14ac:dyDescent="0.2">
      <c r="A8" s="54">
        <v>17593</v>
      </c>
      <c r="B8" s="55">
        <f>VLOOKUP(Table9[[#This Row],[Date]],'DB Details'!$A:$L,12)</f>
        <v>43.3</v>
      </c>
      <c r="C8" s="55">
        <f>Table9[[#This Row],[PMI]]-B7</f>
        <v>-6.9000000000000057</v>
      </c>
    </row>
    <row r="9" spans="1:9" x14ac:dyDescent="0.2">
      <c r="A9" s="54">
        <v>17624</v>
      </c>
      <c r="B9" s="55">
        <f>VLOOKUP(Table9[[#This Row],[Date]],'DB Details'!$A:$L,12)</f>
        <v>45.4</v>
      </c>
      <c r="C9" s="55">
        <f>Table9[[#This Row],[PMI]]-B8</f>
        <v>2.1000000000000014</v>
      </c>
    </row>
    <row r="10" spans="1:9" x14ac:dyDescent="0.2">
      <c r="A10" s="54">
        <v>17654</v>
      </c>
      <c r="B10" s="55">
        <f>VLOOKUP(Table9[[#This Row],[Date]],'DB Details'!$A:$L,12)</f>
        <v>49.5</v>
      </c>
      <c r="C10" s="55">
        <f>Table9[[#This Row],[PMI]]-B9</f>
        <v>4.1000000000000014</v>
      </c>
    </row>
    <row r="11" spans="1:9" x14ac:dyDescent="0.2">
      <c r="A11" s="54">
        <v>17685</v>
      </c>
      <c r="B11" s="55">
        <f>VLOOKUP(Table9[[#This Row],[Date]],'DB Details'!$A:$L,12)</f>
        <v>53</v>
      </c>
      <c r="C11" s="55">
        <f>Table9[[#This Row],[PMI]]-B10</f>
        <v>3.5</v>
      </c>
    </row>
    <row r="12" spans="1:9" x14ac:dyDescent="0.2">
      <c r="A12" s="54">
        <v>17715</v>
      </c>
      <c r="B12" s="55">
        <f>VLOOKUP(Table9[[#This Row],[Date]],'DB Details'!$A:$L,12)</f>
        <v>48.4</v>
      </c>
      <c r="C12" s="55">
        <f>Table9[[#This Row],[PMI]]-B11</f>
        <v>-4.6000000000000014</v>
      </c>
    </row>
    <row r="13" spans="1:9" x14ac:dyDescent="0.2">
      <c r="A13" s="54">
        <v>17746</v>
      </c>
      <c r="B13" s="55">
        <f>VLOOKUP(Table9[[#This Row],[Date]],'DB Details'!$A:$L,12)</f>
        <v>45.1</v>
      </c>
      <c r="C13" s="55">
        <f>Table9[[#This Row],[PMI]]-B12</f>
        <v>-3.2999999999999972</v>
      </c>
    </row>
    <row r="14" spans="1:9" x14ac:dyDescent="0.2">
      <c r="A14" s="54">
        <v>17777</v>
      </c>
      <c r="B14" s="55">
        <f>VLOOKUP(Table9[[#This Row],[Date]],'DB Details'!$A:$L,12)</f>
        <v>42.1</v>
      </c>
      <c r="C14" s="55">
        <f>Table9[[#This Row],[PMI]]-B13</f>
        <v>-3</v>
      </c>
    </row>
    <row r="15" spans="1:9" x14ac:dyDescent="0.2">
      <c r="A15" s="54">
        <v>17807</v>
      </c>
      <c r="B15" s="55">
        <f>VLOOKUP(Table9[[#This Row],[Date]],'DB Details'!$A:$L,12)</f>
        <v>47.2</v>
      </c>
      <c r="C15" s="55">
        <f>Table9[[#This Row],[PMI]]-B14</f>
        <v>5.1000000000000014</v>
      </c>
    </row>
    <row r="16" spans="1:9" x14ac:dyDescent="0.2">
      <c r="A16" s="54">
        <v>17838</v>
      </c>
      <c r="B16" s="55">
        <f>VLOOKUP(Table9[[#This Row],[Date]],'DB Details'!$A:$L,12)</f>
        <v>42.4</v>
      </c>
      <c r="C16" s="55">
        <f>Table9[[#This Row],[PMI]]-B15</f>
        <v>-4.8000000000000043</v>
      </c>
    </row>
    <row r="17" spans="1:3" x14ac:dyDescent="0.2">
      <c r="A17" s="54">
        <v>17868</v>
      </c>
      <c r="B17" s="55">
        <f>VLOOKUP(Table9[[#This Row],[Date]],'DB Details'!$A:$L,12)</f>
        <v>35</v>
      </c>
      <c r="C17" s="55">
        <f>Table9[[#This Row],[PMI]]-B16</f>
        <v>-7.3999999999999986</v>
      </c>
    </row>
    <row r="18" spans="1:3" x14ac:dyDescent="0.2">
      <c r="A18" s="54">
        <v>17899</v>
      </c>
      <c r="B18" s="55">
        <f>VLOOKUP(Table9[[#This Row],[Date]],'DB Details'!$A:$L,12)</f>
        <v>32.9</v>
      </c>
      <c r="C18" s="55">
        <f>Table9[[#This Row],[PMI]]-B17</f>
        <v>-2.1000000000000014</v>
      </c>
    </row>
    <row r="19" spans="1:3" x14ac:dyDescent="0.2">
      <c r="A19" s="54">
        <v>17930</v>
      </c>
      <c r="B19" s="55">
        <f>VLOOKUP(Table9[[#This Row],[Date]],'DB Details'!$A:$L,12)</f>
        <v>31.3</v>
      </c>
      <c r="C19" s="55">
        <f>Table9[[#This Row],[PMI]]-B18</f>
        <v>-1.5999999999999979</v>
      </c>
    </row>
    <row r="20" spans="1:3" x14ac:dyDescent="0.2">
      <c r="A20" s="54">
        <v>17958</v>
      </c>
      <c r="B20" s="55">
        <f>VLOOKUP(Table9[[#This Row],[Date]],'DB Details'!$A:$L,12)</f>
        <v>34.5</v>
      </c>
      <c r="C20" s="55">
        <f>Table9[[#This Row],[PMI]]-B19</f>
        <v>3.1999999999999993</v>
      </c>
    </row>
    <row r="21" spans="1:3" x14ac:dyDescent="0.2">
      <c r="A21" s="54">
        <v>17989</v>
      </c>
      <c r="B21" s="55">
        <f>VLOOKUP(Table9[[#This Row],[Date]],'DB Details'!$A:$L,12)</f>
        <v>35.5</v>
      </c>
      <c r="C21" s="55">
        <f>Table9[[#This Row],[PMI]]-B20</f>
        <v>1</v>
      </c>
    </row>
    <row r="22" spans="1:3" x14ac:dyDescent="0.2">
      <c r="A22" s="54">
        <v>18019</v>
      </c>
      <c r="B22" s="55">
        <f>VLOOKUP(Table9[[#This Row],[Date]],'DB Details'!$A:$L,12)</f>
        <v>32.6</v>
      </c>
      <c r="C22" s="55">
        <f>Table9[[#This Row],[PMI]]-B21</f>
        <v>-2.8999999999999986</v>
      </c>
    </row>
    <row r="23" spans="1:3" x14ac:dyDescent="0.2">
      <c r="A23" s="54">
        <v>18050</v>
      </c>
      <c r="B23" s="55">
        <f>VLOOKUP(Table9[[#This Row],[Date]],'DB Details'!$A:$L,12)</f>
        <v>31.6</v>
      </c>
      <c r="C23" s="55">
        <f>Table9[[#This Row],[PMI]]-B22</f>
        <v>-1</v>
      </c>
    </row>
    <row r="24" spans="1:3" x14ac:dyDescent="0.2">
      <c r="A24" s="54">
        <v>18080</v>
      </c>
      <c r="B24" s="55">
        <f>VLOOKUP(Table9[[#This Row],[Date]],'DB Details'!$A:$L,12)</f>
        <v>39</v>
      </c>
      <c r="C24" s="55">
        <f>Table9[[#This Row],[PMI]]-B23</f>
        <v>7.3999999999999986</v>
      </c>
    </row>
    <row r="25" spans="1:3" x14ac:dyDescent="0.2">
      <c r="A25" s="54">
        <v>18111</v>
      </c>
      <c r="B25" s="55">
        <f>VLOOKUP(Table9[[#This Row],[Date]],'DB Details'!$A:$L,12)</f>
        <v>47</v>
      </c>
      <c r="C25" s="55">
        <f>Table9[[#This Row],[PMI]]-B24</f>
        <v>8</v>
      </c>
    </row>
    <row r="26" spans="1:3" x14ac:dyDescent="0.2">
      <c r="A26" s="54">
        <v>18142</v>
      </c>
      <c r="B26" s="55">
        <f>VLOOKUP(Table9[[#This Row],[Date]],'DB Details'!$A:$L,12)</f>
        <v>52.3</v>
      </c>
      <c r="C26" s="55">
        <f>Table9[[#This Row],[PMI]]-B25</f>
        <v>5.2999999999999972</v>
      </c>
    </row>
    <row r="27" spans="1:3" x14ac:dyDescent="0.2">
      <c r="A27" s="54">
        <v>18172</v>
      </c>
      <c r="B27" s="55">
        <f>VLOOKUP(Table9[[#This Row],[Date]],'DB Details'!$A:$L,12)</f>
        <v>51</v>
      </c>
      <c r="C27" s="55">
        <f>Table9[[#This Row],[PMI]]-B26</f>
        <v>-1.2999999999999972</v>
      </c>
    </row>
    <row r="28" spans="1:3" x14ac:dyDescent="0.2">
      <c r="A28" s="54">
        <v>18203</v>
      </c>
      <c r="B28" s="55">
        <f>VLOOKUP(Table9[[#This Row],[Date]],'DB Details'!$A:$L,12)</f>
        <v>51</v>
      </c>
      <c r="C28" s="55">
        <f>Table9[[#This Row],[PMI]]-B27</f>
        <v>0</v>
      </c>
    </row>
    <row r="29" spans="1:3" x14ac:dyDescent="0.2">
      <c r="A29" s="54">
        <v>18233</v>
      </c>
      <c r="B29" s="55">
        <f>VLOOKUP(Table9[[#This Row],[Date]],'DB Details'!$A:$L,12)</f>
        <v>57.3</v>
      </c>
      <c r="C29" s="55">
        <f>Table9[[#This Row],[PMI]]-B28</f>
        <v>6.2999999999999972</v>
      </c>
    </row>
    <row r="30" spans="1:3" x14ac:dyDescent="0.2">
      <c r="A30" s="54">
        <v>18264</v>
      </c>
      <c r="B30" s="55">
        <f>VLOOKUP(Table9[[#This Row],[Date]],'DB Details'!$A:$L,12)</f>
        <v>59.1</v>
      </c>
      <c r="C30" s="55">
        <f>Table9[[#This Row],[PMI]]-B29</f>
        <v>1.8000000000000043</v>
      </c>
    </row>
    <row r="31" spans="1:3" x14ac:dyDescent="0.2">
      <c r="A31" s="54">
        <v>18295</v>
      </c>
      <c r="B31" s="55">
        <f>VLOOKUP(Table9[[#This Row],[Date]],'DB Details'!$A:$L,12)</f>
        <v>60.5</v>
      </c>
      <c r="C31" s="55">
        <f>Table9[[#This Row],[PMI]]-B30</f>
        <v>1.3999999999999986</v>
      </c>
    </row>
    <row r="32" spans="1:3" x14ac:dyDescent="0.2">
      <c r="A32" s="54">
        <v>18323</v>
      </c>
      <c r="B32" s="55">
        <f>VLOOKUP(Table9[[#This Row],[Date]],'DB Details'!$A:$L,12)</f>
        <v>62.1</v>
      </c>
      <c r="C32" s="55">
        <f>Table9[[#This Row],[PMI]]-B31</f>
        <v>1.6000000000000014</v>
      </c>
    </row>
    <row r="33" spans="1:3" x14ac:dyDescent="0.2">
      <c r="A33" s="54">
        <v>18354</v>
      </c>
      <c r="B33" s="55">
        <f>VLOOKUP(Table9[[#This Row],[Date]],'DB Details'!$A:$L,12)</f>
        <v>68.099999999999994</v>
      </c>
      <c r="C33" s="55">
        <f>Table9[[#This Row],[PMI]]-B32</f>
        <v>5.9999999999999929</v>
      </c>
    </row>
    <row r="34" spans="1:3" x14ac:dyDescent="0.2">
      <c r="A34" s="54">
        <v>18384</v>
      </c>
      <c r="B34" s="55">
        <f>VLOOKUP(Table9[[#This Row],[Date]],'DB Details'!$A:$L,12)</f>
        <v>74.7</v>
      </c>
      <c r="C34" s="55">
        <f>Table9[[#This Row],[PMI]]-B33</f>
        <v>6.6000000000000085</v>
      </c>
    </row>
    <row r="35" spans="1:3" x14ac:dyDescent="0.2">
      <c r="A35" s="54">
        <v>18415</v>
      </c>
      <c r="B35" s="55">
        <f>VLOOKUP(Table9[[#This Row],[Date]],'DB Details'!$A:$L,12)</f>
        <v>76.599999999999994</v>
      </c>
      <c r="C35" s="55">
        <f>Table9[[#This Row],[PMI]]-B34</f>
        <v>1.8999999999999915</v>
      </c>
    </row>
    <row r="36" spans="1:3" x14ac:dyDescent="0.2">
      <c r="A36" s="54">
        <v>18445</v>
      </c>
      <c r="B36" s="55">
        <f>VLOOKUP(Table9[[#This Row],[Date]],'DB Details'!$A:$L,12)</f>
        <v>77.5</v>
      </c>
      <c r="C36" s="55">
        <f>Table9[[#This Row],[PMI]]-B35</f>
        <v>0.90000000000000568</v>
      </c>
    </row>
    <row r="37" spans="1:3" x14ac:dyDescent="0.2">
      <c r="A37" s="54">
        <v>18476</v>
      </c>
      <c r="B37" s="55">
        <f>VLOOKUP(Table9[[#This Row],[Date]],'DB Details'!$A:$L,12)</f>
        <v>75.8</v>
      </c>
      <c r="C37" s="55">
        <f>Table9[[#This Row],[PMI]]-B36</f>
        <v>-1.7000000000000028</v>
      </c>
    </row>
    <row r="38" spans="1:3" x14ac:dyDescent="0.2">
      <c r="A38" s="54">
        <v>18507</v>
      </c>
      <c r="B38" s="55">
        <f>VLOOKUP(Table9[[#This Row],[Date]],'DB Details'!$A:$L,12)</f>
        <v>68.099999999999994</v>
      </c>
      <c r="C38" s="55">
        <f>Table9[[#This Row],[PMI]]-B37</f>
        <v>-7.7000000000000028</v>
      </c>
    </row>
    <row r="39" spans="1:3" x14ac:dyDescent="0.2">
      <c r="A39" s="54">
        <v>18537</v>
      </c>
      <c r="B39" s="55">
        <f>VLOOKUP(Table9[[#This Row],[Date]],'DB Details'!$A:$L,12)</f>
        <v>59.2</v>
      </c>
      <c r="C39" s="55">
        <f>Table9[[#This Row],[PMI]]-B38</f>
        <v>-8.8999999999999915</v>
      </c>
    </row>
    <row r="40" spans="1:3" x14ac:dyDescent="0.2">
      <c r="A40" s="54">
        <v>18568</v>
      </c>
      <c r="B40" s="55">
        <f>VLOOKUP(Table9[[#This Row],[Date]],'DB Details'!$A:$L,12)</f>
        <v>63.1</v>
      </c>
      <c r="C40" s="55">
        <f>Table9[[#This Row],[PMI]]-B39</f>
        <v>3.8999999999999986</v>
      </c>
    </row>
    <row r="41" spans="1:3" x14ac:dyDescent="0.2">
      <c r="A41" s="54">
        <v>18598</v>
      </c>
      <c r="B41" s="55">
        <f>VLOOKUP(Table9[[#This Row],[Date]],'DB Details'!$A:$L,12)</f>
        <v>67.099999999999994</v>
      </c>
      <c r="C41" s="55">
        <f>Table9[[#This Row],[PMI]]-B40</f>
        <v>3.9999999999999929</v>
      </c>
    </row>
    <row r="42" spans="1:3" x14ac:dyDescent="0.2">
      <c r="A42" s="54">
        <v>18629</v>
      </c>
      <c r="B42" s="55">
        <f>VLOOKUP(Table9[[#This Row],[Date]],'DB Details'!$A:$L,12)</f>
        <v>67.8</v>
      </c>
      <c r="C42" s="55">
        <f>Table9[[#This Row],[PMI]]-B41</f>
        <v>0.70000000000000284</v>
      </c>
    </row>
    <row r="43" spans="1:3" x14ac:dyDescent="0.2">
      <c r="A43" s="54">
        <v>18660</v>
      </c>
      <c r="B43" s="55">
        <f>VLOOKUP(Table9[[#This Row],[Date]],'DB Details'!$A:$L,12)</f>
        <v>69.3</v>
      </c>
      <c r="C43" s="55">
        <f>Table9[[#This Row],[PMI]]-B42</f>
        <v>1.5</v>
      </c>
    </row>
    <row r="44" spans="1:3" x14ac:dyDescent="0.2">
      <c r="A44" s="54">
        <v>18688</v>
      </c>
      <c r="B44" s="55">
        <f>VLOOKUP(Table9[[#This Row],[Date]],'DB Details'!$A:$L,12)</f>
        <v>65.5</v>
      </c>
      <c r="C44" s="55">
        <f>Table9[[#This Row],[PMI]]-B43</f>
        <v>-3.7999999999999972</v>
      </c>
    </row>
    <row r="45" spans="1:3" x14ac:dyDescent="0.2">
      <c r="A45" s="54">
        <v>18719</v>
      </c>
      <c r="B45" s="55">
        <f>VLOOKUP(Table9[[#This Row],[Date]],'DB Details'!$A:$L,12)</f>
        <v>53.5</v>
      </c>
      <c r="C45" s="55">
        <f>Table9[[#This Row],[PMI]]-B44</f>
        <v>-12</v>
      </c>
    </row>
    <row r="46" spans="1:3" x14ac:dyDescent="0.2">
      <c r="A46" s="54">
        <v>18749</v>
      </c>
      <c r="B46" s="55">
        <f>VLOOKUP(Table9[[#This Row],[Date]],'DB Details'!$A:$L,12)</f>
        <v>50.7</v>
      </c>
      <c r="C46" s="55">
        <f>Table9[[#This Row],[PMI]]-B45</f>
        <v>-2.7999999999999972</v>
      </c>
    </row>
    <row r="47" spans="1:3" x14ac:dyDescent="0.2">
      <c r="A47" s="54">
        <v>18780</v>
      </c>
      <c r="B47" s="55">
        <f>VLOOKUP(Table9[[#This Row],[Date]],'DB Details'!$A:$L,12)</f>
        <v>45.5</v>
      </c>
      <c r="C47" s="55">
        <f>Table9[[#This Row],[PMI]]-B46</f>
        <v>-5.2000000000000028</v>
      </c>
    </row>
    <row r="48" spans="1:3" x14ac:dyDescent="0.2">
      <c r="A48" s="54">
        <v>18810</v>
      </c>
      <c r="B48" s="55">
        <f>VLOOKUP(Table9[[#This Row],[Date]],'DB Details'!$A:$L,12)</f>
        <v>42.1</v>
      </c>
      <c r="C48" s="55">
        <f>Table9[[#This Row],[PMI]]-B47</f>
        <v>-3.3999999999999986</v>
      </c>
    </row>
    <row r="49" spans="1:3" x14ac:dyDescent="0.2">
      <c r="A49" s="54">
        <v>18841</v>
      </c>
      <c r="B49" s="55">
        <f>VLOOKUP(Table9[[#This Row],[Date]],'DB Details'!$A:$L,12)</f>
        <v>43.6</v>
      </c>
      <c r="C49" s="55">
        <f>Table9[[#This Row],[PMI]]-B48</f>
        <v>1.5</v>
      </c>
    </row>
    <row r="50" spans="1:3" x14ac:dyDescent="0.2">
      <c r="A50" s="54">
        <v>18872</v>
      </c>
      <c r="B50" s="55">
        <f>VLOOKUP(Table9[[#This Row],[Date]],'DB Details'!$A:$L,12)</f>
        <v>48.1</v>
      </c>
      <c r="C50" s="55">
        <f>Table9[[#This Row],[PMI]]-B49</f>
        <v>4.5</v>
      </c>
    </row>
    <row r="51" spans="1:3" x14ac:dyDescent="0.2">
      <c r="A51" s="54">
        <v>18902</v>
      </c>
      <c r="B51" s="55">
        <f>VLOOKUP(Table9[[#This Row],[Date]],'DB Details'!$A:$L,12)</f>
        <v>49.6</v>
      </c>
      <c r="C51" s="55">
        <f>Table9[[#This Row],[PMI]]-B50</f>
        <v>1.5</v>
      </c>
    </row>
    <row r="52" spans="1:3" x14ac:dyDescent="0.2">
      <c r="A52" s="54">
        <v>18933</v>
      </c>
      <c r="B52" s="55">
        <f>VLOOKUP(Table9[[#This Row],[Date]],'DB Details'!$A:$L,12)</f>
        <v>47.2</v>
      </c>
      <c r="C52" s="55">
        <f>Table9[[#This Row],[PMI]]-B51</f>
        <v>-2.3999999999999986</v>
      </c>
    </row>
    <row r="53" spans="1:3" x14ac:dyDescent="0.2">
      <c r="A53" s="54">
        <v>18963</v>
      </c>
      <c r="B53" s="55">
        <f>VLOOKUP(Table9[[#This Row],[Date]],'DB Details'!$A:$L,12)</f>
        <v>46.5</v>
      </c>
      <c r="C53" s="55">
        <f>Table9[[#This Row],[PMI]]-B52</f>
        <v>-0.70000000000000284</v>
      </c>
    </row>
    <row r="54" spans="1:3" x14ac:dyDescent="0.2">
      <c r="A54" s="54">
        <v>18994</v>
      </c>
      <c r="B54" s="55">
        <f>VLOOKUP(Table9[[#This Row],[Date]],'DB Details'!$A:$L,12)</f>
        <v>44.7</v>
      </c>
      <c r="C54" s="55">
        <f>Table9[[#This Row],[PMI]]-B53</f>
        <v>-1.7999999999999972</v>
      </c>
    </row>
    <row r="55" spans="1:3" x14ac:dyDescent="0.2">
      <c r="A55" s="54">
        <v>19025</v>
      </c>
      <c r="B55" s="55">
        <f>VLOOKUP(Table9[[#This Row],[Date]],'DB Details'!$A:$L,12)</f>
        <v>41.8</v>
      </c>
      <c r="C55" s="55">
        <f>Table9[[#This Row],[PMI]]-B54</f>
        <v>-2.9000000000000057</v>
      </c>
    </row>
    <row r="56" spans="1:3" x14ac:dyDescent="0.2">
      <c r="A56" s="54">
        <v>19054</v>
      </c>
      <c r="B56" s="55">
        <f>VLOOKUP(Table9[[#This Row],[Date]],'DB Details'!$A:$L,12)</f>
        <v>40</v>
      </c>
      <c r="C56" s="55">
        <f>Table9[[#This Row],[PMI]]-B55</f>
        <v>-1.7999999999999972</v>
      </c>
    </row>
    <row r="57" spans="1:3" x14ac:dyDescent="0.2">
      <c r="A57" s="54">
        <v>19085</v>
      </c>
      <c r="B57" s="55">
        <f>VLOOKUP(Table9[[#This Row],[Date]],'DB Details'!$A:$L,12)</f>
        <v>36.700000000000003</v>
      </c>
      <c r="C57" s="55">
        <f>Table9[[#This Row],[PMI]]-B56</f>
        <v>-3.2999999999999972</v>
      </c>
    </row>
    <row r="58" spans="1:3" x14ac:dyDescent="0.2">
      <c r="A58" s="54">
        <v>19115</v>
      </c>
      <c r="B58" s="55">
        <f>VLOOKUP(Table9[[#This Row],[Date]],'DB Details'!$A:$L,12)</f>
        <v>39.5</v>
      </c>
      <c r="C58" s="55">
        <f>Table9[[#This Row],[PMI]]-B57</f>
        <v>2.7999999999999972</v>
      </c>
    </row>
    <row r="59" spans="1:3" x14ac:dyDescent="0.2">
      <c r="A59" s="54">
        <v>19146</v>
      </c>
      <c r="B59" s="55">
        <f>VLOOKUP(Table9[[#This Row],[Date]],'DB Details'!$A:$L,12)</f>
        <v>43.3</v>
      </c>
      <c r="C59" s="55">
        <f>Table9[[#This Row],[PMI]]-B58</f>
        <v>3.7999999999999972</v>
      </c>
    </row>
    <row r="60" spans="1:3" x14ac:dyDescent="0.2">
      <c r="A60" s="54">
        <v>19176</v>
      </c>
      <c r="B60" s="55">
        <f>VLOOKUP(Table9[[#This Row],[Date]],'DB Details'!$A:$L,12)</f>
        <v>48.3</v>
      </c>
      <c r="C60" s="55">
        <f>Table9[[#This Row],[PMI]]-B59</f>
        <v>5</v>
      </c>
    </row>
    <row r="61" spans="1:3" x14ac:dyDescent="0.2">
      <c r="A61" s="54">
        <v>19207</v>
      </c>
      <c r="B61" s="55">
        <f>VLOOKUP(Table9[[#This Row],[Date]],'DB Details'!$A:$L,12)</f>
        <v>60.4</v>
      </c>
      <c r="C61" s="55">
        <f>Table9[[#This Row],[PMI]]-B60</f>
        <v>12.100000000000001</v>
      </c>
    </row>
    <row r="62" spans="1:3" x14ac:dyDescent="0.2">
      <c r="A62" s="54">
        <v>19238</v>
      </c>
      <c r="B62" s="55">
        <f>VLOOKUP(Table9[[#This Row],[Date]],'DB Details'!$A:$L,12)</f>
        <v>56.1</v>
      </c>
      <c r="C62" s="55">
        <f>Table9[[#This Row],[PMI]]-B61</f>
        <v>-4.2999999999999972</v>
      </c>
    </row>
    <row r="63" spans="1:3" x14ac:dyDescent="0.2">
      <c r="A63" s="54">
        <v>19268</v>
      </c>
      <c r="B63" s="55">
        <f>VLOOKUP(Table9[[#This Row],[Date]],'DB Details'!$A:$L,12)</f>
        <v>56.2</v>
      </c>
      <c r="C63" s="55">
        <f>Table9[[#This Row],[PMI]]-B62</f>
        <v>0.10000000000000142</v>
      </c>
    </row>
    <row r="64" spans="1:3" x14ac:dyDescent="0.2">
      <c r="A64" s="54">
        <v>19299</v>
      </c>
      <c r="B64" s="55">
        <f>VLOOKUP(Table9[[#This Row],[Date]],'DB Details'!$A:$L,12)</f>
        <v>56.8</v>
      </c>
      <c r="C64" s="55">
        <f>Table9[[#This Row],[PMI]]-B63</f>
        <v>0.59999999999999432</v>
      </c>
    </row>
    <row r="65" spans="1:3" x14ac:dyDescent="0.2">
      <c r="A65" s="54">
        <v>19329</v>
      </c>
      <c r="B65" s="55">
        <f>VLOOKUP(Table9[[#This Row],[Date]],'DB Details'!$A:$L,12)</f>
        <v>55.8</v>
      </c>
      <c r="C65" s="55">
        <f>Table9[[#This Row],[PMI]]-B64</f>
        <v>-1</v>
      </c>
    </row>
    <row r="66" spans="1:3" x14ac:dyDescent="0.2">
      <c r="A66" s="54">
        <v>19360</v>
      </c>
      <c r="B66" s="55">
        <f>VLOOKUP(Table9[[#This Row],[Date]],'DB Details'!$A:$L,12)</f>
        <v>59.4</v>
      </c>
      <c r="C66" s="55">
        <f>Table9[[#This Row],[PMI]]-B65</f>
        <v>3.6000000000000014</v>
      </c>
    </row>
    <row r="67" spans="1:3" x14ac:dyDescent="0.2">
      <c r="A67" s="54">
        <v>19391</v>
      </c>
      <c r="B67" s="55">
        <f>VLOOKUP(Table9[[#This Row],[Date]],'DB Details'!$A:$L,12)</f>
        <v>55.4</v>
      </c>
      <c r="C67" s="55">
        <f>Table9[[#This Row],[PMI]]-B66</f>
        <v>-4</v>
      </c>
    </row>
    <row r="68" spans="1:3" x14ac:dyDescent="0.2">
      <c r="A68" s="54">
        <v>19419</v>
      </c>
      <c r="B68" s="55">
        <f>VLOOKUP(Table9[[#This Row],[Date]],'DB Details'!$A:$L,12)</f>
        <v>50.5</v>
      </c>
      <c r="C68" s="55">
        <f>Table9[[#This Row],[PMI]]-B67</f>
        <v>-4.8999999999999986</v>
      </c>
    </row>
    <row r="69" spans="1:3" x14ac:dyDescent="0.2">
      <c r="A69" s="54">
        <v>19450</v>
      </c>
      <c r="B69" s="55">
        <f>VLOOKUP(Table9[[#This Row],[Date]],'DB Details'!$A:$L,12)</f>
        <v>51.1</v>
      </c>
      <c r="C69" s="55">
        <f>Table9[[#This Row],[PMI]]-B68</f>
        <v>0.60000000000000142</v>
      </c>
    </row>
    <row r="70" spans="1:3" x14ac:dyDescent="0.2">
      <c r="A70" s="54">
        <v>19480</v>
      </c>
      <c r="B70" s="55">
        <f>VLOOKUP(Table9[[#This Row],[Date]],'DB Details'!$A:$L,12)</f>
        <v>48.9</v>
      </c>
      <c r="C70" s="55">
        <f>Table9[[#This Row],[PMI]]-B69</f>
        <v>-2.2000000000000028</v>
      </c>
    </row>
    <row r="71" spans="1:3" x14ac:dyDescent="0.2">
      <c r="A71" s="54">
        <v>19511</v>
      </c>
      <c r="B71" s="55">
        <f>VLOOKUP(Table9[[#This Row],[Date]],'DB Details'!$A:$L,12)</f>
        <v>48.5</v>
      </c>
      <c r="C71" s="55">
        <f>Table9[[#This Row],[PMI]]-B70</f>
        <v>-0.39999999999999858</v>
      </c>
    </row>
    <row r="72" spans="1:3" x14ac:dyDescent="0.2">
      <c r="A72" s="54">
        <v>19541</v>
      </c>
      <c r="B72" s="55">
        <f>VLOOKUP(Table9[[#This Row],[Date]],'DB Details'!$A:$L,12)</f>
        <v>46.3</v>
      </c>
      <c r="C72" s="55">
        <f>Table9[[#This Row],[PMI]]-B71</f>
        <v>-2.2000000000000028</v>
      </c>
    </row>
    <row r="73" spans="1:3" x14ac:dyDescent="0.2">
      <c r="A73" s="54">
        <v>19572</v>
      </c>
      <c r="B73" s="55">
        <f>VLOOKUP(Table9[[#This Row],[Date]],'DB Details'!$A:$L,12)</f>
        <v>43.5</v>
      </c>
      <c r="C73" s="55">
        <f>Table9[[#This Row],[PMI]]-B72</f>
        <v>-2.7999999999999972</v>
      </c>
    </row>
    <row r="74" spans="1:3" x14ac:dyDescent="0.2">
      <c r="A74" s="54">
        <v>19603</v>
      </c>
      <c r="B74" s="55">
        <f>VLOOKUP(Table9[[#This Row],[Date]],'DB Details'!$A:$L,12)</f>
        <v>40.200000000000003</v>
      </c>
      <c r="C74" s="55">
        <f>Table9[[#This Row],[PMI]]-B73</f>
        <v>-3.2999999999999972</v>
      </c>
    </row>
    <row r="75" spans="1:3" x14ac:dyDescent="0.2">
      <c r="A75" s="54">
        <v>19633</v>
      </c>
      <c r="B75" s="55">
        <f>VLOOKUP(Table9[[#This Row],[Date]],'DB Details'!$A:$L,12)</f>
        <v>37.4</v>
      </c>
      <c r="C75" s="55">
        <f>Table9[[#This Row],[PMI]]-B74</f>
        <v>-2.8000000000000043</v>
      </c>
    </row>
    <row r="76" spans="1:3" x14ac:dyDescent="0.2">
      <c r="A76" s="54">
        <v>19664</v>
      </c>
      <c r="B76" s="55">
        <f>VLOOKUP(Table9[[#This Row],[Date]],'DB Details'!$A:$L,12)</f>
        <v>36.9</v>
      </c>
      <c r="C76" s="55">
        <f>Table9[[#This Row],[PMI]]-B75</f>
        <v>-0.5</v>
      </c>
    </row>
    <row r="77" spans="1:3" x14ac:dyDescent="0.2">
      <c r="A77" s="54">
        <v>19694</v>
      </c>
      <c r="B77" s="55">
        <f>VLOOKUP(Table9[[#This Row],[Date]],'DB Details'!$A:$L,12)</f>
        <v>35.6</v>
      </c>
      <c r="C77" s="55">
        <f>Table9[[#This Row],[PMI]]-B76</f>
        <v>-1.2999999999999972</v>
      </c>
    </row>
    <row r="78" spans="1:3" x14ac:dyDescent="0.2">
      <c r="A78" s="54">
        <v>19725</v>
      </c>
      <c r="B78" s="55">
        <f>VLOOKUP(Table9[[#This Row],[Date]],'DB Details'!$A:$L,12)</f>
        <v>37.4</v>
      </c>
      <c r="C78" s="55">
        <f>Table9[[#This Row],[PMI]]-B77</f>
        <v>1.7999999999999972</v>
      </c>
    </row>
    <row r="79" spans="1:3" x14ac:dyDescent="0.2">
      <c r="A79" s="54">
        <v>19756</v>
      </c>
      <c r="B79" s="55">
        <f>VLOOKUP(Table9[[#This Row],[Date]],'DB Details'!$A:$L,12)</f>
        <v>40.700000000000003</v>
      </c>
      <c r="C79" s="55">
        <f>Table9[[#This Row],[PMI]]-B78</f>
        <v>3.3000000000000043</v>
      </c>
    </row>
    <row r="80" spans="1:3" x14ac:dyDescent="0.2">
      <c r="A80" s="54">
        <v>19784</v>
      </c>
      <c r="B80" s="55">
        <f>VLOOKUP(Table9[[#This Row],[Date]],'DB Details'!$A:$L,12)</f>
        <v>44.7</v>
      </c>
      <c r="C80" s="55">
        <f>Table9[[#This Row],[PMI]]-B79</f>
        <v>4</v>
      </c>
    </row>
    <row r="81" spans="1:3" x14ac:dyDescent="0.2">
      <c r="A81" s="54">
        <v>19815</v>
      </c>
      <c r="B81" s="55">
        <f>VLOOKUP(Table9[[#This Row],[Date]],'DB Details'!$A:$L,12)</f>
        <v>47.7</v>
      </c>
      <c r="C81" s="55">
        <f>Table9[[#This Row],[PMI]]-B80</f>
        <v>3</v>
      </c>
    </row>
    <row r="82" spans="1:3" x14ac:dyDescent="0.2">
      <c r="A82" s="54">
        <v>19845</v>
      </c>
      <c r="B82" s="55">
        <f>VLOOKUP(Table9[[#This Row],[Date]],'DB Details'!$A:$L,12)</f>
        <v>50.1</v>
      </c>
      <c r="C82" s="55">
        <f>Table9[[#This Row],[PMI]]-B81</f>
        <v>2.3999999999999986</v>
      </c>
    </row>
    <row r="83" spans="1:3" x14ac:dyDescent="0.2">
      <c r="A83" s="54">
        <v>19876</v>
      </c>
      <c r="B83" s="55">
        <f>VLOOKUP(Table9[[#This Row],[Date]],'DB Details'!$A:$L,12)</f>
        <v>52.1</v>
      </c>
      <c r="C83" s="55">
        <f>Table9[[#This Row],[PMI]]-B82</f>
        <v>2</v>
      </c>
    </row>
    <row r="84" spans="1:3" x14ac:dyDescent="0.2">
      <c r="A84" s="54">
        <v>19906</v>
      </c>
      <c r="B84" s="55">
        <f>VLOOKUP(Table9[[#This Row],[Date]],'DB Details'!$A:$L,12)</f>
        <v>51.7</v>
      </c>
      <c r="C84" s="55">
        <f>Table9[[#This Row],[PMI]]-B83</f>
        <v>-0.39999999999999858</v>
      </c>
    </row>
    <row r="85" spans="1:3" x14ac:dyDescent="0.2">
      <c r="A85" s="54">
        <v>19937</v>
      </c>
      <c r="B85" s="55">
        <f>VLOOKUP(Table9[[#This Row],[Date]],'DB Details'!$A:$L,12)</f>
        <v>54.4</v>
      </c>
      <c r="C85" s="55">
        <f>Table9[[#This Row],[PMI]]-B84</f>
        <v>2.6999999999999957</v>
      </c>
    </row>
    <row r="86" spans="1:3" x14ac:dyDescent="0.2">
      <c r="A86" s="54">
        <v>19968</v>
      </c>
      <c r="B86" s="55">
        <f>VLOOKUP(Table9[[#This Row],[Date]],'DB Details'!$A:$L,12)</f>
        <v>53.5</v>
      </c>
      <c r="C86" s="55">
        <f>Table9[[#This Row],[PMI]]-B85</f>
        <v>-0.89999999999999858</v>
      </c>
    </row>
    <row r="87" spans="1:3" x14ac:dyDescent="0.2">
      <c r="A87" s="54">
        <v>19998</v>
      </c>
      <c r="B87" s="55">
        <f>VLOOKUP(Table9[[#This Row],[Date]],'DB Details'!$A:$L,12)</f>
        <v>58.2</v>
      </c>
      <c r="C87" s="55">
        <f>Table9[[#This Row],[PMI]]-B86</f>
        <v>4.7000000000000028</v>
      </c>
    </row>
    <row r="88" spans="1:3" x14ac:dyDescent="0.2">
      <c r="A88" s="54">
        <v>20029</v>
      </c>
      <c r="B88" s="55">
        <f>VLOOKUP(Table9[[#This Row],[Date]],'DB Details'!$A:$L,12)</f>
        <v>58.8</v>
      </c>
      <c r="C88" s="55">
        <f>Table9[[#This Row],[PMI]]-B87</f>
        <v>0.59999999999999432</v>
      </c>
    </row>
    <row r="89" spans="1:3" x14ac:dyDescent="0.2">
      <c r="A89" s="54">
        <v>20059</v>
      </c>
      <c r="B89" s="55">
        <f>VLOOKUP(Table9[[#This Row],[Date]],'DB Details'!$A:$L,12)</f>
        <v>63.8</v>
      </c>
      <c r="C89" s="55">
        <f>Table9[[#This Row],[PMI]]-B88</f>
        <v>5</v>
      </c>
    </row>
    <row r="90" spans="1:3" x14ac:dyDescent="0.2">
      <c r="A90" s="54">
        <v>20090</v>
      </c>
      <c r="B90" s="55">
        <f>VLOOKUP(Table9[[#This Row],[Date]],'DB Details'!$A:$L,12)</f>
        <v>63</v>
      </c>
      <c r="C90" s="55">
        <f>Table9[[#This Row],[PMI]]-B89</f>
        <v>-0.79999999999999716</v>
      </c>
    </row>
    <row r="91" spans="1:3" x14ac:dyDescent="0.2">
      <c r="A91" s="54">
        <v>20121</v>
      </c>
      <c r="B91" s="55">
        <f>VLOOKUP(Table9[[#This Row],[Date]],'DB Details'!$A:$L,12)</f>
        <v>67.8</v>
      </c>
      <c r="C91" s="55">
        <f>Table9[[#This Row],[PMI]]-B90</f>
        <v>4.7999999999999972</v>
      </c>
    </row>
    <row r="92" spans="1:3" x14ac:dyDescent="0.2">
      <c r="A92" s="54">
        <v>20149</v>
      </c>
      <c r="B92" s="55">
        <f>VLOOKUP(Table9[[#This Row],[Date]],'DB Details'!$A:$L,12)</f>
        <v>67.5</v>
      </c>
      <c r="C92" s="55">
        <f>Table9[[#This Row],[PMI]]-B91</f>
        <v>-0.29999999999999716</v>
      </c>
    </row>
    <row r="93" spans="1:3" x14ac:dyDescent="0.2">
      <c r="A93" s="54">
        <v>20180</v>
      </c>
      <c r="B93" s="55">
        <f>VLOOKUP(Table9[[#This Row],[Date]],'DB Details'!$A:$L,12)</f>
        <v>68.7</v>
      </c>
      <c r="C93" s="55">
        <f>Table9[[#This Row],[PMI]]-B92</f>
        <v>1.2000000000000028</v>
      </c>
    </row>
    <row r="94" spans="1:3" x14ac:dyDescent="0.2">
      <c r="A94" s="54">
        <v>20210</v>
      </c>
      <c r="B94" s="55">
        <f>VLOOKUP(Table9[[#This Row],[Date]],'DB Details'!$A:$L,12)</f>
        <v>69.5</v>
      </c>
      <c r="C94" s="55">
        <f>Table9[[#This Row],[PMI]]-B93</f>
        <v>0.79999999999999716</v>
      </c>
    </row>
    <row r="95" spans="1:3" x14ac:dyDescent="0.2">
      <c r="A95" s="54">
        <v>20241</v>
      </c>
      <c r="B95" s="55">
        <f>VLOOKUP(Table9[[#This Row],[Date]],'DB Details'!$A:$L,12)</f>
        <v>63.3</v>
      </c>
      <c r="C95" s="55">
        <f>Table9[[#This Row],[PMI]]-B94</f>
        <v>-6.2000000000000028</v>
      </c>
    </row>
    <row r="96" spans="1:3" x14ac:dyDescent="0.2">
      <c r="A96" s="54">
        <v>20271</v>
      </c>
      <c r="B96" s="55">
        <f>VLOOKUP(Table9[[#This Row],[Date]],'DB Details'!$A:$L,12)</f>
        <v>66.2</v>
      </c>
      <c r="C96" s="55">
        <f>Table9[[#This Row],[PMI]]-B95</f>
        <v>2.9000000000000057</v>
      </c>
    </row>
    <row r="97" spans="1:3" x14ac:dyDescent="0.2">
      <c r="A97" s="54">
        <v>20302</v>
      </c>
      <c r="B97" s="55">
        <f>VLOOKUP(Table9[[#This Row],[Date]],'DB Details'!$A:$L,12)</f>
        <v>64.8</v>
      </c>
      <c r="C97" s="55">
        <f>Table9[[#This Row],[PMI]]-B96</f>
        <v>-1.4000000000000057</v>
      </c>
    </row>
    <row r="98" spans="1:3" x14ac:dyDescent="0.2">
      <c r="A98" s="54">
        <v>20333</v>
      </c>
      <c r="B98" s="55">
        <f>VLOOKUP(Table9[[#This Row],[Date]],'DB Details'!$A:$L,12)</f>
        <v>62.4</v>
      </c>
      <c r="C98" s="55">
        <f>Table9[[#This Row],[PMI]]-B97</f>
        <v>-2.3999999999999986</v>
      </c>
    </row>
    <row r="99" spans="1:3" x14ac:dyDescent="0.2">
      <c r="A99" s="54">
        <v>20363</v>
      </c>
      <c r="B99" s="55">
        <f>VLOOKUP(Table9[[#This Row],[Date]],'DB Details'!$A:$L,12)</f>
        <v>63.7</v>
      </c>
      <c r="C99" s="55">
        <f>Table9[[#This Row],[PMI]]-B98</f>
        <v>1.3000000000000043</v>
      </c>
    </row>
    <row r="100" spans="1:3" x14ac:dyDescent="0.2">
      <c r="A100" s="54">
        <v>20394</v>
      </c>
      <c r="B100" s="55">
        <f>VLOOKUP(Table9[[#This Row],[Date]],'DB Details'!$A:$L,12)</f>
        <v>62</v>
      </c>
      <c r="C100" s="55">
        <f>Table9[[#This Row],[PMI]]-B99</f>
        <v>-1.7000000000000028</v>
      </c>
    </row>
    <row r="101" spans="1:3" x14ac:dyDescent="0.2">
      <c r="A101" s="54">
        <v>20424</v>
      </c>
      <c r="B101" s="55">
        <f>VLOOKUP(Table9[[#This Row],[Date]],'DB Details'!$A:$L,12)</f>
        <v>65.599999999999994</v>
      </c>
      <c r="C101" s="55">
        <f>Table9[[#This Row],[PMI]]-B100</f>
        <v>3.5999999999999943</v>
      </c>
    </row>
    <row r="102" spans="1:3" x14ac:dyDescent="0.2">
      <c r="A102" s="54">
        <v>20455</v>
      </c>
      <c r="B102" s="55">
        <f>VLOOKUP(Table9[[#This Row],[Date]],'DB Details'!$A:$L,12)</f>
        <v>60.2</v>
      </c>
      <c r="C102" s="55">
        <f>Table9[[#This Row],[PMI]]-B101</f>
        <v>-5.3999999999999915</v>
      </c>
    </row>
    <row r="103" spans="1:3" x14ac:dyDescent="0.2">
      <c r="A103" s="54">
        <v>20486</v>
      </c>
      <c r="B103" s="55">
        <f>VLOOKUP(Table9[[#This Row],[Date]],'DB Details'!$A:$L,12)</f>
        <v>58.2</v>
      </c>
      <c r="C103" s="55">
        <f>Table9[[#This Row],[PMI]]-B102</f>
        <v>-2</v>
      </c>
    </row>
    <row r="104" spans="1:3" x14ac:dyDescent="0.2">
      <c r="A104" s="54">
        <v>20515</v>
      </c>
      <c r="B104" s="55">
        <f>VLOOKUP(Table9[[#This Row],[Date]],'DB Details'!$A:$L,12)</f>
        <v>57.2</v>
      </c>
      <c r="C104" s="55">
        <f>Table9[[#This Row],[PMI]]-B103</f>
        <v>-1</v>
      </c>
    </row>
    <row r="105" spans="1:3" x14ac:dyDescent="0.2">
      <c r="A105" s="54">
        <v>20546</v>
      </c>
      <c r="B105" s="55">
        <f>VLOOKUP(Table9[[#This Row],[Date]],'DB Details'!$A:$L,12)</f>
        <v>55.9</v>
      </c>
      <c r="C105" s="55">
        <f>Table9[[#This Row],[PMI]]-B104</f>
        <v>-1.3000000000000043</v>
      </c>
    </row>
    <row r="106" spans="1:3" x14ac:dyDescent="0.2">
      <c r="A106" s="54">
        <v>20576</v>
      </c>
      <c r="B106" s="55">
        <f>VLOOKUP(Table9[[#This Row],[Date]],'DB Details'!$A:$L,12)</f>
        <v>51.2</v>
      </c>
      <c r="C106" s="55">
        <f>Table9[[#This Row],[PMI]]-B105</f>
        <v>-4.6999999999999957</v>
      </c>
    </row>
    <row r="107" spans="1:3" x14ac:dyDescent="0.2">
      <c r="A107" s="54">
        <v>20607</v>
      </c>
      <c r="B107" s="55">
        <f>VLOOKUP(Table9[[#This Row],[Date]],'DB Details'!$A:$L,12)</f>
        <v>47.7</v>
      </c>
      <c r="C107" s="55">
        <f>Table9[[#This Row],[PMI]]-B106</f>
        <v>-3.5</v>
      </c>
    </row>
    <row r="108" spans="1:3" x14ac:dyDescent="0.2">
      <c r="A108" s="54">
        <v>20637</v>
      </c>
      <c r="B108" s="55">
        <f>VLOOKUP(Table9[[#This Row],[Date]],'DB Details'!$A:$L,12)</f>
        <v>44.2</v>
      </c>
      <c r="C108" s="55">
        <f>Table9[[#This Row],[PMI]]-B107</f>
        <v>-3.5</v>
      </c>
    </row>
    <row r="109" spans="1:3" x14ac:dyDescent="0.2">
      <c r="A109" s="54">
        <v>20668</v>
      </c>
      <c r="B109" s="55">
        <f>VLOOKUP(Table9[[#This Row],[Date]],'DB Details'!$A:$L,12)</f>
        <v>51.5</v>
      </c>
      <c r="C109" s="55">
        <f>Table9[[#This Row],[PMI]]-B108</f>
        <v>7.2999999999999972</v>
      </c>
    </row>
    <row r="110" spans="1:3" x14ac:dyDescent="0.2">
      <c r="A110" s="54">
        <v>20699</v>
      </c>
      <c r="B110" s="55">
        <f>VLOOKUP(Table9[[#This Row],[Date]],'DB Details'!$A:$L,12)</f>
        <v>55.5</v>
      </c>
      <c r="C110" s="55">
        <f>Table9[[#This Row],[PMI]]-B109</f>
        <v>4</v>
      </c>
    </row>
    <row r="111" spans="1:3" x14ac:dyDescent="0.2">
      <c r="A111" s="54">
        <v>20729</v>
      </c>
      <c r="B111" s="55">
        <f>VLOOKUP(Table9[[#This Row],[Date]],'DB Details'!$A:$L,12)</f>
        <v>52.7</v>
      </c>
      <c r="C111" s="55">
        <f>Table9[[#This Row],[PMI]]-B110</f>
        <v>-2.7999999999999972</v>
      </c>
    </row>
    <row r="112" spans="1:3" x14ac:dyDescent="0.2">
      <c r="A112" s="54">
        <v>20760</v>
      </c>
      <c r="B112" s="55">
        <f>VLOOKUP(Table9[[#This Row],[Date]],'DB Details'!$A:$L,12)</f>
        <v>55</v>
      </c>
      <c r="C112" s="55">
        <f>Table9[[#This Row],[PMI]]-B111</f>
        <v>2.2999999999999972</v>
      </c>
    </row>
    <row r="113" spans="1:3" x14ac:dyDescent="0.2">
      <c r="A113" s="54">
        <v>20790</v>
      </c>
      <c r="B113" s="55">
        <f>VLOOKUP(Table9[[#This Row],[Date]],'DB Details'!$A:$L,12)</f>
        <v>52.7</v>
      </c>
      <c r="C113" s="55">
        <f>Table9[[#This Row],[PMI]]-B112</f>
        <v>-2.2999999999999972</v>
      </c>
    </row>
    <row r="114" spans="1:3" x14ac:dyDescent="0.2">
      <c r="A114" s="54">
        <v>20821</v>
      </c>
      <c r="B114" s="55">
        <f>VLOOKUP(Table9[[#This Row],[Date]],'DB Details'!$A:$L,12)</f>
        <v>53.6</v>
      </c>
      <c r="C114" s="55">
        <f>Table9[[#This Row],[PMI]]-B113</f>
        <v>0.89999999999999858</v>
      </c>
    </row>
    <row r="115" spans="1:3" x14ac:dyDescent="0.2">
      <c r="A115" s="54">
        <v>20852</v>
      </c>
      <c r="B115" s="55">
        <f>VLOOKUP(Table9[[#This Row],[Date]],'DB Details'!$A:$L,12)</f>
        <v>51</v>
      </c>
      <c r="C115" s="55">
        <f>Table9[[#This Row],[PMI]]-B114</f>
        <v>-2.6000000000000014</v>
      </c>
    </row>
    <row r="116" spans="1:3" x14ac:dyDescent="0.2">
      <c r="A116" s="54">
        <v>20880</v>
      </c>
      <c r="B116" s="55">
        <f>VLOOKUP(Table9[[#This Row],[Date]],'DB Details'!$A:$L,12)</f>
        <v>47.5</v>
      </c>
      <c r="C116" s="55">
        <f>Table9[[#This Row],[PMI]]-B115</f>
        <v>-3.5</v>
      </c>
    </row>
    <row r="117" spans="1:3" x14ac:dyDescent="0.2">
      <c r="A117" s="54">
        <v>20911</v>
      </c>
      <c r="B117" s="55">
        <f>VLOOKUP(Table9[[#This Row],[Date]],'DB Details'!$A:$L,12)</f>
        <v>43.1</v>
      </c>
      <c r="C117" s="55">
        <f>Table9[[#This Row],[PMI]]-B116</f>
        <v>-4.3999999999999986</v>
      </c>
    </row>
    <row r="118" spans="1:3" x14ac:dyDescent="0.2">
      <c r="A118" s="54">
        <v>20941</v>
      </c>
      <c r="B118" s="55">
        <f>VLOOKUP(Table9[[#This Row],[Date]],'DB Details'!$A:$L,12)</f>
        <v>43.4</v>
      </c>
      <c r="C118" s="55">
        <f>Table9[[#This Row],[PMI]]-B117</f>
        <v>0.29999999999999716</v>
      </c>
    </row>
    <row r="119" spans="1:3" x14ac:dyDescent="0.2">
      <c r="A119" s="54">
        <v>20972</v>
      </c>
      <c r="B119" s="55">
        <f>VLOOKUP(Table9[[#This Row],[Date]],'DB Details'!$A:$L,12)</f>
        <v>45.9</v>
      </c>
      <c r="C119" s="55">
        <f>Table9[[#This Row],[PMI]]-B118</f>
        <v>2.5</v>
      </c>
    </row>
    <row r="120" spans="1:3" x14ac:dyDescent="0.2">
      <c r="A120" s="54">
        <v>21002</v>
      </c>
      <c r="B120" s="55">
        <f>VLOOKUP(Table9[[#This Row],[Date]],'DB Details'!$A:$L,12)</f>
        <v>45.7</v>
      </c>
      <c r="C120" s="55">
        <f>Table9[[#This Row],[PMI]]-B119</f>
        <v>-0.19999999999999574</v>
      </c>
    </row>
    <row r="121" spans="1:3" x14ac:dyDescent="0.2">
      <c r="A121" s="54">
        <v>21033</v>
      </c>
      <c r="B121" s="55">
        <f>VLOOKUP(Table9[[#This Row],[Date]],'DB Details'!$A:$L,12)</f>
        <v>45.3</v>
      </c>
      <c r="C121" s="55">
        <f>Table9[[#This Row],[PMI]]-B120</f>
        <v>-0.40000000000000568</v>
      </c>
    </row>
    <row r="122" spans="1:3" x14ac:dyDescent="0.2">
      <c r="A122" s="54">
        <v>21064</v>
      </c>
      <c r="B122" s="55">
        <f>VLOOKUP(Table9[[#This Row],[Date]],'DB Details'!$A:$L,12)</f>
        <v>45.8</v>
      </c>
      <c r="C122" s="55">
        <f>Table9[[#This Row],[PMI]]-B121</f>
        <v>0.5</v>
      </c>
    </row>
    <row r="123" spans="1:3" x14ac:dyDescent="0.2">
      <c r="A123" s="54">
        <v>21094</v>
      </c>
      <c r="B123" s="55">
        <f>VLOOKUP(Table9[[#This Row],[Date]],'DB Details'!$A:$L,12)</f>
        <v>41.1</v>
      </c>
      <c r="C123" s="55">
        <f>Table9[[#This Row],[PMI]]-B122</f>
        <v>-4.6999999999999957</v>
      </c>
    </row>
    <row r="124" spans="1:3" x14ac:dyDescent="0.2">
      <c r="A124" s="54">
        <v>21125</v>
      </c>
      <c r="B124" s="55">
        <f>VLOOKUP(Table9[[#This Row],[Date]],'DB Details'!$A:$L,12)</f>
        <v>40.4</v>
      </c>
      <c r="C124" s="55">
        <f>Table9[[#This Row],[PMI]]-B123</f>
        <v>-0.70000000000000284</v>
      </c>
    </row>
    <row r="125" spans="1:3" x14ac:dyDescent="0.2">
      <c r="A125" s="54">
        <v>21155</v>
      </c>
      <c r="B125" s="55">
        <f>VLOOKUP(Table9[[#This Row],[Date]],'DB Details'!$A:$L,12)</f>
        <v>36.799999999999997</v>
      </c>
      <c r="C125" s="55">
        <f>Table9[[#This Row],[PMI]]-B124</f>
        <v>-3.6000000000000014</v>
      </c>
    </row>
    <row r="126" spans="1:3" x14ac:dyDescent="0.2">
      <c r="A126" s="54">
        <v>21186</v>
      </c>
      <c r="B126" s="55">
        <f>VLOOKUP(Table9[[#This Row],[Date]],'DB Details'!$A:$L,12)</f>
        <v>33.4</v>
      </c>
      <c r="C126" s="55">
        <f>Table9[[#This Row],[PMI]]-B125</f>
        <v>-3.3999999999999986</v>
      </c>
    </row>
    <row r="127" spans="1:3" x14ac:dyDescent="0.2">
      <c r="A127" s="54">
        <v>21217</v>
      </c>
      <c r="B127" s="55">
        <f>VLOOKUP(Table9[[#This Row],[Date]],'DB Details'!$A:$L,12)</f>
        <v>37.200000000000003</v>
      </c>
      <c r="C127" s="55">
        <f>Table9[[#This Row],[PMI]]-B126</f>
        <v>3.8000000000000043</v>
      </c>
    </row>
    <row r="128" spans="1:3" x14ac:dyDescent="0.2">
      <c r="A128" s="54">
        <v>21245</v>
      </c>
      <c r="B128" s="55">
        <f>VLOOKUP(Table9[[#This Row],[Date]],'DB Details'!$A:$L,12)</f>
        <v>39.799999999999997</v>
      </c>
      <c r="C128" s="55">
        <f>Table9[[#This Row],[PMI]]-B127</f>
        <v>2.5999999999999943</v>
      </c>
    </row>
    <row r="129" spans="1:3" x14ac:dyDescent="0.2">
      <c r="A129" s="54">
        <v>21276</v>
      </c>
      <c r="B129" s="55">
        <f>VLOOKUP(Table9[[#This Row],[Date]],'DB Details'!$A:$L,12)</f>
        <v>39.1</v>
      </c>
      <c r="C129" s="55">
        <f>Table9[[#This Row],[PMI]]-B128</f>
        <v>-0.69999999999999574</v>
      </c>
    </row>
    <row r="130" spans="1:3" x14ac:dyDescent="0.2">
      <c r="A130" s="54">
        <v>21306</v>
      </c>
      <c r="B130" s="55">
        <f>VLOOKUP(Table9[[#This Row],[Date]],'DB Details'!$A:$L,12)</f>
        <v>46.6</v>
      </c>
      <c r="C130" s="55">
        <f>Table9[[#This Row],[PMI]]-B129</f>
        <v>7.5</v>
      </c>
    </row>
    <row r="131" spans="1:3" x14ac:dyDescent="0.2">
      <c r="A131" s="54">
        <v>21337</v>
      </c>
      <c r="B131" s="55">
        <f>VLOOKUP(Table9[[#This Row],[Date]],'DB Details'!$A:$L,12)</f>
        <v>51.4</v>
      </c>
      <c r="C131" s="55">
        <f>Table9[[#This Row],[PMI]]-B130</f>
        <v>4.7999999999999972</v>
      </c>
    </row>
    <row r="132" spans="1:3" x14ac:dyDescent="0.2">
      <c r="A132" s="54">
        <v>21367</v>
      </c>
      <c r="B132" s="55">
        <f>VLOOKUP(Table9[[#This Row],[Date]],'DB Details'!$A:$L,12)</f>
        <v>54.7</v>
      </c>
      <c r="C132" s="55">
        <f>Table9[[#This Row],[PMI]]-B131</f>
        <v>3.3000000000000043</v>
      </c>
    </row>
    <row r="133" spans="1:3" x14ac:dyDescent="0.2">
      <c r="A133" s="54">
        <v>21398</v>
      </c>
      <c r="B133" s="55">
        <f>VLOOKUP(Table9[[#This Row],[Date]],'DB Details'!$A:$L,12)</f>
        <v>57.3</v>
      </c>
      <c r="C133" s="55">
        <f>Table9[[#This Row],[PMI]]-B132</f>
        <v>2.5999999999999943</v>
      </c>
    </row>
    <row r="134" spans="1:3" x14ac:dyDescent="0.2">
      <c r="A134" s="54">
        <v>21429</v>
      </c>
      <c r="B134" s="55">
        <f>VLOOKUP(Table9[[#This Row],[Date]],'DB Details'!$A:$L,12)</f>
        <v>59.8</v>
      </c>
      <c r="C134" s="55">
        <f>Table9[[#This Row],[PMI]]-B133</f>
        <v>2.5</v>
      </c>
    </row>
    <row r="135" spans="1:3" x14ac:dyDescent="0.2">
      <c r="A135" s="54">
        <v>21459</v>
      </c>
      <c r="B135" s="55">
        <f>VLOOKUP(Table9[[#This Row],[Date]],'DB Details'!$A:$L,12)</f>
        <v>62.3</v>
      </c>
      <c r="C135" s="55">
        <f>Table9[[#This Row],[PMI]]-B134</f>
        <v>2.5</v>
      </c>
    </row>
    <row r="136" spans="1:3" x14ac:dyDescent="0.2">
      <c r="A136" s="54">
        <v>21490</v>
      </c>
      <c r="B136" s="55">
        <f>VLOOKUP(Table9[[#This Row],[Date]],'DB Details'!$A:$L,12)</f>
        <v>62.7</v>
      </c>
      <c r="C136" s="55">
        <f>Table9[[#This Row],[PMI]]-B135</f>
        <v>0.40000000000000568</v>
      </c>
    </row>
    <row r="137" spans="1:3" x14ac:dyDescent="0.2">
      <c r="A137" s="54">
        <v>21520</v>
      </c>
      <c r="B137" s="55">
        <f>VLOOKUP(Table9[[#This Row],[Date]],'DB Details'!$A:$L,12)</f>
        <v>60.5</v>
      </c>
      <c r="C137" s="55">
        <f>Table9[[#This Row],[PMI]]-B136</f>
        <v>-2.2000000000000028</v>
      </c>
    </row>
    <row r="138" spans="1:3" x14ac:dyDescent="0.2">
      <c r="A138" s="54">
        <v>21551</v>
      </c>
      <c r="B138" s="55">
        <f>VLOOKUP(Table9[[#This Row],[Date]],'DB Details'!$A:$L,12)</f>
        <v>64.400000000000006</v>
      </c>
      <c r="C138" s="55">
        <f>Table9[[#This Row],[PMI]]-B137</f>
        <v>3.9000000000000057</v>
      </c>
    </row>
    <row r="139" spans="1:3" x14ac:dyDescent="0.2">
      <c r="A139" s="54">
        <v>21582</v>
      </c>
      <c r="B139" s="55">
        <f>VLOOKUP(Table9[[#This Row],[Date]],'DB Details'!$A:$L,12)</f>
        <v>66.900000000000006</v>
      </c>
      <c r="C139" s="55">
        <f>Table9[[#This Row],[PMI]]-B138</f>
        <v>2.5</v>
      </c>
    </row>
    <row r="140" spans="1:3" x14ac:dyDescent="0.2">
      <c r="A140" s="54">
        <v>21610</v>
      </c>
      <c r="B140" s="55">
        <f>VLOOKUP(Table9[[#This Row],[Date]],'DB Details'!$A:$L,12)</f>
        <v>67.099999999999994</v>
      </c>
      <c r="C140" s="55">
        <f>Table9[[#This Row],[PMI]]-B139</f>
        <v>0.19999999999998863</v>
      </c>
    </row>
    <row r="141" spans="1:3" x14ac:dyDescent="0.2">
      <c r="A141" s="54">
        <v>21641</v>
      </c>
      <c r="B141" s="55">
        <f>VLOOKUP(Table9[[#This Row],[Date]],'DB Details'!$A:$L,12)</f>
        <v>66.900000000000006</v>
      </c>
      <c r="C141" s="55">
        <f>Table9[[#This Row],[PMI]]-B140</f>
        <v>-0.19999999999998863</v>
      </c>
    </row>
    <row r="142" spans="1:3" x14ac:dyDescent="0.2">
      <c r="A142" s="54">
        <v>21671</v>
      </c>
      <c r="B142" s="55">
        <f>VLOOKUP(Table9[[#This Row],[Date]],'DB Details'!$A:$L,12)</f>
        <v>68.2</v>
      </c>
      <c r="C142" s="55">
        <f>Table9[[#This Row],[PMI]]-B141</f>
        <v>1.2999999999999972</v>
      </c>
    </row>
    <row r="143" spans="1:3" x14ac:dyDescent="0.2">
      <c r="A143" s="54">
        <v>21702</v>
      </c>
      <c r="B143" s="55">
        <f>VLOOKUP(Table9[[#This Row],[Date]],'DB Details'!$A:$L,12)</f>
        <v>64.400000000000006</v>
      </c>
      <c r="C143" s="55">
        <f>Table9[[#This Row],[PMI]]-B142</f>
        <v>-3.7999999999999972</v>
      </c>
    </row>
    <row r="144" spans="1:3" x14ac:dyDescent="0.2">
      <c r="A144" s="54">
        <v>21732</v>
      </c>
      <c r="B144" s="55">
        <f>VLOOKUP(Table9[[#This Row],[Date]],'DB Details'!$A:$L,12)</f>
        <v>61.5</v>
      </c>
      <c r="C144" s="55">
        <f>Table9[[#This Row],[PMI]]-B143</f>
        <v>-2.9000000000000057</v>
      </c>
    </row>
    <row r="145" spans="1:3" x14ac:dyDescent="0.2">
      <c r="A145" s="54">
        <v>21763</v>
      </c>
      <c r="B145" s="55">
        <f>VLOOKUP(Table9[[#This Row],[Date]],'DB Details'!$A:$L,12)</f>
        <v>55.1</v>
      </c>
      <c r="C145" s="55">
        <f>Table9[[#This Row],[PMI]]-B144</f>
        <v>-6.3999999999999986</v>
      </c>
    </row>
    <row r="146" spans="1:3" x14ac:dyDescent="0.2">
      <c r="A146" s="54">
        <v>21794</v>
      </c>
      <c r="B146" s="55">
        <f>VLOOKUP(Table9[[#This Row],[Date]],'DB Details'!$A:$L,12)</f>
        <v>48.3</v>
      </c>
      <c r="C146" s="55">
        <f>Table9[[#This Row],[PMI]]-B145</f>
        <v>-6.8000000000000043</v>
      </c>
    </row>
    <row r="147" spans="1:3" x14ac:dyDescent="0.2">
      <c r="A147" s="54">
        <v>21824</v>
      </c>
      <c r="B147" s="55">
        <f>VLOOKUP(Table9[[#This Row],[Date]],'DB Details'!$A:$L,12)</f>
        <v>49.7</v>
      </c>
      <c r="C147" s="55">
        <f>Table9[[#This Row],[PMI]]-B146</f>
        <v>1.4000000000000057</v>
      </c>
    </row>
    <row r="148" spans="1:3" x14ac:dyDescent="0.2">
      <c r="A148" s="54">
        <v>21855</v>
      </c>
      <c r="B148" s="55">
        <f>VLOOKUP(Table9[[#This Row],[Date]],'DB Details'!$A:$L,12)</f>
        <v>50.6</v>
      </c>
      <c r="C148" s="55">
        <f>Table9[[#This Row],[PMI]]-B147</f>
        <v>0.89999999999999858</v>
      </c>
    </row>
    <row r="149" spans="1:3" x14ac:dyDescent="0.2">
      <c r="A149" s="54">
        <v>21885</v>
      </c>
      <c r="B149" s="55">
        <f>VLOOKUP(Table9[[#This Row],[Date]],'DB Details'!$A:$L,12)</f>
        <v>58.2</v>
      </c>
      <c r="C149" s="55">
        <f>Table9[[#This Row],[PMI]]-B148</f>
        <v>7.6000000000000014</v>
      </c>
    </row>
    <row r="150" spans="1:3" x14ac:dyDescent="0.2">
      <c r="A150" s="54">
        <v>21916</v>
      </c>
      <c r="B150" s="55">
        <f>VLOOKUP(Table9[[#This Row],[Date]],'DB Details'!$A:$L,12)</f>
        <v>61.5</v>
      </c>
      <c r="C150" s="55">
        <f>Table9[[#This Row],[PMI]]-B149</f>
        <v>3.2999999999999972</v>
      </c>
    </row>
    <row r="151" spans="1:3" x14ac:dyDescent="0.2">
      <c r="A151" s="54">
        <v>21947</v>
      </c>
      <c r="B151" s="55">
        <f>VLOOKUP(Table9[[#This Row],[Date]],'DB Details'!$A:$L,12)</f>
        <v>52.3</v>
      </c>
      <c r="C151" s="55">
        <f>Table9[[#This Row],[PMI]]-B150</f>
        <v>-9.2000000000000028</v>
      </c>
    </row>
    <row r="152" spans="1:3" x14ac:dyDescent="0.2">
      <c r="A152" s="54">
        <v>21976</v>
      </c>
      <c r="B152" s="55">
        <f>VLOOKUP(Table9[[#This Row],[Date]],'DB Details'!$A:$L,12)</f>
        <v>47.8</v>
      </c>
      <c r="C152" s="55">
        <f>Table9[[#This Row],[PMI]]-B151</f>
        <v>-4.5</v>
      </c>
    </row>
    <row r="153" spans="1:3" x14ac:dyDescent="0.2">
      <c r="A153" s="54">
        <v>22007</v>
      </c>
      <c r="B153" s="55">
        <f>VLOOKUP(Table9[[#This Row],[Date]],'DB Details'!$A:$L,12)</f>
        <v>45.3</v>
      </c>
      <c r="C153" s="55">
        <f>Table9[[#This Row],[PMI]]-B152</f>
        <v>-2.5</v>
      </c>
    </row>
    <row r="154" spans="1:3" x14ac:dyDescent="0.2">
      <c r="A154" s="54">
        <v>22037</v>
      </c>
      <c r="B154" s="55">
        <f>VLOOKUP(Table9[[#This Row],[Date]],'DB Details'!$A:$L,12)</f>
        <v>42.6</v>
      </c>
      <c r="C154" s="55">
        <f>Table9[[#This Row],[PMI]]-B153</f>
        <v>-2.6999999999999957</v>
      </c>
    </row>
    <row r="155" spans="1:3" x14ac:dyDescent="0.2">
      <c r="A155" s="54">
        <v>22068</v>
      </c>
      <c r="B155" s="55">
        <f>VLOOKUP(Table9[[#This Row],[Date]],'DB Details'!$A:$L,12)</f>
        <v>44.4</v>
      </c>
      <c r="C155" s="55">
        <f>Table9[[#This Row],[PMI]]-B154</f>
        <v>1.7999999999999972</v>
      </c>
    </row>
    <row r="156" spans="1:3" x14ac:dyDescent="0.2">
      <c r="A156" s="54">
        <v>22098</v>
      </c>
      <c r="B156" s="55">
        <f>VLOOKUP(Table9[[#This Row],[Date]],'DB Details'!$A:$L,12)</f>
        <v>43.7</v>
      </c>
      <c r="C156" s="55">
        <f>Table9[[#This Row],[PMI]]-B155</f>
        <v>-0.69999999999999574</v>
      </c>
    </row>
    <row r="157" spans="1:3" x14ac:dyDescent="0.2">
      <c r="A157" s="54">
        <v>22129</v>
      </c>
      <c r="B157" s="55">
        <f>VLOOKUP(Table9[[#This Row],[Date]],'DB Details'!$A:$L,12)</f>
        <v>47.6</v>
      </c>
      <c r="C157" s="55">
        <f>Table9[[#This Row],[PMI]]-B156</f>
        <v>3.8999999999999986</v>
      </c>
    </row>
    <row r="158" spans="1:3" x14ac:dyDescent="0.2">
      <c r="A158" s="54">
        <v>22160</v>
      </c>
      <c r="B158" s="55">
        <f>VLOOKUP(Table9[[#This Row],[Date]],'DB Details'!$A:$L,12)</f>
        <v>45.4</v>
      </c>
      <c r="C158" s="55">
        <f>Table9[[#This Row],[PMI]]-B157</f>
        <v>-2.2000000000000028</v>
      </c>
    </row>
    <row r="159" spans="1:3" x14ac:dyDescent="0.2">
      <c r="A159" s="54">
        <v>22190</v>
      </c>
      <c r="B159" s="55">
        <f>VLOOKUP(Table9[[#This Row],[Date]],'DB Details'!$A:$L,12)</f>
        <v>46</v>
      </c>
      <c r="C159" s="55">
        <f>Table9[[#This Row],[PMI]]-B158</f>
        <v>0.60000000000000142</v>
      </c>
    </row>
    <row r="160" spans="1:3" x14ac:dyDescent="0.2">
      <c r="A160" s="54">
        <v>22221</v>
      </c>
      <c r="B160" s="55">
        <f>VLOOKUP(Table9[[#This Row],[Date]],'DB Details'!$A:$L,12)</f>
        <v>44.3</v>
      </c>
      <c r="C160" s="55">
        <f>Table9[[#This Row],[PMI]]-B159</f>
        <v>-1.7000000000000028</v>
      </c>
    </row>
    <row r="161" spans="1:3" x14ac:dyDescent="0.2">
      <c r="A161" s="54">
        <v>22251</v>
      </c>
      <c r="B161" s="55">
        <f>VLOOKUP(Table9[[#This Row],[Date]],'DB Details'!$A:$L,12)</f>
        <v>44.3</v>
      </c>
      <c r="C161" s="55">
        <f>Table9[[#This Row],[PMI]]-B160</f>
        <v>0</v>
      </c>
    </row>
    <row r="162" spans="1:3" x14ac:dyDescent="0.2">
      <c r="A162" s="54">
        <v>22282</v>
      </c>
      <c r="B162" s="55">
        <f>VLOOKUP(Table9[[#This Row],[Date]],'DB Details'!$A:$L,12)</f>
        <v>43.9</v>
      </c>
      <c r="C162" s="55">
        <f>Table9[[#This Row],[PMI]]-B161</f>
        <v>-0.39999999999999858</v>
      </c>
    </row>
    <row r="163" spans="1:3" x14ac:dyDescent="0.2">
      <c r="A163" s="54">
        <v>22313</v>
      </c>
      <c r="B163" s="55">
        <f>VLOOKUP(Table9[[#This Row],[Date]],'DB Details'!$A:$L,12)</f>
        <v>43.6</v>
      </c>
      <c r="C163" s="55">
        <f>Table9[[#This Row],[PMI]]-B162</f>
        <v>-0.29999999999999716</v>
      </c>
    </row>
    <row r="164" spans="1:3" x14ac:dyDescent="0.2">
      <c r="A164" s="54">
        <v>22341</v>
      </c>
      <c r="B164" s="55">
        <f>VLOOKUP(Table9[[#This Row],[Date]],'DB Details'!$A:$L,12)</f>
        <v>49.1</v>
      </c>
      <c r="C164" s="55">
        <f>Table9[[#This Row],[PMI]]-B163</f>
        <v>5.5</v>
      </c>
    </row>
    <row r="165" spans="1:3" x14ac:dyDescent="0.2">
      <c r="A165" s="54">
        <v>22372</v>
      </c>
      <c r="B165" s="55">
        <f>VLOOKUP(Table9[[#This Row],[Date]],'DB Details'!$A:$L,12)</f>
        <v>57.6</v>
      </c>
      <c r="C165" s="55">
        <f>Table9[[#This Row],[PMI]]-B164</f>
        <v>8.5</v>
      </c>
    </row>
    <row r="166" spans="1:3" x14ac:dyDescent="0.2">
      <c r="A166" s="54">
        <v>22402</v>
      </c>
      <c r="B166" s="55">
        <f>VLOOKUP(Table9[[#This Row],[Date]],'DB Details'!$A:$L,12)</f>
        <v>58.9</v>
      </c>
      <c r="C166" s="55">
        <f>Table9[[#This Row],[PMI]]-B165</f>
        <v>1.2999999999999972</v>
      </c>
    </row>
    <row r="167" spans="1:3" x14ac:dyDescent="0.2">
      <c r="A167" s="54">
        <v>22433</v>
      </c>
      <c r="B167" s="55">
        <f>VLOOKUP(Table9[[#This Row],[Date]],'DB Details'!$A:$L,12)</f>
        <v>58.1</v>
      </c>
      <c r="C167" s="55">
        <f>Table9[[#This Row],[PMI]]-B166</f>
        <v>-0.79999999999999716</v>
      </c>
    </row>
    <row r="168" spans="1:3" x14ac:dyDescent="0.2">
      <c r="A168" s="54">
        <v>22463</v>
      </c>
      <c r="B168" s="55">
        <f>VLOOKUP(Table9[[#This Row],[Date]],'DB Details'!$A:$L,12)</f>
        <v>58.2</v>
      </c>
      <c r="C168" s="55">
        <f>Table9[[#This Row],[PMI]]-B167</f>
        <v>0.10000000000000142</v>
      </c>
    </row>
    <row r="169" spans="1:3" x14ac:dyDescent="0.2">
      <c r="A169" s="54">
        <v>22494</v>
      </c>
      <c r="B169" s="55">
        <f>VLOOKUP(Table9[[#This Row],[Date]],'DB Details'!$A:$L,12)</f>
        <v>60.7</v>
      </c>
      <c r="C169" s="55">
        <f>Table9[[#This Row],[PMI]]-B168</f>
        <v>2.5</v>
      </c>
    </row>
    <row r="170" spans="1:3" x14ac:dyDescent="0.2">
      <c r="A170" s="54">
        <v>22525</v>
      </c>
      <c r="B170" s="55">
        <f>VLOOKUP(Table9[[#This Row],[Date]],'DB Details'!$A:$L,12)</f>
        <v>63</v>
      </c>
      <c r="C170" s="55">
        <f>Table9[[#This Row],[PMI]]-B169</f>
        <v>2.2999999999999972</v>
      </c>
    </row>
    <row r="171" spans="1:3" x14ac:dyDescent="0.2">
      <c r="A171" s="54">
        <v>22555</v>
      </c>
      <c r="B171" s="55">
        <f>VLOOKUP(Table9[[#This Row],[Date]],'DB Details'!$A:$L,12)</f>
        <v>62.2</v>
      </c>
      <c r="C171" s="55">
        <f>Table9[[#This Row],[PMI]]-B170</f>
        <v>-0.79999999999999716</v>
      </c>
    </row>
    <row r="172" spans="1:3" x14ac:dyDescent="0.2">
      <c r="A172" s="54">
        <v>22586</v>
      </c>
      <c r="B172" s="55">
        <f>VLOOKUP(Table9[[#This Row],[Date]],'DB Details'!$A:$L,12)</f>
        <v>59</v>
      </c>
      <c r="C172" s="55">
        <f>Table9[[#This Row],[PMI]]-B171</f>
        <v>-3.2000000000000028</v>
      </c>
    </row>
    <row r="173" spans="1:3" x14ac:dyDescent="0.2">
      <c r="A173" s="54">
        <v>22616</v>
      </c>
      <c r="B173" s="55">
        <f>VLOOKUP(Table9[[#This Row],[Date]],'DB Details'!$A:$L,12)</f>
        <v>64.2</v>
      </c>
      <c r="C173" s="55">
        <f>Table9[[#This Row],[PMI]]-B172</f>
        <v>5.2000000000000028</v>
      </c>
    </row>
    <row r="174" spans="1:3" x14ac:dyDescent="0.2">
      <c r="A174" s="54">
        <v>22647</v>
      </c>
      <c r="B174" s="55">
        <f>VLOOKUP(Table9[[#This Row],[Date]],'DB Details'!$A:$L,12)</f>
        <v>60.9</v>
      </c>
      <c r="C174" s="55">
        <f>Table9[[#This Row],[PMI]]-B173</f>
        <v>-3.3000000000000043</v>
      </c>
    </row>
    <row r="175" spans="1:3" x14ac:dyDescent="0.2">
      <c r="A175" s="54">
        <v>22678</v>
      </c>
      <c r="B175" s="55">
        <f>VLOOKUP(Table9[[#This Row],[Date]],'DB Details'!$A:$L,12)</f>
        <v>61.1</v>
      </c>
      <c r="C175" s="55">
        <f>Table9[[#This Row],[PMI]]-B174</f>
        <v>0.20000000000000284</v>
      </c>
    </row>
    <row r="176" spans="1:3" x14ac:dyDescent="0.2">
      <c r="A176" s="54">
        <v>22706</v>
      </c>
      <c r="B176" s="55">
        <f>VLOOKUP(Table9[[#This Row],[Date]],'DB Details'!$A:$L,12)</f>
        <v>60.6</v>
      </c>
      <c r="C176" s="55">
        <f>Table9[[#This Row],[PMI]]-B175</f>
        <v>-0.5</v>
      </c>
    </row>
    <row r="177" spans="1:3" x14ac:dyDescent="0.2">
      <c r="A177" s="54">
        <v>22737</v>
      </c>
      <c r="B177" s="55">
        <f>VLOOKUP(Table9[[#This Row],[Date]],'DB Details'!$A:$L,12)</f>
        <v>55.1</v>
      </c>
      <c r="C177" s="55">
        <f>Table9[[#This Row],[PMI]]-B176</f>
        <v>-5.5</v>
      </c>
    </row>
    <row r="178" spans="1:3" x14ac:dyDescent="0.2">
      <c r="A178" s="54">
        <v>22767</v>
      </c>
      <c r="B178" s="55">
        <f>VLOOKUP(Table9[[#This Row],[Date]],'DB Details'!$A:$L,12)</f>
        <v>52.2</v>
      </c>
      <c r="C178" s="55">
        <f>Table9[[#This Row],[PMI]]-B177</f>
        <v>-2.8999999999999986</v>
      </c>
    </row>
    <row r="179" spans="1:3" x14ac:dyDescent="0.2">
      <c r="A179" s="54">
        <v>22798</v>
      </c>
      <c r="B179" s="55">
        <f>VLOOKUP(Table9[[#This Row],[Date]],'DB Details'!$A:$L,12)</f>
        <v>50.8</v>
      </c>
      <c r="C179" s="55">
        <f>Table9[[#This Row],[PMI]]-B178</f>
        <v>-1.4000000000000057</v>
      </c>
    </row>
    <row r="180" spans="1:3" x14ac:dyDescent="0.2">
      <c r="A180" s="54">
        <v>22828</v>
      </c>
      <c r="B180" s="55">
        <f>VLOOKUP(Table9[[#This Row],[Date]],'DB Details'!$A:$L,12)</f>
        <v>51</v>
      </c>
      <c r="C180" s="55">
        <f>Table9[[#This Row],[PMI]]-B179</f>
        <v>0.20000000000000284</v>
      </c>
    </row>
    <row r="181" spans="1:3" x14ac:dyDescent="0.2">
      <c r="A181" s="54">
        <v>22859</v>
      </c>
      <c r="B181" s="55">
        <f>VLOOKUP(Table9[[#This Row],[Date]],'DB Details'!$A:$L,12)</f>
        <v>49.5</v>
      </c>
      <c r="C181" s="55">
        <f>Table9[[#This Row],[PMI]]-B180</f>
        <v>-1.5</v>
      </c>
    </row>
    <row r="182" spans="1:3" x14ac:dyDescent="0.2">
      <c r="A182" s="54">
        <v>22890</v>
      </c>
      <c r="B182" s="55">
        <f>VLOOKUP(Table9[[#This Row],[Date]],'DB Details'!$A:$L,12)</f>
        <v>50</v>
      </c>
      <c r="C182" s="55">
        <f>Table9[[#This Row],[PMI]]-B181</f>
        <v>0.5</v>
      </c>
    </row>
    <row r="183" spans="1:3" x14ac:dyDescent="0.2">
      <c r="A183" s="54">
        <v>22920</v>
      </c>
      <c r="B183" s="55">
        <f>VLOOKUP(Table9[[#This Row],[Date]],'DB Details'!$A:$L,12)</f>
        <v>51.2</v>
      </c>
      <c r="C183" s="55">
        <f>Table9[[#This Row],[PMI]]-B182</f>
        <v>1.2000000000000028</v>
      </c>
    </row>
    <row r="184" spans="1:3" x14ac:dyDescent="0.2">
      <c r="A184" s="54">
        <v>22951</v>
      </c>
      <c r="B184" s="55">
        <f>VLOOKUP(Table9[[#This Row],[Date]],'DB Details'!$A:$L,12)</f>
        <v>53.8</v>
      </c>
      <c r="C184" s="55">
        <f>Table9[[#This Row],[PMI]]-B183</f>
        <v>2.5999999999999943</v>
      </c>
    </row>
    <row r="185" spans="1:3" x14ac:dyDescent="0.2">
      <c r="A185" s="54">
        <v>22981</v>
      </c>
      <c r="B185" s="55">
        <f>VLOOKUP(Table9[[#This Row],[Date]],'DB Details'!$A:$L,12)</f>
        <v>57.2</v>
      </c>
      <c r="C185" s="55">
        <f>Table9[[#This Row],[PMI]]-B184</f>
        <v>3.4000000000000057</v>
      </c>
    </row>
    <row r="186" spans="1:3" x14ac:dyDescent="0.2">
      <c r="A186" s="54">
        <v>23012</v>
      </c>
      <c r="B186" s="55">
        <f>VLOOKUP(Table9[[#This Row],[Date]],'DB Details'!$A:$L,12)</f>
        <v>55.2</v>
      </c>
      <c r="C186" s="55">
        <f>Table9[[#This Row],[PMI]]-B185</f>
        <v>-2</v>
      </c>
    </row>
    <row r="187" spans="1:3" x14ac:dyDescent="0.2">
      <c r="A187" s="54">
        <v>23043</v>
      </c>
      <c r="B187" s="55">
        <f>VLOOKUP(Table9[[#This Row],[Date]],'DB Details'!$A:$L,12)</f>
        <v>55.1</v>
      </c>
      <c r="C187" s="55">
        <f>Table9[[#This Row],[PMI]]-B186</f>
        <v>-0.10000000000000142</v>
      </c>
    </row>
    <row r="188" spans="1:3" x14ac:dyDescent="0.2">
      <c r="A188" s="54">
        <v>23071</v>
      </c>
      <c r="B188" s="55">
        <f>VLOOKUP(Table9[[#This Row],[Date]],'DB Details'!$A:$L,12)</f>
        <v>54.7</v>
      </c>
      <c r="C188" s="55">
        <f>Table9[[#This Row],[PMI]]-B187</f>
        <v>-0.39999999999999858</v>
      </c>
    </row>
    <row r="189" spans="1:3" x14ac:dyDescent="0.2">
      <c r="A189" s="54">
        <v>23102</v>
      </c>
      <c r="B189" s="55">
        <f>VLOOKUP(Table9[[#This Row],[Date]],'DB Details'!$A:$L,12)</f>
        <v>57.6</v>
      </c>
      <c r="C189" s="55">
        <f>Table9[[#This Row],[PMI]]-B188</f>
        <v>2.8999999999999986</v>
      </c>
    </row>
    <row r="190" spans="1:3" x14ac:dyDescent="0.2">
      <c r="A190" s="54">
        <v>23132</v>
      </c>
      <c r="B190" s="55">
        <f>VLOOKUP(Table9[[#This Row],[Date]],'DB Details'!$A:$L,12)</f>
        <v>59.8</v>
      </c>
      <c r="C190" s="55">
        <f>Table9[[#This Row],[PMI]]-B189</f>
        <v>2.1999999999999957</v>
      </c>
    </row>
    <row r="191" spans="1:3" x14ac:dyDescent="0.2">
      <c r="A191" s="54">
        <v>23163</v>
      </c>
      <c r="B191" s="55">
        <f>VLOOKUP(Table9[[#This Row],[Date]],'DB Details'!$A:$L,12)</f>
        <v>58.2</v>
      </c>
      <c r="C191" s="55">
        <f>Table9[[#This Row],[PMI]]-B190</f>
        <v>-1.5999999999999943</v>
      </c>
    </row>
    <row r="192" spans="1:3" x14ac:dyDescent="0.2">
      <c r="A192" s="54">
        <v>23193</v>
      </c>
      <c r="B192" s="55">
        <f>VLOOKUP(Table9[[#This Row],[Date]],'DB Details'!$A:$L,12)</f>
        <v>55.5</v>
      </c>
      <c r="C192" s="55">
        <f>Table9[[#This Row],[PMI]]-B191</f>
        <v>-2.7000000000000028</v>
      </c>
    </row>
    <row r="193" spans="1:3" x14ac:dyDescent="0.2">
      <c r="A193" s="54">
        <v>23224</v>
      </c>
      <c r="B193" s="55">
        <f>VLOOKUP(Table9[[#This Row],[Date]],'DB Details'!$A:$L,12)</f>
        <v>55.1</v>
      </c>
      <c r="C193" s="55">
        <f>Table9[[#This Row],[PMI]]-B192</f>
        <v>-0.39999999999999858</v>
      </c>
    </row>
    <row r="194" spans="1:3" x14ac:dyDescent="0.2">
      <c r="A194" s="54">
        <v>23255</v>
      </c>
      <c r="B194" s="55">
        <f>VLOOKUP(Table9[[#This Row],[Date]],'DB Details'!$A:$L,12)</f>
        <v>56.9</v>
      </c>
      <c r="C194" s="55">
        <f>Table9[[#This Row],[PMI]]-B193</f>
        <v>1.7999999999999972</v>
      </c>
    </row>
    <row r="195" spans="1:3" x14ac:dyDescent="0.2">
      <c r="A195" s="54">
        <v>23285</v>
      </c>
      <c r="B195" s="55">
        <f>VLOOKUP(Table9[[#This Row],[Date]],'DB Details'!$A:$L,12)</f>
        <v>57.7</v>
      </c>
      <c r="C195" s="55">
        <f>Table9[[#This Row],[PMI]]-B194</f>
        <v>0.80000000000000426</v>
      </c>
    </row>
    <row r="196" spans="1:3" x14ac:dyDescent="0.2">
      <c r="A196" s="54">
        <v>23316</v>
      </c>
      <c r="B196" s="55">
        <f>VLOOKUP(Table9[[#This Row],[Date]],'DB Details'!$A:$L,12)</f>
        <v>57.5</v>
      </c>
      <c r="C196" s="55">
        <f>Table9[[#This Row],[PMI]]-B195</f>
        <v>-0.20000000000000284</v>
      </c>
    </row>
    <row r="197" spans="1:3" x14ac:dyDescent="0.2">
      <c r="A197" s="54">
        <v>23346</v>
      </c>
      <c r="B197" s="55">
        <f>VLOOKUP(Table9[[#This Row],[Date]],'DB Details'!$A:$L,12)</f>
        <v>54</v>
      </c>
      <c r="C197" s="55">
        <f>Table9[[#This Row],[PMI]]-B196</f>
        <v>-3.5</v>
      </c>
    </row>
    <row r="198" spans="1:3" x14ac:dyDescent="0.2">
      <c r="A198" s="54">
        <v>23377</v>
      </c>
      <c r="B198" s="55">
        <f>VLOOKUP(Table9[[#This Row],[Date]],'DB Details'!$A:$L,12)</f>
        <v>57.1</v>
      </c>
      <c r="C198" s="55">
        <f>Table9[[#This Row],[PMI]]-B197</f>
        <v>3.1000000000000014</v>
      </c>
    </row>
    <row r="199" spans="1:3" x14ac:dyDescent="0.2">
      <c r="A199" s="54">
        <v>23408</v>
      </c>
      <c r="B199" s="55">
        <f>VLOOKUP(Table9[[#This Row],[Date]],'DB Details'!$A:$L,12)</f>
        <v>57.9</v>
      </c>
      <c r="C199" s="55">
        <f>Table9[[#This Row],[PMI]]-B198</f>
        <v>0.79999999999999716</v>
      </c>
    </row>
    <row r="200" spans="1:3" x14ac:dyDescent="0.2">
      <c r="A200" s="54">
        <v>23437</v>
      </c>
      <c r="B200" s="55">
        <f>VLOOKUP(Table9[[#This Row],[Date]],'DB Details'!$A:$L,12)</f>
        <v>60.2</v>
      </c>
      <c r="C200" s="55">
        <f>Table9[[#This Row],[PMI]]-B199</f>
        <v>2.3000000000000043</v>
      </c>
    </row>
    <row r="201" spans="1:3" x14ac:dyDescent="0.2">
      <c r="A201" s="54">
        <v>23468</v>
      </c>
      <c r="B201" s="55">
        <f>VLOOKUP(Table9[[#This Row],[Date]],'DB Details'!$A:$L,12)</f>
        <v>59.2</v>
      </c>
      <c r="C201" s="55">
        <f>Table9[[#This Row],[PMI]]-B200</f>
        <v>-1</v>
      </c>
    </row>
    <row r="202" spans="1:3" x14ac:dyDescent="0.2">
      <c r="A202" s="54">
        <v>23498</v>
      </c>
      <c r="B202" s="55">
        <f>VLOOKUP(Table9[[#This Row],[Date]],'DB Details'!$A:$L,12)</f>
        <v>58.7</v>
      </c>
      <c r="C202" s="55">
        <f>Table9[[#This Row],[PMI]]-B201</f>
        <v>-0.5</v>
      </c>
    </row>
    <row r="203" spans="1:3" x14ac:dyDescent="0.2">
      <c r="A203" s="54">
        <v>23529</v>
      </c>
      <c r="B203" s="55">
        <f>VLOOKUP(Table9[[#This Row],[Date]],'DB Details'!$A:$L,12)</f>
        <v>60.1</v>
      </c>
      <c r="C203" s="55">
        <f>Table9[[#This Row],[PMI]]-B202</f>
        <v>1.3999999999999986</v>
      </c>
    </row>
    <row r="204" spans="1:3" x14ac:dyDescent="0.2">
      <c r="A204" s="54">
        <v>23559</v>
      </c>
      <c r="B204" s="55">
        <f>VLOOKUP(Table9[[#This Row],[Date]],'DB Details'!$A:$L,12)</f>
        <v>62.9</v>
      </c>
      <c r="C204" s="55">
        <f>Table9[[#This Row],[PMI]]-B203</f>
        <v>2.7999999999999972</v>
      </c>
    </row>
    <row r="205" spans="1:3" x14ac:dyDescent="0.2">
      <c r="A205" s="54">
        <v>23590</v>
      </c>
      <c r="B205" s="55">
        <f>VLOOKUP(Table9[[#This Row],[Date]],'DB Details'!$A:$L,12)</f>
        <v>63.3</v>
      </c>
      <c r="C205" s="55">
        <f>Table9[[#This Row],[PMI]]-B204</f>
        <v>0.39999999999999858</v>
      </c>
    </row>
    <row r="206" spans="1:3" x14ac:dyDescent="0.2">
      <c r="A206" s="54">
        <v>23621</v>
      </c>
      <c r="B206" s="55">
        <f>VLOOKUP(Table9[[#This Row],[Date]],'DB Details'!$A:$L,12)</f>
        <v>63.3</v>
      </c>
      <c r="C206" s="55">
        <f>Table9[[#This Row],[PMI]]-B205</f>
        <v>0</v>
      </c>
    </row>
    <row r="207" spans="1:3" x14ac:dyDescent="0.2">
      <c r="A207" s="54">
        <v>23651</v>
      </c>
      <c r="B207" s="55">
        <f>VLOOKUP(Table9[[#This Row],[Date]],'DB Details'!$A:$L,12)</f>
        <v>60.7</v>
      </c>
      <c r="C207" s="55">
        <f>Table9[[#This Row],[PMI]]-B206</f>
        <v>-2.5999999999999943</v>
      </c>
    </row>
    <row r="208" spans="1:3" x14ac:dyDescent="0.2">
      <c r="A208" s="54">
        <v>23682</v>
      </c>
      <c r="B208" s="55">
        <f>VLOOKUP(Table9[[#This Row],[Date]],'DB Details'!$A:$L,12)</f>
        <v>61.8</v>
      </c>
      <c r="C208" s="55">
        <f>Table9[[#This Row],[PMI]]-B207</f>
        <v>1.0999999999999943</v>
      </c>
    </row>
    <row r="209" spans="1:3" x14ac:dyDescent="0.2">
      <c r="A209" s="54">
        <v>23712</v>
      </c>
      <c r="B209" s="55">
        <f>VLOOKUP(Table9[[#This Row],[Date]],'DB Details'!$A:$L,12)</f>
        <v>62.4</v>
      </c>
      <c r="C209" s="55">
        <f>Table9[[#This Row],[PMI]]-B208</f>
        <v>0.60000000000000142</v>
      </c>
    </row>
    <row r="210" spans="1:3" x14ac:dyDescent="0.2">
      <c r="A210" s="54">
        <v>23743</v>
      </c>
      <c r="B210" s="55">
        <f>VLOOKUP(Table9[[#This Row],[Date]],'DB Details'!$A:$L,12)</f>
        <v>61</v>
      </c>
      <c r="C210" s="55">
        <f>Table9[[#This Row],[PMI]]-B209</f>
        <v>-1.3999999999999986</v>
      </c>
    </row>
    <row r="211" spans="1:3" x14ac:dyDescent="0.2">
      <c r="A211" s="54">
        <v>23774</v>
      </c>
      <c r="B211" s="55">
        <f>VLOOKUP(Table9[[#This Row],[Date]],'DB Details'!$A:$L,12)</f>
        <v>62.1</v>
      </c>
      <c r="C211" s="55">
        <f>Table9[[#This Row],[PMI]]-B210</f>
        <v>1.1000000000000014</v>
      </c>
    </row>
    <row r="212" spans="1:3" x14ac:dyDescent="0.2">
      <c r="A212" s="54">
        <v>23802</v>
      </c>
      <c r="B212" s="55">
        <f>VLOOKUP(Table9[[#This Row],[Date]],'DB Details'!$A:$L,12)</f>
        <v>64.900000000000006</v>
      </c>
      <c r="C212" s="55">
        <f>Table9[[#This Row],[PMI]]-B211</f>
        <v>2.8000000000000043</v>
      </c>
    </row>
    <row r="213" spans="1:3" x14ac:dyDescent="0.2">
      <c r="A213" s="54">
        <v>23833</v>
      </c>
      <c r="B213" s="55">
        <f>VLOOKUP(Table9[[#This Row],[Date]],'DB Details'!$A:$L,12)</f>
        <v>62</v>
      </c>
      <c r="C213" s="55">
        <f>Table9[[#This Row],[PMI]]-B212</f>
        <v>-2.9000000000000057</v>
      </c>
    </row>
    <row r="214" spans="1:3" x14ac:dyDescent="0.2">
      <c r="A214" s="54">
        <v>23863</v>
      </c>
      <c r="B214" s="55">
        <f>VLOOKUP(Table9[[#This Row],[Date]],'DB Details'!$A:$L,12)</f>
        <v>61.3</v>
      </c>
      <c r="C214" s="55">
        <f>Table9[[#This Row],[PMI]]-B213</f>
        <v>-0.70000000000000284</v>
      </c>
    </row>
    <row r="215" spans="1:3" x14ac:dyDescent="0.2">
      <c r="A215" s="54">
        <v>23894</v>
      </c>
      <c r="B215" s="55">
        <f>VLOOKUP(Table9[[#This Row],[Date]],'DB Details'!$A:$L,12)</f>
        <v>58.7</v>
      </c>
      <c r="C215" s="55">
        <f>Table9[[#This Row],[PMI]]-B214</f>
        <v>-2.5999999999999943</v>
      </c>
    </row>
    <row r="216" spans="1:3" x14ac:dyDescent="0.2">
      <c r="A216" s="54">
        <v>23924</v>
      </c>
      <c r="B216" s="55">
        <f>VLOOKUP(Table9[[#This Row],[Date]],'DB Details'!$A:$L,12)</f>
        <v>58.1</v>
      </c>
      <c r="C216" s="55">
        <f>Table9[[#This Row],[PMI]]-B215</f>
        <v>-0.60000000000000142</v>
      </c>
    </row>
    <row r="217" spans="1:3" x14ac:dyDescent="0.2">
      <c r="A217" s="54">
        <v>23955</v>
      </c>
      <c r="B217" s="55">
        <f>VLOOKUP(Table9[[#This Row],[Date]],'DB Details'!$A:$L,12)</f>
        <v>58.1</v>
      </c>
      <c r="C217" s="55">
        <f>Table9[[#This Row],[PMI]]-B216</f>
        <v>0</v>
      </c>
    </row>
    <row r="218" spans="1:3" x14ac:dyDescent="0.2">
      <c r="A218" s="54">
        <v>23986</v>
      </c>
      <c r="B218" s="55">
        <f>VLOOKUP(Table9[[#This Row],[Date]],'DB Details'!$A:$L,12)</f>
        <v>61</v>
      </c>
      <c r="C218" s="55">
        <f>Table9[[#This Row],[PMI]]-B217</f>
        <v>2.8999999999999986</v>
      </c>
    </row>
    <row r="219" spans="1:3" x14ac:dyDescent="0.2">
      <c r="A219" s="54">
        <v>24016</v>
      </c>
      <c r="B219" s="55">
        <f>VLOOKUP(Table9[[#This Row],[Date]],'DB Details'!$A:$L,12)</f>
        <v>58.6</v>
      </c>
      <c r="C219" s="55">
        <f>Table9[[#This Row],[PMI]]-B218</f>
        <v>-2.3999999999999986</v>
      </c>
    </row>
    <row r="220" spans="1:3" x14ac:dyDescent="0.2">
      <c r="A220" s="54">
        <v>24047</v>
      </c>
      <c r="B220" s="55">
        <f>VLOOKUP(Table9[[#This Row],[Date]],'DB Details'!$A:$L,12)</f>
        <v>59.4</v>
      </c>
      <c r="C220" s="55">
        <f>Table9[[#This Row],[PMI]]-B219</f>
        <v>0.79999999999999716</v>
      </c>
    </row>
    <row r="221" spans="1:3" x14ac:dyDescent="0.2">
      <c r="A221" s="54">
        <v>24077</v>
      </c>
      <c r="B221" s="55">
        <f>VLOOKUP(Table9[[#This Row],[Date]],'DB Details'!$A:$L,12)</f>
        <v>62.8</v>
      </c>
      <c r="C221" s="55">
        <f>Table9[[#This Row],[PMI]]-B220</f>
        <v>3.3999999999999986</v>
      </c>
    </row>
    <row r="222" spans="1:3" x14ac:dyDescent="0.2">
      <c r="A222" s="54">
        <v>24108</v>
      </c>
      <c r="B222" s="55">
        <f>VLOOKUP(Table9[[#This Row],[Date]],'DB Details'!$A:$L,12)</f>
        <v>65.8</v>
      </c>
      <c r="C222" s="55">
        <f>Table9[[#This Row],[PMI]]-B221</f>
        <v>3</v>
      </c>
    </row>
    <row r="223" spans="1:3" x14ac:dyDescent="0.2">
      <c r="A223" s="54">
        <v>24139</v>
      </c>
      <c r="B223" s="55">
        <f>VLOOKUP(Table9[[#This Row],[Date]],'DB Details'!$A:$L,12)</f>
        <v>65.5</v>
      </c>
      <c r="C223" s="55">
        <f>Table9[[#This Row],[PMI]]-B222</f>
        <v>-0.29999999999999716</v>
      </c>
    </row>
    <row r="224" spans="1:3" x14ac:dyDescent="0.2">
      <c r="A224" s="54">
        <v>24167</v>
      </c>
      <c r="B224" s="55">
        <f>VLOOKUP(Table9[[#This Row],[Date]],'DB Details'!$A:$L,12)</f>
        <v>65.7</v>
      </c>
      <c r="C224" s="55">
        <f>Table9[[#This Row],[PMI]]-B223</f>
        <v>0.20000000000000284</v>
      </c>
    </row>
    <row r="225" spans="1:3" x14ac:dyDescent="0.2">
      <c r="A225" s="54">
        <v>24198</v>
      </c>
      <c r="B225" s="55">
        <f>VLOOKUP(Table9[[#This Row],[Date]],'DB Details'!$A:$L,12)</f>
        <v>64.2</v>
      </c>
      <c r="C225" s="55">
        <f>Table9[[#This Row],[PMI]]-B224</f>
        <v>-1.5</v>
      </c>
    </row>
    <row r="226" spans="1:3" x14ac:dyDescent="0.2">
      <c r="A226" s="54">
        <v>24228</v>
      </c>
      <c r="B226" s="55">
        <f>VLOOKUP(Table9[[#This Row],[Date]],'DB Details'!$A:$L,12)</f>
        <v>57.7</v>
      </c>
      <c r="C226" s="55">
        <f>Table9[[#This Row],[PMI]]-B225</f>
        <v>-6.5</v>
      </c>
    </row>
    <row r="227" spans="1:3" x14ac:dyDescent="0.2">
      <c r="A227" s="54">
        <v>24259</v>
      </c>
      <c r="B227" s="55">
        <f>VLOOKUP(Table9[[#This Row],[Date]],'DB Details'!$A:$L,12)</f>
        <v>59</v>
      </c>
      <c r="C227" s="55">
        <f>Table9[[#This Row],[PMI]]-B226</f>
        <v>1.2999999999999972</v>
      </c>
    </row>
    <row r="228" spans="1:3" x14ac:dyDescent="0.2">
      <c r="A228" s="54">
        <v>24289</v>
      </c>
      <c r="B228" s="55">
        <f>VLOOKUP(Table9[[#This Row],[Date]],'DB Details'!$A:$L,12)</f>
        <v>60.3</v>
      </c>
      <c r="C228" s="55">
        <f>Table9[[#This Row],[PMI]]-B227</f>
        <v>1.2999999999999972</v>
      </c>
    </row>
    <row r="229" spans="1:3" x14ac:dyDescent="0.2">
      <c r="A229" s="54">
        <v>24320</v>
      </c>
      <c r="B229" s="55">
        <f>VLOOKUP(Table9[[#This Row],[Date]],'DB Details'!$A:$L,12)</f>
        <v>58.5</v>
      </c>
      <c r="C229" s="55">
        <f>Table9[[#This Row],[PMI]]-B228</f>
        <v>-1.7999999999999972</v>
      </c>
    </row>
    <row r="230" spans="1:3" x14ac:dyDescent="0.2">
      <c r="A230" s="54">
        <v>24351</v>
      </c>
      <c r="B230" s="55">
        <f>VLOOKUP(Table9[[#This Row],[Date]],'DB Details'!$A:$L,12)</f>
        <v>58.7</v>
      </c>
      <c r="C230" s="55">
        <f>Table9[[#This Row],[PMI]]-B229</f>
        <v>0.20000000000000284</v>
      </c>
    </row>
    <row r="231" spans="1:3" x14ac:dyDescent="0.2">
      <c r="A231" s="54">
        <v>24381</v>
      </c>
      <c r="B231" s="55">
        <f>VLOOKUP(Table9[[#This Row],[Date]],'DB Details'!$A:$L,12)</f>
        <v>57.2</v>
      </c>
      <c r="C231" s="55">
        <f>Table9[[#This Row],[PMI]]-B230</f>
        <v>-1.5</v>
      </c>
    </row>
    <row r="232" spans="1:3" x14ac:dyDescent="0.2">
      <c r="A232" s="54">
        <v>24412</v>
      </c>
      <c r="B232" s="55">
        <f>VLOOKUP(Table9[[#This Row],[Date]],'DB Details'!$A:$L,12)</f>
        <v>53.7</v>
      </c>
      <c r="C232" s="55">
        <f>Table9[[#This Row],[PMI]]-B231</f>
        <v>-3.5</v>
      </c>
    </row>
    <row r="233" spans="1:3" x14ac:dyDescent="0.2">
      <c r="A233" s="54">
        <v>24442</v>
      </c>
      <c r="B233" s="55">
        <f>VLOOKUP(Table9[[#This Row],[Date]],'DB Details'!$A:$L,12)</f>
        <v>52.4</v>
      </c>
      <c r="C233" s="55">
        <f>Table9[[#This Row],[PMI]]-B232</f>
        <v>-1.3000000000000043</v>
      </c>
    </row>
    <row r="234" spans="1:3" x14ac:dyDescent="0.2">
      <c r="A234" s="54">
        <v>24473</v>
      </c>
      <c r="B234" s="55">
        <f>VLOOKUP(Table9[[#This Row],[Date]],'DB Details'!$A:$L,12)</f>
        <v>49.1</v>
      </c>
      <c r="C234" s="55">
        <f>Table9[[#This Row],[PMI]]-B233</f>
        <v>-3.2999999999999972</v>
      </c>
    </row>
    <row r="235" spans="1:3" x14ac:dyDescent="0.2">
      <c r="A235" s="54">
        <v>24504</v>
      </c>
      <c r="B235" s="55">
        <f>VLOOKUP(Table9[[#This Row],[Date]],'DB Details'!$A:$L,12)</f>
        <v>47.6</v>
      </c>
      <c r="C235" s="55">
        <f>Table9[[#This Row],[PMI]]-B234</f>
        <v>-1.5</v>
      </c>
    </row>
    <row r="236" spans="1:3" x14ac:dyDescent="0.2">
      <c r="A236" s="54">
        <v>24532</v>
      </c>
      <c r="B236" s="55">
        <f>VLOOKUP(Table9[[#This Row],[Date]],'DB Details'!$A:$L,12)</f>
        <v>45.3</v>
      </c>
      <c r="C236" s="55">
        <f>Table9[[#This Row],[PMI]]-B235</f>
        <v>-2.3000000000000043</v>
      </c>
    </row>
    <row r="237" spans="1:3" x14ac:dyDescent="0.2">
      <c r="A237" s="54">
        <v>24563</v>
      </c>
      <c r="B237" s="55">
        <f>VLOOKUP(Table9[[#This Row],[Date]],'DB Details'!$A:$L,12)</f>
        <v>42.8</v>
      </c>
      <c r="C237" s="55">
        <f>Table9[[#This Row],[PMI]]-B236</f>
        <v>-2.5</v>
      </c>
    </row>
    <row r="238" spans="1:3" x14ac:dyDescent="0.2">
      <c r="A238" s="54">
        <v>24593</v>
      </c>
      <c r="B238" s="55">
        <f>VLOOKUP(Table9[[#This Row],[Date]],'DB Details'!$A:$L,12)</f>
        <v>44.5</v>
      </c>
      <c r="C238" s="55">
        <f>Table9[[#This Row],[PMI]]-B237</f>
        <v>1.7000000000000028</v>
      </c>
    </row>
    <row r="239" spans="1:3" x14ac:dyDescent="0.2">
      <c r="A239" s="54">
        <v>24624</v>
      </c>
      <c r="B239" s="55">
        <f>VLOOKUP(Table9[[#This Row],[Date]],'DB Details'!$A:$L,12)</f>
        <v>46.8</v>
      </c>
      <c r="C239" s="55">
        <f>Table9[[#This Row],[PMI]]-B238</f>
        <v>2.2999999999999972</v>
      </c>
    </row>
    <row r="240" spans="1:3" x14ac:dyDescent="0.2">
      <c r="A240" s="54">
        <v>24654</v>
      </c>
      <c r="B240" s="55">
        <f>VLOOKUP(Table9[[#This Row],[Date]],'DB Details'!$A:$L,12)</f>
        <v>49.5</v>
      </c>
      <c r="C240" s="55">
        <f>Table9[[#This Row],[PMI]]-B239</f>
        <v>2.7000000000000028</v>
      </c>
    </row>
    <row r="241" spans="1:10" x14ac:dyDescent="0.2">
      <c r="A241" s="54">
        <v>24685</v>
      </c>
      <c r="B241" s="55">
        <f>VLOOKUP(Table9[[#This Row],[Date]],'DB Details'!$A:$L,12)</f>
        <v>52.2</v>
      </c>
      <c r="C241" s="55">
        <f>Table9[[#This Row],[PMI]]-B240</f>
        <v>2.7000000000000028</v>
      </c>
    </row>
    <row r="242" spans="1:10" x14ac:dyDescent="0.2">
      <c r="A242" s="54">
        <v>24716</v>
      </c>
      <c r="B242" s="55">
        <f>VLOOKUP(Table9[[#This Row],[Date]],'DB Details'!$A:$L,12)</f>
        <v>54.9</v>
      </c>
      <c r="C242" s="55">
        <f>Table9[[#This Row],[PMI]]-B241</f>
        <v>2.6999999999999957</v>
      </c>
    </row>
    <row r="243" spans="1:10" x14ac:dyDescent="0.2">
      <c r="A243" s="54">
        <v>24746</v>
      </c>
      <c r="B243" s="55">
        <f>VLOOKUP(Table9[[#This Row],[Date]],'DB Details'!$A:$L,12)</f>
        <v>54.1</v>
      </c>
      <c r="C243" s="55">
        <f>Table9[[#This Row],[PMI]]-B242</f>
        <v>-0.79999999999999716</v>
      </c>
    </row>
    <row r="244" spans="1:10" x14ac:dyDescent="0.2">
      <c r="A244" s="54">
        <v>24777</v>
      </c>
      <c r="B244" s="55">
        <f>VLOOKUP(Table9[[#This Row],[Date]],'DB Details'!$A:$L,12)</f>
        <v>54.2</v>
      </c>
      <c r="C244" s="55">
        <f>Table9[[#This Row],[PMI]]-B243</f>
        <v>0.10000000000000142</v>
      </c>
    </row>
    <row r="245" spans="1:10" x14ac:dyDescent="0.2">
      <c r="A245" s="54">
        <v>24807</v>
      </c>
      <c r="B245" s="55">
        <f>VLOOKUP(Table9[[#This Row],[Date]],'DB Details'!$A:$L,12)</f>
        <v>55.6</v>
      </c>
      <c r="C245" s="55">
        <f>Table9[[#This Row],[PMI]]-B244</f>
        <v>1.3999999999999986</v>
      </c>
    </row>
    <row r="246" spans="1:10" x14ac:dyDescent="0.2">
      <c r="A246" s="54">
        <v>24838</v>
      </c>
      <c r="B246" s="55">
        <f>VLOOKUP(Table9[[#This Row],[Date]],'DB Details'!$A:$L,12)</f>
        <v>56.6</v>
      </c>
      <c r="C246" s="55">
        <f>Table9[[#This Row],[PMI]]-B245</f>
        <v>1</v>
      </c>
      <c r="J246" s="4"/>
    </row>
    <row r="247" spans="1:10" x14ac:dyDescent="0.2">
      <c r="A247" s="54">
        <v>24869</v>
      </c>
      <c r="B247" s="55">
        <f>VLOOKUP(Table9[[#This Row],[Date]],'DB Details'!$A:$L,12)</f>
        <v>55</v>
      </c>
      <c r="C247" s="55">
        <f>Table9[[#This Row],[PMI]]-B246</f>
        <v>-1.6000000000000014</v>
      </c>
      <c r="J247" s="4"/>
    </row>
    <row r="248" spans="1:10" x14ac:dyDescent="0.2">
      <c r="A248" s="54">
        <v>24898</v>
      </c>
      <c r="B248" s="55">
        <f>VLOOKUP(Table9[[#This Row],[Date]],'DB Details'!$A:$L,12)</f>
        <v>53.8</v>
      </c>
      <c r="C248" s="55">
        <f>Table9[[#This Row],[PMI]]-B247</f>
        <v>-1.2000000000000028</v>
      </c>
      <c r="J248" s="4"/>
    </row>
    <row r="249" spans="1:10" x14ac:dyDescent="0.2">
      <c r="A249" s="54">
        <v>24929</v>
      </c>
      <c r="B249" s="55">
        <f>VLOOKUP(Table9[[#This Row],[Date]],'DB Details'!$A:$L,12)</f>
        <v>58</v>
      </c>
      <c r="C249" s="55">
        <f>Table9[[#This Row],[PMI]]-B248</f>
        <v>4.2000000000000028</v>
      </c>
      <c r="J249" s="4"/>
    </row>
    <row r="250" spans="1:10" x14ac:dyDescent="0.2">
      <c r="A250" s="54">
        <v>24959</v>
      </c>
      <c r="B250" s="55">
        <f>VLOOKUP(Table9[[#This Row],[Date]],'DB Details'!$A:$L,12)</f>
        <v>55.3</v>
      </c>
      <c r="C250" s="55">
        <f>Table9[[#This Row],[PMI]]-B249</f>
        <v>-2.7000000000000028</v>
      </c>
      <c r="J250" s="4"/>
    </row>
    <row r="251" spans="1:10" x14ac:dyDescent="0.2">
      <c r="A251" s="54">
        <v>24990</v>
      </c>
      <c r="B251" s="55">
        <f>VLOOKUP(Table9[[#This Row],[Date]],'DB Details'!$A:$L,12)</f>
        <v>53.5</v>
      </c>
      <c r="C251" s="55">
        <f>Table9[[#This Row],[PMI]]-B250</f>
        <v>-1.7999999999999972</v>
      </c>
      <c r="J251" s="4"/>
    </row>
    <row r="252" spans="1:10" x14ac:dyDescent="0.2">
      <c r="A252" s="54">
        <v>25020</v>
      </c>
      <c r="B252" s="55">
        <f>VLOOKUP(Table9[[#This Row],[Date]],'DB Details'!$A:$L,12)</f>
        <v>54.1</v>
      </c>
      <c r="C252" s="55">
        <f>Table9[[#This Row],[PMI]]-B251</f>
        <v>0.60000000000000142</v>
      </c>
      <c r="J252" s="4"/>
    </row>
    <row r="253" spans="1:10" x14ac:dyDescent="0.2">
      <c r="A253" s="54">
        <v>25051</v>
      </c>
      <c r="B253" s="55">
        <f>VLOOKUP(Table9[[#This Row],[Date]],'DB Details'!$A:$L,12)</f>
        <v>52.7</v>
      </c>
      <c r="C253" s="55">
        <f>Table9[[#This Row],[PMI]]-B252</f>
        <v>-1.3999999999999986</v>
      </c>
      <c r="J253" s="4"/>
    </row>
    <row r="254" spans="1:10" x14ac:dyDescent="0.2">
      <c r="A254" s="54">
        <v>25082</v>
      </c>
      <c r="B254" s="55">
        <f>VLOOKUP(Table9[[#This Row],[Date]],'DB Details'!$A:$L,12)</f>
        <v>51.8</v>
      </c>
      <c r="C254" s="55">
        <f>Table9[[#This Row],[PMI]]-B253</f>
        <v>-0.90000000000000568</v>
      </c>
      <c r="J254" s="4"/>
    </row>
    <row r="255" spans="1:10" x14ac:dyDescent="0.2">
      <c r="A255" s="54">
        <v>25112</v>
      </c>
      <c r="B255" s="55">
        <f>VLOOKUP(Table9[[#This Row],[Date]],'DB Details'!$A:$L,12)</f>
        <v>55.8</v>
      </c>
      <c r="C255" s="55">
        <f>Table9[[#This Row],[PMI]]-B254</f>
        <v>4</v>
      </c>
      <c r="J255" s="4"/>
    </row>
    <row r="256" spans="1:10" x14ac:dyDescent="0.2">
      <c r="A256" s="54">
        <v>25143</v>
      </c>
      <c r="B256" s="55">
        <f>VLOOKUP(Table9[[#This Row],[Date]],'DB Details'!$A:$L,12)</f>
        <v>58.1</v>
      </c>
      <c r="C256" s="55">
        <f>Table9[[#This Row],[PMI]]-B255</f>
        <v>2.3000000000000043</v>
      </c>
      <c r="J256" s="4"/>
    </row>
    <row r="257" spans="1:10" x14ac:dyDescent="0.2">
      <c r="A257" s="54">
        <v>25173</v>
      </c>
      <c r="B257" s="55">
        <f>VLOOKUP(Table9[[#This Row],[Date]],'DB Details'!$A:$L,12)</f>
        <v>56.1</v>
      </c>
      <c r="C257" s="55">
        <f>Table9[[#This Row],[PMI]]-B256</f>
        <v>-2</v>
      </c>
      <c r="J257" s="4"/>
    </row>
    <row r="258" spans="1:10" x14ac:dyDescent="0.2">
      <c r="A258" s="54">
        <v>25204</v>
      </c>
      <c r="B258" s="55">
        <f>VLOOKUP(Table9[[#This Row],[Date]],'DB Details'!$A:$L,12)</f>
        <v>54.9</v>
      </c>
      <c r="C258" s="55">
        <f>Table9[[#This Row],[PMI]]-B257</f>
        <v>-1.2000000000000028</v>
      </c>
      <c r="J258" s="4"/>
    </row>
    <row r="259" spans="1:10" x14ac:dyDescent="0.2">
      <c r="A259" s="54">
        <v>25235</v>
      </c>
      <c r="B259" s="55">
        <f>VLOOKUP(Table9[[#This Row],[Date]],'DB Details'!$A:$L,12)</f>
        <v>57</v>
      </c>
      <c r="C259" s="55">
        <f>Table9[[#This Row],[PMI]]-B258</f>
        <v>2.1000000000000014</v>
      </c>
      <c r="J259" s="4"/>
    </row>
    <row r="260" spans="1:10" x14ac:dyDescent="0.2">
      <c r="A260" s="54">
        <v>25263</v>
      </c>
      <c r="B260" s="55">
        <f>VLOOKUP(Table9[[#This Row],[Date]],'DB Details'!$A:$L,12)</f>
        <v>57.1</v>
      </c>
      <c r="C260" s="55">
        <f>Table9[[#This Row],[PMI]]-B259</f>
        <v>0.10000000000000142</v>
      </c>
      <c r="J260" s="4"/>
    </row>
    <row r="261" spans="1:10" x14ac:dyDescent="0.2">
      <c r="A261" s="54">
        <v>25294</v>
      </c>
      <c r="B261" s="55">
        <f>VLOOKUP(Table9[[#This Row],[Date]],'DB Details'!$A:$L,12)</f>
        <v>55.2</v>
      </c>
      <c r="C261" s="55">
        <f>Table9[[#This Row],[PMI]]-B260</f>
        <v>-1.8999999999999986</v>
      </c>
      <c r="J261" s="4"/>
    </row>
    <row r="262" spans="1:10" x14ac:dyDescent="0.2">
      <c r="A262" s="54">
        <v>25324</v>
      </c>
      <c r="B262" s="55">
        <f>VLOOKUP(Table9[[#This Row],[Date]],'DB Details'!$A:$L,12)</f>
        <v>56.7</v>
      </c>
      <c r="C262" s="55">
        <f>Table9[[#This Row],[PMI]]-B261</f>
        <v>1.5</v>
      </c>
      <c r="J262" s="4"/>
    </row>
    <row r="263" spans="1:10" x14ac:dyDescent="0.2">
      <c r="A263" s="54">
        <v>25355</v>
      </c>
      <c r="B263" s="55">
        <f>VLOOKUP(Table9[[#This Row],[Date]],'DB Details'!$A:$L,12)</f>
        <v>55.5</v>
      </c>
      <c r="C263" s="55">
        <f>Table9[[#This Row],[PMI]]-B262</f>
        <v>-1.2000000000000028</v>
      </c>
      <c r="J263" s="4"/>
    </row>
    <row r="264" spans="1:10" x14ac:dyDescent="0.2">
      <c r="A264" s="54">
        <v>25385</v>
      </c>
      <c r="B264" s="55">
        <f>VLOOKUP(Table9[[#This Row],[Date]],'DB Details'!$A:$L,12)</f>
        <v>53.1</v>
      </c>
      <c r="C264" s="55">
        <f>Table9[[#This Row],[PMI]]-B263</f>
        <v>-2.3999999999999986</v>
      </c>
      <c r="J264" s="4"/>
    </row>
    <row r="265" spans="1:10" x14ac:dyDescent="0.2">
      <c r="A265" s="54">
        <v>25416</v>
      </c>
      <c r="B265" s="55">
        <f>VLOOKUP(Table9[[#This Row],[Date]],'DB Details'!$A:$L,12)</f>
        <v>54.8</v>
      </c>
      <c r="C265" s="55">
        <f>Table9[[#This Row],[PMI]]-B264</f>
        <v>1.6999999999999957</v>
      </c>
      <c r="J265" s="4"/>
    </row>
    <row r="266" spans="1:10" x14ac:dyDescent="0.2">
      <c r="A266" s="54">
        <v>25447</v>
      </c>
      <c r="B266" s="55">
        <f>VLOOKUP(Table9[[#This Row],[Date]],'DB Details'!$A:$L,12)</f>
        <v>54.1</v>
      </c>
      <c r="C266" s="55">
        <f>Table9[[#This Row],[PMI]]-B265</f>
        <v>-0.69999999999999574</v>
      </c>
      <c r="J266" s="4"/>
    </row>
    <row r="267" spans="1:10" x14ac:dyDescent="0.2">
      <c r="A267" s="54">
        <v>25477</v>
      </c>
      <c r="B267" s="55">
        <f>VLOOKUP(Table9[[#This Row],[Date]],'DB Details'!$A:$L,12)</f>
        <v>54.6</v>
      </c>
      <c r="C267" s="55">
        <f>Table9[[#This Row],[PMI]]-B266</f>
        <v>0.5</v>
      </c>
      <c r="J267" s="4"/>
    </row>
    <row r="268" spans="1:10" x14ac:dyDescent="0.2">
      <c r="A268" s="54">
        <v>25508</v>
      </c>
      <c r="B268" s="55">
        <f>VLOOKUP(Table9[[#This Row],[Date]],'DB Details'!$A:$L,12)</f>
        <v>53.2</v>
      </c>
      <c r="C268" s="55">
        <f>Table9[[#This Row],[PMI]]-B267</f>
        <v>-1.3999999999999986</v>
      </c>
      <c r="J268" s="4"/>
    </row>
    <row r="269" spans="1:10" x14ac:dyDescent="0.2">
      <c r="A269" s="54">
        <v>25538</v>
      </c>
      <c r="B269" s="55">
        <f>VLOOKUP(Table9[[#This Row],[Date]],'DB Details'!$A:$L,12)</f>
        <v>52</v>
      </c>
      <c r="C269" s="55">
        <f>Table9[[#This Row],[PMI]]-B268</f>
        <v>-1.2000000000000028</v>
      </c>
      <c r="J269" s="4"/>
    </row>
    <row r="270" spans="1:10" x14ac:dyDescent="0.2">
      <c r="A270" s="54">
        <v>25569</v>
      </c>
      <c r="B270" s="55">
        <f>VLOOKUP(Table9[[#This Row],[Date]],'DB Details'!$A:$L,12)</f>
        <v>48.7</v>
      </c>
      <c r="C270" s="55">
        <f>Table9[[#This Row],[PMI]]-B269</f>
        <v>-3.2999999999999972</v>
      </c>
      <c r="J270" s="4"/>
    </row>
    <row r="271" spans="1:10" x14ac:dyDescent="0.2">
      <c r="A271" s="54">
        <v>25600</v>
      </c>
      <c r="B271" s="55">
        <f>VLOOKUP(Table9[[#This Row],[Date]],'DB Details'!$A:$L,12)</f>
        <v>47.4</v>
      </c>
      <c r="C271" s="55">
        <f>Table9[[#This Row],[PMI]]-B270</f>
        <v>-1.3000000000000043</v>
      </c>
      <c r="J271" s="4"/>
    </row>
    <row r="272" spans="1:10" x14ac:dyDescent="0.2">
      <c r="A272" s="54">
        <v>25628</v>
      </c>
      <c r="B272" s="55">
        <f>VLOOKUP(Table9[[#This Row],[Date]],'DB Details'!$A:$L,12)</f>
        <v>46.9</v>
      </c>
      <c r="C272" s="55">
        <f>Table9[[#This Row],[PMI]]-B271</f>
        <v>-0.5</v>
      </c>
      <c r="J272" s="4"/>
    </row>
    <row r="273" spans="1:10" x14ac:dyDescent="0.2">
      <c r="A273" s="54">
        <v>25659</v>
      </c>
      <c r="B273" s="55">
        <f>VLOOKUP(Table9[[#This Row],[Date]],'DB Details'!$A:$L,12)</f>
        <v>45</v>
      </c>
      <c r="C273" s="55">
        <f>Table9[[#This Row],[PMI]]-B272</f>
        <v>-1.8999999999999986</v>
      </c>
      <c r="J273" s="4"/>
    </row>
    <row r="274" spans="1:10" x14ac:dyDescent="0.2">
      <c r="A274" s="54">
        <v>25689</v>
      </c>
      <c r="B274" s="55">
        <f>VLOOKUP(Table9[[#This Row],[Date]],'DB Details'!$A:$L,12)</f>
        <v>47.2</v>
      </c>
      <c r="C274" s="55">
        <f>Table9[[#This Row],[PMI]]-B273</f>
        <v>2.2000000000000028</v>
      </c>
      <c r="J274" s="4"/>
    </row>
    <row r="275" spans="1:10" x14ac:dyDescent="0.2">
      <c r="A275" s="54">
        <v>25720</v>
      </c>
      <c r="B275" s="55">
        <f>VLOOKUP(Table9[[#This Row],[Date]],'DB Details'!$A:$L,12)</f>
        <v>51.1</v>
      </c>
      <c r="C275" s="55">
        <f>Table9[[#This Row],[PMI]]-B274</f>
        <v>3.8999999999999986</v>
      </c>
      <c r="J275" s="4"/>
    </row>
    <row r="276" spans="1:10" x14ac:dyDescent="0.2">
      <c r="A276" s="54">
        <v>25750</v>
      </c>
      <c r="B276" s="55">
        <f>VLOOKUP(Table9[[#This Row],[Date]],'DB Details'!$A:$L,12)</f>
        <v>49.5</v>
      </c>
      <c r="C276" s="55">
        <f>Table9[[#This Row],[PMI]]-B275</f>
        <v>-1.6000000000000014</v>
      </c>
      <c r="J276" s="4"/>
    </row>
    <row r="277" spans="1:10" x14ac:dyDescent="0.2">
      <c r="A277" s="54">
        <v>25781</v>
      </c>
      <c r="B277" s="55">
        <f>VLOOKUP(Table9[[#This Row],[Date]],'DB Details'!$A:$L,12)</f>
        <v>47.3</v>
      </c>
      <c r="C277" s="55">
        <f>Table9[[#This Row],[PMI]]-B276</f>
        <v>-2.2000000000000028</v>
      </c>
      <c r="J277" s="4"/>
    </row>
    <row r="278" spans="1:10" x14ac:dyDescent="0.2">
      <c r="A278" s="54">
        <v>25812</v>
      </c>
      <c r="B278" s="55">
        <f>VLOOKUP(Table9[[#This Row],[Date]],'DB Details'!$A:$L,12)</f>
        <v>44.1</v>
      </c>
      <c r="C278" s="55">
        <f>Table9[[#This Row],[PMI]]-B277</f>
        <v>-3.1999999999999957</v>
      </c>
      <c r="J278" s="4"/>
    </row>
    <row r="279" spans="1:10" x14ac:dyDescent="0.2">
      <c r="A279" s="54">
        <v>25842</v>
      </c>
      <c r="B279" s="55">
        <f>VLOOKUP(Table9[[#This Row],[Date]],'DB Details'!$A:$L,12)</f>
        <v>42.4</v>
      </c>
      <c r="C279" s="55">
        <f>Table9[[#This Row],[PMI]]-B278</f>
        <v>-1.7000000000000028</v>
      </c>
      <c r="J279" s="4"/>
    </row>
    <row r="280" spans="1:10" x14ac:dyDescent="0.2">
      <c r="A280" s="54">
        <v>25873</v>
      </c>
      <c r="B280" s="55">
        <f>VLOOKUP(Table9[[#This Row],[Date]],'DB Details'!$A:$L,12)</f>
        <v>39.700000000000003</v>
      </c>
      <c r="C280" s="55">
        <f>Table9[[#This Row],[PMI]]-B279</f>
        <v>-2.6999999999999957</v>
      </c>
      <c r="J280" s="4"/>
    </row>
    <row r="281" spans="1:10" x14ac:dyDescent="0.2">
      <c r="A281" s="54">
        <v>25903</v>
      </c>
      <c r="B281" s="55">
        <f>VLOOKUP(Table9[[#This Row],[Date]],'DB Details'!$A:$L,12)</f>
        <v>45.4</v>
      </c>
      <c r="C281" s="55">
        <f>Table9[[#This Row],[PMI]]-B280</f>
        <v>5.6999999999999957</v>
      </c>
      <c r="J281" s="4"/>
    </row>
    <row r="282" spans="1:10" x14ac:dyDescent="0.2">
      <c r="A282" s="54">
        <v>25934</v>
      </c>
      <c r="B282" s="55">
        <f>VLOOKUP(Table9[[#This Row],[Date]],'DB Details'!$A:$L,12)</f>
        <v>47.9</v>
      </c>
      <c r="C282" s="55">
        <f>Table9[[#This Row],[PMI]]-B281</f>
        <v>2.5</v>
      </c>
      <c r="J282" s="4"/>
    </row>
    <row r="283" spans="1:10" x14ac:dyDescent="0.2">
      <c r="A283" s="54">
        <v>25965</v>
      </c>
      <c r="B283" s="55">
        <f>VLOOKUP(Table9[[#This Row],[Date]],'DB Details'!$A:$L,12)</f>
        <v>54.8</v>
      </c>
      <c r="C283" s="55">
        <f>Table9[[#This Row],[PMI]]-B282</f>
        <v>6.8999999999999986</v>
      </c>
      <c r="J283" s="4"/>
    </row>
    <row r="284" spans="1:10" x14ac:dyDescent="0.2">
      <c r="A284" s="54">
        <v>25993</v>
      </c>
      <c r="B284" s="55">
        <f>VLOOKUP(Table9[[#This Row],[Date]],'DB Details'!$A:$L,12)</f>
        <v>51.2</v>
      </c>
      <c r="C284" s="55">
        <f>Table9[[#This Row],[PMI]]-B283</f>
        <v>-3.5999999999999943</v>
      </c>
      <c r="J284" s="4"/>
    </row>
    <row r="285" spans="1:10" x14ac:dyDescent="0.2">
      <c r="A285" s="54">
        <v>26024</v>
      </c>
      <c r="B285" s="55">
        <f>VLOOKUP(Table9[[#This Row],[Date]],'DB Details'!$A:$L,12)</f>
        <v>54.5</v>
      </c>
      <c r="C285" s="55">
        <f>Table9[[#This Row],[PMI]]-B284</f>
        <v>3.2999999999999972</v>
      </c>
      <c r="J285" s="4"/>
    </row>
    <row r="286" spans="1:10" x14ac:dyDescent="0.2">
      <c r="A286" s="54">
        <v>26054</v>
      </c>
      <c r="B286" s="55">
        <f>VLOOKUP(Table9[[#This Row],[Date]],'DB Details'!$A:$L,12)</f>
        <v>54.2</v>
      </c>
      <c r="C286" s="55">
        <f>Table9[[#This Row],[PMI]]-B285</f>
        <v>-0.29999999999999716</v>
      </c>
      <c r="J286" s="4"/>
    </row>
    <row r="287" spans="1:10" x14ac:dyDescent="0.2">
      <c r="A287" s="54">
        <v>26085</v>
      </c>
      <c r="B287" s="55">
        <f>VLOOKUP(Table9[[#This Row],[Date]],'DB Details'!$A:$L,12)</f>
        <v>53.8</v>
      </c>
      <c r="C287" s="55">
        <f>Table9[[#This Row],[PMI]]-B286</f>
        <v>-0.40000000000000568</v>
      </c>
      <c r="J287" s="4"/>
    </row>
    <row r="288" spans="1:10" x14ac:dyDescent="0.2">
      <c r="A288" s="54">
        <v>26115</v>
      </c>
      <c r="B288" s="55">
        <f>VLOOKUP(Table9[[#This Row],[Date]],'DB Details'!$A:$L,12)</f>
        <v>54.4</v>
      </c>
      <c r="C288" s="55">
        <f>Table9[[#This Row],[PMI]]-B287</f>
        <v>0.60000000000000142</v>
      </c>
      <c r="J288" s="4"/>
    </row>
    <row r="289" spans="1:10" x14ac:dyDescent="0.2">
      <c r="A289" s="54">
        <v>26146</v>
      </c>
      <c r="B289" s="55">
        <f>VLOOKUP(Table9[[#This Row],[Date]],'DB Details'!$A:$L,12)</f>
        <v>53.6</v>
      </c>
      <c r="C289" s="55">
        <f>Table9[[#This Row],[PMI]]-B288</f>
        <v>-0.79999999999999716</v>
      </c>
      <c r="J289" s="4"/>
    </row>
    <row r="290" spans="1:10" x14ac:dyDescent="0.2">
      <c r="A290" s="54">
        <v>26177</v>
      </c>
      <c r="B290" s="55">
        <f>VLOOKUP(Table9[[#This Row],[Date]],'DB Details'!$A:$L,12)</f>
        <v>55.1</v>
      </c>
      <c r="C290" s="55">
        <f>Table9[[#This Row],[PMI]]-B289</f>
        <v>1.5</v>
      </c>
      <c r="J290" s="4"/>
    </row>
    <row r="291" spans="1:10" x14ac:dyDescent="0.2">
      <c r="A291" s="54">
        <v>26207</v>
      </c>
      <c r="B291" s="55">
        <f>VLOOKUP(Table9[[#This Row],[Date]],'DB Details'!$A:$L,12)</f>
        <v>55</v>
      </c>
      <c r="C291" s="55">
        <f>Table9[[#This Row],[PMI]]-B290</f>
        <v>-0.10000000000000142</v>
      </c>
      <c r="J291" s="4"/>
    </row>
    <row r="292" spans="1:10" x14ac:dyDescent="0.2">
      <c r="A292" s="54">
        <v>26238</v>
      </c>
      <c r="B292" s="55">
        <f>VLOOKUP(Table9[[#This Row],[Date]],'DB Details'!$A:$L,12)</f>
        <v>52.3</v>
      </c>
      <c r="C292" s="55">
        <f>Table9[[#This Row],[PMI]]-B291</f>
        <v>-2.7000000000000028</v>
      </c>
      <c r="J292" s="4"/>
    </row>
    <row r="293" spans="1:10" x14ac:dyDescent="0.2">
      <c r="A293" s="54">
        <v>26268</v>
      </c>
      <c r="B293" s="55">
        <f>VLOOKUP(Table9[[#This Row],[Date]],'DB Details'!$A:$L,12)</f>
        <v>57.6</v>
      </c>
      <c r="C293" s="55">
        <f>Table9[[#This Row],[PMI]]-B292</f>
        <v>5.3000000000000043</v>
      </c>
      <c r="J293" s="4"/>
    </row>
    <row r="294" spans="1:10" x14ac:dyDescent="0.2">
      <c r="A294" s="54">
        <v>26299</v>
      </c>
      <c r="B294" s="55">
        <f>VLOOKUP(Table9[[#This Row],[Date]],'DB Details'!$A:$L,12)</f>
        <v>59.6</v>
      </c>
      <c r="C294" s="55">
        <f>Table9[[#This Row],[PMI]]-B293</f>
        <v>2</v>
      </c>
      <c r="J294" s="4"/>
    </row>
    <row r="295" spans="1:10" x14ac:dyDescent="0.2">
      <c r="A295" s="54">
        <v>26330</v>
      </c>
      <c r="B295" s="55">
        <f>VLOOKUP(Table9[[#This Row],[Date]],'DB Details'!$A:$L,12)</f>
        <v>60.6</v>
      </c>
      <c r="C295" s="55">
        <f>Table9[[#This Row],[PMI]]-B294</f>
        <v>1</v>
      </c>
      <c r="J295" s="4"/>
    </row>
    <row r="296" spans="1:10" x14ac:dyDescent="0.2">
      <c r="A296" s="54">
        <v>26359</v>
      </c>
      <c r="B296" s="55">
        <f>VLOOKUP(Table9[[#This Row],[Date]],'DB Details'!$A:$L,12)</f>
        <v>59.8</v>
      </c>
      <c r="C296" s="55">
        <f>Table9[[#This Row],[PMI]]-B295</f>
        <v>-0.80000000000000426</v>
      </c>
      <c r="J296" s="4"/>
    </row>
    <row r="297" spans="1:10" x14ac:dyDescent="0.2">
      <c r="A297" s="54">
        <v>26390</v>
      </c>
      <c r="B297" s="55">
        <f>VLOOKUP(Table9[[#This Row],[Date]],'DB Details'!$A:$L,12)</f>
        <v>59.3</v>
      </c>
      <c r="C297" s="55">
        <f>Table9[[#This Row],[PMI]]-B296</f>
        <v>-0.5</v>
      </c>
      <c r="J297" s="4"/>
    </row>
    <row r="298" spans="1:10" x14ac:dyDescent="0.2">
      <c r="A298" s="54">
        <v>26420</v>
      </c>
      <c r="B298" s="55">
        <f>VLOOKUP(Table9[[#This Row],[Date]],'DB Details'!$A:$L,12)</f>
        <v>61.4</v>
      </c>
      <c r="C298" s="55">
        <f>Table9[[#This Row],[PMI]]-B297</f>
        <v>2.1000000000000014</v>
      </c>
      <c r="J298" s="4"/>
    </row>
    <row r="299" spans="1:10" x14ac:dyDescent="0.2">
      <c r="A299" s="54">
        <v>26451</v>
      </c>
      <c r="B299" s="55">
        <f>VLOOKUP(Table9[[#This Row],[Date]],'DB Details'!$A:$L,12)</f>
        <v>58.6</v>
      </c>
      <c r="C299" s="55">
        <f>Table9[[#This Row],[PMI]]-B298</f>
        <v>-2.7999999999999972</v>
      </c>
      <c r="J299" s="4"/>
    </row>
    <row r="300" spans="1:10" x14ac:dyDescent="0.2">
      <c r="A300" s="54">
        <v>26481</v>
      </c>
      <c r="B300" s="55">
        <f>VLOOKUP(Table9[[#This Row],[Date]],'DB Details'!$A:$L,12)</f>
        <v>60.1</v>
      </c>
      <c r="C300" s="55">
        <f>Table9[[#This Row],[PMI]]-B299</f>
        <v>1.5</v>
      </c>
      <c r="J300" s="4"/>
    </row>
    <row r="301" spans="1:10" x14ac:dyDescent="0.2">
      <c r="A301" s="54">
        <v>26512</v>
      </c>
      <c r="B301" s="55">
        <f>VLOOKUP(Table9[[#This Row],[Date]],'DB Details'!$A:$L,12)</f>
        <v>61.7</v>
      </c>
      <c r="C301" s="55">
        <f>Table9[[#This Row],[PMI]]-B300</f>
        <v>1.6000000000000014</v>
      </c>
      <c r="J301" s="4"/>
    </row>
    <row r="302" spans="1:10" x14ac:dyDescent="0.2">
      <c r="A302" s="54">
        <v>26543</v>
      </c>
      <c r="B302" s="55">
        <f>VLOOKUP(Table9[[#This Row],[Date]],'DB Details'!$A:$L,12)</f>
        <v>65.099999999999994</v>
      </c>
      <c r="C302" s="55">
        <f>Table9[[#This Row],[PMI]]-B301</f>
        <v>3.3999999999999915</v>
      </c>
      <c r="J302" s="4"/>
    </row>
    <row r="303" spans="1:10" x14ac:dyDescent="0.2">
      <c r="A303" s="54">
        <v>26573</v>
      </c>
      <c r="B303" s="55">
        <f>VLOOKUP(Table9[[#This Row],[Date]],'DB Details'!$A:$L,12)</f>
        <v>67</v>
      </c>
      <c r="C303" s="55">
        <f>Table9[[#This Row],[PMI]]-B302</f>
        <v>1.9000000000000057</v>
      </c>
      <c r="J303" s="4"/>
    </row>
    <row r="304" spans="1:10" x14ac:dyDescent="0.2">
      <c r="A304" s="54">
        <v>26604</v>
      </c>
      <c r="B304" s="55">
        <f>VLOOKUP(Table9[[#This Row],[Date]],'DB Details'!$A:$L,12)</f>
        <v>69.900000000000006</v>
      </c>
      <c r="C304" s="55">
        <f>Table9[[#This Row],[PMI]]-B303</f>
        <v>2.9000000000000057</v>
      </c>
      <c r="J304" s="4"/>
    </row>
    <row r="305" spans="1:10" x14ac:dyDescent="0.2">
      <c r="A305" s="54">
        <v>26634</v>
      </c>
      <c r="B305" s="55">
        <f>VLOOKUP(Table9[[#This Row],[Date]],'DB Details'!$A:$L,12)</f>
        <v>70.5</v>
      </c>
      <c r="C305" s="55">
        <f>Table9[[#This Row],[PMI]]-B304</f>
        <v>0.59999999999999432</v>
      </c>
      <c r="J305" s="4"/>
    </row>
    <row r="306" spans="1:10" x14ac:dyDescent="0.2">
      <c r="A306" s="54">
        <v>26665</v>
      </c>
      <c r="B306" s="55">
        <f>VLOOKUP(Table9[[#This Row],[Date]],'DB Details'!$A:$L,12)</f>
        <v>72.099999999999994</v>
      </c>
      <c r="C306" s="55">
        <f>Table9[[#This Row],[PMI]]-B305</f>
        <v>1.5999999999999943</v>
      </c>
      <c r="J306" s="4"/>
    </row>
    <row r="307" spans="1:10" x14ac:dyDescent="0.2">
      <c r="A307" s="54">
        <v>26696</v>
      </c>
      <c r="B307" s="55">
        <f>VLOOKUP(Table9[[#This Row],[Date]],'DB Details'!$A:$L,12)</f>
        <v>69.599999999999994</v>
      </c>
      <c r="C307" s="55">
        <f>Table9[[#This Row],[PMI]]-B306</f>
        <v>-2.5</v>
      </c>
      <c r="J307" s="4"/>
    </row>
    <row r="308" spans="1:10" x14ac:dyDescent="0.2">
      <c r="A308" s="54">
        <v>26724</v>
      </c>
      <c r="B308" s="55">
        <f>VLOOKUP(Table9[[#This Row],[Date]],'DB Details'!$A:$L,12)</f>
        <v>69.599999999999994</v>
      </c>
      <c r="C308" s="55">
        <f>Table9[[#This Row],[PMI]]-B307</f>
        <v>0</v>
      </c>
      <c r="J308" s="4"/>
    </row>
    <row r="309" spans="1:10" x14ac:dyDescent="0.2">
      <c r="A309" s="54">
        <v>26755</v>
      </c>
      <c r="B309" s="55">
        <f>VLOOKUP(Table9[[#This Row],[Date]],'DB Details'!$A:$L,12)</f>
        <v>67.7</v>
      </c>
      <c r="C309" s="55">
        <f>Table9[[#This Row],[PMI]]-B308</f>
        <v>-1.8999999999999915</v>
      </c>
      <c r="J309" s="4"/>
    </row>
    <row r="310" spans="1:10" x14ac:dyDescent="0.2">
      <c r="A310" s="54">
        <v>26785</v>
      </c>
      <c r="B310" s="55">
        <f>VLOOKUP(Table9[[#This Row],[Date]],'DB Details'!$A:$L,12)</f>
        <v>64.8</v>
      </c>
      <c r="C310" s="55">
        <f>Table9[[#This Row],[PMI]]-B309</f>
        <v>-2.9000000000000057</v>
      </c>
      <c r="J310" s="4"/>
    </row>
    <row r="311" spans="1:10" x14ac:dyDescent="0.2">
      <c r="A311" s="54">
        <v>26816</v>
      </c>
      <c r="B311" s="55">
        <f>VLOOKUP(Table9[[#This Row],[Date]],'DB Details'!$A:$L,12)</f>
        <v>65</v>
      </c>
      <c r="C311" s="55">
        <f>Table9[[#This Row],[PMI]]-B310</f>
        <v>0.20000000000000284</v>
      </c>
      <c r="J311" s="4"/>
    </row>
    <row r="312" spans="1:10" x14ac:dyDescent="0.2">
      <c r="A312" s="54">
        <v>26846</v>
      </c>
      <c r="B312" s="55">
        <f>VLOOKUP(Table9[[#This Row],[Date]],'DB Details'!$A:$L,12)</f>
        <v>57.8</v>
      </c>
      <c r="C312" s="55">
        <f>Table9[[#This Row],[PMI]]-B311</f>
        <v>-7.2000000000000028</v>
      </c>
      <c r="J312" s="4"/>
    </row>
    <row r="313" spans="1:10" x14ac:dyDescent="0.2">
      <c r="A313" s="54">
        <v>26877</v>
      </c>
      <c r="B313" s="55">
        <f>VLOOKUP(Table9[[#This Row],[Date]],'DB Details'!$A:$L,12)</f>
        <v>62.7</v>
      </c>
      <c r="C313" s="55">
        <f>Table9[[#This Row],[PMI]]-B312</f>
        <v>4.9000000000000057</v>
      </c>
      <c r="J313" s="4"/>
    </row>
    <row r="314" spans="1:10" x14ac:dyDescent="0.2">
      <c r="A314" s="54">
        <v>26908</v>
      </c>
      <c r="B314" s="55">
        <f>VLOOKUP(Table9[[#This Row],[Date]],'DB Details'!$A:$L,12)</f>
        <v>63.5</v>
      </c>
      <c r="C314" s="55">
        <f>Table9[[#This Row],[PMI]]-B313</f>
        <v>0.79999999999999716</v>
      </c>
      <c r="J314" s="4"/>
    </row>
    <row r="315" spans="1:10" x14ac:dyDescent="0.2">
      <c r="A315" s="54">
        <v>26938</v>
      </c>
      <c r="B315" s="55">
        <f>VLOOKUP(Table9[[#This Row],[Date]],'DB Details'!$A:$L,12)</f>
        <v>66.2</v>
      </c>
      <c r="C315" s="55">
        <f>Table9[[#This Row],[PMI]]-B314</f>
        <v>2.7000000000000028</v>
      </c>
      <c r="J315" s="4"/>
    </row>
    <row r="316" spans="1:10" x14ac:dyDescent="0.2">
      <c r="A316" s="54">
        <v>26969</v>
      </c>
      <c r="B316" s="55">
        <f>VLOOKUP(Table9[[#This Row],[Date]],'DB Details'!$A:$L,12)</f>
        <v>68.099999999999994</v>
      </c>
      <c r="C316" s="55">
        <f>Table9[[#This Row],[PMI]]-B315</f>
        <v>1.8999999999999915</v>
      </c>
      <c r="J316" s="4"/>
    </row>
    <row r="317" spans="1:10" x14ac:dyDescent="0.2">
      <c r="A317" s="54">
        <v>26999</v>
      </c>
      <c r="B317" s="55">
        <f>VLOOKUP(Table9[[#This Row],[Date]],'DB Details'!$A:$L,12)</f>
        <v>63.6</v>
      </c>
      <c r="C317" s="55">
        <f>Table9[[#This Row],[PMI]]-B316</f>
        <v>-4.4999999999999929</v>
      </c>
      <c r="J317" s="4"/>
    </row>
    <row r="318" spans="1:10" x14ac:dyDescent="0.2">
      <c r="A318" s="54">
        <v>27030</v>
      </c>
      <c r="B318" s="55">
        <f>VLOOKUP(Table9[[#This Row],[Date]],'DB Details'!$A:$L,12)</f>
        <v>62.1</v>
      </c>
      <c r="C318" s="55">
        <f>Table9[[#This Row],[PMI]]-B317</f>
        <v>-1.5</v>
      </c>
      <c r="J318" s="4"/>
    </row>
    <row r="319" spans="1:10" x14ac:dyDescent="0.2">
      <c r="A319" s="54">
        <v>27061</v>
      </c>
      <c r="B319" s="55">
        <f>VLOOKUP(Table9[[#This Row],[Date]],'DB Details'!$A:$L,12)</f>
        <v>58.6</v>
      </c>
      <c r="C319" s="55">
        <f>Table9[[#This Row],[PMI]]-B318</f>
        <v>-3.5</v>
      </c>
      <c r="J319" s="4"/>
    </row>
    <row r="320" spans="1:10" x14ac:dyDescent="0.2">
      <c r="A320" s="54">
        <v>27089</v>
      </c>
      <c r="B320" s="55">
        <f>VLOOKUP(Table9[[#This Row],[Date]],'DB Details'!$A:$L,12)</f>
        <v>61.8</v>
      </c>
      <c r="C320" s="55">
        <f>Table9[[#This Row],[PMI]]-B319</f>
        <v>3.1999999999999957</v>
      </c>
      <c r="J320" s="4"/>
    </row>
    <row r="321" spans="1:10" x14ac:dyDescent="0.2">
      <c r="A321" s="54">
        <v>27120</v>
      </c>
      <c r="B321" s="55">
        <f>VLOOKUP(Table9[[#This Row],[Date]],'DB Details'!$A:$L,12)</f>
        <v>59.9</v>
      </c>
      <c r="C321" s="55">
        <f>Table9[[#This Row],[PMI]]-B320</f>
        <v>-1.8999999999999986</v>
      </c>
      <c r="J321" s="4"/>
    </row>
    <row r="322" spans="1:10" x14ac:dyDescent="0.2">
      <c r="A322" s="54">
        <v>27150</v>
      </c>
      <c r="B322" s="55">
        <f>VLOOKUP(Table9[[#This Row],[Date]],'DB Details'!$A:$L,12)</f>
        <v>55.7</v>
      </c>
      <c r="C322" s="55">
        <f>Table9[[#This Row],[PMI]]-B321</f>
        <v>-4.1999999999999957</v>
      </c>
      <c r="J322" s="4"/>
    </row>
    <row r="323" spans="1:10" x14ac:dyDescent="0.2">
      <c r="A323" s="54">
        <v>27181</v>
      </c>
      <c r="B323" s="55">
        <f>VLOOKUP(Table9[[#This Row],[Date]],'DB Details'!$A:$L,12)</f>
        <v>54.7</v>
      </c>
      <c r="C323" s="55">
        <f>Table9[[#This Row],[PMI]]-B322</f>
        <v>-1</v>
      </c>
      <c r="J323" s="4"/>
    </row>
    <row r="324" spans="1:10" x14ac:dyDescent="0.2">
      <c r="A324" s="54">
        <v>27211</v>
      </c>
      <c r="B324" s="55">
        <f>VLOOKUP(Table9[[#This Row],[Date]],'DB Details'!$A:$L,12)</f>
        <v>54.8</v>
      </c>
      <c r="C324" s="55">
        <f>Table9[[#This Row],[PMI]]-B323</f>
        <v>9.9999999999994316E-2</v>
      </c>
      <c r="J324" s="4"/>
    </row>
    <row r="325" spans="1:10" x14ac:dyDescent="0.2">
      <c r="A325" s="54">
        <v>27242</v>
      </c>
      <c r="B325" s="55">
        <f>VLOOKUP(Table9[[#This Row],[Date]],'DB Details'!$A:$L,12)</f>
        <v>52.9</v>
      </c>
      <c r="C325" s="55">
        <f>Table9[[#This Row],[PMI]]-B324</f>
        <v>-1.8999999999999986</v>
      </c>
      <c r="J325" s="4"/>
    </row>
    <row r="326" spans="1:10" x14ac:dyDescent="0.2">
      <c r="A326" s="54">
        <v>27273</v>
      </c>
      <c r="B326" s="55">
        <f>VLOOKUP(Table9[[#This Row],[Date]],'DB Details'!$A:$L,12)</f>
        <v>46.2</v>
      </c>
      <c r="C326" s="55">
        <f>Table9[[#This Row],[PMI]]-B325</f>
        <v>-6.6999999999999957</v>
      </c>
      <c r="J326" s="4"/>
    </row>
    <row r="327" spans="1:10" x14ac:dyDescent="0.2">
      <c r="A327" s="54">
        <v>27303</v>
      </c>
      <c r="B327" s="55">
        <f>VLOOKUP(Table9[[#This Row],[Date]],'DB Details'!$A:$L,12)</f>
        <v>42.7</v>
      </c>
      <c r="C327" s="55">
        <f>Table9[[#This Row],[PMI]]-B326</f>
        <v>-3.5</v>
      </c>
      <c r="J327" s="4"/>
    </row>
    <row r="328" spans="1:10" x14ac:dyDescent="0.2">
      <c r="A328" s="54">
        <v>27334</v>
      </c>
      <c r="B328" s="55">
        <f>VLOOKUP(Table9[[#This Row],[Date]],'DB Details'!$A:$L,12)</f>
        <v>37.9</v>
      </c>
      <c r="C328" s="55">
        <f>Table9[[#This Row],[PMI]]-B327</f>
        <v>-4.8000000000000043</v>
      </c>
      <c r="J328" s="4"/>
    </row>
    <row r="329" spans="1:10" x14ac:dyDescent="0.2">
      <c r="A329" s="54">
        <v>27364</v>
      </c>
      <c r="B329" s="55">
        <f>VLOOKUP(Table9[[#This Row],[Date]],'DB Details'!$A:$L,12)</f>
        <v>30.9</v>
      </c>
      <c r="C329" s="55">
        <f>Table9[[#This Row],[PMI]]-B328</f>
        <v>-7</v>
      </c>
    </row>
    <row r="330" spans="1:10" x14ac:dyDescent="0.2">
      <c r="A330" s="54">
        <v>27395</v>
      </c>
      <c r="B330" s="55">
        <f>VLOOKUP(Table9[[#This Row],[Date]],'DB Details'!$A:$L,12)</f>
        <v>30.7</v>
      </c>
      <c r="C330" s="55">
        <f>Table9[[#This Row],[PMI]]-B329</f>
        <v>-0.19999999999999929</v>
      </c>
    </row>
    <row r="331" spans="1:10" x14ac:dyDescent="0.2">
      <c r="A331" s="54">
        <v>27426</v>
      </c>
      <c r="B331" s="55">
        <f>VLOOKUP(Table9[[#This Row],[Date]],'DB Details'!$A:$L,12)</f>
        <v>34.4</v>
      </c>
      <c r="C331" s="55">
        <f>Table9[[#This Row],[PMI]]-B330</f>
        <v>3.6999999999999993</v>
      </c>
    </row>
    <row r="332" spans="1:10" x14ac:dyDescent="0.2">
      <c r="A332" s="54">
        <v>27454</v>
      </c>
      <c r="B332" s="55">
        <f>VLOOKUP(Table9[[#This Row],[Date]],'DB Details'!$A:$L,12)</f>
        <v>31.6</v>
      </c>
      <c r="C332" s="55">
        <f>Table9[[#This Row],[PMI]]-B331</f>
        <v>-2.7999999999999972</v>
      </c>
    </row>
    <row r="333" spans="1:10" x14ac:dyDescent="0.2">
      <c r="A333" s="54">
        <v>27485</v>
      </c>
      <c r="B333" s="55">
        <f>VLOOKUP(Table9[[#This Row],[Date]],'DB Details'!$A:$L,12)</f>
        <v>37.5</v>
      </c>
      <c r="C333" s="55">
        <f>Table9[[#This Row],[PMI]]-B332</f>
        <v>5.8999999999999986</v>
      </c>
    </row>
    <row r="334" spans="1:10" x14ac:dyDescent="0.2">
      <c r="A334" s="54">
        <v>27515</v>
      </c>
      <c r="B334" s="55">
        <f>VLOOKUP(Table9[[#This Row],[Date]],'DB Details'!$A:$L,12)</f>
        <v>41.2</v>
      </c>
      <c r="C334" s="55">
        <f>Table9[[#This Row],[PMI]]-B333</f>
        <v>3.7000000000000028</v>
      </c>
    </row>
    <row r="335" spans="1:10" x14ac:dyDescent="0.2">
      <c r="A335" s="54">
        <v>27546</v>
      </c>
      <c r="B335" s="55">
        <f>VLOOKUP(Table9[[#This Row],[Date]],'DB Details'!$A:$L,12)</f>
        <v>45.1</v>
      </c>
      <c r="C335" s="55">
        <f>Table9[[#This Row],[PMI]]-B334</f>
        <v>3.8999999999999986</v>
      </c>
    </row>
    <row r="336" spans="1:10" x14ac:dyDescent="0.2">
      <c r="A336" s="54">
        <v>27576</v>
      </c>
      <c r="B336" s="55">
        <f>VLOOKUP(Table9[[#This Row],[Date]],'DB Details'!$A:$L,12)</f>
        <v>47.2</v>
      </c>
      <c r="C336" s="55">
        <f>Table9[[#This Row],[PMI]]-B335</f>
        <v>2.1000000000000014</v>
      </c>
    </row>
    <row r="337" spans="1:3" x14ac:dyDescent="0.2">
      <c r="A337" s="54">
        <v>27607</v>
      </c>
      <c r="B337" s="55">
        <f>VLOOKUP(Table9[[#This Row],[Date]],'DB Details'!$A:$L,12)</f>
        <v>51.4</v>
      </c>
      <c r="C337" s="55">
        <f>Table9[[#This Row],[PMI]]-B336</f>
        <v>4.1999999999999957</v>
      </c>
    </row>
    <row r="338" spans="1:3" x14ac:dyDescent="0.2">
      <c r="A338" s="54">
        <v>27638</v>
      </c>
      <c r="B338" s="55">
        <f>VLOOKUP(Table9[[#This Row],[Date]],'DB Details'!$A:$L,12)</f>
        <v>54.4</v>
      </c>
      <c r="C338" s="55">
        <f>Table9[[#This Row],[PMI]]-B337</f>
        <v>3</v>
      </c>
    </row>
    <row r="339" spans="1:3" x14ac:dyDescent="0.2">
      <c r="A339" s="54">
        <v>27668</v>
      </c>
      <c r="B339" s="55">
        <f>VLOOKUP(Table9[[#This Row],[Date]],'DB Details'!$A:$L,12)</f>
        <v>55.5</v>
      </c>
      <c r="C339" s="55">
        <f>Table9[[#This Row],[PMI]]-B338</f>
        <v>1.1000000000000014</v>
      </c>
    </row>
    <row r="340" spans="1:3" x14ac:dyDescent="0.2">
      <c r="A340" s="54">
        <v>27699</v>
      </c>
      <c r="B340" s="55">
        <f>VLOOKUP(Table9[[#This Row],[Date]],'DB Details'!$A:$L,12)</f>
        <v>54.5</v>
      </c>
      <c r="C340" s="55">
        <f>Table9[[#This Row],[PMI]]-B339</f>
        <v>-1</v>
      </c>
    </row>
    <row r="341" spans="1:3" x14ac:dyDescent="0.2">
      <c r="A341" s="54">
        <v>27729</v>
      </c>
      <c r="B341" s="55">
        <f>VLOOKUP(Table9[[#This Row],[Date]],'DB Details'!$A:$L,12)</f>
        <v>54.9</v>
      </c>
      <c r="C341" s="55">
        <f>Table9[[#This Row],[PMI]]-B340</f>
        <v>0.39999999999999858</v>
      </c>
    </row>
    <row r="342" spans="1:3" x14ac:dyDescent="0.2">
      <c r="A342" s="54">
        <v>27760</v>
      </c>
      <c r="B342" s="55">
        <f>VLOOKUP(Table9[[#This Row],[Date]],'DB Details'!$A:$L,12)</f>
        <v>58.8</v>
      </c>
      <c r="C342" s="55">
        <f>Table9[[#This Row],[PMI]]-B341</f>
        <v>3.8999999999999986</v>
      </c>
    </row>
    <row r="343" spans="1:3" x14ac:dyDescent="0.2">
      <c r="A343" s="54">
        <v>27791</v>
      </c>
      <c r="B343" s="55">
        <f>VLOOKUP(Table9[[#This Row],[Date]],'DB Details'!$A:$L,12)</f>
        <v>61.5</v>
      </c>
      <c r="C343" s="55">
        <f>Table9[[#This Row],[PMI]]-B342</f>
        <v>2.7000000000000028</v>
      </c>
    </row>
    <row r="344" spans="1:3" x14ac:dyDescent="0.2">
      <c r="A344" s="54">
        <v>27820</v>
      </c>
      <c r="B344" s="55">
        <f>VLOOKUP(Table9[[#This Row],[Date]],'DB Details'!$A:$L,12)</f>
        <v>58.4</v>
      </c>
      <c r="C344" s="55">
        <f>Table9[[#This Row],[PMI]]-B343</f>
        <v>-3.1000000000000014</v>
      </c>
    </row>
    <row r="345" spans="1:3" x14ac:dyDescent="0.2">
      <c r="A345" s="54">
        <v>27851</v>
      </c>
      <c r="B345" s="55">
        <f>VLOOKUP(Table9[[#This Row],[Date]],'DB Details'!$A:$L,12)</f>
        <v>60.6</v>
      </c>
      <c r="C345" s="55">
        <f>Table9[[#This Row],[PMI]]-B344</f>
        <v>2.2000000000000028</v>
      </c>
    </row>
    <row r="346" spans="1:3" x14ac:dyDescent="0.2">
      <c r="A346" s="54">
        <v>27881</v>
      </c>
      <c r="B346" s="55">
        <f>VLOOKUP(Table9[[#This Row],[Date]],'DB Details'!$A:$L,12)</f>
        <v>58.8</v>
      </c>
      <c r="C346" s="55">
        <f>Table9[[#This Row],[PMI]]-B345</f>
        <v>-1.8000000000000043</v>
      </c>
    </row>
    <row r="347" spans="1:3" x14ac:dyDescent="0.2">
      <c r="A347" s="54">
        <v>27912</v>
      </c>
      <c r="B347" s="55">
        <f>VLOOKUP(Table9[[#This Row],[Date]],'DB Details'!$A:$L,12)</f>
        <v>58.2</v>
      </c>
      <c r="C347" s="55">
        <f>Table9[[#This Row],[PMI]]-B346</f>
        <v>-0.59999999999999432</v>
      </c>
    </row>
    <row r="348" spans="1:3" x14ac:dyDescent="0.2">
      <c r="A348" s="54">
        <v>27942</v>
      </c>
      <c r="B348" s="55">
        <f>VLOOKUP(Table9[[#This Row],[Date]],'DB Details'!$A:$L,12)</f>
        <v>55.9</v>
      </c>
      <c r="C348" s="55">
        <f>Table9[[#This Row],[PMI]]-B347</f>
        <v>-2.3000000000000043</v>
      </c>
    </row>
    <row r="349" spans="1:3" x14ac:dyDescent="0.2">
      <c r="A349" s="54">
        <v>27973</v>
      </c>
      <c r="B349" s="55">
        <f>VLOOKUP(Table9[[#This Row],[Date]],'DB Details'!$A:$L,12)</f>
        <v>54.5</v>
      </c>
      <c r="C349" s="55">
        <f>Table9[[#This Row],[PMI]]-B348</f>
        <v>-1.3999999999999986</v>
      </c>
    </row>
    <row r="350" spans="1:3" x14ac:dyDescent="0.2">
      <c r="A350" s="54">
        <v>28004</v>
      </c>
      <c r="B350" s="55">
        <f>VLOOKUP(Table9[[#This Row],[Date]],'DB Details'!$A:$L,12)</f>
        <v>53.6</v>
      </c>
      <c r="C350" s="55">
        <f>Table9[[#This Row],[PMI]]-B349</f>
        <v>-0.89999999999999858</v>
      </c>
    </row>
    <row r="351" spans="1:3" x14ac:dyDescent="0.2">
      <c r="A351" s="54">
        <v>28034</v>
      </c>
      <c r="B351" s="55">
        <f>VLOOKUP(Table9[[#This Row],[Date]],'DB Details'!$A:$L,12)</f>
        <v>53.5</v>
      </c>
      <c r="C351" s="55">
        <f>Table9[[#This Row],[PMI]]-B350</f>
        <v>-0.10000000000000142</v>
      </c>
    </row>
    <row r="352" spans="1:3" x14ac:dyDescent="0.2">
      <c r="A352" s="54">
        <v>28065</v>
      </c>
      <c r="B352" s="55">
        <f>VLOOKUP(Table9[[#This Row],[Date]],'DB Details'!$A:$L,12)</f>
        <v>51.7</v>
      </c>
      <c r="C352" s="55">
        <f>Table9[[#This Row],[PMI]]-B351</f>
        <v>-1.7999999999999972</v>
      </c>
    </row>
    <row r="353" spans="1:3" x14ac:dyDescent="0.2">
      <c r="A353" s="54">
        <v>28095</v>
      </c>
      <c r="B353" s="55">
        <f>VLOOKUP(Table9[[#This Row],[Date]],'DB Details'!$A:$L,12)</f>
        <v>56.6</v>
      </c>
      <c r="C353" s="55">
        <f>Table9[[#This Row],[PMI]]-B352</f>
        <v>4.8999999999999986</v>
      </c>
    </row>
    <row r="354" spans="1:3" x14ac:dyDescent="0.2">
      <c r="A354" s="54">
        <v>28126</v>
      </c>
      <c r="B354" s="55">
        <f>VLOOKUP(Table9[[#This Row],[Date]],'DB Details'!$A:$L,12)</f>
        <v>54.8</v>
      </c>
      <c r="C354" s="55">
        <f>Table9[[#This Row],[PMI]]-B353</f>
        <v>-1.8000000000000043</v>
      </c>
    </row>
    <row r="355" spans="1:3" x14ac:dyDescent="0.2">
      <c r="A355" s="54">
        <v>28157</v>
      </c>
      <c r="B355" s="55">
        <f>VLOOKUP(Table9[[#This Row],[Date]],'DB Details'!$A:$L,12)</f>
        <v>55</v>
      </c>
      <c r="C355" s="55">
        <f>Table9[[#This Row],[PMI]]-B354</f>
        <v>0.20000000000000284</v>
      </c>
    </row>
    <row r="356" spans="1:3" x14ac:dyDescent="0.2">
      <c r="A356" s="54">
        <v>28185</v>
      </c>
      <c r="B356" s="55">
        <f>VLOOKUP(Table9[[#This Row],[Date]],'DB Details'!$A:$L,12)</f>
        <v>58.4</v>
      </c>
      <c r="C356" s="55">
        <f>Table9[[#This Row],[PMI]]-B355</f>
        <v>3.3999999999999986</v>
      </c>
    </row>
    <row r="357" spans="1:3" x14ac:dyDescent="0.2">
      <c r="A357" s="54">
        <v>28216</v>
      </c>
      <c r="B357" s="55">
        <f>VLOOKUP(Table9[[#This Row],[Date]],'DB Details'!$A:$L,12)</f>
        <v>56.9</v>
      </c>
      <c r="C357" s="55">
        <f>Table9[[#This Row],[PMI]]-B356</f>
        <v>-1.5</v>
      </c>
    </row>
    <row r="358" spans="1:3" x14ac:dyDescent="0.2">
      <c r="A358" s="54">
        <v>28246</v>
      </c>
      <c r="B358" s="55">
        <f>VLOOKUP(Table9[[#This Row],[Date]],'DB Details'!$A:$L,12)</f>
        <v>59.7</v>
      </c>
      <c r="C358" s="55">
        <f>Table9[[#This Row],[PMI]]-B357</f>
        <v>2.8000000000000043</v>
      </c>
    </row>
    <row r="359" spans="1:3" x14ac:dyDescent="0.2">
      <c r="A359" s="54">
        <v>28277</v>
      </c>
      <c r="B359" s="55">
        <f>VLOOKUP(Table9[[#This Row],[Date]],'DB Details'!$A:$L,12)</f>
        <v>56.8</v>
      </c>
      <c r="C359" s="55">
        <f>Table9[[#This Row],[PMI]]-B358</f>
        <v>-2.9000000000000057</v>
      </c>
    </row>
    <row r="360" spans="1:3" x14ac:dyDescent="0.2">
      <c r="A360" s="54">
        <v>28307</v>
      </c>
      <c r="B360" s="55">
        <f>VLOOKUP(Table9[[#This Row],[Date]],'DB Details'!$A:$L,12)</f>
        <v>57.7</v>
      </c>
      <c r="C360" s="55">
        <f>Table9[[#This Row],[PMI]]-B359</f>
        <v>0.90000000000000568</v>
      </c>
    </row>
    <row r="361" spans="1:3" x14ac:dyDescent="0.2">
      <c r="A361" s="54">
        <v>28338</v>
      </c>
      <c r="B361" s="55">
        <f>VLOOKUP(Table9[[#This Row],[Date]],'DB Details'!$A:$L,12)</f>
        <v>54.9</v>
      </c>
      <c r="C361" s="55">
        <f>Table9[[#This Row],[PMI]]-B360</f>
        <v>-2.8000000000000043</v>
      </c>
    </row>
    <row r="362" spans="1:3" x14ac:dyDescent="0.2">
      <c r="A362" s="54">
        <v>28369</v>
      </c>
      <c r="B362" s="55">
        <f>VLOOKUP(Table9[[#This Row],[Date]],'DB Details'!$A:$L,12)</f>
        <v>53.9</v>
      </c>
      <c r="C362" s="55">
        <f>Table9[[#This Row],[PMI]]-B361</f>
        <v>-1</v>
      </c>
    </row>
    <row r="363" spans="1:3" x14ac:dyDescent="0.2">
      <c r="A363" s="54">
        <v>28399</v>
      </c>
      <c r="B363" s="55">
        <f>VLOOKUP(Table9[[#This Row],[Date]],'DB Details'!$A:$L,12)</f>
        <v>55.4</v>
      </c>
      <c r="C363" s="55">
        <f>Table9[[#This Row],[PMI]]-B362</f>
        <v>1.5</v>
      </c>
    </row>
    <row r="364" spans="1:3" x14ac:dyDescent="0.2">
      <c r="A364" s="54">
        <v>28430</v>
      </c>
      <c r="B364" s="55">
        <f>VLOOKUP(Table9[[#This Row],[Date]],'DB Details'!$A:$L,12)</f>
        <v>56.1</v>
      </c>
      <c r="C364" s="55">
        <f>Table9[[#This Row],[PMI]]-B363</f>
        <v>0.70000000000000284</v>
      </c>
    </row>
    <row r="365" spans="1:3" x14ac:dyDescent="0.2">
      <c r="A365" s="54">
        <v>28460</v>
      </c>
      <c r="B365" s="55">
        <f>VLOOKUP(Table9[[#This Row],[Date]],'DB Details'!$A:$L,12)</f>
        <v>59.8</v>
      </c>
      <c r="C365" s="55">
        <f>Table9[[#This Row],[PMI]]-B364</f>
        <v>3.6999999999999957</v>
      </c>
    </row>
    <row r="366" spans="1:3" x14ac:dyDescent="0.2">
      <c r="A366" s="54">
        <v>28491</v>
      </c>
      <c r="B366" s="55">
        <f>VLOOKUP(Table9[[#This Row],[Date]],'DB Details'!$A:$L,12)</f>
        <v>57.4</v>
      </c>
      <c r="C366" s="55">
        <f>Table9[[#This Row],[PMI]]-B365</f>
        <v>-2.3999999999999986</v>
      </c>
    </row>
    <row r="367" spans="1:3" x14ac:dyDescent="0.2">
      <c r="A367" s="54">
        <v>28522</v>
      </c>
      <c r="B367" s="55">
        <f>VLOOKUP(Table9[[#This Row],[Date]],'DB Details'!$A:$L,12)</f>
        <v>55.9</v>
      </c>
      <c r="C367" s="55">
        <f>Table9[[#This Row],[PMI]]-B366</f>
        <v>-1.5</v>
      </c>
    </row>
    <row r="368" spans="1:3" x14ac:dyDescent="0.2">
      <c r="A368" s="54">
        <v>28550</v>
      </c>
      <c r="B368" s="55">
        <f>VLOOKUP(Table9[[#This Row],[Date]],'DB Details'!$A:$L,12)</f>
        <v>55</v>
      </c>
      <c r="C368" s="55">
        <f>Table9[[#This Row],[PMI]]-B367</f>
        <v>-0.89999999999999858</v>
      </c>
    </row>
    <row r="369" spans="1:3" x14ac:dyDescent="0.2">
      <c r="A369" s="54">
        <v>28581</v>
      </c>
      <c r="B369" s="55">
        <f>VLOOKUP(Table9[[#This Row],[Date]],'DB Details'!$A:$L,12)</f>
        <v>57.7</v>
      </c>
      <c r="C369" s="55">
        <f>Table9[[#This Row],[PMI]]-B368</f>
        <v>2.7000000000000028</v>
      </c>
    </row>
    <row r="370" spans="1:3" x14ac:dyDescent="0.2">
      <c r="A370" s="54">
        <v>28611</v>
      </c>
      <c r="B370" s="55">
        <f>VLOOKUP(Table9[[#This Row],[Date]],'DB Details'!$A:$L,12)</f>
        <v>60.2</v>
      </c>
      <c r="C370" s="55">
        <f>Table9[[#This Row],[PMI]]-B369</f>
        <v>2.5</v>
      </c>
    </row>
    <row r="371" spans="1:3" x14ac:dyDescent="0.2">
      <c r="A371" s="54">
        <v>28642</v>
      </c>
      <c r="B371" s="55">
        <f>VLOOKUP(Table9[[#This Row],[Date]],'DB Details'!$A:$L,12)</f>
        <v>60.5</v>
      </c>
      <c r="C371" s="55">
        <f>Table9[[#This Row],[PMI]]-B370</f>
        <v>0.29999999999999716</v>
      </c>
    </row>
    <row r="372" spans="1:3" x14ac:dyDescent="0.2">
      <c r="A372" s="54">
        <v>28672</v>
      </c>
      <c r="B372" s="55">
        <f>VLOOKUP(Table9[[#This Row],[Date]],'DB Details'!$A:$L,12)</f>
        <v>62.2</v>
      </c>
      <c r="C372" s="55">
        <f>Table9[[#This Row],[PMI]]-B371</f>
        <v>1.7000000000000028</v>
      </c>
    </row>
    <row r="373" spans="1:3" x14ac:dyDescent="0.2">
      <c r="A373" s="54">
        <v>28703</v>
      </c>
      <c r="B373" s="55">
        <f>VLOOKUP(Table9[[#This Row],[Date]],'DB Details'!$A:$L,12)</f>
        <v>60.3</v>
      </c>
      <c r="C373" s="55">
        <f>Table9[[#This Row],[PMI]]-B372</f>
        <v>-1.9000000000000057</v>
      </c>
    </row>
    <row r="374" spans="1:3" x14ac:dyDescent="0.2">
      <c r="A374" s="54">
        <v>28734</v>
      </c>
      <c r="B374" s="55">
        <f>VLOOKUP(Table9[[#This Row],[Date]],'DB Details'!$A:$L,12)</f>
        <v>60.5</v>
      </c>
      <c r="C374" s="55">
        <f>Table9[[#This Row],[PMI]]-B373</f>
        <v>0.20000000000000284</v>
      </c>
    </row>
    <row r="375" spans="1:3" x14ac:dyDescent="0.2">
      <c r="A375" s="54">
        <v>28764</v>
      </c>
      <c r="B375" s="55">
        <f>VLOOKUP(Table9[[#This Row],[Date]],'DB Details'!$A:$L,12)</f>
        <v>60.1</v>
      </c>
      <c r="C375" s="55">
        <f>Table9[[#This Row],[PMI]]-B374</f>
        <v>-0.39999999999999858</v>
      </c>
    </row>
    <row r="376" spans="1:3" x14ac:dyDescent="0.2">
      <c r="A376" s="54">
        <v>28795</v>
      </c>
      <c r="B376" s="55">
        <f>VLOOKUP(Table9[[#This Row],[Date]],'DB Details'!$A:$L,12)</f>
        <v>61.3</v>
      </c>
      <c r="C376" s="55">
        <f>Table9[[#This Row],[PMI]]-B375</f>
        <v>1.1999999999999957</v>
      </c>
    </row>
    <row r="377" spans="1:3" x14ac:dyDescent="0.2">
      <c r="A377" s="54">
        <v>28825</v>
      </c>
      <c r="B377" s="55">
        <f>VLOOKUP(Table9[[#This Row],[Date]],'DB Details'!$A:$L,12)</f>
        <v>59.4</v>
      </c>
      <c r="C377" s="55">
        <f>Table9[[#This Row],[PMI]]-B376</f>
        <v>-1.8999999999999986</v>
      </c>
    </row>
    <row r="378" spans="1:3" x14ac:dyDescent="0.2">
      <c r="A378" s="54">
        <v>28856</v>
      </c>
      <c r="B378" s="55">
        <f>VLOOKUP(Table9[[#This Row],[Date]],'DB Details'!$A:$L,12)</f>
        <v>58.5</v>
      </c>
      <c r="C378" s="55">
        <f>Table9[[#This Row],[PMI]]-B377</f>
        <v>-0.89999999999999858</v>
      </c>
    </row>
    <row r="379" spans="1:3" x14ac:dyDescent="0.2">
      <c r="A379" s="54">
        <v>28887</v>
      </c>
      <c r="B379" s="55">
        <f>VLOOKUP(Table9[[#This Row],[Date]],'DB Details'!$A:$L,12)</f>
        <v>58.2</v>
      </c>
      <c r="C379" s="55">
        <f>Table9[[#This Row],[PMI]]-B378</f>
        <v>-0.29999999999999716</v>
      </c>
    </row>
    <row r="380" spans="1:3" x14ac:dyDescent="0.2">
      <c r="A380" s="54">
        <v>28915</v>
      </c>
      <c r="B380" s="55">
        <f>VLOOKUP(Table9[[#This Row],[Date]],'DB Details'!$A:$L,12)</f>
        <v>57.7</v>
      </c>
      <c r="C380" s="55">
        <f>Table9[[#This Row],[PMI]]-B379</f>
        <v>-0.5</v>
      </c>
    </row>
    <row r="381" spans="1:3" x14ac:dyDescent="0.2">
      <c r="A381" s="54">
        <v>28946</v>
      </c>
      <c r="B381" s="55">
        <f>VLOOKUP(Table9[[#This Row],[Date]],'DB Details'!$A:$L,12)</f>
        <v>56.2</v>
      </c>
      <c r="C381" s="55">
        <f>Table9[[#This Row],[PMI]]-B380</f>
        <v>-1.5</v>
      </c>
    </row>
    <row r="382" spans="1:3" x14ac:dyDescent="0.2">
      <c r="A382" s="54">
        <v>28976</v>
      </c>
      <c r="B382" s="55">
        <f>VLOOKUP(Table9[[#This Row],[Date]],'DB Details'!$A:$L,12)</f>
        <v>54.4</v>
      </c>
      <c r="C382" s="55">
        <f>Table9[[#This Row],[PMI]]-B381</f>
        <v>-1.8000000000000043</v>
      </c>
    </row>
    <row r="383" spans="1:3" x14ac:dyDescent="0.2">
      <c r="A383" s="54">
        <v>29007</v>
      </c>
      <c r="B383" s="55">
        <f>VLOOKUP(Table9[[#This Row],[Date]],'DB Details'!$A:$L,12)</f>
        <v>52.7</v>
      </c>
      <c r="C383" s="55">
        <f>Table9[[#This Row],[PMI]]-B382</f>
        <v>-1.6999999999999957</v>
      </c>
    </row>
    <row r="384" spans="1:3" x14ac:dyDescent="0.2">
      <c r="A384" s="54">
        <v>29037</v>
      </c>
      <c r="B384" s="55">
        <f>VLOOKUP(Table9[[#This Row],[Date]],'DB Details'!$A:$L,12)</f>
        <v>51.3</v>
      </c>
      <c r="C384" s="55">
        <f>Table9[[#This Row],[PMI]]-B383</f>
        <v>-1.4000000000000057</v>
      </c>
    </row>
    <row r="385" spans="1:3" x14ac:dyDescent="0.2">
      <c r="A385" s="54">
        <v>29068</v>
      </c>
      <c r="B385" s="55">
        <f>VLOOKUP(Table9[[#This Row],[Date]],'DB Details'!$A:$L,12)</f>
        <v>49.5</v>
      </c>
      <c r="C385" s="55">
        <f>Table9[[#This Row],[PMI]]-B384</f>
        <v>-1.7999999999999972</v>
      </c>
    </row>
    <row r="386" spans="1:3" x14ac:dyDescent="0.2">
      <c r="A386" s="54">
        <v>29099</v>
      </c>
      <c r="B386" s="55">
        <f>VLOOKUP(Table9[[#This Row],[Date]],'DB Details'!$A:$L,12)</f>
        <v>49.6</v>
      </c>
      <c r="C386" s="55">
        <f>Table9[[#This Row],[PMI]]-B385</f>
        <v>0.10000000000000142</v>
      </c>
    </row>
    <row r="387" spans="1:3" x14ac:dyDescent="0.2">
      <c r="A387" s="54">
        <v>29129</v>
      </c>
      <c r="B387" s="55">
        <f>VLOOKUP(Table9[[#This Row],[Date]],'DB Details'!$A:$L,12)</f>
        <v>49</v>
      </c>
      <c r="C387" s="55">
        <f>Table9[[#This Row],[PMI]]-B386</f>
        <v>-0.60000000000000142</v>
      </c>
    </row>
    <row r="388" spans="1:3" x14ac:dyDescent="0.2">
      <c r="A388" s="54">
        <v>29160</v>
      </c>
      <c r="B388" s="55">
        <f>VLOOKUP(Table9[[#This Row],[Date]],'DB Details'!$A:$L,12)</f>
        <v>48</v>
      </c>
      <c r="C388" s="55">
        <f>Table9[[#This Row],[PMI]]-B387</f>
        <v>-1</v>
      </c>
    </row>
    <row r="389" spans="1:3" x14ac:dyDescent="0.2">
      <c r="A389" s="54">
        <v>29190</v>
      </c>
      <c r="B389" s="55">
        <f>VLOOKUP(Table9[[#This Row],[Date]],'DB Details'!$A:$L,12)</f>
        <v>44.8</v>
      </c>
      <c r="C389" s="55">
        <f>Table9[[#This Row],[PMI]]-B388</f>
        <v>-3.2000000000000028</v>
      </c>
    </row>
    <row r="390" spans="1:3" x14ac:dyDescent="0.2">
      <c r="A390" s="54">
        <v>29221</v>
      </c>
      <c r="B390" s="55">
        <f>VLOOKUP(Table9[[#This Row],[Date]],'DB Details'!$A:$L,12)</f>
        <v>46.2</v>
      </c>
      <c r="C390" s="55">
        <f>Table9[[#This Row],[PMI]]-B389</f>
        <v>1.4000000000000057</v>
      </c>
    </row>
    <row r="391" spans="1:3" x14ac:dyDescent="0.2">
      <c r="A391" s="54">
        <v>29252</v>
      </c>
      <c r="B391" s="55">
        <f>VLOOKUP(Table9[[#This Row],[Date]],'DB Details'!$A:$L,12)</f>
        <v>50.2</v>
      </c>
      <c r="C391" s="55">
        <f>Table9[[#This Row],[PMI]]-B390</f>
        <v>4</v>
      </c>
    </row>
    <row r="392" spans="1:3" x14ac:dyDescent="0.2">
      <c r="A392" s="54">
        <v>29281</v>
      </c>
      <c r="B392" s="55">
        <f>VLOOKUP(Table9[[#This Row],[Date]],'DB Details'!$A:$L,12)</f>
        <v>43.6</v>
      </c>
      <c r="C392" s="55">
        <f>Table9[[#This Row],[PMI]]-B391</f>
        <v>-6.6000000000000014</v>
      </c>
    </row>
    <row r="393" spans="1:3" x14ac:dyDescent="0.2">
      <c r="A393" s="54">
        <v>29312</v>
      </c>
      <c r="B393" s="55">
        <f>VLOOKUP(Table9[[#This Row],[Date]],'DB Details'!$A:$L,12)</f>
        <v>37.4</v>
      </c>
      <c r="C393" s="55">
        <f>Table9[[#This Row],[PMI]]-B392</f>
        <v>-6.2000000000000028</v>
      </c>
    </row>
    <row r="394" spans="1:3" x14ac:dyDescent="0.2">
      <c r="A394" s="54">
        <v>29342</v>
      </c>
      <c r="B394" s="55">
        <f>VLOOKUP(Table9[[#This Row],[Date]],'DB Details'!$A:$L,12)</f>
        <v>29.4</v>
      </c>
      <c r="C394" s="55">
        <f>Table9[[#This Row],[PMI]]-B393</f>
        <v>-8</v>
      </c>
    </row>
    <row r="395" spans="1:3" x14ac:dyDescent="0.2">
      <c r="A395" s="54">
        <v>29373</v>
      </c>
      <c r="B395" s="55">
        <f>VLOOKUP(Table9[[#This Row],[Date]],'DB Details'!$A:$L,12)</f>
        <v>30.3</v>
      </c>
      <c r="C395" s="55">
        <f>Table9[[#This Row],[PMI]]-B394</f>
        <v>0.90000000000000213</v>
      </c>
    </row>
    <row r="396" spans="1:3" x14ac:dyDescent="0.2">
      <c r="A396" s="54">
        <v>29403</v>
      </c>
      <c r="B396" s="55">
        <f>VLOOKUP(Table9[[#This Row],[Date]],'DB Details'!$A:$L,12)</f>
        <v>35</v>
      </c>
      <c r="C396" s="55">
        <f>Table9[[#This Row],[PMI]]-B395</f>
        <v>4.6999999999999993</v>
      </c>
    </row>
    <row r="397" spans="1:3" x14ac:dyDescent="0.2">
      <c r="A397" s="54">
        <v>29434</v>
      </c>
      <c r="B397" s="55">
        <f>VLOOKUP(Table9[[#This Row],[Date]],'DB Details'!$A:$L,12)</f>
        <v>45.5</v>
      </c>
      <c r="C397" s="55">
        <f>Table9[[#This Row],[PMI]]-B396</f>
        <v>10.5</v>
      </c>
    </row>
    <row r="398" spans="1:3" x14ac:dyDescent="0.2">
      <c r="A398" s="54">
        <v>29465</v>
      </c>
      <c r="B398" s="55">
        <f>VLOOKUP(Table9[[#This Row],[Date]],'DB Details'!$A:$L,12)</f>
        <v>50.1</v>
      </c>
      <c r="C398" s="55">
        <f>Table9[[#This Row],[PMI]]-B397</f>
        <v>4.6000000000000014</v>
      </c>
    </row>
    <row r="399" spans="1:3" x14ac:dyDescent="0.2">
      <c r="A399" s="54">
        <v>29495</v>
      </c>
      <c r="B399" s="55">
        <f>VLOOKUP(Table9[[#This Row],[Date]],'DB Details'!$A:$L,12)</f>
        <v>55.5</v>
      </c>
      <c r="C399" s="55">
        <f>Table9[[#This Row],[PMI]]-B398</f>
        <v>5.3999999999999986</v>
      </c>
    </row>
    <row r="400" spans="1:3" x14ac:dyDescent="0.2">
      <c r="A400" s="54">
        <v>29526</v>
      </c>
      <c r="B400" s="55">
        <f>VLOOKUP(Table9[[#This Row],[Date]],'DB Details'!$A:$L,12)</f>
        <v>58.2</v>
      </c>
      <c r="C400" s="55">
        <f>Table9[[#This Row],[PMI]]-B399</f>
        <v>2.7000000000000028</v>
      </c>
    </row>
    <row r="401" spans="1:3" x14ac:dyDescent="0.2">
      <c r="A401" s="54">
        <v>29556</v>
      </c>
      <c r="B401" s="55">
        <f>VLOOKUP(Table9[[#This Row],[Date]],'DB Details'!$A:$L,12)</f>
        <v>53</v>
      </c>
      <c r="C401" s="55">
        <f>Table9[[#This Row],[PMI]]-B400</f>
        <v>-5.2000000000000028</v>
      </c>
    </row>
    <row r="402" spans="1:3" x14ac:dyDescent="0.2">
      <c r="A402" s="54">
        <v>29587</v>
      </c>
      <c r="B402" s="55">
        <f>VLOOKUP(Table9[[#This Row],[Date]],'DB Details'!$A:$L,12)</f>
        <v>49.2</v>
      </c>
      <c r="C402" s="55">
        <f>Table9[[#This Row],[PMI]]-B401</f>
        <v>-3.7999999999999972</v>
      </c>
    </row>
    <row r="403" spans="1:3" x14ac:dyDescent="0.2">
      <c r="A403" s="54">
        <v>29618</v>
      </c>
      <c r="B403" s="55">
        <f>VLOOKUP(Table9[[#This Row],[Date]],'DB Details'!$A:$L,12)</f>
        <v>48.8</v>
      </c>
      <c r="C403" s="55">
        <f>Table9[[#This Row],[PMI]]-B402</f>
        <v>-0.40000000000000568</v>
      </c>
    </row>
    <row r="404" spans="1:3" x14ac:dyDescent="0.2">
      <c r="A404" s="54">
        <v>29646</v>
      </c>
      <c r="B404" s="55">
        <f>VLOOKUP(Table9[[#This Row],[Date]],'DB Details'!$A:$L,12)</f>
        <v>49.6</v>
      </c>
      <c r="C404" s="55">
        <f>Table9[[#This Row],[PMI]]-B403</f>
        <v>0.80000000000000426</v>
      </c>
    </row>
    <row r="405" spans="1:3" x14ac:dyDescent="0.2">
      <c r="A405" s="54">
        <v>29677</v>
      </c>
      <c r="B405" s="55">
        <f>VLOOKUP(Table9[[#This Row],[Date]],'DB Details'!$A:$L,12)</f>
        <v>51.6</v>
      </c>
      <c r="C405" s="55">
        <f>Table9[[#This Row],[PMI]]-B404</f>
        <v>2</v>
      </c>
    </row>
    <row r="406" spans="1:3" x14ac:dyDescent="0.2">
      <c r="A406" s="54">
        <v>29707</v>
      </c>
      <c r="B406" s="55">
        <f>VLOOKUP(Table9[[#This Row],[Date]],'DB Details'!$A:$L,12)</f>
        <v>53.5</v>
      </c>
      <c r="C406" s="55">
        <f>Table9[[#This Row],[PMI]]-B405</f>
        <v>1.8999999999999986</v>
      </c>
    </row>
    <row r="407" spans="1:3" x14ac:dyDescent="0.2">
      <c r="A407" s="54">
        <v>29738</v>
      </c>
      <c r="B407" s="55">
        <f>VLOOKUP(Table9[[#This Row],[Date]],'DB Details'!$A:$L,12)</f>
        <v>50.7</v>
      </c>
      <c r="C407" s="55">
        <f>Table9[[#This Row],[PMI]]-B406</f>
        <v>-2.7999999999999972</v>
      </c>
    </row>
    <row r="408" spans="1:3" x14ac:dyDescent="0.2">
      <c r="A408" s="54">
        <v>29768</v>
      </c>
      <c r="B408" s="55">
        <f>VLOOKUP(Table9[[#This Row],[Date]],'DB Details'!$A:$L,12)</f>
        <v>46.7</v>
      </c>
      <c r="C408" s="55">
        <f>Table9[[#This Row],[PMI]]-B407</f>
        <v>-4</v>
      </c>
    </row>
    <row r="409" spans="1:3" x14ac:dyDescent="0.2">
      <c r="A409" s="54">
        <v>29799</v>
      </c>
      <c r="B409" s="55">
        <f>VLOOKUP(Table9[[#This Row],[Date]],'DB Details'!$A:$L,12)</f>
        <v>48.3</v>
      </c>
      <c r="C409" s="55">
        <f>Table9[[#This Row],[PMI]]-B408</f>
        <v>1.5999999999999943</v>
      </c>
    </row>
    <row r="410" spans="1:3" x14ac:dyDescent="0.2">
      <c r="A410" s="54">
        <v>29830</v>
      </c>
      <c r="B410" s="55">
        <f>VLOOKUP(Table9[[#This Row],[Date]],'DB Details'!$A:$L,12)</f>
        <v>42.5</v>
      </c>
      <c r="C410" s="55">
        <f>Table9[[#This Row],[PMI]]-B409</f>
        <v>-5.7999999999999972</v>
      </c>
    </row>
    <row r="411" spans="1:3" x14ac:dyDescent="0.2">
      <c r="A411" s="54">
        <v>29860</v>
      </c>
      <c r="B411" s="55">
        <f>VLOOKUP(Table9[[#This Row],[Date]],'DB Details'!$A:$L,12)</f>
        <v>40</v>
      </c>
      <c r="C411" s="55">
        <f>Table9[[#This Row],[PMI]]-B410</f>
        <v>-2.5</v>
      </c>
    </row>
    <row r="412" spans="1:3" x14ac:dyDescent="0.2">
      <c r="A412" s="54">
        <v>29891</v>
      </c>
      <c r="B412" s="55">
        <f>VLOOKUP(Table9[[#This Row],[Date]],'DB Details'!$A:$L,12)</f>
        <v>36.1</v>
      </c>
      <c r="C412" s="55">
        <f>Table9[[#This Row],[PMI]]-B411</f>
        <v>-3.8999999999999986</v>
      </c>
    </row>
    <row r="413" spans="1:3" x14ac:dyDescent="0.2">
      <c r="A413" s="54">
        <v>29921</v>
      </c>
      <c r="B413" s="55">
        <f>VLOOKUP(Table9[[#This Row],[Date]],'DB Details'!$A:$L,12)</f>
        <v>37.799999999999997</v>
      </c>
      <c r="C413" s="55">
        <f>Table9[[#This Row],[PMI]]-B412</f>
        <v>1.6999999999999957</v>
      </c>
    </row>
    <row r="414" spans="1:3" x14ac:dyDescent="0.2">
      <c r="A414" s="54">
        <v>29952</v>
      </c>
      <c r="B414" s="55">
        <f>VLOOKUP(Table9[[#This Row],[Date]],'DB Details'!$A:$L,12)</f>
        <v>38.200000000000003</v>
      </c>
      <c r="C414" s="55">
        <f>Table9[[#This Row],[PMI]]-B413</f>
        <v>0.40000000000000568</v>
      </c>
    </row>
    <row r="415" spans="1:3" x14ac:dyDescent="0.2">
      <c r="A415" s="54">
        <v>29983</v>
      </c>
      <c r="B415" s="55">
        <f>VLOOKUP(Table9[[#This Row],[Date]],'DB Details'!$A:$L,12)</f>
        <v>38.299999999999997</v>
      </c>
      <c r="C415" s="55">
        <f>Table9[[#This Row],[PMI]]-B414</f>
        <v>9.9999999999994316E-2</v>
      </c>
    </row>
    <row r="416" spans="1:3" x14ac:dyDescent="0.2">
      <c r="A416" s="54">
        <v>30011</v>
      </c>
      <c r="B416" s="55">
        <f>VLOOKUP(Table9[[#This Row],[Date]],'DB Details'!$A:$L,12)</f>
        <v>36.799999999999997</v>
      </c>
      <c r="C416" s="55">
        <f>Table9[[#This Row],[PMI]]-B415</f>
        <v>-1.5</v>
      </c>
    </row>
    <row r="417" spans="1:3" x14ac:dyDescent="0.2">
      <c r="A417" s="54">
        <v>30042</v>
      </c>
      <c r="B417" s="55">
        <f>VLOOKUP(Table9[[#This Row],[Date]],'DB Details'!$A:$L,12)</f>
        <v>37.799999999999997</v>
      </c>
      <c r="C417" s="55">
        <f>Table9[[#This Row],[PMI]]-B416</f>
        <v>1</v>
      </c>
    </row>
    <row r="418" spans="1:3" x14ac:dyDescent="0.2">
      <c r="A418" s="54">
        <v>30072</v>
      </c>
      <c r="B418" s="55">
        <f>VLOOKUP(Table9[[#This Row],[Date]],'DB Details'!$A:$L,12)</f>
        <v>35.5</v>
      </c>
      <c r="C418" s="55">
        <f>Table9[[#This Row],[PMI]]-B417</f>
        <v>-2.2999999999999972</v>
      </c>
    </row>
    <row r="419" spans="1:3" x14ac:dyDescent="0.2">
      <c r="A419" s="54">
        <v>30103</v>
      </c>
      <c r="B419" s="55">
        <f>VLOOKUP(Table9[[#This Row],[Date]],'DB Details'!$A:$L,12)</f>
        <v>38.299999999999997</v>
      </c>
      <c r="C419" s="55">
        <f>Table9[[#This Row],[PMI]]-B418</f>
        <v>2.7999999999999972</v>
      </c>
    </row>
    <row r="420" spans="1:3" x14ac:dyDescent="0.2">
      <c r="A420" s="54">
        <v>30133</v>
      </c>
      <c r="B420" s="55">
        <f>VLOOKUP(Table9[[#This Row],[Date]],'DB Details'!$A:$L,12)</f>
        <v>38.4</v>
      </c>
      <c r="C420" s="55">
        <f>Table9[[#This Row],[PMI]]-B419</f>
        <v>0.10000000000000142</v>
      </c>
    </row>
    <row r="421" spans="1:3" x14ac:dyDescent="0.2">
      <c r="A421" s="54">
        <v>30164</v>
      </c>
      <c r="B421" s="55">
        <f>VLOOKUP(Table9[[#This Row],[Date]],'DB Details'!$A:$L,12)</f>
        <v>38.299999999999997</v>
      </c>
      <c r="C421" s="55">
        <f>Table9[[#This Row],[PMI]]-B420</f>
        <v>-0.10000000000000142</v>
      </c>
    </row>
    <row r="422" spans="1:3" x14ac:dyDescent="0.2">
      <c r="A422" s="54">
        <v>30195</v>
      </c>
      <c r="B422" s="55">
        <f>VLOOKUP(Table9[[#This Row],[Date]],'DB Details'!$A:$L,12)</f>
        <v>38.799999999999997</v>
      </c>
      <c r="C422" s="55">
        <f>Table9[[#This Row],[PMI]]-B421</f>
        <v>0.5</v>
      </c>
    </row>
    <row r="423" spans="1:3" x14ac:dyDescent="0.2">
      <c r="A423" s="54">
        <v>30225</v>
      </c>
      <c r="B423" s="55">
        <f>VLOOKUP(Table9[[#This Row],[Date]],'DB Details'!$A:$L,12)</f>
        <v>39.4</v>
      </c>
      <c r="C423" s="55">
        <f>Table9[[#This Row],[PMI]]-B422</f>
        <v>0.60000000000000142</v>
      </c>
    </row>
    <row r="424" spans="1:3" x14ac:dyDescent="0.2">
      <c r="A424" s="54">
        <v>30256</v>
      </c>
      <c r="B424" s="55">
        <f>VLOOKUP(Table9[[#This Row],[Date]],'DB Details'!$A:$L,12)</f>
        <v>39.200000000000003</v>
      </c>
      <c r="C424" s="55">
        <f>Table9[[#This Row],[PMI]]-B423</f>
        <v>-0.19999999999999574</v>
      </c>
    </row>
    <row r="425" spans="1:3" x14ac:dyDescent="0.2">
      <c r="A425" s="54">
        <v>30286</v>
      </c>
      <c r="B425" s="55">
        <f>VLOOKUP(Table9[[#This Row],[Date]],'DB Details'!$A:$L,12)</f>
        <v>42.8</v>
      </c>
      <c r="C425" s="55">
        <f>Table9[[#This Row],[PMI]]-B424</f>
        <v>3.5999999999999943</v>
      </c>
    </row>
    <row r="426" spans="1:3" x14ac:dyDescent="0.2">
      <c r="A426" s="54">
        <v>30317</v>
      </c>
      <c r="B426" s="55">
        <f>VLOOKUP(Table9[[#This Row],[Date]],'DB Details'!$A:$L,12)</f>
        <v>46</v>
      </c>
      <c r="C426" s="55">
        <f>Table9[[#This Row],[PMI]]-B425</f>
        <v>3.2000000000000028</v>
      </c>
    </row>
    <row r="427" spans="1:3" x14ac:dyDescent="0.2">
      <c r="A427" s="54">
        <v>30348</v>
      </c>
      <c r="B427" s="55">
        <f>VLOOKUP(Table9[[#This Row],[Date]],'DB Details'!$A:$L,12)</f>
        <v>54.4</v>
      </c>
      <c r="C427" s="55">
        <f>Table9[[#This Row],[PMI]]-B426</f>
        <v>8.3999999999999986</v>
      </c>
    </row>
    <row r="428" spans="1:3" x14ac:dyDescent="0.2">
      <c r="A428" s="54">
        <v>30376</v>
      </c>
      <c r="B428" s="55">
        <f>VLOOKUP(Table9[[#This Row],[Date]],'DB Details'!$A:$L,12)</f>
        <v>53.9</v>
      </c>
      <c r="C428" s="55">
        <f>Table9[[#This Row],[PMI]]-B427</f>
        <v>-0.5</v>
      </c>
    </row>
    <row r="429" spans="1:3" x14ac:dyDescent="0.2">
      <c r="A429" s="54">
        <v>30407</v>
      </c>
      <c r="B429" s="55">
        <f>VLOOKUP(Table9[[#This Row],[Date]],'DB Details'!$A:$L,12)</f>
        <v>54.2</v>
      </c>
      <c r="C429" s="55">
        <f>Table9[[#This Row],[PMI]]-B428</f>
        <v>0.30000000000000426</v>
      </c>
    </row>
    <row r="430" spans="1:3" x14ac:dyDescent="0.2">
      <c r="A430" s="54">
        <v>30437</v>
      </c>
      <c r="B430" s="55">
        <f>VLOOKUP(Table9[[#This Row],[Date]],'DB Details'!$A:$L,12)</f>
        <v>56.1</v>
      </c>
      <c r="C430" s="55">
        <f>Table9[[#This Row],[PMI]]-B429</f>
        <v>1.8999999999999986</v>
      </c>
    </row>
    <row r="431" spans="1:3" x14ac:dyDescent="0.2">
      <c r="A431" s="54">
        <v>30468</v>
      </c>
      <c r="B431" s="55">
        <f>VLOOKUP(Table9[[#This Row],[Date]],'DB Details'!$A:$L,12)</f>
        <v>57.5</v>
      </c>
      <c r="C431" s="55">
        <f>Table9[[#This Row],[PMI]]-B430</f>
        <v>1.3999999999999986</v>
      </c>
    </row>
    <row r="432" spans="1:3" x14ac:dyDescent="0.2">
      <c r="A432" s="54">
        <v>30498</v>
      </c>
      <c r="B432" s="55">
        <f>VLOOKUP(Table9[[#This Row],[Date]],'DB Details'!$A:$L,12)</f>
        <v>63.6</v>
      </c>
      <c r="C432" s="55">
        <f>Table9[[#This Row],[PMI]]-B431</f>
        <v>6.1000000000000014</v>
      </c>
    </row>
    <row r="433" spans="1:3" x14ac:dyDescent="0.2">
      <c r="A433" s="54">
        <v>30529</v>
      </c>
      <c r="B433" s="55">
        <f>VLOOKUP(Table9[[#This Row],[Date]],'DB Details'!$A:$L,12)</f>
        <v>63.1</v>
      </c>
      <c r="C433" s="55">
        <f>Table9[[#This Row],[PMI]]-B432</f>
        <v>-0.5</v>
      </c>
    </row>
    <row r="434" spans="1:3" x14ac:dyDescent="0.2">
      <c r="A434" s="54">
        <v>30560</v>
      </c>
      <c r="B434" s="55">
        <f>VLOOKUP(Table9[[#This Row],[Date]],'DB Details'!$A:$L,12)</f>
        <v>62.5</v>
      </c>
      <c r="C434" s="55">
        <f>Table9[[#This Row],[PMI]]-B433</f>
        <v>-0.60000000000000142</v>
      </c>
    </row>
    <row r="435" spans="1:3" x14ac:dyDescent="0.2">
      <c r="A435" s="54">
        <v>30590</v>
      </c>
      <c r="B435" s="55">
        <f>VLOOKUP(Table9[[#This Row],[Date]],'DB Details'!$A:$L,12)</f>
        <v>64.400000000000006</v>
      </c>
      <c r="C435" s="55">
        <f>Table9[[#This Row],[PMI]]-B434</f>
        <v>1.9000000000000057</v>
      </c>
    </row>
    <row r="436" spans="1:3" x14ac:dyDescent="0.2">
      <c r="A436" s="54">
        <v>30621</v>
      </c>
      <c r="B436" s="55">
        <f>VLOOKUP(Table9[[#This Row],[Date]],'DB Details'!$A:$L,12)</f>
        <v>66</v>
      </c>
      <c r="C436" s="55">
        <f>Table9[[#This Row],[PMI]]-B435</f>
        <v>1.5999999999999943</v>
      </c>
    </row>
    <row r="437" spans="1:3" x14ac:dyDescent="0.2">
      <c r="A437" s="54">
        <v>30651</v>
      </c>
      <c r="B437" s="55">
        <f>VLOOKUP(Table9[[#This Row],[Date]],'DB Details'!$A:$L,12)</f>
        <v>69.900000000000006</v>
      </c>
      <c r="C437" s="55">
        <f>Table9[[#This Row],[PMI]]-B436</f>
        <v>3.9000000000000057</v>
      </c>
    </row>
    <row r="438" spans="1:3" x14ac:dyDescent="0.2">
      <c r="A438" s="54">
        <v>30682</v>
      </c>
      <c r="B438" s="55">
        <f>VLOOKUP(Table9[[#This Row],[Date]],'DB Details'!$A:$L,12)</f>
        <v>60.5</v>
      </c>
      <c r="C438" s="55">
        <f>Table9[[#This Row],[PMI]]-B437</f>
        <v>-9.4000000000000057</v>
      </c>
    </row>
    <row r="439" spans="1:3" x14ac:dyDescent="0.2">
      <c r="A439" s="54">
        <v>30713</v>
      </c>
      <c r="B439" s="55">
        <f>VLOOKUP(Table9[[#This Row],[Date]],'DB Details'!$A:$L,12)</f>
        <v>61.3</v>
      </c>
      <c r="C439" s="55">
        <f>Table9[[#This Row],[PMI]]-B438</f>
        <v>0.79999999999999716</v>
      </c>
    </row>
    <row r="440" spans="1:3" x14ac:dyDescent="0.2">
      <c r="A440" s="54">
        <v>30742</v>
      </c>
      <c r="B440" s="55">
        <f>VLOOKUP(Table9[[#This Row],[Date]],'DB Details'!$A:$L,12)</f>
        <v>58.9</v>
      </c>
      <c r="C440" s="55">
        <f>Table9[[#This Row],[PMI]]-B439</f>
        <v>-2.3999999999999986</v>
      </c>
    </row>
    <row r="441" spans="1:3" x14ac:dyDescent="0.2">
      <c r="A441" s="54">
        <v>30773</v>
      </c>
      <c r="B441" s="55">
        <f>VLOOKUP(Table9[[#This Row],[Date]],'DB Details'!$A:$L,12)</f>
        <v>61</v>
      </c>
      <c r="C441" s="55">
        <f>Table9[[#This Row],[PMI]]-B440</f>
        <v>2.1000000000000014</v>
      </c>
    </row>
    <row r="442" spans="1:3" x14ac:dyDescent="0.2">
      <c r="A442" s="54">
        <v>30803</v>
      </c>
      <c r="B442" s="55">
        <f>VLOOKUP(Table9[[#This Row],[Date]],'DB Details'!$A:$L,12)</f>
        <v>58.6</v>
      </c>
      <c r="C442" s="55">
        <f>Table9[[#This Row],[PMI]]-B441</f>
        <v>-2.3999999999999986</v>
      </c>
    </row>
    <row r="443" spans="1:3" x14ac:dyDescent="0.2">
      <c r="A443" s="54">
        <v>30834</v>
      </c>
      <c r="B443" s="55">
        <f>VLOOKUP(Table9[[#This Row],[Date]],'DB Details'!$A:$L,12)</f>
        <v>58.1</v>
      </c>
      <c r="C443" s="55">
        <f>Table9[[#This Row],[PMI]]-B442</f>
        <v>-0.5</v>
      </c>
    </row>
    <row r="444" spans="1:3" x14ac:dyDescent="0.2">
      <c r="A444" s="54">
        <v>30864</v>
      </c>
      <c r="B444" s="55">
        <f>VLOOKUP(Table9[[#This Row],[Date]],'DB Details'!$A:$L,12)</f>
        <v>56.1</v>
      </c>
      <c r="C444" s="55">
        <f>Table9[[#This Row],[PMI]]-B443</f>
        <v>-2</v>
      </c>
    </row>
    <row r="445" spans="1:3" x14ac:dyDescent="0.2">
      <c r="A445" s="54">
        <v>30895</v>
      </c>
      <c r="B445" s="55">
        <f>VLOOKUP(Table9[[#This Row],[Date]],'DB Details'!$A:$L,12)</f>
        <v>53</v>
      </c>
      <c r="C445" s="55">
        <f>Table9[[#This Row],[PMI]]-B444</f>
        <v>-3.1000000000000014</v>
      </c>
    </row>
    <row r="446" spans="1:3" x14ac:dyDescent="0.2">
      <c r="A446" s="54">
        <v>30926</v>
      </c>
      <c r="B446" s="55">
        <f>VLOOKUP(Table9[[#This Row],[Date]],'DB Details'!$A:$L,12)</f>
        <v>50</v>
      </c>
      <c r="C446" s="55">
        <f>Table9[[#This Row],[PMI]]-B445</f>
        <v>-3</v>
      </c>
    </row>
    <row r="447" spans="1:3" x14ac:dyDescent="0.2">
      <c r="A447" s="54">
        <v>30956</v>
      </c>
      <c r="B447" s="55">
        <f>VLOOKUP(Table9[[#This Row],[Date]],'DB Details'!$A:$L,12)</f>
        <v>50.8</v>
      </c>
      <c r="C447" s="55">
        <f>Table9[[#This Row],[PMI]]-B446</f>
        <v>0.79999999999999716</v>
      </c>
    </row>
    <row r="448" spans="1:3" x14ac:dyDescent="0.2">
      <c r="A448" s="54">
        <v>30987</v>
      </c>
      <c r="B448" s="55">
        <f>VLOOKUP(Table9[[#This Row],[Date]],'DB Details'!$A:$L,12)</f>
        <v>50.3</v>
      </c>
      <c r="C448" s="55">
        <f>Table9[[#This Row],[PMI]]-B447</f>
        <v>-0.5</v>
      </c>
    </row>
    <row r="449" spans="1:3" x14ac:dyDescent="0.2">
      <c r="A449" s="54">
        <v>31017</v>
      </c>
      <c r="B449" s="55">
        <f>VLOOKUP(Table9[[#This Row],[Date]],'DB Details'!$A:$L,12)</f>
        <v>50.6</v>
      </c>
      <c r="C449" s="55">
        <f>Table9[[#This Row],[PMI]]-B448</f>
        <v>0.30000000000000426</v>
      </c>
    </row>
    <row r="450" spans="1:3" x14ac:dyDescent="0.2">
      <c r="A450" s="54">
        <v>31048</v>
      </c>
      <c r="B450" s="55">
        <f>VLOOKUP(Table9[[#This Row],[Date]],'DB Details'!$A:$L,12)</f>
        <v>50.3</v>
      </c>
      <c r="C450" s="55">
        <f>Table9[[#This Row],[PMI]]-B449</f>
        <v>-0.30000000000000426</v>
      </c>
    </row>
    <row r="451" spans="1:3" x14ac:dyDescent="0.2">
      <c r="A451" s="54">
        <v>31079</v>
      </c>
      <c r="B451" s="55">
        <f>VLOOKUP(Table9[[#This Row],[Date]],'DB Details'!$A:$L,12)</f>
        <v>49.9</v>
      </c>
      <c r="C451" s="55">
        <f>Table9[[#This Row],[PMI]]-B450</f>
        <v>-0.39999999999999858</v>
      </c>
    </row>
    <row r="452" spans="1:3" x14ac:dyDescent="0.2">
      <c r="A452" s="54">
        <v>31107</v>
      </c>
      <c r="B452" s="55">
        <f>VLOOKUP(Table9[[#This Row],[Date]],'DB Details'!$A:$L,12)</f>
        <v>47.8</v>
      </c>
      <c r="C452" s="55">
        <f>Table9[[#This Row],[PMI]]-B451</f>
        <v>-2.1000000000000014</v>
      </c>
    </row>
    <row r="453" spans="1:3" x14ac:dyDescent="0.2">
      <c r="A453" s="54">
        <v>31138</v>
      </c>
      <c r="B453" s="55">
        <f>VLOOKUP(Table9[[#This Row],[Date]],'DB Details'!$A:$L,12)</f>
        <v>48.2</v>
      </c>
      <c r="C453" s="55">
        <f>Table9[[#This Row],[PMI]]-B452</f>
        <v>0.40000000000000568</v>
      </c>
    </row>
    <row r="454" spans="1:3" x14ac:dyDescent="0.2">
      <c r="A454" s="54">
        <v>31168</v>
      </c>
      <c r="B454" s="55">
        <f>VLOOKUP(Table9[[#This Row],[Date]],'DB Details'!$A:$L,12)</f>
        <v>47.1</v>
      </c>
      <c r="C454" s="55">
        <f>Table9[[#This Row],[PMI]]-B453</f>
        <v>-1.1000000000000014</v>
      </c>
    </row>
    <row r="455" spans="1:3" x14ac:dyDescent="0.2">
      <c r="A455" s="54">
        <v>31199</v>
      </c>
      <c r="B455" s="55">
        <f>VLOOKUP(Table9[[#This Row],[Date]],'DB Details'!$A:$L,12)</f>
        <v>47.8</v>
      </c>
      <c r="C455" s="55">
        <f>Table9[[#This Row],[PMI]]-B454</f>
        <v>0.69999999999999574</v>
      </c>
    </row>
    <row r="456" spans="1:3" x14ac:dyDescent="0.2">
      <c r="A456" s="54">
        <v>31229</v>
      </c>
      <c r="B456" s="55">
        <f>VLOOKUP(Table9[[#This Row],[Date]],'DB Details'!$A:$L,12)</f>
        <v>47.9</v>
      </c>
      <c r="C456" s="55">
        <f>Table9[[#This Row],[PMI]]-B455</f>
        <v>0.10000000000000142</v>
      </c>
    </row>
    <row r="457" spans="1:3" x14ac:dyDescent="0.2">
      <c r="A457" s="54">
        <v>31260</v>
      </c>
      <c r="B457" s="55">
        <f>VLOOKUP(Table9[[#This Row],[Date]],'DB Details'!$A:$L,12)</f>
        <v>47.7</v>
      </c>
      <c r="C457" s="55">
        <f>Table9[[#This Row],[PMI]]-B456</f>
        <v>-0.19999999999999574</v>
      </c>
    </row>
    <row r="458" spans="1:3" x14ac:dyDescent="0.2">
      <c r="A458" s="54">
        <v>31291</v>
      </c>
      <c r="B458" s="55">
        <f>VLOOKUP(Table9[[#This Row],[Date]],'DB Details'!$A:$L,12)</f>
        <v>49.9</v>
      </c>
      <c r="C458" s="55">
        <f>Table9[[#This Row],[PMI]]-B457</f>
        <v>2.1999999999999957</v>
      </c>
    </row>
    <row r="459" spans="1:3" x14ac:dyDescent="0.2">
      <c r="A459" s="54">
        <v>31321</v>
      </c>
      <c r="B459" s="55">
        <f>VLOOKUP(Table9[[#This Row],[Date]],'DB Details'!$A:$L,12)</f>
        <v>50.9</v>
      </c>
      <c r="C459" s="55">
        <f>Table9[[#This Row],[PMI]]-B458</f>
        <v>1</v>
      </c>
    </row>
    <row r="460" spans="1:3" x14ac:dyDescent="0.2">
      <c r="A460" s="54">
        <v>31352</v>
      </c>
      <c r="B460" s="55">
        <f>VLOOKUP(Table9[[#This Row],[Date]],'DB Details'!$A:$L,12)</f>
        <v>52</v>
      </c>
      <c r="C460" s="55">
        <f>Table9[[#This Row],[PMI]]-B459</f>
        <v>1.1000000000000014</v>
      </c>
    </row>
    <row r="461" spans="1:3" x14ac:dyDescent="0.2">
      <c r="A461" s="54">
        <v>31382</v>
      </c>
      <c r="B461" s="55">
        <f>VLOOKUP(Table9[[#This Row],[Date]],'DB Details'!$A:$L,12)</f>
        <v>50.7</v>
      </c>
      <c r="C461" s="55">
        <f>Table9[[#This Row],[PMI]]-B460</f>
        <v>-1.2999999999999972</v>
      </c>
    </row>
    <row r="462" spans="1:3" x14ac:dyDescent="0.2">
      <c r="A462" s="54">
        <v>31413</v>
      </c>
      <c r="B462" s="55">
        <f>VLOOKUP(Table9[[#This Row],[Date]],'DB Details'!$A:$L,12)</f>
        <v>51.2</v>
      </c>
      <c r="C462" s="55">
        <f>Table9[[#This Row],[PMI]]-B461</f>
        <v>0.5</v>
      </c>
    </row>
    <row r="463" spans="1:3" x14ac:dyDescent="0.2">
      <c r="A463" s="54">
        <v>31444</v>
      </c>
      <c r="B463" s="55">
        <f>VLOOKUP(Table9[[#This Row],[Date]],'DB Details'!$A:$L,12)</f>
        <v>51</v>
      </c>
      <c r="C463" s="55">
        <f>Table9[[#This Row],[PMI]]-B462</f>
        <v>-0.20000000000000284</v>
      </c>
    </row>
    <row r="464" spans="1:3" x14ac:dyDescent="0.2">
      <c r="A464" s="54">
        <v>31472</v>
      </c>
      <c r="B464" s="55">
        <f>VLOOKUP(Table9[[#This Row],[Date]],'DB Details'!$A:$L,12)</f>
        <v>51</v>
      </c>
      <c r="C464" s="55">
        <f>Table9[[#This Row],[PMI]]-B463</f>
        <v>0</v>
      </c>
    </row>
    <row r="465" spans="1:3" x14ac:dyDescent="0.2">
      <c r="A465" s="54">
        <v>31503</v>
      </c>
      <c r="B465" s="55">
        <f>VLOOKUP(Table9[[#This Row],[Date]],'DB Details'!$A:$L,12)</f>
        <v>49.7</v>
      </c>
      <c r="C465" s="55">
        <f>Table9[[#This Row],[PMI]]-B464</f>
        <v>-1.2999999999999972</v>
      </c>
    </row>
    <row r="466" spans="1:3" x14ac:dyDescent="0.2">
      <c r="A466" s="54">
        <v>31533</v>
      </c>
      <c r="B466" s="55">
        <f>VLOOKUP(Table9[[#This Row],[Date]],'DB Details'!$A:$L,12)</f>
        <v>53.4</v>
      </c>
      <c r="C466" s="55">
        <f>Table9[[#This Row],[PMI]]-B465</f>
        <v>3.6999999999999957</v>
      </c>
    </row>
    <row r="467" spans="1:3" x14ac:dyDescent="0.2">
      <c r="A467" s="54">
        <v>31564</v>
      </c>
      <c r="B467" s="55">
        <f>VLOOKUP(Table9[[#This Row],[Date]],'DB Details'!$A:$L,12)</f>
        <v>50.5</v>
      </c>
      <c r="C467" s="55">
        <f>Table9[[#This Row],[PMI]]-B466</f>
        <v>-2.8999999999999986</v>
      </c>
    </row>
    <row r="468" spans="1:3" x14ac:dyDescent="0.2">
      <c r="A468" s="54">
        <v>31594</v>
      </c>
      <c r="B468" s="55">
        <f>VLOOKUP(Table9[[#This Row],[Date]],'DB Details'!$A:$L,12)</f>
        <v>48</v>
      </c>
      <c r="C468" s="55">
        <f>Table9[[#This Row],[PMI]]-B467</f>
        <v>-2.5</v>
      </c>
    </row>
    <row r="469" spans="1:3" x14ac:dyDescent="0.2">
      <c r="A469" s="54">
        <v>31625</v>
      </c>
      <c r="B469" s="55">
        <f>VLOOKUP(Table9[[#This Row],[Date]],'DB Details'!$A:$L,12)</f>
        <v>52.6</v>
      </c>
      <c r="C469" s="55">
        <f>Table9[[#This Row],[PMI]]-B468</f>
        <v>4.6000000000000014</v>
      </c>
    </row>
    <row r="470" spans="1:3" x14ac:dyDescent="0.2">
      <c r="A470" s="54">
        <v>31656</v>
      </c>
      <c r="B470" s="55">
        <f>VLOOKUP(Table9[[#This Row],[Date]],'DB Details'!$A:$L,12)</f>
        <v>52.4</v>
      </c>
      <c r="C470" s="55">
        <f>Table9[[#This Row],[PMI]]-B469</f>
        <v>-0.20000000000000284</v>
      </c>
    </row>
    <row r="471" spans="1:3" x14ac:dyDescent="0.2">
      <c r="A471" s="54">
        <v>31686</v>
      </c>
      <c r="B471" s="55">
        <f>VLOOKUP(Table9[[#This Row],[Date]],'DB Details'!$A:$L,12)</f>
        <v>51.2</v>
      </c>
      <c r="C471" s="55">
        <f>Table9[[#This Row],[PMI]]-B470</f>
        <v>-1.1999999999999957</v>
      </c>
    </row>
    <row r="472" spans="1:3" x14ac:dyDescent="0.2">
      <c r="A472" s="54">
        <v>31717</v>
      </c>
      <c r="B472" s="55">
        <f>VLOOKUP(Table9[[#This Row],[Date]],'DB Details'!$A:$L,12)</f>
        <v>51.2</v>
      </c>
      <c r="C472" s="55">
        <f>Table9[[#This Row],[PMI]]-B471</f>
        <v>0</v>
      </c>
    </row>
    <row r="473" spans="1:3" x14ac:dyDescent="0.2">
      <c r="A473" s="54">
        <v>31747</v>
      </c>
      <c r="B473" s="55">
        <f>VLOOKUP(Table9[[#This Row],[Date]],'DB Details'!$A:$L,12)</f>
        <v>50.5</v>
      </c>
      <c r="C473" s="55">
        <f>Table9[[#This Row],[PMI]]-B472</f>
        <v>-0.70000000000000284</v>
      </c>
    </row>
    <row r="474" spans="1:3" x14ac:dyDescent="0.2">
      <c r="A474" s="54">
        <v>31778</v>
      </c>
      <c r="B474" s="55">
        <f>VLOOKUP(Table9[[#This Row],[Date]],'DB Details'!$A:$L,12)</f>
        <v>54.9</v>
      </c>
      <c r="C474" s="55">
        <f>Table9[[#This Row],[PMI]]-B473</f>
        <v>4.3999999999999986</v>
      </c>
    </row>
    <row r="475" spans="1:3" x14ac:dyDescent="0.2">
      <c r="A475" s="54">
        <v>31809</v>
      </c>
      <c r="B475" s="55">
        <f>VLOOKUP(Table9[[#This Row],[Date]],'DB Details'!$A:$L,12)</f>
        <v>52.6</v>
      </c>
      <c r="C475" s="55">
        <f>Table9[[#This Row],[PMI]]-B474</f>
        <v>-2.2999999999999972</v>
      </c>
    </row>
    <row r="476" spans="1:3" x14ac:dyDescent="0.2">
      <c r="A476" s="54">
        <v>31837</v>
      </c>
      <c r="B476" s="55">
        <f>VLOOKUP(Table9[[#This Row],[Date]],'DB Details'!$A:$L,12)</f>
        <v>55</v>
      </c>
      <c r="C476" s="55">
        <f>Table9[[#This Row],[PMI]]-B475</f>
        <v>2.3999999999999986</v>
      </c>
    </row>
    <row r="477" spans="1:3" x14ac:dyDescent="0.2">
      <c r="A477" s="54">
        <v>31868</v>
      </c>
      <c r="B477" s="55">
        <f>VLOOKUP(Table9[[#This Row],[Date]],'DB Details'!$A:$L,12)</f>
        <v>55.5</v>
      </c>
      <c r="C477" s="55">
        <f>Table9[[#This Row],[PMI]]-B476</f>
        <v>0.5</v>
      </c>
    </row>
    <row r="478" spans="1:3" x14ac:dyDescent="0.2">
      <c r="A478" s="54">
        <v>31898</v>
      </c>
      <c r="B478" s="55">
        <f>VLOOKUP(Table9[[#This Row],[Date]],'DB Details'!$A:$L,12)</f>
        <v>57.2</v>
      </c>
      <c r="C478" s="55">
        <f>Table9[[#This Row],[PMI]]-B477</f>
        <v>1.7000000000000028</v>
      </c>
    </row>
    <row r="479" spans="1:3" x14ac:dyDescent="0.2">
      <c r="A479" s="54">
        <v>31929</v>
      </c>
      <c r="B479" s="55">
        <f>VLOOKUP(Table9[[#This Row],[Date]],'DB Details'!$A:$L,12)</f>
        <v>57.4</v>
      </c>
      <c r="C479" s="55">
        <f>Table9[[#This Row],[PMI]]-B478</f>
        <v>0.19999999999999574</v>
      </c>
    </row>
    <row r="480" spans="1:3" x14ac:dyDescent="0.2">
      <c r="A480" s="54">
        <v>31959</v>
      </c>
      <c r="B480" s="55">
        <f>VLOOKUP(Table9[[#This Row],[Date]],'DB Details'!$A:$L,12)</f>
        <v>57.5</v>
      </c>
      <c r="C480" s="55">
        <f>Table9[[#This Row],[PMI]]-B479</f>
        <v>0.10000000000000142</v>
      </c>
    </row>
    <row r="481" spans="1:3" x14ac:dyDescent="0.2">
      <c r="A481" s="54">
        <v>31990</v>
      </c>
      <c r="B481" s="55">
        <f>VLOOKUP(Table9[[#This Row],[Date]],'DB Details'!$A:$L,12)</f>
        <v>59.3</v>
      </c>
      <c r="C481" s="55">
        <f>Table9[[#This Row],[PMI]]-B480</f>
        <v>1.7999999999999972</v>
      </c>
    </row>
    <row r="482" spans="1:3" x14ac:dyDescent="0.2">
      <c r="A482" s="54">
        <v>32021</v>
      </c>
      <c r="B482" s="55">
        <f>VLOOKUP(Table9[[#This Row],[Date]],'DB Details'!$A:$L,12)</f>
        <v>60</v>
      </c>
      <c r="C482" s="55">
        <f>Table9[[#This Row],[PMI]]-B481</f>
        <v>0.70000000000000284</v>
      </c>
    </row>
    <row r="483" spans="1:3" x14ac:dyDescent="0.2">
      <c r="A483" s="54">
        <v>32051</v>
      </c>
      <c r="B483" s="55">
        <f>VLOOKUP(Table9[[#This Row],[Date]],'DB Details'!$A:$L,12)</f>
        <v>60.7</v>
      </c>
      <c r="C483" s="55">
        <f>Table9[[#This Row],[PMI]]-B482</f>
        <v>0.70000000000000284</v>
      </c>
    </row>
    <row r="484" spans="1:3" x14ac:dyDescent="0.2">
      <c r="A484" s="54">
        <v>32082</v>
      </c>
      <c r="B484" s="55">
        <f>VLOOKUP(Table9[[#This Row],[Date]],'DB Details'!$A:$L,12)</f>
        <v>58.8</v>
      </c>
      <c r="C484" s="55">
        <f>Table9[[#This Row],[PMI]]-B483</f>
        <v>-1.9000000000000057</v>
      </c>
    </row>
    <row r="485" spans="1:3" x14ac:dyDescent="0.2">
      <c r="A485" s="54">
        <v>32112</v>
      </c>
      <c r="B485" s="55">
        <f>VLOOKUP(Table9[[#This Row],[Date]],'DB Details'!$A:$L,12)</f>
        <v>61</v>
      </c>
      <c r="C485" s="55">
        <f>Table9[[#This Row],[PMI]]-B484</f>
        <v>2.2000000000000028</v>
      </c>
    </row>
    <row r="486" spans="1:3" x14ac:dyDescent="0.2">
      <c r="A486" s="54">
        <v>32143</v>
      </c>
      <c r="B486" s="55">
        <f>VLOOKUP(Table9[[#This Row],[Date]],'DB Details'!$A:$L,12)</f>
        <v>57.5</v>
      </c>
      <c r="C486" s="55">
        <f>Table9[[#This Row],[PMI]]-B485</f>
        <v>-3.5</v>
      </c>
    </row>
    <row r="487" spans="1:3" x14ac:dyDescent="0.2">
      <c r="A487" s="54">
        <v>32174</v>
      </c>
      <c r="B487" s="55">
        <f>VLOOKUP(Table9[[#This Row],[Date]],'DB Details'!$A:$L,12)</f>
        <v>56.2</v>
      </c>
      <c r="C487" s="55">
        <f>Table9[[#This Row],[PMI]]-B486</f>
        <v>-1.2999999999999972</v>
      </c>
    </row>
    <row r="488" spans="1:3" x14ac:dyDescent="0.2">
      <c r="A488" s="54">
        <v>32203</v>
      </c>
      <c r="B488" s="55">
        <f>VLOOKUP(Table9[[#This Row],[Date]],'DB Details'!$A:$L,12)</f>
        <v>54.6</v>
      </c>
      <c r="C488" s="55">
        <f>Table9[[#This Row],[PMI]]-B487</f>
        <v>-1.6000000000000014</v>
      </c>
    </row>
    <row r="489" spans="1:3" x14ac:dyDescent="0.2">
      <c r="A489" s="54">
        <v>32234</v>
      </c>
      <c r="B489" s="55">
        <f>VLOOKUP(Table9[[#This Row],[Date]],'DB Details'!$A:$L,12)</f>
        <v>55.8</v>
      </c>
      <c r="C489" s="55">
        <f>Table9[[#This Row],[PMI]]-B488</f>
        <v>1.1999999999999957</v>
      </c>
    </row>
    <row r="490" spans="1:3" x14ac:dyDescent="0.2">
      <c r="A490" s="54">
        <v>32264</v>
      </c>
      <c r="B490" s="55">
        <f>VLOOKUP(Table9[[#This Row],[Date]],'DB Details'!$A:$L,12)</f>
        <v>55.5</v>
      </c>
      <c r="C490" s="55">
        <f>Table9[[#This Row],[PMI]]-B489</f>
        <v>-0.29999999999999716</v>
      </c>
    </row>
    <row r="491" spans="1:3" x14ac:dyDescent="0.2">
      <c r="A491" s="54">
        <v>32295</v>
      </c>
      <c r="B491" s="55">
        <f>VLOOKUP(Table9[[#This Row],[Date]],'DB Details'!$A:$L,12)</f>
        <v>59.3</v>
      </c>
      <c r="C491" s="55">
        <f>Table9[[#This Row],[PMI]]-B490</f>
        <v>3.7999999999999972</v>
      </c>
    </row>
    <row r="492" spans="1:3" x14ac:dyDescent="0.2">
      <c r="A492" s="54">
        <v>32325</v>
      </c>
      <c r="B492" s="55">
        <f>VLOOKUP(Table9[[#This Row],[Date]],'DB Details'!$A:$L,12)</f>
        <v>58.2</v>
      </c>
      <c r="C492" s="55">
        <f>Table9[[#This Row],[PMI]]-B491</f>
        <v>-1.0999999999999943</v>
      </c>
    </row>
    <row r="493" spans="1:3" x14ac:dyDescent="0.2">
      <c r="A493" s="54">
        <v>32356</v>
      </c>
      <c r="B493" s="55">
        <f>VLOOKUP(Table9[[#This Row],[Date]],'DB Details'!$A:$L,12)</f>
        <v>56</v>
      </c>
      <c r="C493" s="55">
        <f>Table9[[#This Row],[PMI]]-B492</f>
        <v>-2.2000000000000028</v>
      </c>
    </row>
    <row r="494" spans="1:3" x14ac:dyDescent="0.2">
      <c r="A494" s="54">
        <v>32387</v>
      </c>
      <c r="B494" s="55">
        <f>VLOOKUP(Table9[[#This Row],[Date]],'DB Details'!$A:$L,12)</f>
        <v>54.5</v>
      </c>
      <c r="C494" s="55">
        <f>Table9[[#This Row],[PMI]]-B493</f>
        <v>-1.5</v>
      </c>
    </row>
    <row r="495" spans="1:3" x14ac:dyDescent="0.2">
      <c r="A495" s="54">
        <v>32417</v>
      </c>
      <c r="B495" s="55">
        <f>VLOOKUP(Table9[[#This Row],[Date]],'DB Details'!$A:$L,12)</f>
        <v>55.4</v>
      </c>
      <c r="C495" s="55">
        <f>Table9[[#This Row],[PMI]]-B494</f>
        <v>0.89999999999999858</v>
      </c>
    </row>
    <row r="496" spans="1:3" x14ac:dyDescent="0.2">
      <c r="A496" s="54">
        <v>32448</v>
      </c>
      <c r="B496" s="55">
        <f>VLOOKUP(Table9[[#This Row],[Date]],'DB Details'!$A:$L,12)</f>
        <v>55.6</v>
      </c>
      <c r="C496" s="55">
        <f>Table9[[#This Row],[PMI]]-B495</f>
        <v>0.20000000000000284</v>
      </c>
    </row>
    <row r="497" spans="1:3" x14ac:dyDescent="0.2">
      <c r="A497" s="54">
        <v>32478</v>
      </c>
      <c r="B497" s="55">
        <f>VLOOKUP(Table9[[#This Row],[Date]],'DB Details'!$A:$L,12)</f>
        <v>56</v>
      </c>
      <c r="C497" s="55">
        <f>Table9[[#This Row],[PMI]]-B496</f>
        <v>0.39999999999999858</v>
      </c>
    </row>
    <row r="498" spans="1:3" x14ac:dyDescent="0.2">
      <c r="A498" s="54">
        <v>32509</v>
      </c>
      <c r="B498" s="55">
        <f>VLOOKUP(Table9[[#This Row],[Date]],'DB Details'!$A:$L,12)</f>
        <v>54.7</v>
      </c>
      <c r="C498" s="55">
        <f>Table9[[#This Row],[PMI]]-B497</f>
        <v>-1.2999999999999972</v>
      </c>
    </row>
    <row r="499" spans="1:3" x14ac:dyDescent="0.2">
      <c r="A499" s="54">
        <v>32540</v>
      </c>
      <c r="B499" s="55">
        <f>VLOOKUP(Table9[[#This Row],[Date]],'DB Details'!$A:$L,12)</f>
        <v>54.1</v>
      </c>
      <c r="C499" s="55">
        <f>Table9[[#This Row],[PMI]]-B498</f>
        <v>-0.60000000000000142</v>
      </c>
    </row>
    <row r="500" spans="1:3" x14ac:dyDescent="0.2">
      <c r="A500" s="54">
        <v>32568</v>
      </c>
      <c r="B500" s="55">
        <f>VLOOKUP(Table9[[#This Row],[Date]],'DB Details'!$A:$L,12)</f>
        <v>51.5</v>
      </c>
      <c r="C500" s="55">
        <f>Table9[[#This Row],[PMI]]-B499</f>
        <v>-2.6000000000000014</v>
      </c>
    </row>
    <row r="501" spans="1:3" x14ac:dyDescent="0.2">
      <c r="A501" s="54">
        <v>32599</v>
      </c>
      <c r="B501" s="55">
        <f>VLOOKUP(Table9[[#This Row],[Date]],'DB Details'!$A:$L,12)</f>
        <v>52.2</v>
      </c>
      <c r="C501" s="55">
        <f>Table9[[#This Row],[PMI]]-B500</f>
        <v>0.70000000000000284</v>
      </c>
    </row>
    <row r="502" spans="1:3" x14ac:dyDescent="0.2">
      <c r="A502" s="54">
        <v>32629</v>
      </c>
      <c r="B502" s="55">
        <f>VLOOKUP(Table9[[#This Row],[Date]],'DB Details'!$A:$L,12)</f>
        <v>49.3</v>
      </c>
      <c r="C502" s="55">
        <f>Table9[[#This Row],[PMI]]-B501</f>
        <v>-2.9000000000000057</v>
      </c>
    </row>
    <row r="503" spans="1:3" x14ac:dyDescent="0.2">
      <c r="A503" s="54">
        <v>32660</v>
      </c>
      <c r="B503" s="55">
        <f>VLOOKUP(Table9[[#This Row],[Date]],'DB Details'!$A:$L,12)</f>
        <v>47.3</v>
      </c>
      <c r="C503" s="55">
        <f>Table9[[#This Row],[PMI]]-B502</f>
        <v>-2</v>
      </c>
    </row>
    <row r="504" spans="1:3" x14ac:dyDescent="0.2">
      <c r="A504" s="54">
        <v>32690</v>
      </c>
      <c r="B504" s="55">
        <f>VLOOKUP(Table9[[#This Row],[Date]],'DB Details'!$A:$L,12)</f>
        <v>45.9</v>
      </c>
      <c r="C504" s="55">
        <f>Table9[[#This Row],[PMI]]-B503</f>
        <v>-1.3999999999999986</v>
      </c>
    </row>
    <row r="505" spans="1:3" x14ac:dyDescent="0.2">
      <c r="A505" s="54">
        <v>32721</v>
      </c>
      <c r="B505" s="55">
        <f>VLOOKUP(Table9[[#This Row],[Date]],'DB Details'!$A:$L,12)</f>
        <v>45.1</v>
      </c>
      <c r="C505" s="55">
        <f>Table9[[#This Row],[PMI]]-B504</f>
        <v>-0.79999999999999716</v>
      </c>
    </row>
    <row r="506" spans="1:3" x14ac:dyDescent="0.2">
      <c r="A506" s="54">
        <v>32752</v>
      </c>
      <c r="B506" s="55">
        <f>VLOOKUP(Table9[[#This Row],[Date]],'DB Details'!$A:$L,12)</f>
        <v>46</v>
      </c>
      <c r="C506" s="55">
        <f>Table9[[#This Row],[PMI]]-B505</f>
        <v>0.89999999999999858</v>
      </c>
    </row>
    <row r="507" spans="1:3" x14ac:dyDescent="0.2">
      <c r="A507" s="54">
        <v>32782</v>
      </c>
      <c r="B507" s="55">
        <f>VLOOKUP(Table9[[#This Row],[Date]],'DB Details'!$A:$L,12)</f>
        <v>46.8</v>
      </c>
      <c r="C507" s="55">
        <f>Table9[[#This Row],[PMI]]-B506</f>
        <v>0.79999999999999716</v>
      </c>
    </row>
    <row r="508" spans="1:3" x14ac:dyDescent="0.2">
      <c r="A508" s="54">
        <v>32813</v>
      </c>
      <c r="B508" s="55">
        <f>VLOOKUP(Table9[[#This Row],[Date]],'DB Details'!$A:$L,12)</f>
        <v>46.8</v>
      </c>
      <c r="C508" s="55">
        <f>Table9[[#This Row],[PMI]]-B507</f>
        <v>0</v>
      </c>
    </row>
    <row r="509" spans="1:3" x14ac:dyDescent="0.2">
      <c r="A509" s="54">
        <v>32843</v>
      </c>
      <c r="B509" s="55">
        <f>VLOOKUP(Table9[[#This Row],[Date]],'DB Details'!$A:$L,12)</f>
        <v>47.4</v>
      </c>
      <c r="C509" s="55">
        <f>Table9[[#This Row],[PMI]]-B508</f>
        <v>0.60000000000000142</v>
      </c>
    </row>
    <row r="510" spans="1:3" x14ac:dyDescent="0.2">
      <c r="A510" s="54">
        <v>32874</v>
      </c>
      <c r="B510" s="55">
        <f>VLOOKUP(Table9[[#This Row],[Date]],'DB Details'!$A:$L,12)</f>
        <v>47.2</v>
      </c>
      <c r="C510" s="55">
        <f>Table9[[#This Row],[PMI]]-B509</f>
        <v>-0.19999999999999574</v>
      </c>
    </row>
    <row r="511" spans="1:3" x14ac:dyDescent="0.2">
      <c r="A511" s="54">
        <v>32905</v>
      </c>
      <c r="B511" s="55">
        <f>VLOOKUP(Table9[[#This Row],[Date]],'DB Details'!$A:$L,12)</f>
        <v>49.1</v>
      </c>
      <c r="C511" s="55">
        <f>Table9[[#This Row],[PMI]]-B510</f>
        <v>1.8999999999999986</v>
      </c>
    </row>
    <row r="512" spans="1:3" x14ac:dyDescent="0.2">
      <c r="A512" s="54">
        <v>32933</v>
      </c>
      <c r="B512" s="55">
        <f>VLOOKUP(Table9[[#This Row],[Date]],'DB Details'!$A:$L,12)</f>
        <v>49.9</v>
      </c>
      <c r="C512" s="55">
        <f>Table9[[#This Row],[PMI]]-B511</f>
        <v>0.79999999999999716</v>
      </c>
    </row>
    <row r="513" spans="1:3" x14ac:dyDescent="0.2">
      <c r="A513" s="54">
        <v>32964</v>
      </c>
      <c r="B513" s="55">
        <f>VLOOKUP(Table9[[#This Row],[Date]],'DB Details'!$A:$L,12)</f>
        <v>50</v>
      </c>
      <c r="C513" s="55">
        <f>Table9[[#This Row],[PMI]]-B512</f>
        <v>0.10000000000000142</v>
      </c>
    </row>
    <row r="514" spans="1:3" x14ac:dyDescent="0.2">
      <c r="A514" s="54">
        <v>32994</v>
      </c>
      <c r="B514" s="55">
        <f>VLOOKUP(Table9[[#This Row],[Date]],'DB Details'!$A:$L,12)</f>
        <v>49.5</v>
      </c>
      <c r="C514" s="55">
        <f>Table9[[#This Row],[PMI]]-B513</f>
        <v>-0.5</v>
      </c>
    </row>
    <row r="515" spans="1:3" x14ac:dyDescent="0.2">
      <c r="A515" s="54">
        <v>33025</v>
      </c>
      <c r="B515" s="55">
        <f>VLOOKUP(Table9[[#This Row],[Date]],'DB Details'!$A:$L,12)</f>
        <v>49.2</v>
      </c>
      <c r="C515" s="55">
        <f>Table9[[#This Row],[PMI]]-B514</f>
        <v>-0.29999999999999716</v>
      </c>
    </row>
    <row r="516" spans="1:3" x14ac:dyDescent="0.2">
      <c r="A516" s="54">
        <v>33055</v>
      </c>
      <c r="B516" s="55">
        <f>VLOOKUP(Table9[[#This Row],[Date]],'DB Details'!$A:$L,12)</f>
        <v>46.6</v>
      </c>
      <c r="C516" s="55">
        <f>Table9[[#This Row],[PMI]]-B515</f>
        <v>-2.6000000000000014</v>
      </c>
    </row>
    <row r="517" spans="1:3" x14ac:dyDescent="0.2">
      <c r="A517" s="54">
        <v>33086</v>
      </c>
      <c r="B517" s="55">
        <f>VLOOKUP(Table9[[#This Row],[Date]],'DB Details'!$A:$L,12)</f>
        <v>46.1</v>
      </c>
      <c r="C517" s="55">
        <f>Table9[[#This Row],[PMI]]-B516</f>
        <v>-0.5</v>
      </c>
    </row>
    <row r="518" spans="1:3" x14ac:dyDescent="0.2">
      <c r="A518" s="54">
        <v>33117</v>
      </c>
      <c r="B518" s="55">
        <f>VLOOKUP(Table9[[#This Row],[Date]],'DB Details'!$A:$L,12)</f>
        <v>44.5</v>
      </c>
      <c r="C518" s="55">
        <f>Table9[[#This Row],[PMI]]-B517</f>
        <v>-1.6000000000000014</v>
      </c>
    </row>
    <row r="519" spans="1:3" x14ac:dyDescent="0.2">
      <c r="A519" s="54">
        <v>33147</v>
      </c>
      <c r="B519" s="55">
        <f>VLOOKUP(Table9[[#This Row],[Date]],'DB Details'!$A:$L,12)</f>
        <v>43.2</v>
      </c>
      <c r="C519" s="55">
        <f>Table9[[#This Row],[PMI]]-B518</f>
        <v>-1.2999999999999972</v>
      </c>
    </row>
    <row r="520" spans="1:3" x14ac:dyDescent="0.2">
      <c r="A520" s="54">
        <v>33178</v>
      </c>
      <c r="B520" s="55">
        <f>VLOOKUP(Table9[[#This Row],[Date]],'DB Details'!$A:$L,12)</f>
        <v>41.3</v>
      </c>
      <c r="C520" s="55">
        <f>Table9[[#This Row],[PMI]]-B519</f>
        <v>-1.9000000000000057</v>
      </c>
    </row>
    <row r="521" spans="1:3" x14ac:dyDescent="0.2">
      <c r="A521" s="54">
        <v>33208</v>
      </c>
      <c r="B521" s="55">
        <f>VLOOKUP(Table9[[#This Row],[Date]],'DB Details'!$A:$L,12)</f>
        <v>40.799999999999997</v>
      </c>
      <c r="C521" s="55">
        <f>Table9[[#This Row],[PMI]]-B520</f>
        <v>-0.5</v>
      </c>
    </row>
    <row r="522" spans="1:3" x14ac:dyDescent="0.2">
      <c r="A522" s="54">
        <v>33239</v>
      </c>
      <c r="B522" s="55">
        <f>VLOOKUP(Table9[[#This Row],[Date]],'DB Details'!$A:$L,12)</f>
        <v>39.200000000000003</v>
      </c>
      <c r="C522" s="55">
        <f>Table9[[#This Row],[PMI]]-B521</f>
        <v>-1.5999999999999943</v>
      </c>
    </row>
    <row r="523" spans="1:3" x14ac:dyDescent="0.2">
      <c r="A523" s="54">
        <v>33270</v>
      </c>
      <c r="B523" s="55">
        <f>VLOOKUP(Table9[[#This Row],[Date]],'DB Details'!$A:$L,12)</f>
        <v>39.4</v>
      </c>
      <c r="C523" s="55">
        <f>Table9[[#This Row],[PMI]]-B522</f>
        <v>0.19999999999999574</v>
      </c>
    </row>
    <row r="524" spans="1:3" x14ac:dyDescent="0.2">
      <c r="A524" s="54">
        <v>33298</v>
      </c>
      <c r="B524" s="55">
        <f>VLOOKUP(Table9[[#This Row],[Date]],'DB Details'!$A:$L,12)</f>
        <v>40.700000000000003</v>
      </c>
      <c r="C524" s="55">
        <f>Table9[[#This Row],[PMI]]-B523</f>
        <v>1.3000000000000043</v>
      </c>
    </row>
    <row r="525" spans="1:3" x14ac:dyDescent="0.2">
      <c r="A525" s="54">
        <v>33329</v>
      </c>
      <c r="B525" s="55">
        <f>VLOOKUP(Table9[[#This Row],[Date]],'DB Details'!$A:$L,12)</f>
        <v>42.8</v>
      </c>
      <c r="C525" s="55">
        <f>Table9[[#This Row],[PMI]]-B524</f>
        <v>2.0999999999999943</v>
      </c>
    </row>
    <row r="526" spans="1:3" x14ac:dyDescent="0.2">
      <c r="A526" s="54">
        <v>33359</v>
      </c>
      <c r="B526" s="55">
        <f>VLOOKUP(Table9[[#This Row],[Date]],'DB Details'!$A:$L,12)</f>
        <v>44.5</v>
      </c>
      <c r="C526" s="55">
        <f>Table9[[#This Row],[PMI]]-B525</f>
        <v>1.7000000000000028</v>
      </c>
    </row>
    <row r="527" spans="1:3" x14ac:dyDescent="0.2">
      <c r="A527" s="54">
        <v>33390</v>
      </c>
      <c r="B527" s="55">
        <f>VLOOKUP(Table9[[#This Row],[Date]],'DB Details'!$A:$L,12)</f>
        <v>50.3</v>
      </c>
      <c r="C527" s="55">
        <f>Table9[[#This Row],[PMI]]-B526</f>
        <v>5.7999999999999972</v>
      </c>
    </row>
    <row r="528" spans="1:3" x14ac:dyDescent="0.2">
      <c r="A528" s="54">
        <v>33420</v>
      </c>
      <c r="B528" s="55">
        <f>VLOOKUP(Table9[[#This Row],[Date]],'DB Details'!$A:$L,12)</f>
        <v>50.6</v>
      </c>
      <c r="C528" s="55">
        <f>Table9[[#This Row],[PMI]]-B527</f>
        <v>0.30000000000000426</v>
      </c>
    </row>
    <row r="529" spans="1:3" x14ac:dyDescent="0.2">
      <c r="A529" s="54">
        <v>33451</v>
      </c>
      <c r="B529" s="55">
        <f>VLOOKUP(Table9[[#This Row],[Date]],'DB Details'!$A:$L,12)</f>
        <v>52.9</v>
      </c>
      <c r="C529" s="55">
        <f>Table9[[#This Row],[PMI]]-B528</f>
        <v>2.2999999999999972</v>
      </c>
    </row>
    <row r="530" spans="1:3" x14ac:dyDescent="0.2">
      <c r="A530" s="54">
        <v>33482</v>
      </c>
      <c r="B530" s="55">
        <f>VLOOKUP(Table9[[#This Row],[Date]],'DB Details'!$A:$L,12)</f>
        <v>54.9</v>
      </c>
      <c r="C530" s="55">
        <f>Table9[[#This Row],[PMI]]-B529</f>
        <v>2</v>
      </c>
    </row>
    <row r="531" spans="1:3" x14ac:dyDescent="0.2">
      <c r="A531" s="54">
        <v>33512</v>
      </c>
      <c r="B531" s="55">
        <f>VLOOKUP(Table9[[#This Row],[Date]],'DB Details'!$A:$L,12)</f>
        <v>53.1</v>
      </c>
      <c r="C531" s="55">
        <f>Table9[[#This Row],[PMI]]-B530</f>
        <v>-1.7999999999999972</v>
      </c>
    </row>
    <row r="532" spans="1:3" x14ac:dyDescent="0.2">
      <c r="A532" s="54">
        <v>33543</v>
      </c>
      <c r="B532" s="55">
        <f>VLOOKUP(Table9[[#This Row],[Date]],'DB Details'!$A:$L,12)</f>
        <v>49.5</v>
      </c>
      <c r="C532" s="55">
        <f>Table9[[#This Row],[PMI]]-B531</f>
        <v>-3.6000000000000014</v>
      </c>
    </row>
    <row r="533" spans="1:3" x14ac:dyDescent="0.2">
      <c r="A533" s="54">
        <v>33573</v>
      </c>
      <c r="B533" s="55">
        <f>VLOOKUP(Table9[[#This Row],[Date]],'DB Details'!$A:$L,12)</f>
        <v>46.8</v>
      </c>
      <c r="C533" s="55">
        <f>Table9[[#This Row],[PMI]]-B532</f>
        <v>-2.7000000000000028</v>
      </c>
    </row>
    <row r="534" spans="1:3" x14ac:dyDescent="0.2">
      <c r="A534" s="54">
        <v>33604</v>
      </c>
      <c r="B534" s="55">
        <f>VLOOKUP(Table9[[#This Row],[Date]],'DB Details'!$A:$L,12)</f>
        <v>47.3</v>
      </c>
      <c r="C534" s="55">
        <f>Table9[[#This Row],[PMI]]-B533</f>
        <v>0.5</v>
      </c>
    </row>
    <row r="535" spans="1:3" x14ac:dyDescent="0.2">
      <c r="A535" s="54">
        <v>33635</v>
      </c>
      <c r="B535" s="55">
        <f>VLOOKUP(Table9[[#This Row],[Date]],'DB Details'!$A:$L,12)</f>
        <v>52.7</v>
      </c>
      <c r="C535" s="55">
        <f>Table9[[#This Row],[PMI]]-B534</f>
        <v>5.4000000000000057</v>
      </c>
    </row>
    <row r="536" spans="1:3" x14ac:dyDescent="0.2">
      <c r="A536" s="54">
        <v>33664</v>
      </c>
      <c r="B536" s="55">
        <f>VLOOKUP(Table9[[#This Row],[Date]],'DB Details'!$A:$L,12)</f>
        <v>54.6</v>
      </c>
      <c r="C536" s="55">
        <f>Table9[[#This Row],[PMI]]-B535</f>
        <v>1.8999999999999986</v>
      </c>
    </row>
    <row r="537" spans="1:3" x14ac:dyDescent="0.2">
      <c r="A537" s="54">
        <v>33695</v>
      </c>
      <c r="B537" s="55">
        <f>VLOOKUP(Table9[[#This Row],[Date]],'DB Details'!$A:$L,12)</f>
        <v>52.6</v>
      </c>
      <c r="C537" s="55">
        <f>Table9[[#This Row],[PMI]]-B536</f>
        <v>-2</v>
      </c>
    </row>
    <row r="538" spans="1:3" x14ac:dyDescent="0.2">
      <c r="A538" s="54">
        <v>33725</v>
      </c>
      <c r="B538" s="55">
        <f>VLOOKUP(Table9[[#This Row],[Date]],'DB Details'!$A:$L,12)</f>
        <v>55.7</v>
      </c>
      <c r="C538" s="55">
        <f>Table9[[#This Row],[PMI]]-B537</f>
        <v>3.1000000000000014</v>
      </c>
    </row>
    <row r="539" spans="1:3" x14ac:dyDescent="0.2">
      <c r="A539" s="54">
        <v>33756</v>
      </c>
      <c r="B539" s="55">
        <f>VLOOKUP(Table9[[#This Row],[Date]],'DB Details'!$A:$L,12)</f>
        <v>53.6</v>
      </c>
      <c r="C539" s="55">
        <f>Table9[[#This Row],[PMI]]-B538</f>
        <v>-2.1000000000000014</v>
      </c>
    </row>
    <row r="540" spans="1:3" x14ac:dyDescent="0.2">
      <c r="A540" s="54">
        <v>33786</v>
      </c>
      <c r="B540" s="55">
        <f>VLOOKUP(Table9[[#This Row],[Date]],'DB Details'!$A:$L,12)</f>
        <v>53.9</v>
      </c>
      <c r="C540" s="55">
        <f>Table9[[#This Row],[PMI]]-B539</f>
        <v>0.29999999999999716</v>
      </c>
    </row>
    <row r="541" spans="1:3" x14ac:dyDescent="0.2">
      <c r="A541" s="54">
        <v>33817</v>
      </c>
      <c r="B541" s="55">
        <f>VLOOKUP(Table9[[#This Row],[Date]],'DB Details'!$A:$L,12)</f>
        <v>53.4</v>
      </c>
      <c r="C541" s="55">
        <f>Table9[[#This Row],[PMI]]-B540</f>
        <v>-0.5</v>
      </c>
    </row>
    <row r="542" spans="1:3" x14ac:dyDescent="0.2">
      <c r="A542" s="54">
        <v>33848</v>
      </c>
      <c r="B542" s="55">
        <f>VLOOKUP(Table9[[#This Row],[Date]],'DB Details'!$A:$L,12)</f>
        <v>49.7</v>
      </c>
      <c r="C542" s="55">
        <f>Table9[[#This Row],[PMI]]-B541</f>
        <v>-3.6999999999999957</v>
      </c>
    </row>
    <row r="543" spans="1:3" x14ac:dyDescent="0.2">
      <c r="A543" s="54">
        <v>33878</v>
      </c>
      <c r="B543" s="55">
        <f>VLOOKUP(Table9[[#This Row],[Date]],'DB Details'!$A:$L,12)</f>
        <v>50.3</v>
      </c>
      <c r="C543" s="55">
        <f>Table9[[#This Row],[PMI]]-B542</f>
        <v>0.59999999999999432</v>
      </c>
    </row>
    <row r="544" spans="1:3" x14ac:dyDescent="0.2">
      <c r="A544" s="54">
        <v>33909</v>
      </c>
      <c r="B544" s="55">
        <f>VLOOKUP(Table9[[#This Row],[Date]],'DB Details'!$A:$L,12)</f>
        <v>53.6</v>
      </c>
      <c r="C544" s="55">
        <f>Table9[[#This Row],[PMI]]-B543</f>
        <v>3.3000000000000043</v>
      </c>
    </row>
    <row r="545" spans="1:3" x14ac:dyDescent="0.2">
      <c r="A545" s="54">
        <v>33939</v>
      </c>
      <c r="B545" s="55">
        <f>VLOOKUP(Table9[[#This Row],[Date]],'DB Details'!$A:$L,12)</f>
        <v>54.2</v>
      </c>
      <c r="C545" s="55">
        <f>Table9[[#This Row],[PMI]]-B544</f>
        <v>0.60000000000000142</v>
      </c>
    </row>
    <row r="546" spans="1:3" x14ac:dyDescent="0.2">
      <c r="A546" s="54">
        <v>33970</v>
      </c>
      <c r="B546" s="55">
        <f>VLOOKUP(Table9[[#This Row],[Date]],'DB Details'!$A:$L,12)</f>
        <v>55.8</v>
      </c>
      <c r="C546" s="55">
        <f>Table9[[#This Row],[PMI]]-B545</f>
        <v>1.5999999999999943</v>
      </c>
    </row>
    <row r="547" spans="1:3" x14ac:dyDescent="0.2">
      <c r="A547" s="54">
        <v>34001</v>
      </c>
      <c r="B547" s="55">
        <f>VLOOKUP(Table9[[#This Row],[Date]],'DB Details'!$A:$L,12)</f>
        <v>55.2</v>
      </c>
      <c r="C547" s="55">
        <f>Table9[[#This Row],[PMI]]-B546</f>
        <v>-0.59999999999999432</v>
      </c>
    </row>
    <row r="548" spans="1:3" x14ac:dyDescent="0.2">
      <c r="A548" s="54">
        <v>34029</v>
      </c>
      <c r="B548" s="55">
        <f>VLOOKUP(Table9[[#This Row],[Date]],'DB Details'!$A:$L,12)</f>
        <v>53.5</v>
      </c>
      <c r="C548" s="55">
        <f>Table9[[#This Row],[PMI]]-B547</f>
        <v>-1.7000000000000028</v>
      </c>
    </row>
    <row r="549" spans="1:3" x14ac:dyDescent="0.2">
      <c r="A549" s="54">
        <v>34060</v>
      </c>
      <c r="B549" s="55">
        <f>VLOOKUP(Table9[[#This Row],[Date]],'DB Details'!$A:$L,12)</f>
        <v>50.2</v>
      </c>
      <c r="C549" s="55">
        <f>Table9[[#This Row],[PMI]]-B548</f>
        <v>-3.2999999999999972</v>
      </c>
    </row>
    <row r="550" spans="1:3" x14ac:dyDescent="0.2">
      <c r="A550" s="54">
        <v>34090</v>
      </c>
      <c r="B550" s="55">
        <f>VLOOKUP(Table9[[#This Row],[Date]],'DB Details'!$A:$L,12)</f>
        <v>51.2</v>
      </c>
      <c r="C550" s="55">
        <f>Table9[[#This Row],[PMI]]-B549</f>
        <v>1</v>
      </c>
    </row>
    <row r="551" spans="1:3" x14ac:dyDescent="0.2">
      <c r="A551" s="54">
        <v>34121</v>
      </c>
      <c r="B551" s="55">
        <f>VLOOKUP(Table9[[#This Row],[Date]],'DB Details'!$A:$L,12)</f>
        <v>49.6</v>
      </c>
      <c r="C551" s="55">
        <f>Table9[[#This Row],[PMI]]-B550</f>
        <v>-1.6000000000000014</v>
      </c>
    </row>
    <row r="552" spans="1:3" x14ac:dyDescent="0.2">
      <c r="A552" s="54">
        <v>34151</v>
      </c>
      <c r="B552" s="55">
        <f>VLOOKUP(Table9[[#This Row],[Date]],'DB Details'!$A:$L,12)</f>
        <v>50.2</v>
      </c>
      <c r="C552" s="55">
        <f>Table9[[#This Row],[PMI]]-B551</f>
        <v>0.60000000000000142</v>
      </c>
    </row>
    <row r="553" spans="1:3" x14ac:dyDescent="0.2">
      <c r="A553" s="54">
        <v>34182</v>
      </c>
      <c r="B553" s="55">
        <f>VLOOKUP(Table9[[#This Row],[Date]],'DB Details'!$A:$L,12)</f>
        <v>50.7</v>
      </c>
      <c r="C553" s="55">
        <f>Table9[[#This Row],[PMI]]-B552</f>
        <v>0.5</v>
      </c>
    </row>
    <row r="554" spans="1:3" x14ac:dyDescent="0.2">
      <c r="A554" s="54">
        <v>34213</v>
      </c>
      <c r="B554" s="55">
        <f>VLOOKUP(Table9[[#This Row],[Date]],'DB Details'!$A:$L,12)</f>
        <v>50.8</v>
      </c>
      <c r="C554" s="55">
        <f>Table9[[#This Row],[PMI]]-B553</f>
        <v>9.9999999999994316E-2</v>
      </c>
    </row>
    <row r="555" spans="1:3" x14ac:dyDescent="0.2">
      <c r="A555" s="54">
        <v>34243</v>
      </c>
      <c r="B555" s="55">
        <f>VLOOKUP(Table9[[#This Row],[Date]],'DB Details'!$A:$L,12)</f>
        <v>53.4</v>
      </c>
      <c r="C555" s="55">
        <f>Table9[[#This Row],[PMI]]-B554</f>
        <v>2.6000000000000014</v>
      </c>
    </row>
    <row r="556" spans="1:3" x14ac:dyDescent="0.2">
      <c r="A556" s="54">
        <v>34274</v>
      </c>
      <c r="B556" s="55">
        <f>VLOOKUP(Table9[[#This Row],[Date]],'DB Details'!$A:$L,12)</f>
        <v>53.8</v>
      </c>
      <c r="C556" s="55">
        <f>Table9[[#This Row],[PMI]]-B555</f>
        <v>0.39999999999999858</v>
      </c>
    </row>
    <row r="557" spans="1:3" x14ac:dyDescent="0.2">
      <c r="A557" s="54">
        <v>34304</v>
      </c>
      <c r="B557" s="55">
        <f>VLOOKUP(Table9[[#This Row],[Date]],'DB Details'!$A:$L,12)</f>
        <v>55.6</v>
      </c>
      <c r="C557" s="55">
        <f>Table9[[#This Row],[PMI]]-B556</f>
        <v>1.8000000000000043</v>
      </c>
    </row>
    <row r="558" spans="1:3" x14ac:dyDescent="0.2">
      <c r="A558" s="54">
        <v>34335</v>
      </c>
      <c r="B558" s="55">
        <f>VLOOKUP(Table9[[#This Row],[Date]],'DB Details'!$A:$L,12)</f>
        <v>56</v>
      </c>
      <c r="C558" s="55">
        <f>Table9[[#This Row],[PMI]]-B557</f>
        <v>0.39999999999999858</v>
      </c>
    </row>
    <row r="559" spans="1:3" x14ac:dyDescent="0.2">
      <c r="A559" s="54">
        <v>34366</v>
      </c>
      <c r="B559" s="55">
        <f>VLOOKUP(Table9[[#This Row],[Date]],'DB Details'!$A:$L,12)</f>
        <v>56.5</v>
      </c>
      <c r="C559" s="55">
        <f>Table9[[#This Row],[PMI]]-B558</f>
        <v>0.5</v>
      </c>
    </row>
    <row r="560" spans="1:3" x14ac:dyDescent="0.2">
      <c r="A560" s="54">
        <v>34394</v>
      </c>
      <c r="B560" s="55">
        <f>VLOOKUP(Table9[[#This Row],[Date]],'DB Details'!$A:$L,12)</f>
        <v>56.9</v>
      </c>
      <c r="C560" s="55">
        <f>Table9[[#This Row],[PMI]]-B559</f>
        <v>0.39999999999999858</v>
      </c>
    </row>
    <row r="561" spans="1:3" x14ac:dyDescent="0.2">
      <c r="A561" s="54">
        <v>34425</v>
      </c>
      <c r="B561" s="55">
        <f>VLOOKUP(Table9[[#This Row],[Date]],'DB Details'!$A:$L,12)</f>
        <v>57.4</v>
      </c>
      <c r="C561" s="55">
        <f>Table9[[#This Row],[PMI]]-B560</f>
        <v>0.5</v>
      </c>
    </row>
    <row r="562" spans="1:3" x14ac:dyDescent="0.2">
      <c r="A562" s="54">
        <v>34455</v>
      </c>
      <c r="B562" s="55">
        <f>VLOOKUP(Table9[[#This Row],[Date]],'DB Details'!$A:$L,12)</f>
        <v>58.2</v>
      </c>
      <c r="C562" s="55">
        <f>Table9[[#This Row],[PMI]]-B561</f>
        <v>0.80000000000000426</v>
      </c>
    </row>
    <row r="563" spans="1:3" x14ac:dyDescent="0.2">
      <c r="A563" s="54">
        <v>34486</v>
      </c>
      <c r="B563" s="55">
        <f>VLOOKUP(Table9[[#This Row],[Date]],'DB Details'!$A:$L,12)</f>
        <v>58.8</v>
      </c>
      <c r="C563" s="55">
        <f>Table9[[#This Row],[PMI]]-B562</f>
        <v>0.59999999999999432</v>
      </c>
    </row>
    <row r="564" spans="1:3" x14ac:dyDescent="0.2">
      <c r="A564" s="54">
        <v>34516</v>
      </c>
      <c r="B564" s="55">
        <f>VLOOKUP(Table9[[#This Row],[Date]],'DB Details'!$A:$L,12)</f>
        <v>58.5</v>
      </c>
      <c r="C564" s="55">
        <f>Table9[[#This Row],[PMI]]-B563</f>
        <v>-0.29999999999999716</v>
      </c>
    </row>
    <row r="565" spans="1:3" x14ac:dyDescent="0.2">
      <c r="A565" s="54">
        <v>34547</v>
      </c>
      <c r="B565" s="55">
        <f>VLOOKUP(Table9[[#This Row],[Date]],'DB Details'!$A:$L,12)</f>
        <v>58</v>
      </c>
      <c r="C565" s="55">
        <f>Table9[[#This Row],[PMI]]-B564</f>
        <v>-0.5</v>
      </c>
    </row>
    <row r="566" spans="1:3" x14ac:dyDescent="0.2">
      <c r="A566" s="54">
        <v>34578</v>
      </c>
      <c r="B566" s="55">
        <f>VLOOKUP(Table9[[#This Row],[Date]],'DB Details'!$A:$L,12)</f>
        <v>59</v>
      </c>
      <c r="C566" s="55">
        <f>Table9[[#This Row],[PMI]]-B565</f>
        <v>1</v>
      </c>
    </row>
    <row r="567" spans="1:3" x14ac:dyDescent="0.2">
      <c r="A567" s="54">
        <v>34608</v>
      </c>
      <c r="B567" s="55">
        <f>VLOOKUP(Table9[[#This Row],[Date]],'DB Details'!$A:$L,12)</f>
        <v>59.4</v>
      </c>
      <c r="C567" s="55">
        <f>Table9[[#This Row],[PMI]]-B566</f>
        <v>0.39999999999999858</v>
      </c>
    </row>
    <row r="568" spans="1:3" x14ac:dyDescent="0.2">
      <c r="A568" s="54">
        <v>34639</v>
      </c>
      <c r="B568" s="55">
        <f>VLOOKUP(Table9[[#This Row],[Date]],'DB Details'!$A:$L,12)</f>
        <v>59.2</v>
      </c>
      <c r="C568" s="55">
        <f>Table9[[#This Row],[PMI]]-B567</f>
        <v>-0.19999999999999574</v>
      </c>
    </row>
    <row r="569" spans="1:3" x14ac:dyDescent="0.2">
      <c r="A569" s="54">
        <v>34669</v>
      </c>
      <c r="B569" s="55">
        <f>VLOOKUP(Table9[[#This Row],[Date]],'DB Details'!$A:$L,12)</f>
        <v>56.1</v>
      </c>
      <c r="C569" s="55">
        <f>Table9[[#This Row],[PMI]]-B568</f>
        <v>-3.1000000000000014</v>
      </c>
    </row>
    <row r="570" spans="1:3" x14ac:dyDescent="0.2">
      <c r="A570" s="54">
        <v>34700</v>
      </c>
      <c r="B570" s="55">
        <f>VLOOKUP(Table9[[#This Row],[Date]],'DB Details'!$A:$L,12)</f>
        <v>57.4</v>
      </c>
      <c r="C570" s="55">
        <f>Table9[[#This Row],[PMI]]-B569</f>
        <v>1.2999999999999972</v>
      </c>
    </row>
    <row r="571" spans="1:3" x14ac:dyDescent="0.2">
      <c r="A571" s="54">
        <v>34731</v>
      </c>
      <c r="B571" s="55">
        <f>VLOOKUP(Table9[[#This Row],[Date]],'DB Details'!$A:$L,12)</f>
        <v>55.1</v>
      </c>
      <c r="C571" s="55">
        <f>Table9[[#This Row],[PMI]]-B570</f>
        <v>-2.2999999999999972</v>
      </c>
    </row>
    <row r="572" spans="1:3" x14ac:dyDescent="0.2">
      <c r="A572" s="54">
        <v>34759</v>
      </c>
      <c r="B572" s="55">
        <f>VLOOKUP(Table9[[#This Row],[Date]],'DB Details'!$A:$L,12)</f>
        <v>52.1</v>
      </c>
      <c r="C572" s="55">
        <f>Table9[[#This Row],[PMI]]-B571</f>
        <v>-3</v>
      </c>
    </row>
    <row r="573" spans="1:3" x14ac:dyDescent="0.2">
      <c r="A573" s="54">
        <v>34790</v>
      </c>
      <c r="B573" s="55">
        <f>VLOOKUP(Table9[[#This Row],[Date]],'DB Details'!$A:$L,12)</f>
        <v>51.5</v>
      </c>
      <c r="C573" s="55">
        <f>Table9[[#This Row],[PMI]]-B572</f>
        <v>-0.60000000000000142</v>
      </c>
    </row>
    <row r="574" spans="1:3" x14ac:dyDescent="0.2">
      <c r="A574" s="54">
        <v>34820</v>
      </c>
      <c r="B574" s="55">
        <f>VLOOKUP(Table9[[#This Row],[Date]],'DB Details'!$A:$L,12)</f>
        <v>46.7</v>
      </c>
      <c r="C574" s="55">
        <f>Table9[[#This Row],[PMI]]-B573</f>
        <v>-4.7999999999999972</v>
      </c>
    </row>
    <row r="575" spans="1:3" x14ac:dyDescent="0.2">
      <c r="A575" s="54">
        <v>34851</v>
      </c>
      <c r="B575" s="55">
        <f>VLOOKUP(Table9[[#This Row],[Date]],'DB Details'!$A:$L,12)</f>
        <v>45.9</v>
      </c>
      <c r="C575" s="55">
        <f>Table9[[#This Row],[PMI]]-B574</f>
        <v>-0.80000000000000426</v>
      </c>
    </row>
    <row r="576" spans="1:3" x14ac:dyDescent="0.2">
      <c r="A576" s="54">
        <v>34881</v>
      </c>
      <c r="B576" s="55">
        <f>VLOOKUP(Table9[[#This Row],[Date]],'DB Details'!$A:$L,12)</f>
        <v>50.7</v>
      </c>
      <c r="C576" s="55">
        <f>Table9[[#This Row],[PMI]]-B575</f>
        <v>4.8000000000000043</v>
      </c>
    </row>
    <row r="577" spans="1:3" x14ac:dyDescent="0.2">
      <c r="A577" s="54">
        <v>34912</v>
      </c>
      <c r="B577" s="55">
        <f>VLOOKUP(Table9[[#This Row],[Date]],'DB Details'!$A:$L,12)</f>
        <v>47.1</v>
      </c>
      <c r="C577" s="55">
        <f>Table9[[#This Row],[PMI]]-B576</f>
        <v>-3.6000000000000014</v>
      </c>
    </row>
    <row r="578" spans="1:3" x14ac:dyDescent="0.2">
      <c r="A578" s="54">
        <v>34943</v>
      </c>
      <c r="B578" s="55">
        <f>VLOOKUP(Table9[[#This Row],[Date]],'DB Details'!$A:$L,12)</f>
        <v>48.1</v>
      </c>
      <c r="C578" s="55">
        <f>Table9[[#This Row],[PMI]]-B577</f>
        <v>1</v>
      </c>
    </row>
    <row r="579" spans="1:3" x14ac:dyDescent="0.2">
      <c r="A579" s="54">
        <v>34973</v>
      </c>
      <c r="B579" s="55">
        <f>VLOOKUP(Table9[[#This Row],[Date]],'DB Details'!$A:$L,12)</f>
        <v>46.7</v>
      </c>
      <c r="C579" s="55">
        <f>Table9[[#This Row],[PMI]]-B578</f>
        <v>-1.3999999999999986</v>
      </c>
    </row>
    <row r="580" spans="1:3" x14ac:dyDescent="0.2">
      <c r="A580" s="54">
        <v>35004</v>
      </c>
      <c r="B580" s="55">
        <f>VLOOKUP(Table9[[#This Row],[Date]],'DB Details'!$A:$L,12)</f>
        <v>45.9</v>
      </c>
      <c r="C580" s="55">
        <f>Table9[[#This Row],[PMI]]-B579</f>
        <v>-0.80000000000000426</v>
      </c>
    </row>
    <row r="581" spans="1:3" x14ac:dyDescent="0.2">
      <c r="A581" s="54">
        <v>35034</v>
      </c>
      <c r="B581" s="55">
        <f>VLOOKUP(Table9[[#This Row],[Date]],'DB Details'!$A:$L,12)</f>
        <v>46.2</v>
      </c>
      <c r="C581" s="55">
        <f>Table9[[#This Row],[PMI]]-B580</f>
        <v>0.30000000000000426</v>
      </c>
    </row>
    <row r="582" spans="1:3" x14ac:dyDescent="0.2">
      <c r="A582" s="54">
        <v>35065</v>
      </c>
      <c r="B582" s="55">
        <f>VLOOKUP(Table9[[#This Row],[Date]],'DB Details'!$A:$L,12)</f>
        <v>45.5</v>
      </c>
      <c r="C582" s="55">
        <f>Table9[[#This Row],[PMI]]-B581</f>
        <v>-0.70000000000000284</v>
      </c>
    </row>
    <row r="583" spans="1:3" x14ac:dyDescent="0.2">
      <c r="A583" s="54">
        <v>35096</v>
      </c>
      <c r="B583" s="55">
        <f>VLOOKUP(Table9[[#This Row],[Date]],'DB Details'!$A:$L,12)</f>
        <v>45.9</v>
      </c>
      <c r="C583" s="55">
        <f>Table9[[#This Row],[PMI]]-B582</f>
        <v>0.39999999999999858</v>
      </c>
    </row>
    <row r="584" spans="1:3" x14ac:dyDescent="0.2">
      <c r="A584" s="54">
        <v>35125</v>
      </c>
      <c r="B584" s="55">
        <f>VLOOKUP(Table9[[#This Row],[Date]],'DB Details'!$A:$L,12)</f>
        <v>46.9</v>
      </c>
      <c r="C584" s="55">
        <f>Table9[[#This Row],[PMI]]-B583</f>
        <v>1</v>
      </c>
    </row>
    <row r="585" spans="1:3" x14ac:dyDescent="0.2">
      <c r="A585" s="54">
        <v>35156</v>
      </c>
      <c r="B585" s="55">
        <f>VLOOKUP(Table9[[#This Row],[Date]],'DB Details'!$A:$L,12)</f>
        <v>49.3</v>
      </c>
      <c r="C585" s="55">
        <f>Table9[[#This Row],[PMI]]-B584</f>
        <v>2.3999999999999986</v>
      </c>
    </row>
    <row r="586" spans="1:3" x14ac:dyDescent="0.2">
      <c r="A586" s="54">
        <v>35186</v>
      </c>
      <c r="B586" s="55">
        <f>VLOOKUP(Table9[[#This Row],[Date]],'DB Details'!$A:$L,12)</f>
        <v>49.1</v>
      </c>
      <c r="C586" s="55">
        <f>Table9[[#This Row],[PMI]]-B585</f>
        <v>-0.19999999999999574</v>
      </c>
    </row>
    <row r="587" spans="1:3" x14ac:dyDescent="0.2">
      <c r="A587" s="54">
        <v>35217</v>
      </c>
      <c r="B587" s="55">
        <f>VLOOKUP(Table9[[#This Row],[Date]],'DB Details'!$A:$L,12)</f>
        <v>53.6</v>
      </c>
      <c r="C587" s="55">
        <f>Table9[[#This Row],[PMI]]-B586</f>
        <v>4.5</v>
      </c>
    </row>
    <row r="588" spans="1:3" x14ac:dyDescent="0.2">
      <c r="A588" s="54">
        <v>35247</v>
      </c>
      <c r="B588" s="55">
        <f>VLOOKUP(Table9[[#This Row],[Date]],'DB Details'!$A:$L,12)</f>
        <v>49.7</v>
      </c>
      <c r="C588" s="55">
        <f>Table9[[#This Row],[PMI]]-B587</f>
        <v>-3.8999999999999986</v>
      </c>
    </row>
    <row r="589" spans="1:3" x14ac:dyDescent="0.2">
      <c r="A589" s="54">
        <v>35278</v>
      </c>
      <c r="B589" s="55">
        <f>VLOOKUP(Table9[[#This Row],[Date]],'DB Details'!$A:$L,12)</f>
        <v>51.6</v>
      </c>
      <c r="C589" s="55">
        <f>Table9[[#This Row],[PMI]]-B588</f>
        <v>1.8999999999999986</v>
      </c>
    </row>
    <row r="590" spans="1:3" x14ac:dyDescent="0.2">
      <c r="A590" s="54">
        <v>35309</v>
      </c>
      <c r="B590" s="55">
        <f>VLOOKUP(Table9[[#This Row],[Date]],'DB Details'!$A:$L,12)</f>
        <v>51.1</v>
      </c>
      <c r="C590" s="55">
        <f>Table9[[#This Row],[PMI]]-B589</f>
        <v>-0.5</v>
      </c>
    </row>
    <row r="591" spans="1:3" x14ac:dyDescent="0.2">
      <c r="A591" s="54">
        <v>35339</v>
      </c>
      <c r="B591" s="55">
        <f>VLOOKUP(Table9[[#This Row],[Date]],'DB Details'!$A:$L,12)</f>
        <v>50.5</v>
      </c>
      <c r="C591" s="55">
        <f>Table9[[#This Row],[PMI]]-B590</f>
        <v>-0.60000000000000142</v>
      </c>
    </row>
    <row r="592" spans="1:3" x14ac:dyDescent="0.2">
      <c r="A592" s="54">
        <v>35370</v>
      </c>
      <c r="B592" s="55">
        <f>VLOOKUP(Table9[[#This Row],[Date]],'DB Details'!$A:$L,12)</f>
        <v>53</v>
      </c>
      <c r="C592" s="55">
        <f>Table9[[#This Row],[PMI]]-B591</f>
        <v>2.5</v>
      </c>
    </row>
    <row r="593" spans="1:3" x14ac:dyDescent="0.2">
      <c r="A593" s="54">
        <v>35400</v>
      </c>
      <c r="B593" s="55">
        <f>VLOOKUP(Table9[[#This Row],[Date]],'DB Details'!$A:$L,12)</f>
        <v>55.2</v>
      </c>
      <c r="C593" s="55">
        <f>Table9[[#This Row],[PMI]]-B592</f>
        <v>2.2000000000000028</v>
      </c>
    </row>
    <row r="594" spans="1:3" x14ac:dyDescent="0.2">
      <c r="A594" s="54">
        <v>35431</v>
      </c>
      <c r="B594" s="55">
        <f>VLOOKUP(Table9[[#This Row],[Date]],'DB Details'!$A:$L,12)</f>
        <v>53.8</v>
      </c>
      <c r="C594" s="55">
        <f>Table9[[#This Row],[PMI]]-B593</f>
        <v>-1.4000000000000057</v>
      </c>
    </row>
    <row r="595" spans="1:3" x14ac:dyDescent="0.2">
      <c r="A595" s="54">
        <v>35462</v>
      </c>
      <c r="B595" s="55">
        <f>VLOOKUP(Table9[[#This Row],[Date]],'DB Details'!$A:$L,12)</f>
        <v>53.1</v>
      </c>
      <c r="C595" s="55">
        <f>Table9[[#This Row],[PMI]]-B594</f>
        <v>-0.69999999999999574</v>
      </c>
    </row>
    <row r="596" spans="1:3" x14ac:dyDescent="0.2">
      <c r="A596" s="54">
        <v>35490</v>
      </c>
      <c r="B596" s="55">
        <f>VLOOKUP(Table9[[#This Row],[Date]],'DB Details'!$A:$L,12)</f>
        <v>53.8</v>
      </c>
      <c r="C596" s="55">
        <f>Table9[[#This Row],[PMI]]-B595</f>
        <v>0.69999999999999574</v>
      </c>
    </row>
    <row r="597" spans="1:3" x14ac:dyDescent="0.2">
      <c r="A597" s="54">
        <v>35521</v>
      </c>
      <c r="B597" s="55">
        <f>VLOOKUP(Table9[[#This Row],[Date]],'DB Details'!$A:$L,12)</f>
        <v>53.7</v>
      </c>
      <c r="C597" s="55">
        <f>Table9[[#This Row],[PMI]]-B596</f>
        <v>-9.9999999999994316E-2</v>
      </c>
    </row>
    <row r="598" spans="1:3" x14ac:dyDescent="0.2">
      <c r="A598" s="54">
        <v>35551</v>
      </c>
      <c r="B598" s="55">
        <f>VLOOKUP(Table9[[#This Row],[Date]],'DB Details'!$A:$L,12)</f>
        <v>56.1</v>
      </c>
      <c r="C598" s="55">
        <f>Table9[[#This Row],[PMI]]-B597</f>
        <v>2.3999999999999986</v>
      </c>
    </row>
    <row r="599" spans="1:3" x14ac:dyDescent="0.2">
      <c r="A599" s="54">
        <v>35582</v>
      </c>
      <c r="B599" s="55">
        <f>VLOOKUP(Table9[[#This Row],[Date]],'DB Details'!$A:$L,12)</f>
        <v>54.9</v>
      </c>
      <c r="C599" s="55">
        <f>Table9[[#This Row],[PMI]]-B598</f>
        <v>-1.2000000000000028</v>
      </c>
    </row>
    <row r="600" spans="1:3" x14ac:dyDescent="0.2">
      <c r="A600" s="54">
        <v>35612</v>
      </c>
      <c r="B600" s="55">
        <f>VLOOKUP(Table9[[#This Row],[Date]],'DB Details'!$A:$L,12)</f>
        <v>57.7</v>
      </c>
      <c r="C600" s="55">
        <f>Table9[[#This Row],[PMI]]-B599</f>
        <v>2.8000000000000043</v>
      </c>
    </row>
    <row r="601" spans="1:3" x14ac:dyDescent="0.2">
      <c r="A601" s="54">
        <v>35643</v>
      </c>
      <c r="B601" s="55">
        <f>VLOOKUP(Table9[[#This Row],[Date]],'DB Details'!$A:$L,12)</f>
        <v>56.3</v>
      </c>
      <c r="C601" s="55">
        <f>Table9[[#This Row],[PMI]]-B600</f>
        <v>-1.4000000000000057</v>
      </c>
    </row>
    <row r="602" spans="1:3" x14ac:dyDescent="0.2">
      <c r="A602" s="54">
        <v>35674</v>
      </c>
      <c r="B602" s="55">
        <f>VLOOKUP(Table9[[#This Row],[Date]],'DB Details'!$A:$L,12)</f>
        <v>53.9</v>
      </c>
      <c r="C602" s="55">
        <f>Table9[[#This Row],[PMI]]-B601</f>
        <v>-2.3999999999999986</v>
      </c>
    </row>
    <row r="603" spans="1:3" x14ac:dyDescent="0.2">
      <c r="A603" s="54">
        <v>35704</v>
      </c>
      <c r="B603" s="55">
        <f>VLOOKUP(Table9[[#This Row],[Date]],'DB Details'!$A:$L,12)</f>
        <v>56.4</v>
      </c>
      <c r="C603" s="55">
        <f>Table9[[#This Row],[PMI]]-B602</f>
        <v>2.5</v>
      </c>
    </row>
    <row r="604" spans="1:3" x14ac:dyDescent="0.2">
      <c r="A604" s="54">
        <v>35735</v>
      </c>
      <c r="B604" s="55">
        <f>VLOOKUP(Table9[[#This Row],[Date]],'DB Details'!$A:$L,12)</f>
        <v>55.7</v>
      </c>
      <c r="C604" s="55">
        <f>Table9[[#This Row],[PMI]]-B603</f>
        <v>-0.69999999999999574</v>
      </c>
    </row>
    <row r="605" spans="1:3" x14ac:dyDescent="0.2">
      <c r="A605" s="54">
        <v>35765</v>
      </c>
      <c r="B605" s="55">
        <f>VLOOKUP(Table9[[#This Row],[Date]],'DB Details'!$A:$L,12)</f>
        <v>54.5</v>
      </c>
      <c r="C605" s="55">
        <f>Table9[[#This Row],[PMI]]-B604</f>
        <v>-1.2000000000000028</v>
      </c>
    </row>
    <row r="606" spans="1:3" x14ac:dyDescent="0.2">
      <c r="A606" s="54">
        <v>35796</v>
      </c>
      <c r="B606" s="55">
        <f>VLOOKUP(Table9[[#This Row],[Date]],'DB Details'!$A:$L,12)</f>
        <v>53.8</v>
      </c>
      <c r="C606" s="55">
        <f>Table9[[#This Row],[PMI]]-B605</f>
        <v>-0.70000000000000284</v>
      </c>
    </row>
    <row r="607" spans="1:3" x14ac:dyDescent="0.2">
      <c r="A607" s="54">
        <v>35827</v>
      </c>
      <c r="B607" s="55">
        <f>VLOOKUP(Table9[[#This Row],[Date]],'DB Details'!$A:$L,12)</f>
        <v>52.9</v>
      </c>
      <c r="C607" s="55">
        <f>Table9[[#This Row],[PMI]]-B606</f>
        <v>-0.89999999999999858</v>
      </c>
    </row>
    <row r="608" spans="1:3" x14ac:dyDescent="0.2">
      <c r="A608" s="54">
        <v>35855</v>
      </c>
      <c r="B608" s="55">
        <f>VLOOKUP(Table9[[#This Row],[Date]],'DB Details'!$A:$L,12)</f>
        <v>52.9</v>
      </c>
      <c r="C608" s="55">
        <f>Table9[[#This Row],[PMI]]-B607</f>
        <v>0</v>
      </c>
    </row>
    <row r="609" spans="1:3" x14ac:dyDescent="0.2">
      <c r="A609" s="54">
        <v>35886</v>
      </c>
      <c r="B609" s="55">
        <f>VLOOKUP(Table9[[#This Row],[Date]],'DB Details'!$A:$L,12)</f>
        <v>52.2</v>
      </c>
      <c r="C609" s="55">
        <f>Table9[[#This Row],[PMI]]-B608</f>
        <v>-0.69999999999999574</v>
      </c>
    </row>
    <row r="610" spans="1:3" x14ac:dyDescent="0.2">
      <c r="A610" s="54">
        <v>35916</v>
      </c>
      <c r="B610" s="55">
        <f>VLOOKUP(Table9[[#This Row],[Date]],'DB Details'!$A:$L,12)</f>
        <v>50.9</v>
      </c>
      <c r="C610" s="55">
        <f>Table9[[#This Row],[PMI]]-B609</f>
        <v>-1.3000000000000043</v>
      </c>
    </row>
    <row r="611" spans="1:3" x14ac:dyDescent="0.2">
      <c r="A611" s="54">
        <v>35947</v>
      </c>
      <c r="B611" s="55">
        <f>VLOOKUP(Table9[[#This Row],[Date]],'DB Details'!$A:$L,12)</f>
        <v>48.9</v>
      </c>
      <c r="C611" s="55">
        <f>Table9[[#This Row],[PMI]]-B610</f>
        <v>-2</v>
      </c>
    </row>
    <row r="612" spans="1:3" x14ac:dyDescent="0.2">
      <c r="A612" s="54">
        <v>35977</v>
      </c>
      <c r="B612" s="55">
        <f>VLOOKUP(Table9[[#This Row],[Date]],'DB Details'!$A:$L,12)</f>
        <v>49.2</v>
      </c>
      <c r="C612" s="55">
        <f>Table9[[#This Row],[PMI]]-B611</f>
        <v>0.30000000000000426</v>
      </c>
    </row>
    <row r="613" spans="1:3" x14ac:dyDescent="0.2">
      <c r="A613" s="54">
        <v>36008</v>
      </c>
      <c r="B613" s="55">
        <f>VLOOKUP(Table9[[#This Row],[Date]],'DB Details'!$A:$L,12)</f>
        <v>49.3</v>
      </c>
      <c r="C613" s="55">
        <f>Table9[[#This Row],[PMI]]-B612</f>
        <v>9.9999999999994316E-2</v>
      </c>
    </row>
    <row r="614" spans="1:3" x14ac:dyDescent="0.2">
      <c r="A614" s="54">
        <v>36039</v>
      </c>
      <c r="B614" s="55">
        <f>VLOOKUP(Table9[[#This Row],[Date]],'DB Details'!$A:$L,12)</f>
        <v>48.7</v>
      </c>
      <c r="C614" s="55">
        <f>Table9[[#This Row],[PMI]]-B613</f>
        <v>-0.59999999999999432</v>
      </c>
    </row>
    <row r="615" spans="1:3" x14ac:dyDescent="0.2">
      <c r="A615" s="54">
        <v>36069</v>
      </c>
      <c r="B615" s="55">
        <f>VLOOKUP(Table9[[#This Row],[Date]],'DB Details'!$A:$L,12)</f>
        <v>48.7</v>
      </c>
      <c r="C615" s="55">
        <f>Table9[[#This Row],[PMI]]-B614</f>
        <v>0</v>
      </c>
    </row>
    <row r="616" spans="1:3" x14ac:dyDescent="0.2">
      <c r="A616" s="54">
        <v>36100</v>
      </c>
      <c r="B616" s="55">
        <f>VLOOKUP(Table9[[#This Row],[Date]],'DB Details'!$A:$L,12)</f>
        <v>48.2</v>
      </c>
      <c r="C616" s="55">
        <f>Table9[[#This Row],[PMI]]-B615</f>
        <v>-0.5</v>
      </c>
    </row>
    <row r="617" spans="1:3" x14ac:dyDescent="0.2">
      <c r="A617" s="54">
        <v>36130</v>
      </c>
      <c r="B617" s="55">
        <f>VLOOKUP(Table9[[#This Row],[Date]],'DB Details'!$A:$L,12)</f>
        <v>46.8</v>
      </c>
      <c r="C617" s="55">
        <f>Table9[[#This Row],[PMI]]-B616</f>
        <v>-1.4000000000000057</v>
      </c>
    </row>
    <row r="618" spans="1:3" x14ac:dyDescent="0.2">
      <c r="A618" s="54">
        <v>36161</v>
      </c>
      <c r="B618" s="55">
        <f>VLOOKUP(Table9[[#This Row],[Date]],'DB Details'!$A:$L,12)</f>
        <v>50.6</v>
      </c>
      <c r="C618" s="55">
        <f>Table9[[#This Row],[PMI]]-B617</f>
        <v>3.8000000000000043</v>
      </c>
    </row>
    <row r="619" spans="1:3" x14ac:dyDescent="0.2">
      <c r="A619" s="54">
        <v>36192</v>
      </c>
      <c r="B619" s="55">
        <f>VLOOKUP(Table9[[#This Row],[Date]],'DB Details'!$A:$L,12)</f>
        <v>51.7</v>
      </c>
      <c r="C619" s="55">
        <f>Table9[[#This Row],[PMI]]-B618</f>
        <v>1.1000000000000014</v>
      </c>
    </row>
    <row r="620" spans="1:3" x14ac:dyDescent="0.2">
      <c r="A620" s="54">
        <v>36220</v>
      </c>
      <c r="B620" s="55">
        <f>VLOOKUP(Table9[[#This Row],[Date]],'DB Details'!$A:$L,12)</f>
        <v>52.4</v>
      </c>
      <c r="C620" s="55">
        <f>Table9[[#This Row],[PMI]]-B619</f>
        <v>0.69999999999999574</v>
      </c>
    </row>
    <row r="621" spans="1:3" x14ac:dyDescent="0.2">
      <c r="A621" s="54">
        <v>36251</v>
      </c>
      <c r="B621" s="55">
        <f>VLOOKUP(Table9[[#This Row],[Date]],'DB Details'!$A:$L,12)</f>
        <v>52.3</v>
      </c>
      <c r="C621" s="55">
        <f>Table9[[#This Row],[PMI]]-B620</f>
        <v>-0.10000000000000142</v>
      </c>
    </row>
    <row r="622" spans="1:3" x14ac:dyDescent="0.2">
      <c r="A622" s="54">
        <v>36281</v>
      </c>
      <c r="B622" s="55">
        <f>VLOOKUP(Table9[[#This Row],[Date]],'DB Details'!$A:$L,12)</f>
        <v>54.3</v>
      </c>
      <c r="C622" s="55">
        <f>Table9[[#This Row],[PMI]]-B621</f>
        <v>2</v>
      </c>
    </row>
    <row r="623" spans="1:3" x14ac:dyDescent="0.2">
      <c r="A623" s="54">
        <v>36312</v>
      </c>
      <c r="B623" s="55">
        <f>VLOOKUP(Table9[[#This Row],[Date]],'DB Details'!$A:$L,12)</f>
        <v>55.8</v>
      </c>
      <c r="C623" s="55">
        <f>Table9[[#This Row],[PMI]]-B622</f>
        <v>1.5</v>
      </c>
    </row>
    <row r="624" spans="1:3" x14ac:dyDescent="0.2">
      <c r="A624" s="54">
        <v>36342</v>
      </c>
      <c r="B624" s="55">
        <f>VLOOKUP(Table9[[#This Row],[Date]],'DB Details'!$A:$L,12)</f>
        <v>53.6</v>
      </c>
      <c r="C624" s="55">
        <f>Table9[[#This Row],[PMI]]-B623</f>
        <v>-2.1999999999999957</v>
      </c>
    </row>
    <row r="625" spans="1:3" x14ac:dyDescent="0.2">
      <c r="A625" s="54">
        <v>36373</v>
      </c>
      <c r="B625" s="55">
        <f>VLOOKUP(Table9[[#This Row],[Date]],'DB Details'!$A:$L,12)</f>
        <v>54.8</v>
      </c>
      <c r="C625" s="55">
        <f>Table9[[#This Row],[PMI]]-B624</f>
        <v>1.1999999999999957</v>
      </c>
    </row>
    <row r="626" spans="1:3" x14ac:dyDescent="0.2">
      <c r="A626" s="54">
        <v>36404</v>
      </c>
      <c r="B626" s="55">
        <f>VLOOKUP(Table9[[#This Row],[Date]],'DB Details'!$A:$L,12)</f>
        <v>57</v>
      </c>
      <c r="C626" s="55">
        <f>Table9[[#This Row],[PMI]]-B625</f>
        <v>2.2000000000000028</v>
      </c>
    </row>
    <row r="627" spans="1:3" x14ac:dyDescent="0.2">
      <c r="A627" s="54">
        <v>36434</v>
      </c>
      <c r="B627" s="55">
        <f>VLOOKUP(Table9[[#This Row],[Date]],'DB Details'!$A:$L,12)</f>
        <v>57.2</v>
      </c>
      <c r="C627" s="55">
        <f>Table9[[#This Row],[PMI]]-B626</f>
        <v>0.20000000000000284</v>
      </c>
    </row>
    <row r="628" spans="1:3" x14ac:dyDescent="0.2">
      <c r="A628" s="54">
        <v>36465</v>
      </c>
      <c r="B628" s="55">
        <f>VLOOKUP(Table9[[#This Row],[Date]],'DB Details'!$A:$L,12)</f>
        <v>58.1</v>
      </c>
      <c r="C628" s="55">
        <f>Table9[[#This Row],[PMI]]-B627</f>
        <v>0.89999999999999858</v>
      </c>
    </row>
    <row r="629" spans="1:3" x14ac:dyDescent="0.2">
      <c r="A629" s="54">
        <v>36495</v>
      </c>
      <c r="B629" s="55">
        <f>VLOOKUP(Table9[[#This Row],[Date]],'DB Details'!$A:$L,12)</f>
        <v>57.8</v>
      </c>
      <c r="C629" s="55">
        <f>Table9[[#This Row],[PMI]]-B628</f>
        <v>-0.30000000000000426</v>
      </c>
    </row>
    <row r="630" spans="1:3" x14ac:dyDescent="0.2">
      <c r="A630" s="54">
        <v>36526</v>
      </c>
      <c r="B630" s="55">
        <f>VLOOKUP(Table9[[#This Row],[Date]],'DB Details'!$A:$L,12)</f>
        <v>56.7</v>
      </c>
      <c r="C630" s="55">
        <f>Table9[[#This Row],[PMI]]-B629</f>
        <v>-1.0999999999999943</v>
      </c>
    </row>
    <row r="631" spans="1:3" x14ac:dyDescent="0.2">
      <c r="A631" s="54">
        <v>36557</v>
      </c>
      <c r="B631" s="55">
        <f>VLOOKUP(Table9[[#This Row],[Date]],'DB Details'!$A:$L,12)</f>
        <v>55.8</v>
      </c>
      <c r="C631" s="55">
        <f>Table9[[#This Row],[PMI]]-B630</f>
        <v>-0.90000000000000568</v>
      </c>
    </row>
    <row r="632" spans="1:3" x14ac:dyDescent="0.2">
      <c r="A632" s="54">
        <v>36586</v>
      </c>
      <c r="B632" s="55">
        <f>VLOOKUP(Table9[[#This Row],[Date]],'DB Details'!$A:$L,12)</f>
        <v>54.9</v>
      </c>
      <c r="C632" s="55">
        <f>Table9[[#This Row],[PMI]]-B631</f>
        <v>-0.89999999999999858</v>
      </c>
    </row>
    <row r="633" spans="1:3" x14ac:dyDescent="0.2">
      <c r="A633" s="54">
        <v>36617</v>
      </c>
      <c r="B633" s="55">
        <f>VLOOKUP(Table9[[#This Row],[Date]],'DB Details'!$A:$L,12)</f>
        <v>54.7</v>
      </c>
      <c r="C633" s="55">
        <f>Table9[[#This Row],[PMI]]-B632</f>
        <v>-0.19999999999999574</v>
      </c>
    </row>
    <row r="634" spans="1:3" x14ac:dyDescent="0.2">
      <c r="A634" s="54">
        <v>36647</v>
      </c>
      <c r="B634" s="55">
        <f>VLOOKUP(Table9[[#This Row],[Date]],'DB Details'!$A:$L,12)</f>
        <v>53.2</v>
      </c>
      <c r="C634" s="55">
        <f>Table9[[#This Row],[PMI]]-B633</f>
        <v>-1.5</v>
      </c>
    </row>
    <row r="635" spans="1:3" x14ac:dyDescent="0.2">
      <c r="A635" s="54">
        <v>36678</v>
      </c>
      <c r="B635" s="55">
        <f>VLOOKUP(Table9[[#This Row],[Date]],'DB Details'!$A:$L,12)</f>
        <v>51.4</v>
      </c>
      <c r="C635" s="55">
        <f>Table9[[#This Row],[PMI]]-B634</f>
        <v>-1.8000000000000043</v>
      </c>
    </row>
    <row r="636" spans="1:3" x14ac:dyDescent="0.2">
      <c r="A636" s="54">
        <v>36708</v>
      </c>
      <c r="B636" s="55">
        <f>VLOOKUP(Table9[[#This Row],[Date]],'DB Details'!$A:$L,12)</f>
        <v>52.5</v>
      </c>
      <c r="C636" s="55">
        <f>Table9[[#This Row],[PMI]]-B635</f>
        <v>1.1000000000000014</v>
      </c>
    </row>
    <row r="637" spans="1:3" x14ac:dyDescent="0.2">
      <c r="A637" s="54">
        <v>36739</v>
      </c>
      <c r="B637" s="55">
        <f>VLOOKUP(Table9[[#This Row],[Date]],'DB Details'!$A:$L,12)</f>
        <v>49.9</v>
      </c>
      <c r="C637" s="55">
        <f>Table9[[#This Row],[PMI]]-B636</f>
        <v>-2.6000000000000014</v>
      </c>
    </row>
    <row r="638" spans="1:3" x14ac:dyDescent="0.2">
      <c r="A638" s="54">
        <v>36770</v>
      </c>
      <c r="B638" s="55">
        <f>VLOOKUP(Table9[[#This Row],[Date]],'DB Details'!$A:$L,12)</f>
        <v>49.7</v>
      </c>
      <c r="C638" s="55">
        <f>Table9[[#This Row],[PMI]]-B637</f>
        <v>-0.19999999999999574</v>
      </c>
    </row>
    <row r="639" spans="1:3" x14ac:dyDescent="0.2">
      <c r="A639" s="54">
        <v>36800</v>
      </c>
      <c r="B639" s="55">
        <f>VLOOKUP(Table9[[#This Row],[Date]],'DB Details'!$A:$L,12)</f>
        <v>48.7</v>
      </c>
      <c r="C639" s="55">
        <f>Table9[[#This Row],[PMI]]-B638</f>
        <v>-1</v>
      </c>
    </row>
    <row r="640" spans="1:3" x14ac:dyDescent="0.2">
      <c r="A640" s="54">
        <v>36831</v>
      </c>
      <c r="B640" s="55">
        <f>VLOOKUP(Table9[[#This Row],[Date]],'DB Details'!$A:$L,12)</f>
        <v>48.5</v>
      </c>
      <c r="C640" s="55">
        <f>Table9[[#This Row],[PMI]]-B639</f>
        <v>-0.20000000000000284</v>
      </c>
    </row>
    <row r="641" spans="1:3" x14ac:dyDescent="0.2">
      <c r="A641" s="54">
        <v>36861</v>
      </c>
      <c r="B641" s="55">
        <f>VLOOKUP(Table9[[#This Row],[Date]],'DB Details'!$A:$L,12)</f>
        <v>43.9</v>
      </c>
      <c r="C641" s="55">
        <f>Table9[[#This Row],[PMI]]-B640</f>
        <v>-4.6000000000000014</v>
      </c>
    </row>
    <row r="642" spans="1:3" x14ac:dyDescent="0.2">
      <c r="A642" s="54">
        <v>36892</v>
      </c>
      <c r="B642" s="55">
        <f>VLOOKUP(Table9[[#This Row],[Date]],'DB Details'!$A:$L,12)</f>
        <v>42.3</v>
      </c>
      <c r="C642" s="55">
        <f>Table9[[#This Row],[PMI]]-B641</f>
        <v>-1.6000000000000014</v>
      </c>
    </row>
    <row r="643" spans="1:3" x14ac:dyDescent="0.2">
      <c r="A643" s="54">
        <v>36923</v>
      </c>
      <c r="B643" s="55">
        <f>VLOOKUP(Table9[[#This Row],[Date]],'DB Details'!$A:$L,12)</f>
        <v>42.1</v>
      </c>
      <c r="C643" s="55">
        <f>Table9[[#This Row],[PMI]]-B642</f>
        <v>-0.19999999999999574</v>
      </c>
    </row>
    <row r="644" spans="1:3" x14ac:dyDescent="0.2">
      <c r="A644" s="54">
        <v>36951</v>
      </c>
      <c r="B644" s="55">
        <f>VLOOKUP(Table9[[#This Row],[Date]],'DB Details'!$A:$L,12)</f>
        <v>43.1</v>
      </c>
      <c r="C644" s="55">
        <f>Table9[[#This Row],[PMI]]-B643</f>
        <v>1</v>
      </c>
    </row>
    <row r="645" spans="1:3" x14ac:dyDescent="0.2">
      <c r="A645" s="54">
        <v>36982</v>
      </c>
      <c r="B645" s="55">
        <f>VLOOKUP(Table9[[#This Row],[Date]],'DB Details'!$A:$L,12)</f>
        <v>42.7</v>
      </c>
      <c r="C645" s="55">
        <f>Table9[[#This Row],[PMI]]-B644</f>
        <v>-0.39999999999999858</v>
      </c>
    </row>
    <row r="646" spans="1:3" x14ac:dyDescent="0.2">
      <c r="A646" s="54">
        <v>37012</v>
      </c>
      <c r="B646" s="55">
        <f>VLOOKUP(Table9[[#This Row],[Date]],'DB Details'!$A:$L,12)</f>
        <v>41.3</v>
      </c>
      <c r="C646" s="55">
        <f>Table9[[#This Row],[PMI]]-B645</f>
        <v>-1.4000000000000057</v>
      </c>
    </row>
    <row r="647" spans="1:3" x14ac:dyDescent="0.2">
      <c r="A647" s="54">
        <v>37043</v>
      </c>
      <c r="B647" s="55">
        <f>VLOOKUP(Table9[[#This Row],[Date]],'DB Details'!$A:$L,12)</f>
        <v>43.2</v>
      </c>
      <c r="C647" s="55">
        <f>Table9[[#This Row],[PMI]]-B646</f>
        <v>1.9000000000000057</v>
      </c>
    </row>
    <row r="648" spans="1:3" x14ac:dyDescent="0.2">
      <c r="A648" s="54">
        <v>37073</v>
      </c>
      <c r="B648" s="55">
        <f>VLOOKUP(Table9[[#This Row],[Date]],'DB Details'!$A:$L,12)</f>
        <v>43.5</v>
      </c>
      <c r="C648" s="55">
        <f>Table9[[#This Row],[PMI]]-B647</f>
        <v>0.29999999999999716</v>
      </c>
    </row>
    <row r="649" spans="1:3" x14ac:dyDescent="0.2">
      <c r="A649" s="54">
        <v>37104</v>
      </c>
      <c r="B649" s="55">
        <f>VLOOKUP(Table9[[#This Row],[Date]],'DB Details'!$A:$L,12)</f>
        <v>46.3</v>
      </c>
      <c r="C649" s="55">
        <f>Table9[[#This Row],[PMI]]-B648</f>
        <v>2.7999999999999972</v>
      </c>
    </row>
    <row r="650" spans="1:3" x14ac:dyDescent="0.2">
      <c r="A650" s="54">
        <v>37135</v>
      </c>
      <c r="B650" s="55">
        <f>VLOOKUP(Table9[[#This Row],[Date]],'DB Details'!$A:$L,12)</f>
        <v>46.2</v>
      </c>
      <c r="C650" s="55">
        <f>Table9[[#This Row],[PMI]]-B649</f>
        <v>-9.9999999999994316E-2</v>
      </c>
    </row>
    <row r="651" spans="1:3" x14ac:dyDescent="0.2">
      <c r="A651" s="54">
        <v>37165</v>
      </c>
      <c r="B651" s="55">
        <f>VLOOKUP(Table9[[#This Row],[Date]],'DB Details'!$A:$L,12)</f>
        <v>40.799999999999997</v>
      </c>
      <c r="C651" s="55">
        <f>Table9[[#This Row],[PMI]]-B650</f>
        <v>-5.4000000000000057</v>
      </c>
    </row>
    <row r="652" spans="1:3" x14ac:dyDescent="0.2">
      <c r="A652" s="54">
        <v>37196</v>
      </c>
      <c r="B652" s="55">
        <f>VLOOKUP(Table9[[#This Row],[Date]],'DB Details'!$A:$L,12)</f>
        <v>44.1</v>
      </c>
      <c r="C652" s="55">
        <f>Table9[[#This Row],[PMI]]-B651</f>
        <v>3.3000000000000043</v>
      </c>
    </row>
    <row r="653" spans="1:3" x14ac:dyDescent="0.2">
      <c r="A653" s="54">
        <v>37226</v>
      </c>
      <c r="B653" s="55">
        <f>VLOOKUP(Table9[[#This Row],[Date]],'DB Details'!$A:$L,12)</f>
        <v>45.3</v>
      </c>
      <c r="C653" s="55">
        <f>Table9[[#This Row],[PMI]]-B652</f>
        <v>1.1999999999999957</v>
      </c>
    </row>
    <row r="654" spans="1:3" x14ac:dyDescent="0.2">
      <c r="A654" s="54">
        <v>37257</v>
      </c>
      <c r="B654" s="55">
        <f>VLOOKUP(Table9[[#This Row],[Date]],'DB Details'!$A:$L,12)</f>
        <v>47.5</v>
      </c>
      <c r="C654" s="55">
        <f>Table9[[#This Row],[PMI]]-B653</f>
        <v>2.2000000000000028</v>
      </c>
    </row>
    <row r="655" spans="1:3" x14ac:dyDescent="0.2">
      <c r="A655" s="54">
        <v>37288</v>
      </c>
      <c r="B655" s="55">
        <f>VLOOKUP(Table9[[#This Row],[Date]],'DB Details'!$A:$L,12)</f>
        <v>50.7</v>
      </c>
      <c r="C655" s="55">
        <f>Table9[[#This Row],[PMI]]-B654</f>
        <v>3.2000000000000028</v>
      </c>
    </row>
    <row r="656" spans="1:3" x14ac:dyDescent="0.2">
      <c r="A656" s="54">
        <v>37316</v>
      </c>
      <c r="B656" s="55">
        <f>VLOOKUP(Table9[[#This Row],[Date]],'DB Details'!$A:$L,12)</f>
        <v>52.4</v>
      </c>
      <c r="C656" s="55">
        <f>Table9[[#This Row],[PMI]]-B655</f>
        <v>1.6999999999999957</v>
      </c>
    </row>
    <row r="657" spans="1:3" x14ac:dyDescent="0.2">
      <c r="A657" s="54">
        <v>37347</v>
      </c>
      <c r="B657" s="55">
        <f>VLOOKUP(Table9[[#This Row],[Date]],'DB Details'!$A:$L,12)</f>
        <v>52.4</v>
      </c>
      <c r="C657" s="55">
        <f>Table9[[#This Row],[PMI]]-B656</f>
        <v>0</v>
      </c>
    </row>
    <row r="658" spans="1:3" x14ac:dyDescent="0.2">
      <c r="A658" s="54">
        <v>37377</v>
      </c>
      <c r="B658" s="55">
        <f>VLOOKUP(Table9[[#This Row],[Date]],'DB Details'!$A:$L,12)</f>
        <v>53.1</v>
      </c>
      <c r="C658" s="55">
        <f>Table9[[#This Row],[PMI]]-B657</f>
        <v>0.70000000000000284</v>
      </c>
    </row>
    <row r="659" spans="1:3" x14ac:dyDescent="0.2">
      <c r="A659" s="54">
        <v>37408</v>
      </c>
      <c r="B659" s="55">
        <f>VLOOKUP(Table9[[#This Row],[Date]],'DB Details'!$A:$L,12)</f>
        <v>53.6</v>
      </c>
      <c r="C659" s="55">
        <f>Table9[[#This Row],[PMI]]-B658</f>
        <v>0.5</v>
      </c>
    </row>
    <row r="660" spans="1:3" x14ac:dyDescent="0.2">
      <c r="A660" s="54">
        <v>37438</v>
      </c>
      <c r="B660" s="55">
        <f>VLOOKUP(Table9[[#This Row],[Date]],'DB Details'!$A:$L,12)</f>
        <v>50.2</v>
      </c>
      <c r="C660" s="55">
        <f>Table9[[#This Row],[PMI]]-B659</f>
        <v>-3.3999999999999986</v>
      </c>
    </row>
    <row r="661" spans="1:3" x14ac:dyDescent="0.2">
      <c r="A661" s="54">
        <v>37469</v>
      </c>
      <c r="B661" s="55">
        <f>VLOOKUP(Table9[[#This Row],[Date]],'DB Details'!$A:$L,12)</f>
        <v>50.3</v>
      </c>
      <c r="C661" s="55">
        <f>Table9[[#This Row],[PMI]]-B660</f>
        <v>9.9999999999994316E-2</v>
      </c>
    </row>
    <row r="662" spans="1:3" x14ac:dyDescent="0.2">
      <c r="A662" s="54">
        <v>37500</v>
      </c>
      <c r="B662" s="55">
        <f>VLOOKUP(Table9[[#This Row],[Date]],'DB Details'!$A:$L,12)</f>
        <v>50.5</v>
      </c>
      <c r="C662" s="55">
        <f>Table9[[#This Row],[PMI]]-B661</f>
        <v>0.20000000000000284</v>
      </c>
    </row>
    <row r="663" spans="1:3" x14ac:dyDescent="0.2">
      <c r="A663" s="54">
        <v>37530</v>
      </c>
      <c r="B663" s="55">
        <f>VLOOKUP(Table9[[#This Row],[Date]],'DB Details'!$A:$L,12)</f>
        <v>49</v>
      </c>
      <c r="C663" s="55">
        <f>Table9[[#This Row],[PMI]]-B662</f>
        <v>-1.5</v>
      </c>
    </row>
    <row r="664" spans="1:3" x14ac:dyDescent="0.2">
      <c r="A664" s="54">
        <v>37561</v>
      </c>
      <c r="B664" s="55">
        <f>VLOOKUP(Table9[[#This Row],[Date]],'DB Details'!$A:$L,12)</f>
        <v>48.5</v>
      </c>
      <c r="C664" s="55">
        <f>Table9[[#This Row],[PMI]]-B663</f>
        <v>-0.5</v>
      </c>
    </row>
    <row r="665" spans="1:3" x14ac:dyDescent="0.2">
      <c r="A665" s="54">
        <v>37591</v>
      </c>
      <c r="B665" s="55">
        <f>VLOOKUP(Table9[[#This Row],[Date]],'DB Details'!$A:$L,12)</f>
        <v>51.6</v>
      </c>
      <c r="C665" s="55">
        <f>Table9[[#This Row],[PMI]]-B664</f>
        <v>3.1000000000000014</v>
      </c>
    </row>
    <row r="666" spans="1:3" x14ac:dyDescent="0.2">
      <c r="A666" s="54">
        <v>37622</v>
      </c>
      <c r="B666" s="55">
        <f>VLOOKUP(Table9[[#This Row],[Date]],'DB Details'!$A:$L,12)</f>
        <v>51.3</v>
      </c>
      <c r="C666" s="55">
        <f>Table9[[#This Row],[PMI]]-B665</f>
        <v>-0.30000000000000426</v>
      </c>
    </row>
    <row r="667" spans="1:3" x14ac:dyDescent="0.2">
      <c r="A667" s="54">
        <v>37653</v>
      </c>
      <c r="B667" s="55">
        <f>VLOOKUP(Table9[[#This Row],[Date]],'DB Details'!$A:$L,12)</f>
        <v>48.8</v>
      </c>
      <c r="C667" s="55">
        <f>Table9[[#This Row],[PMI]]-B666</f>
        <v>-2.5</v>
      </c>
    </row>
    <row r="668" spans="1:3" x14ac:dyDescent="0.2">
      <c r="A668" s="54">
        <v>37681</v>
      </c>
      <c r="B668" s="55">
        <f>VLOOKUP(Table9[[#This Row],[Date]],'DB Details'!$A:$L,12)</f>
        <v>46.3</v>
      </c>
      <c r="C668" s="55">
        <f>Table9[[#This Row],[PMI]]-B667</f>
        <v>-2.5</v>
      </c>
    </row>
    <row r="669" spans="1:3" x14ac:dyDescent="0.2">
      <c r="A669" s="54">
        <v>37712</v>
      </c>
      <c r="B669" s="55">
        <f>VLOOKUP(Table9[[#This Row],[Date]],'DB Details'!$A:$L,12)</f>
        <v>46.1</v>
      </c>
      <c r="C669" s="55">
        <f>Table9[[#This Row],[PMI]]-B668</f>
        <v>-0.19999999999999574</v>
      </c>
    </row>
    <row r="670" spans="1:3" x14ac:dyDescent="0.2">
      <c r="A670" s="54">
        <v>37742</v>
      </c>
      <c r="B670" s="55">
        <f>VLOOKUP(Table9[[#This Row],[Date]],'DB Details'!$A:$L,12)</f>
        <v>49</v>
      </c>
      <c r="C670" s="55">
        <f>Table9[[#This Row],[PMI]]-B669</f>
        <v>2.8999999999999986</v>
      </c>
    </row>
    <row r="671" spans="1:3" x14ac:dyDescent="0.2">
      <c r="A671" s="54">
        <v>37773</v>
      </c>
      <c r="B671" s="55">
        <f>VLOOKUP(Table9[[#This Row],[Date]],'DB Details'!$A:$L,12)</f>
        <v>49</v>
      </c>
      <c r="C671" s="55">
        <f>Table9[[#This Row],[PMI]]-B670</f>
        <v>0</v>
      </c>
    </row>
    <row r="672" spans="1:3" x14ac:dyDescent="0.2">
      <c r="A672" s="54">
        <v>37803</v>
      </c>
      <c r="B672" s="55">
        <f>VLOOKUP(Table9[[#This Row],[Date]],'DB Details'!$A:$L,12)</f>
        <v>51</v>
      </c>
      <c r="C672" s="55">
        <f>Table9[[#This Row],[PMI]]-B671</f>
        <v>2</v>
      </c>
    </row>
    <row r="673" spans="1:3" x14ac:dyDescent="0.2">
      <c r="A673" s="54">
        <v>37834</v>
      </c>
      <c r="B673" s="55">
        <f>VLOOKUP(Table9[[#This Row],[Date]],'DB Details'!$A:$L,12)</f>
        <v>53.2</v>
      </c>
      <c r="C673" s="55">
        <f>Table9[[#This Row],[PMI]]-B672</f>
        <v>2.2000000000000028</v>
      </c>
    </row>
    <row r="674" spans="1:3" x14ac:dyDescent="0.2">
      <c r="A674" s="54">
        <v>37865</v>
      </c>
      <c r="B674" s="55">
        <f>VLOOKUP(Table9[[#This Row],[Date]],'DB Details'!$A:$L,12)</f>
        <v>52.4</v>
      </c>
      <c r="C674" s="55">
        <f>Table9[[#This Row],[PMI]]-B673</f>
        <v>-0.80000000000000426</v>
      </c>
    </row>
    <row r="675" spans="1:3" x14ac:dyDescent="0.2">
      <c r="A675" s="54">
        <v>37895</v>
      </c>
      <c r="B675" s="55">
        <f>VLOOKUP(Table9[[#This Row],[Date]],'DB Details'!$A:$L,12)</f>
        <v>55.2</v>
      </c>
      <c r="C675" s="55">
        <f>Table9[[#This Row],[PMI]]-B674</f>
        <v>2.8000000000000043</v>
      </c>
    </row>
    <row r="676" spans="1:3" x14ac:dyDescent="0.2">
      <c r="A676" s="54">
        <v>37926</v>
      </c>
      <c r="B676" s="55">
        <f>VLOOKUP(Table9[[#This Row],[Date]],'DB Details'!$A:$L,12)</f>
        <v>58.4</v>
      </c>
      <c r="C676" s="55">
        <f>Table9[[#This Row],[PMI]]-B675</f>
        <v>3.1999999999999957</v>
      </c>
    </row>
    <row r="677" spans="1:3" x14ac:dyDescent="0.2">
      <c r="A677" s="54">
        <v>37956</v>
      </c>
      <c r="B677" s="55">
        <f>VLOOKUP(Table9[[#This Row],[Date]],'DB Details'!$A:$L,12)</f>
        <v>60.1</v>
      </c>
      <c r="C677" s="55">
        <f>Table9[[#This Row],[PMI]]-B676</f>
        <v>1.7000000000000028</v>
      </c>
    </row>
    <row r="678" spans="1:3" x14ac:dyDescent="0.2">
      <c r="A678" s="54">
        <v>37987</v>
      </c>
      <c r="B678" s="55">
        <f>VLOOKUP(Table9[[#This Row],[Date]],'DB Details'!$A:$L,12)</f>
        <v>60.8</v>
      </c>
      <c r="C678" s="55">
        <f>Table9[[#This Row],[PMI]]-B677</f>
        <v>0.69999999999999574</v>
      </c>
    </row>
    <row r="679" spans="1:3" x14ac:dyDescent="0.2">
      <c r="A679" s="54">
        <v>38018</v>
      </c>
      <c r="B679" s="55">
        <f>VLOOKUP(Table9[[#This Row],[Date]],'DB Details'!$A:$L,12)</f>
        <v>59.9</v>
      </c>
      <c r="C679" s="55">
        <f>Table9[[#This Row],[PMI]]-B678</f>
        <v>-0.89999999999999858</v>
      </c>
    </row>
    <row r="680" spans="1:3" x14ac:dyDescent="0.2">
      <c r="A680" s="54">
        <v>38047</v>
      </c>
      <c r="B680" s="55">
        <f>VLOOKUP(Table9[[#This Row],[Date]],'DB Details'!$A:$L,12)</f>
        <v>60.6</v>
      </c>
      <c r="C680" s="55">
        <f>Table9[[#This Row],[PMI]]-B679</f>
        <v>0.70000000000000284</v>
      </c>
    </row>
    <row r="681" spans="1:3" x14ac:dyDescent="0.2">
      <c r="A681" s="54">
        <v>38078</v>
      </c>
      <c r="B681" s="55">
        <f>VLOOKUP(Table9[[#This Row],[Date]],'DB Details'!$A:$L,12)</f>
        <v>60.6</v>
      </c>
      <c r="C681" s="55">
        <f>Table9[[#This Row],[PMI]]-B680</f>
        <v>0</v>
      </c>
    </row>
    <row r="682" spans="1:3" x14ac:dyDescent="0.2">
      <c r="A682" s="54">
        <v>38108</v>
      </c>
      <c r="B682" s="55">
        <f>VLOOKUP(Table9[[#This Row],[Date]],'DB Details'!$A:$L,12)</f>
        <v>61.4</v>
      </c>
      <c r="C682" s="55">
        <f>Table9[[#This Row],[PMI]]-B681</f>
        <v>0.79999999999999716</v>
      </c>
    </row>
    <row r="683" spans="1:3" x14ac:dyDescent="0.2">
      <c r="A683" s="54">
        <v>38139</v>
      </c>
      <c r="B683" s="55">
        <f>VLOOKUP(Table9[[#This Row],[Date]],'DB Details'!$A:$L,12)</f>
        <v>60.5</v>
      </c>
      <c r="C683" s="55">
        <f>Table9[[#This Row],[PMI]]-B682</f>
        <v>-0.89999999999999858</v>
      </c>
    </row>
    <row r="684" spans="1:3" x14ac:dyDescent="0.2">
      <c r="A684" s="54">
        <v>38169</v>
      </c>
      <c r="B684" s="55">
        <f>VLOOKUP(Table9[[#This Row],[Date]],'DB Details'!$A:$L,12)</f>
        <v>59.9</v>
      </c>
      <c r="C684" s="55">
        <f>Table9[[#This Row],[PMI]]-B683</f>
        <v>-0.60000000000000142</v>
      </c>
    </row>
    <row r="685" spans="1:3" x14ac:dyDescent="0.2">
      <c r="A685" s="54">
        <v>38200</v>
      </c>
      <c r="B685" s="55">
        <f>VLOOKUP(Table9[[#This Row],[Date]],'DB Details'!$A:$L,12)</f>
        <v>58.5</v>
      </c>
      <c r="C685" s="55">
        <f>Table9[[#This Row],[PMI]]-B684</f>
        <v>-1.3999999999999986</v>
      </c>
    </row>
    <row r="686" spans="1:3" x14ac:dyDescent="0.2">
      <c r="A686" s="54">
        <v>38231</v>
      </c>
      <c r="B686" s="55">
        <f>VLOOKUP(Table9[[#This Row],[Date]],'DB Details'!$A:$L,12)</f>
        <v>57.4</v>
      </c>
      <c r="C686" s="55">
        <f>Table9[[#This Row],[PMI]]-B685</f>
        <v>-1.1000000000000014</v>
      </c>
    </row>
    <row r="687" spans="1:3" x14ac:dyDescent="0.2">
      <c r="A687" s="54">
        <v>38261</v>
      </c>
      <c r="B687" s="55">
        <f>VLOOKUP(Table9[[#This Row],[Date]],'DB Details'!$A:$L,12)</f>
        <v>56.3</v>
      </c>
      <c r="C687" s="55">
        <f>Table9[[#This Row],[PMI]]-B686</f>
        <v>-1.1000000000000014</v>
      </c>
    </row>
    <row r="688" spans="1:3" x14ac:dyDescent="0.2">
      <c r="A688" s="54">
        <v>38292</v>
      </c>
      <c r="B688" s="55">
        <f>VLOOKUP(Table9[[#This Row],[Date]],'DB Details'!$A:$L,12)</f>
        <v>56.2</v>
      </c>
      <c r="C688" s="55">
        <f>Table9[[#This Row],[PMI]]-B687</f>
        <v>-9.9999999999994316E-2</v>
      </c>
    </row>
    <row r="689" spans="1:7" x14ac:dyDescent="0.2">
      <c r="A689" s="54">
        <v>38322</v>
      </c>
      <c r="B689" s="55">
        <f>VLOOKUP(Table9[[#This Row],[Date]],'DB Details'!$A:$L,12)</f>
        <v>57.2</v>
      </c>
      <c r="C689" s="55">
        <f>Table9[[#This Row],[PMI]]-B688</f>
        <v>1</v>
      </c>
      <c r="G689" s="4"/>
    </row>
    <row r="690" spans="1:7" x14ac:dyDescent="0.2">
      <c r="A690" s="54">
        <v>38353</v>
      </c>
      <c r="B690" s="55">
        <f>VLOOKUP(Table9[[#This Row],[Date]],'DB Details'!$A:$L,12)</f>
        <v>56.8</v>
      </c>
      <c r="C690" s="55">
        <f>Table9[[#This Row],[PMI]]-B689</f>
        <v>-0.40000000000000568</v>
      </c>
      <c r="G690" s="4"/>
    </row>
    <row r="691" spans="1:7" x14ac:dyDescent="0.2">
      <c r="A691" s="54">
        <v>38384</v>
      </c>
      <c r="B691" s="55">
        <f>VLOOKUP(Table9[[#This Row],[Date]],'DB Details'!$A:$L,12)</f>
        <v>55.5</v>
      </c>
      <c r="C691" s="55">
        <f>Table9[[#This Row],[PMI]]-B690</f>
        <v>-1.2999999999999972</v>
      </c>
      <c r="G691" s="4"/>
    </row>
    <row r="692" spans="1:7" x14ac:dyDescent="0.2">
      <c r="A692" s="54">
        <v>38412</v>
      </c>
      <c r="B692" s="55">
        <f>VLOOKUP(Table9[[#This Row],[Date]],'DB Details'!$A:$L,12)</f>
        <v>55.2</v>
      </c>
      <c r="C692" s="55">
        <f>Table9[[#This Row],[PMI]]-B691</f>
        <v>-0.29999999999999716</v>
      </c>
      <c r="G692" s="4"/>
    </row>
    <row r="693" spans="1:7" x14ac:dyDescent="0.2">
      <c r="A693" s="54">
        <v>38443</v>
      </c>
      <c r="B693" s="55">
        <f>VLOOKUP(Table9[[#This Row],[Date]],'DB Details'!$A:$L,12)</f>
        <v>52.2</v>
      </c>
      <c r="C693" s="55">
        <f>Table9[[#This Row],[PMI]]-B692</f>
        <v>-3</v>
      </c>
      <c r="G693" s="4"/>
    </row>
    <row r="694" spans="1:7" x14ac:dyDescent="0.2">
      <c r="A694" s="54">
        <v>38473</v>
      </c>
      <c r="B694" s="55">
        <f>VLOOKUP(Table9[[#This Row],[Date]],'DB Details'!$A:$L,12)</f>
        <v>50.8</v>
      </c>
      <c r="C694" s="55">
        <f>Table9[[#This Row],[PMI]]-B693</f>
        <v>-1.4000000000000057</v>
      </c>
      <c r="G694" s="4"/>
    </row>
    <row r="695" spans="1:7" x14ac:dyDescent="0.2">
      <c r="A695" s="54">
        <v>38504</v>
      </c>
      <c r="B695" s="55">
        <f>VLOOKUP(Table9[[#This Row],[Date]],'DB Details'!$A:$L,12)</f>
        <v>52.4</v>
      </c>
      <c r="C695" s="55">
        <f>Table9[[#This Row],[PMI]]-B694</f>
        <v>1.6000000000000014</v>
      </c>
      <c r="G695" s="4"/>
    </row>
    <row r="696" spans="1:7" x14ac:dyDescent="0.2">
      <c r="A696" s="54">
        <v>38534</v>
      </c>
      <c r="B696" s="55">
        <f>VLOOKUP(Table9[[#This Row],[Date]],'DB Details'!$A:$L,12)</f>
        <v>52.8</v>
      </c>
      <c r="C696" s="55">
        <f>Table9[[#This Row],[PMI]]-B695</f>
        <v>0.39999999999999858</v>
      </c>
      <c r="G696" s="4"/>
    </row>
    <row r="697" spans="1:7" x14ac:dyDescent="0.2">
      <c r="A697" s="54">
        <v>38565</v>
      </c>
      <c r="B697" s="55">
        <f>VLOOKUP(Table9[[#This Row],[Date]],'DB Details'!$A:$L,12)</f>
        <v>52.4</v>
      </c>
      <c r="C697" s="55">
        <f>Table9[[#This Row],[PMI]]-B696</f>
        <v>-0.39999999999999858</v>
      </c>
      <c r="G697" s="4"/>
    </row>
    <row r="698" spans="1:7" x14ac:dyDescent="0.2">
      <c r="A698" s="54">
        <v>38596</v>
      </c>
      <c r="B698" s="55">
        <f>VLOOKUP(Table9[[#This Row],[Date]],'DB Details'!$A:$L,12)</f>
        <v>56.8</v>
      </c>
      <c r="C698" s="55">
        <f>Table9[[#This Row],[PMI]]-B697</f>
        <v>4.3999999999999986</v>
      </c>
      <c r="G698" s="4"/>
    </row>
    <row r="699" spans="1:7" x14ac:dyDescent="0.2">
      <c r="A699" s="54">
        <v>38626</v>
      </c>
      <c r="B699" s="55">
        <f>VLOOKUP(Table9[[#This Row],[Date]],'DB Details'!$A:$L,12)</f>
        <v>57.2</v>
      </c>
      <c r="C699" s="55">
        <f>Table9[[#This Row],[PMI]]-B698</f>
        <v>0.40000000000000568</v>
      </c>
      <c r="G699" s="4"/>
    </row>
    <row r="700" spans="1:7" x14ac:dyDescent="0.2">
      <c r="A700" s="54">
        <v>38657</v>
      </c>
      <c r="B700" s="55">
        <f>VLOOKUP(Table9[[#This Row],[Date]],'DB Details'!$A:$L,12)</f>
        <v>56.7</v>
      </c>
      <c r="C700" s="55">
        <f>Table9[[#This Row],[PMI]]-B699</f>
        <v>-0.5</v>
      </c>
      <c r="G700" s="4"/>
    </row>
    <row r="701" spans="1:7" x14ac:dyDescent="0.2">
      <c r="A701" s="54">
        <v>38687</v>
      </c>
      <c r="B701" s="55">
        <f>VLOOKUP(Table9[[#This Row],[Date]],'DB Details'!$A:$L,12)</f>
        <v>55.1</v>
      </c>
      <c r="C701" s="55">
        <f>Table9[[#This Row],[PMI]]-B700</f>
        <v>-1.6000000000000014</v>
      </c>
      <c r="G701" s="4"/>
    </row>
    <row r="702" spans="1:7" x14ac:dyDescent="0.2">
      <c r="A702" s="54">
        <v>38718</v>
      </c>
      <c r="B702" s="55">
        <f>VLOOKUP(Table9[[#This Row],[Date]],'DB Details'!$A:$L,12)</f>
        <v>55</v>
      </c>
      <c r="C702" s="55">
        <f>Table9[[#This Row],[PMI]]-B701</f>
        <v>-0.10000000000000142</v>
      </c>
      <c r="G702" s="4"/>
    </row>
    <row r="703" spans="1:7" x14ac:dyDescent="0.2">
      <c r="A703" s="54">
        <v>38749</v>
      </c>
      <c r="B703" s="55">
        <f>VLOOKUP(Table9[[#This Row],[Date]],'DB Details'!$A:$L,12)</f>
        <v>55.8</v>
      </c>
      <c r="C703" s="55">
        <f>Table9[[#This Row],[PMI]]-B702</f>
        <v>0.79999999999999716</v>
      </c>
      <c r="G703" s="4"/>
    </row>
    <row r="704" spans="1:7" x14ac:dyDescent="0.2">
      <c r="A704" s="54">
        <v>38777</v>
      </c>
      <c r="B704" s="55">
        <f>VLOOKUP(Table9[[#This Row],[Date]],'DB Details'!$A:$L,12)</f>
        <v>54.3</v>
      </c>
      <c r="C704" s="55">
        <f>Table9[[#This Row],[PMI]]-B703</f>
        <v>-1.5</v>
      </c>
      <c r="G704" s="4"/>
    </row>
    <row r="705" spans="1:7" x14ac:dyDescent="0.2">
      <c r="A705" s="54">
        <v>38808</v>
      </c>
      <c r="B705" s="55">
        <f>VLOOKUP(Table9[[#This Row],[Date]],'DB Details'!$A:$L,12)</f>
        <v>55.2</v>
      </c>
      <c r="C705" s="55">
        <f>Table9[[#This Row],[PMI]]-B704</f>
        <v>0.90000000000000568</v>
      </c>
      <c r="G705" s="4"/>
    </row>
    <row r="706" spans="1:7" x14ac:dyDescent="0.2">
      <c r="A706" s="54">
        <v>38838</v>
      </c>
      <c r="B706" s="55">
        <f>VLOOKUP(Table9[[#This Row],[Date]],'DB Details'!$A:$L,12)</f>
        <v>53.7</v>
      </c>
      <c r="C706" s="55">
        <f>Table9[[#This Row],[PMI]]-B705</f>
        <v>-1.5</v>
      </c>
      <c r="G706" s="4"/>
    </row>
    <row r="707" spans="1:7" x14ac:dyDescent="0.2">
      <c r="A707" s="54">
        <v>38869</v>
      </c>
      <c r="B707" s="55">
        <f>VLOOKUP(Table9[[#This Row],[Date]],'DB Details'!$A:$L,12)</f>
        <v>52</v>
      </c>
      <c r="C707" s="55">
        <f>Table9[[#This Row],[PMI]]-B706</f>
        <v>-1.7000000000000028</v>
      </c>
      <c r="G707" s="4"/>
    </row>
    <row r="708" spans="1:7" x14ac:dyDescent="0.2">
      <c r="A708" s="54">
        <v>38899</v>
      </c>
      <c r="B708" s="55">
        <f>VLOOKUP(Table9[[#This Row],[Date]],'DB Details'!$A:$L,12)</f>
        <v>53</v>
      </c>
      <c r="C708" s="55">
        <f>Table9[[#This Row],[PMI]]-B707</f>
        <v>1</v>
      </c>
      <c r="G708" s="4"/>
    </row>
    <row r="709" spans="1:7" x14ac:dyDescent="0.2">
      <c r="A709" s="54">
        <v>38930</v>
      </c>
      <c r="B709" s="55">
        <f>VLOOKUP(Table9[[#This Row],[Date]],'DB Details'!$A:$L,12)</f>
        <v>53.7</v>
      </c>
      <c r="C709" s="55">
        <f>Table9[[#This Row],[PMI]]-B708</f>
        <v>0.70000000000000284</v>
      </c>
      <c r="G709" s="4"/>
    </row>
    <row r="710" spans="1:7" x14ac:dyDescent="0.2">
      <c r="A710" s="54">
        <v>38961</v>
      </c>
      <c r="B710" s="55">
        <f>VLOOKUP(Table9[[#This Row],[Date]],'DB Details'!$A:$L,12)</f>
        <v>52.2</v>
      </c>
      <c r="C710" s="55">
        <f>Table9[[#This Row],[PMI]]-B709</f>
        <v>-1.5</v>
      </c>
      <c r="G710" s="4"/>
    </row>
    <row r="711" spans="1:7" x14ac:dyDescent="0.2">
      <c r="A711" s="54">
        <v>38991</v>
      </c>
      <c r="B711" s="55">
        <f>VLOOKUP(Table9[[#This Row],[Date]],'DB Details'!$A:$L,12)</f>
        <v>51.4</v>
      </c>
      <c r="C711" s="55">
        <f>Table9[[#This Row],[PMI]]-B710</f>
        <v>-0.80000000000000426</v>
      </c>
      <c r="G711" s="4"/>
    </row>
    <row r="712" spans="1:7" x14ac:dyDescent="0.2">
      <c r="A712" s="54">
        <v>39022</v>
      </c>
      <c r="B712" s="55">
        <f>VLOOKUP(Table9[[#This Row],[Date]],'DB Details'!$A:$L,12)</f>
        <v>50.3</v>
      </c>
      <c r="C712" s="55">
        <f>Table9[[#This Row],[PMI]]-B711</f>
        <v>-1.1000000000000014</v>
      </c>
      <c r="G712" s="4"/>
    </row>
    <row r="713" spans="1:7" x14ac:dyDescent="0.2">
      <c r="A713" s="54">
        <v>39052</v>
      </c>
      <c r="B713" s="55">
        <f>VLOOKUP(Table9[[#This Row],[Date]],'DB Details'!$A:$L,12)</f>
        <v>51.4</v>
      </c>
      <c r="C713" s="55">
        <f>Table9[[#This Row],[PMI]]-B712</f>
        <v>1.1000000000000014</v>
      </c>
      <c r="G713" s="4"/>
    </row>
    <row r="714" spans="1:7" x14ac:dyDescent="0.2">
      <c r="A714" s="54">
        <v>39083</v>
      </c>
      <c r="B714" s="55">
        <f>VLOOKUP(Table9[[#This Row],[Date]],'DB Details'!$A:$L,12)</f>
        <v>50.4</v>
      </c>
      <c r="C714" s="55">
        <f>Table9[[#This Row],[PMI]]-B713</f>
        <v>-1</v>
      </c>
      <c r="G714" s="4"/>
    </row>
    <row r="715" spans="1:7" x14ac:dyDescent="0.2">
      <c r="A715" s="54">
        <v>39114</v>
      </c>
      <c r="B715" s="55">
        <f>VLOOKUP(Table9[[#This Row],[Date]],'DB Details'!$A:$L,12)</f>
        <v>54.1</v>
      </c>
      <c r="C715" s="55">
        <f>Table9[[#This Row],[PMI]]-B714</f>
        <v>3.7000000000000028</v>
      </c>
      <c r="G715" s="4"/>
    </row>
    <row r="716" spans="1:7" x14ac:dyDescent="0.2">
      <c r="A716" s="54">
        <v>39142</v>
      </c>
      <c r="B716" s="55">
        <f>VLOOKUP(Table9[[#This Row],[Date]],'DB Details'!$A:$L,12)</f>
        <v>52.8</v>
      </c>
      <c r="C716" s="55">
        <f>Table9[[#This Row],[PMI]]-B715</f>
        <v>-1.3000000000000043</v>
      </c>
      <c r="G716" s="4"/>
    </row>
    <row r="717" spans="1:7" x14ac:dyDescent="0.2">
      <c r="A717" s="54">
        <v>39173</v>
      </c>
      <c r="B717" s="55">
        <f>VLOOKUP(Table9[[#This Row],[Date]],'DB Details'!$A:$L,12)</f>
        <v>52.7</v>
      </c>
      <c r="C717" s="55">
        <f>Table9[[#This Row],[PMI]]-B716</f>
        <v>-9.9999999999994316E-2</v>
      </c>
      <c r="G717" s="4"/>
    </row>
    <row r="718" spans="1:7" x14ac:dyDescent="0.2">
      <c r="A718" s="54">
        <v>39203</v>
      </c>
      <c r="B718" s="55">
        <f>VLOOKUP(Table9[[#This Row],[Date]],'DB Details'!$A:$L,12)</f>
        <v>53.1</v>
      </c>
      <c r="C718" s="55">
        <f>Table9[[#This Row],[PMI]]-B717</f>
        <v>0.39999999999999858</v>
      </c>
      <c r="G718" s="4"/>
    </row>
    <row r="719" spans="1:7" x14ac:dyDescent="0.2">
      <c r="A719" s="54">
        <v>39234</v>
      </c>
      <c r="B719" s="55">
        <f>VLOOKUP(Table9[[#This Row],[Date]],'DB Details'!$A:$L,12)</f>
        <v>54</v>
      </c>
      <c r="C719" s="55">
        <f>Table9[[#This Row],[PMI]]-B718</f>
        <v>0.89999999999999858</v>
      </c>
      <c r="G719" s="4"/>
    </row>
    <row r="720" spans="1:7" x14ac:dyDescent="0.2">
      <c r="A720" s="54">
        <v>39264</v>
      </c>
      <c r="B720" s="55">
        <f>VLOOKUP(Table9[[#This Row],[Date]],'DB Details'!$A:$L,12)</f>
        <v>51.8</v>
      </c>
      <c r="C720" s="55">
        <f>Table9[[#This Row],[PMI]]-B719</f>
        <v>-2.2000000000000028</v>
      </c>
      <c r="G720" s="4"/>
    </row>
    <row r="721" spans="1:7" x14ac:dyDescent="0.2">
      <c r="A721" s="54">
        <v>39295</v>
      </c>
      <c r="B721" s="55">
        <f>VLOOKUP(Table9[[#This Row],[Date]],'DB Details'!$A:$L,12)</f>
        <v>52.2</v>
      </c>
      <c r="C721" s="55">
        <f>Table9[[#This Row],[PMI]]-B720</f>
        <v>0.40000000000000568</v>
      </c>
      <c r="G721" s="4"/>
    </row>
    <row r="722" spans="1:7" x14ac:dyDescent="0.2">
      <c r="A722" s="54">
        <v>39326</v>
      </c>
      <c r="B722" s="55">
        <f>VLOOKUP(Table9[[#This Row],[Date]],'DB Details'!$A:$L,12)</f>
        <v>53.8</v>
      </c>
      <c r="C722" s="55">
        <f>Table9[[#This Row],[PMI]]-B721</f>
        <v>1.5999999999999943</v>
      </c>
      <c r="G722" s="4"/>
    </row>
    <row r="723" spans="1:7" x14ac:dyDescent="0.2">
      <c r="A723" s="54">
        <v>39356</v>
      </c>
      <c r="B723" s="55">
        <f>VLOOKUP(Table9[[#This Row],[Date]],'DB Details'!$A:$L,12)</f>
        <v>52.8</v>
      </c>
      <c r="C723" s="55">
        <f>Table9[[#This Row],[PMI]]-B722</f>
        <v>-1</v>
      </c>
      <c r="G723" s="4"/>
    </row>
    <row r="724" spans="1:7" x14ac:dyDescent="0.2">
      <c r="A724" s="54">
        <v>39387</v>
      </c>
      <c r="B724" s="55">
        <f>VLOOKUP(Table9[[#This Row],[Date]],'DB Details'!$A:$L,12)</f>
        <v>51.5</v>
      </c>
      <c r="C724" s="55">
        <f>Table9[[#This Row],[PMI]]-B723</f>
        <v>-1.2999999999999972</v>
      </c>
      <c r="G724" s="4"/>
    </row>
    <row r="725" spans="1:7" x14ac:dyDescent="0.2">
      <c r="A725" s="54">
        <v>39417</v>
      </c>
      <c r="B725" s="55">
        <f>VLOOKUP(Table9[[#This Row],[Date]],'DB Details'!$A:$L,12)</f>
        <v>50.1</v>
      </c>
      <c r="C725" s="55">
        <f>Table9[[#This Row],[PMI]]-B724</f>
        <v>-1.3999999999999986</v>
      </c>
      <c r="G725" s="4"/>
    </row>
    <row r="726" spans="1:7" x14ac:dyDescent="0.2">
      <c r="A726" s="54">
        <v>39448</v>
      </c>
      <c r="B726" s="55">
        <f>VLOOKUP(Table9[[#This Row],[Date]],'DB Details'!$A:$L,12)</f>
        <v>50.9</v>
      </c>
      <c r="C726" s="55">
        <f>Table9[[#This Row],[PMI]]-B725</f>
        <v>0.79999999999999716</v>
      </c>
      <c r="G726" s="4"/>
    </row>
    <row r="727" spans="1:7" x14ac:dyDescent="0.2">
      <c r="A727" s="54">
        <v>39479</v>
      </c>
      <c r="B727" s="55">
        <f>VLOOKUP(Table9[[#This Row],[Date]],'DB Details'!$A:$L,12)</f>
        <v>48.8</v>
      </c>
      <c r="C727" s="55">
        <f>Table9[[#This Row],[PMI]]-B726</f>
        <v>-2.1000000000000014</v>
      </c>
      <c r="G727" s="4"/>
    </row>
    <row r="728" spans="1:7" x14ac:dyDescent="0.2">
      <c r="A728" s="54">
        <v>39508</v>
      </c>
      <c r="B728" s="55">
        <f>VLOOKUP(Table9[[#This Row],[Date]],'DB Details'!$A:$L,12)</f>
        <v>49.7</v>
      </c>
      <c r="C728" s="55">
        <f>Table9[[#This Row],[PMI]]-B727</f>
        <v>0.90000000000000568</v>
      </c>
      <c r="G728" s="4"/>
    </row>
    <row r="729" spans="1:7" x14ac:dyDescent="0.2">
      <c r="A729" s="54">
        <v>39539</v>
      </c>
      <c r="B729" s="55">
        <f>VLOOKUP(Table9[[#This Row],[Date]],'DB Details'!$A:$L,12)</f>
        <v>48.5</v>
      </c>
      <c r="C729" s="55">
        <f>Table9[[#This Row],[PMI]]-B728</f>
        <v>-1.2000000000000028</v>
      </c>
      <c r="G729" s="4"/>
    </row>
    <row r="730" spans="1:7" x14ac:dyDescent="0.2">
      <c r="A730" s="54">
        <v>39569</v>
      </c>
      <c r="B730" s="55">
        <f>VLOOKUP(Table9[[#This Row],[Date]],'DB Details'!$A:$L,12)</f>
        <v>48.9</v>
      </c>
      <c r="C730" s="55">
        <f>Table9[[#This Row],[PMI]]-B729</f>
        <v>0.39999999999999858</v>
      </c>
      <c r="G730" s="4"/>
    </row>
    <row r="731" spans="1:7" x14ac:dyDescent="0.2">
      <c r="A731" s="54">
        <v>39600</v>
      </c>
      <c r="B731" s="55">
        <f>VLOOKUP(Table9[[#This Row],[Date]],'DB Details'!$A:$L,12)</f>
        <v>49.9</v>
      </c>
      <c r="C731" s="55">
        <f>Table9[[#This Row],[PMI]]-B730</f>
        <v>1</v>
      </c>
      <c r="G731" s="4"/>
    </row>
    <row r="732" spans="1:7" x14ac:dyDescent="0.2">
      <c r="A732" s="54">
        <v>39630</v>
      </c>
      <c r="B732" s="55">
        <f>VLOOKUP(Table9[[#This Row],[Date]],'DB Details'!$A:$L,12)</f>
        <v>50.8</v>
      </c>
      <c r="C732" s="55">
        <f>Table9[[#This Row],[PMI]]-B731</f>
        <v>0.89999999999999858</v>
      </c>
      <c r="G732" s="4"/>
    </row>
    <row r="733" spans="1:7" x14ac:dyDescent="0.2">
      <c r="A733" s="54">
        <v>39661</v>
      </c>
      <c r="B733" s="55">
        <f>VLOOKUP(Table9[[#This Row],[Date]],'DB Details'!$A:$L,12)</f>
        <v>50.1</v>
      </c>
      <c r="C733" s="55">
        <f>Table9[[#This Row],[PMI]]-B732</f>
        <v>-0.69999999999999574</v>
      </c>
      <c r="G733" s="4"/>
    </row>
    <row r="734" spans="1:7" x14ac:dyDescent="0.2">
      <c r="A734" s="54">
        <v>39692</v>
      </c>
      <c r="B734" s="55">
        <f>VLOOKUP(Table9[[#This Row],[Date]],'DB Details'!$A:$L,12)</f>
        <v>47.2</v>
      </c>
      <c r="C734" s="55">
        <f>Table9[[#This Row],[PMI]]-B733</f>
        <v>-2.8999999999999986</v>
      </c>
      <c r="G734" s="4"/>
    </row>
    <row r="735" spans="1:7" x14ac:dyDescent="0.2">
      <c r="A735" s="54">
        <v>39722</v>
      </c>
      <c r="B735" s="55">
        <f>VLOOKUP(Table9[[#This Row],[Date]],'DB Details'!$A:$L,12)</f>
        <v>38.200000000000003</v>
      </c>
      <c r="C735" s="55">
        <f>Table9[[#This Row],[PMI]]-B734</f>
        <v>-9</v>
      </c>
      <c r="G735" s="4"/>
    </row>
    <row r="736" spans="1:7" x14ac:dyDescent="0.2">
      <c r="A736" s="54">
        <v>39753</v>
      </c>
      <c r="B736" s="55">
        <f>VLOOKUP(Table9[[#This Row],[Date]],'DB Details'!$A:$L,12)</f>
        <v>39</v>
      </c>
      <c r="C736" s="55">
        <f>Table9[[#This Row],[PMI]]-B735</f>
        <v>0.79999999999999716</v>
      </c>
      <c r="G736" s="4"/>
    </row>
    <row r="737" spans="1:7" x14ac:dyDescent="0.2">
      <c r="A737" s="54">
        <v>39783</v>
      </c>
      <c r="B737" s="55">
        <f>VLOOKUP(Table9[[#This Row],[Date]],'DB Details'!$A:$L,12)</f>
        <v>34.5</v>
      </c>
      <c r="C737" s="55">
        <f>Table9[[#This Row],[PMI]]-B736</f>
        <v>-4.5</v>
      </c>
      <c r="G737" s="4"/>
    </row>
    <row r="738" spans="1:7" x14ac:dyDescent="0.2">
      <c r="A738" s="54">
        <v>39814</v>
      </c>
      <c r="B738" s="55">
        <f>VLOOKUP(Table9[[#This Row],[Date]],'DB Details'!$A:$L,12)</f>
        <v>36.4</v>
      </c>
      <c r="C738" s="55">
        <f>Table9[[#This Row],[PMI]]-B737</f>
        <v>1.8999999999999986</v>
      </c>
      <c r="G738" s="4"/>
    </row>
    <row r="739" spans="1:7" x14ac:dyDescent="0.2">
      <c r="A739" s="54">
        <v>39845</v>
      </c>
      <c r="B739" s="55">
        <f>VLOOKUP(Table9[[#This Row],[Date]],'DB Details'!$A:$L,12)</f>
        <v>36.6</v>
      </c>
      <c r="C739" s="55">
        <f>Table9[[#This Row],[PMI]]-B738</f>
        <v>0.20000000000000284</v>
      </c>
      <c r="G739" s="4"/>
    </row>
    <row r="740" spans="1:7" x14ac:dyDescent="0.2">
      <c r="A740" s="54">
        <v>39873</v>
      </c>
      <c r="B740" s="55">
        <f>VLOOKUP(Table9[[#This Row],[Date]],'DB Details'!$A:$L,12)</f>
        <v>37.200000000000003</v>
      </c>
      <c r="C740" s="55">
        <f>Table9[[#This Row],[PMI]]-B739</f>
        <v>0.60000000000000142</v>
      </c>
      <c r="G740" s="4"/>
    </row>
    <row r="741" spans="1:7" x14ac:dyDescent="0.2">
      <c r="A741" s="54">
        <v>39904</v>
      </c>
      <c r="B741" s="55">
        <f>VLOOKUP(Table9[[#This Row],[Date]],'DB Details'!$A:$L,12)</f>
        <v>39.9</v>
      </c>
      <c r="C741" s="55">
        <f>Table9[[#This Row],[PMI]]-B740</f>
        <v>2.6999999999999957</v>
      </c>
      <c r="G741" s="4"/>
    </row>
    <row r="742" spans="1:7" x14ac:dyDescent="0.2">
      <c r="A742" s="54">
        <v>39934</v>
      </c>
      <c r="B742" s="55">
        <f>VLOOKUP(Table9[[#This Row],[Date]],'DB Details'!$A:$L,12)</f>
        <v>44.1</v>
      </c>
      <c r="C742" s="55">
        <f>Table9[[#This Row],[PMI]]-B741</f>
        <v>4.2000000000000028</v>
      </c>
      <c r="G742" s="4"/>
    </row>
    <row r="743" spans="1:7" x14ac:dyDescent="0.2">
      <c r="A743" s="54">
        <v>39965</v>
      </c>
      <c r="B743" s="55">
        <f>VLOOKUP(Table9[[#This Row],[Date]],'DB Details'!$A:$L,12)</f>
        <v>46.3</v>
      </c>
      <c r="C743" s="55">
        <f>Table9[[#This Row],[PMI]]-B742</f>
        <v>2.1999999999999957</v>
      </c>
      <c r="G743" s="4"/>
    </row>
    <row r="744" spans="1:7" x14ac:dyDescent="0.2">
      <c r="A744" s="54">
        <v>39995</v>
      </c>
      <c r="B744" s="55">
        <f>VLOOKUP(Table9[[#This Row],[Date]],'DB Details'!$A:$L,12)</f>
        <v>49.7</v>
      </c>
      <c r="C744" s="55">
        <f>Table9[[#This Row],[PMI]]-B743</f>
        <v>3.4000000000000057</v>
      </c>
      <c r="G744" s="4"/>
    </row>
    <row r="745" spans="1:7" x14ac:dyDescent="0.2">
      <c r="A745" s="54">
        <v>40026</v>
      </c>
      <c r="B745" s="55">
        <f>VLOOKUP(Table9[[#This Row],[Date]],'DB Details'!$A:$L,12)</f>
        <v>53.4</v>
      </c>
      <c r="C745" s="55">
        <f>Table9[[#This Row],[PMI]]-B744</f>
        <v>3.6999999999999957</v>
      </c>
      <c r="G745" s="4"/>
    </row>
    <row r="746" spans="1:7" x14ac:dyDescent="0.2">
      <c r="A746" s="54">
        <v>40057</v>
      </c>
      <c r="B746" s="55">
        <f>VLOOKUP(Table9[[#This Row],[Date]],'DB Details'!$A:$L,12)</f>
        <v>54.9</v>
      </c>
      <c r="C746" s="55">
        <f>Table9[[#This Row],[PMI]]-B745</f>
        <v>1.5</v>
      </c>
      <c r="G746" s="4"/>
    </row>
    <row r="747" spans="1:7" x14ac:dyDescent="0.2">
      <c r="A747" s="54">
        <v>40087</v>
      </c>
      <c r="B747" s="55">
        <f>VLOOKUP(Table9[[#This Row],[Date]],'DB Details'!$A:$L,12)</f>
        <v>57.6</v>
      </c>
      <c r="C747" s="55">
        <f>Table9[[#This Row],[PMI]]-B746</f>
        <v>2.7000000000000028</v>
      </c>
      <c r="G747" s="4"/>
    </row>
    <row r="748" spans="1:7" x14ac:dyDescent="0.2">
      <c r="A748" s="54">
        <v>40118</v>
      </c>
      <c r="B748" s="55">
        <f>VLOOKUP(Table9[[#This Row],[Date]],'DB Details'!$A:$L,12)</f>
        <v>55.4</v>
      </c>
      <c r="C748" s="55">
        <f>Table9[[#This Row],[PMI]]-B747</f>
        <v>-2.2000000000000028</v>
      </c>
      <c r="G748" s="4"/>
    </row>
    <row r="749" spans="1:7" x14ac:dyDescent="0.2">
      <c r="A749" s="54">
        <v>40148</v>
      </c>
      <c r="B749" s="55">
        <f>VLOOKUP(Table9[[#This Row],[Date]],'DB Details'!$A:$L,12)</f>
        <v>55.8</v>
      </c>
      <c r="C749" s="55">
        <f>Table9[[#This Row],[PMI]]-B748</f>
        <v>0.39999999999999858</v>
      </c>
      <c r="G749" s="4"/>
    </row>
    <row r="750" spans="1:7" x14ac:dyDescent="0.2">
      <c r="A750" s="54">
        <v>40179</v>
      </c>
      <c r="B750" s="55">
        <f>VLOOKUP(Table9[[#This Row],[Date]],'DB Details'!$A:$L,12)</f>
        <v>56.3</v>
      </c>
      <c r="C750" s="55">
        <f>Table9[[#This Row],[PMI]]-B749</f>
        <v>0.5</v>
      </c>
      <c r="G750" s="4"/>
    </row>
    <row r="751" spans="1:7" x14ac:dyDescent="0.2">
      <c r="A751" s="54">
        <v>40210</v>
      </c>
      <c r="B751" s="55">
        <f>VLOOKUP(Table9[[#This Row],[Date]],'DB Details'!$A:$L,12)</f>
        <v>55.5</v>
      </c>
      <c r="C751" s="55">
        <f>Table9[[#This Row],[PMI]]-B750</f>
        <v>-0.79999999999999716</v>
      </c>
      <c r="G751" s="4"/>
    </row>
    <row r="752" spans="1:7" x14ac:dyDescent="0.2">
      <c r="A752" s="54">
        <v>40238</v>
      </c>
      <c r="B752" s="55">
        <f>VLOOKUP(Table9[[#This Row],[Date]],'DB Details'!$A:$L,12)</f>
        <v>58.8</v>
      </c>
      <c r="C752" s="55">
        <f>Table9[[#This Row],[PMI]]-B751</f>
        <v>3.2999999999999972</v>
      </c>
      <c r="G752" s="4"/>
    </row>
    <row r="753" spans="1:7" x14ac:dyDescent="0.2">
      <c r="A753" s="54">
        <v>40269</v>
      </c>
      <c r="B753" s="55">
        <f>VLOOKUP(Table9[[#This Row],[Date]],'DB Details'!$A:$L,12)</f>
        <v>58.1</v>
      </c>
      <c r="C753" s="55">
        <f>Table9[[#This Row],[PMI]]-B752</f>
        <v>-0.69999999999999574</v>
      </c>
      <c r="G753" s="4"/>
    </row>
    <row r="754" spans="1:7" x14ac:dyDescent="0.2">
      <c r="A754" s="54">
        <v>40299</v>
      </c>
      <c r="B754" s="55">
        <f>VLOOKUP(Table9[[#This Row],[Date]],'DB Details'!$A:$L,12)</f>
        <v>57.4</v>
      </c>
      <c r="C754" s="55">
        <f>Table9[[#This Row],[PMI]]-B753</f>
        <v>-0.70000000000000284</v>
      </c>
      <c r="G754" s="4"/>
    </row>
    <row r="755" spans="1:7" x14ac:dyDescent="0.2">
      <c r="A755" s="54">
        <v>40330</v>
      </c>
      <c r="B755" s="55">
        <f>VLOOKUP(Table9[[#This Row],[Date]],'DB Details'!$A:$L,12)</f>
        <v>56.5</v>
      </c>
      <c r="C755" s="55">
        <f>Table9[[#This Row],[PMI]]-B754</f>
        <v>-0.89999999999999858</v>
      </c>
      <c r="G755" s="4"/>
    </row>
    <row r="756" spans="1:7" x14ac:dyDescent="0.2">
      <c r="A756" s="54">
        <v>40360</v>
      </c>
      <c r="B756" s="55">
        <f>VLOOKUP(Table9[[#This Row],[Date]],'DB Details'!$A:$L,12)</f>
        <v>56.1</v>
      </c>
      <c r="C756" s="55">
        <f>Table9[[#This Row],[PMI]]-B755</f>
        <v>-0.39999999999999858</v>
      </c>
      <c r="G756" s="4"/>
    </row>
    <row r="757" spans="1:7" x14ac:dyDescent="0.2">
      <c r="A757" s="54">
        <v>40391</v>
      </c>
      <c r="B757" s="55">
        <f>VLOOKUP(Table9[[#This Row],[Date]],'DB Details'!$A:$L,12)</f>
        <v>56.4</v>
      </c>
      <c r="C757" s="55">
        <f>Table9[[#This Row],[PMI]]-B756</f>
        <v>0.29999999999999716</v>
      </c>
      <c r="G757" s="4"/>
    </row>
    <row r="758" spans="1:7" x14ac:dyDescent="0.2">
      <c r="A758" s="54">
        <v>40422</v>
      </c>
      <c r="B758" s="55">
        <f>VLOOKUP(Table9[[#This Row],[Date]],'DB Details'!$A:$L,12)</f>
        <v>55.3</v>
      </c>
      <c r="C758" s="55">
        <f>Table9[[#This Row],[PMI]]-B757</f>
        <v>-1.1000000000000014</v>
      </c>
      <c r="G758" s="4"/>
    </row>
    <row r="759" spans="1:7" x14ac:dyDescent="0.2">
      <c r="A759" s="54">
        <v>40452</v>
      </c>
      <c r="B759" s="55">
        <f>VLOOKUP(Table9[[#This Row],[Date]],'DB Details'!$A:$L,12)</f>
        <v>56.9</v>
      </c>
      <c r="C759" s="55">
        <f>Table9[[#This Row],[PMI]]-B758</f>
        <v>1.6000000000000014</v>
      </c>
      <c r="G759" s="4"/>
    </row>
    <row r="760" spans="1:7" x14ac:dyDescent="0.2">
      <c r="A760" s="54">
        <v>40483</v>
      </c>
      <c r="B760" s="55">
        <f>VLOOKUP(Table9[[#This Row],[Date]],'DB Details'!$A:$L,12)</f>
        <v>57.3</v>
      </c>
      <c r="C760" s="55">
        <f>Table9[[#This Row],[PMI]]-B759</f>
        <v>0.39999999999999858</v>
      </c>
      <c r="G760" s="4"/>
    </row>
    <row r="761" spans="1:7" x14ac:dyDescent="0.2">
      <c r="A761" s="54">
        <v>40513</v>
      </c>
      <c r="B761" s="55">
        <f>VLOOKUP(Table9[[#This Row],[Date]],'DB Details'!$A:$L,12)</f>
        <v>56.6</v>
      </c>
      <c r="C761" s="55">
        <f>Table9[[#This Row],[PMI]]-B760</f>
        <v>-0.69999999999999574</v>
      </c>
      <c r="G761" s="4"/>
    </row>
    <row r="762" spans="1:7" x14ac:dyDescent="0.2">
      <c r="A762" s="54">
        <v>40544</v>
      </c>
      <c r="B762" s="55">
        <f>VLOOKUP(Table9[[#This Row],[Date]],'DB Details'!$A:$L,12)</f>
        <v>59.1</v>
      </c>
      <c r="C762" s="55">
        <f>Table9[[#This Row],[PMI]]-B761</f>
        <v>2.5</v>
      </c>
      <c r="G762" s="4"/>
    </row>
    <row r="763" spans="1:7" x14ac:dyDescent="0.2">
      <c r="A763" s="54">
        <v>40575</v>
      </c>
      <c r="B763" s="55">
        <f>VLOOKUP(Table9[[#This Row],[Date]],'DB Details'!$A:$L,12)</f>
        <v>59.2</v>
      </c>
      <c r="C763" s="55">
        <f>Table9[[#This Row],[PMI]]-B762</f>
        <v>0.10000000000000142</v>
      </c>
      <c r="G763" s="4"/>
    </row>
    <row r="764" spans="1:7" x14ac:dyDescent="0.2">
      <c r="A764" s="54">
        <v>40603</v>
      </c>
      <c r="B764" s="55">
        <f>VLOOKUP(Table9[[#This Row],[Date]],'DB Details'!$A:$L,12)</f>
        <v>58.4</v>
      </c>
      <c r="C764" s="55">
        <f>Table9[[#This Row],[PMI]]-B763</f>
        <v>-0.80000000000000426</v>
      </c>
      <c r="G764" s="4"/>
    </row>
    <row r="765" spans="1:7" x14ac:dyDescent="0.2">
      <c r="A765" s="54">
        <v>40634</v>
      </c>
      <c r="B765" s="55">
        <f>VLOOKUP(Table9[[#This Row],[Date]],'DB Details'!$A:$L,12)</f>
        <v>57.9</v>
      </c>
      <c r="C765" s="55">
        <f>Table9[[#This Row],[PMI]]-B764</f>
        <v>-0.5</v>
      </c>
      <c r="G765" s="4"/>
    </row>
    <row r="766" spans="1:7" x14ac:dyDescent="0.2">
      <c r="A766" s="54">
        <v>40664</v>
      </c>
      <c r="B766" s="55">
        <f>VLOOKUP(Table9[[#This Row],[Date]],'DB Details'!$A:$L,12)</f>
        <v>54.8</v>
      </c>
      <c r="C766" s="55">
        <f>Table9[[#This Row],[PMI]]-B765</f>
        <v>-3.1000000000000014</v>
      </c>
      <c r="G766" s="4"/>
    </row>
    <row r="767" spans="1:7" x14ac:dyDescent="0.2">
      <c r="A767" s="54">
        <v>40695</v>
      </c>
      <c r="B767" s="55">
        <f>VLOOKUP(Table9[[#This Row],[Date]],'DB Details'!$A:$L,12)</f>
        <v>55.8</v>
      </c>
      <c r="C767" s="55">
        <f>Table9[[#This Row],[PMI]]-B766</f>
        <v>1</v>
      </c>
      <c r="G767" s="4"/>
    </row>
    <row r="768" spans="1:7" x14ac:dyDescent="0.2">
      <c r="A768" s="54">
        <v>40725</v>
      </c>
      <c r="B768" s="55">
        <f>VLOOKUP(Table9[[#This Row],[Date]],'DB Details'!$A:$L,12)</f>
        <v>52.9</v>
      </c>
      <c r="C768" s="55">
        <f>Table9[[#This Row],[PMI]]-B767</f>
        <v>-2.8999999999999986</v>
      </c>
      <c r="G768" s="4"/>
    </row>
    <row r="769" spans="1:7" x14ac:dyDescent="0.2">
      <c r="A769" s="54">
        <v>40756</v>
      </c>
      <c r="B769" s="55">
        <f>VLOOKUP(Table9[[#This Row],[Date]],'DB Details'!$A:$L,12)</f>
        <v>52.6</v>
      </c>
      <c r="C769" s="55">
        <f>Table9[[#This Row],[PMI]]-B768</f>
        <v>-0.29999999999999716</v>
      </c>
      <c r="G769" s="4"/>
    </row>
    <row r="770" spans="1:7" x14ac:dyDescent="0.2">
      <c r="A770" s="54">
        <v>40787</v>
      </c>
      <c r="B770" s="55">
        <f>VLOOKUP(Table9[[#This Row],[Date]],'DB Details'!$A:$L,12)</f>
        <v>53.7</v>
      </c>
      <c r="C770" s="55">
        <f>Table9[[#This Row],[PMI]]-B769</f>
        <v>1.1000000000000014</v>
      </c>
      <c r="G770" s="4"/>
    </row>
    <row r="771" spans="1:7" x14ac:dyDescent="0.2">
      <c r="A771" s="54">
        <v>40817</v>
      </c>
      <c r="B771" s="55">
        <f>VLOOKUP(Table9[[#This Row],[Date]],'DB Details'!$A:$L,12)</f>
        <v>51.4</v>
      </c>
      <c r="C771" s="55">
        <f>Table9[[#This Row],[PMI]]-B770</f>
        <v>-2.3000000000000043</v>
      </c>
      <c r="G771" s="4"/>
    </row>
    <row r="772" spans="1:7" x14ac:dyDescent="0.2">
      <c r="A772" s="54">
        <v>40848</v>
      </c>
      <c r="B772" s="55">
        <f>VLOOKUP(Table9[[#This Row],[Date]],'DB Details'!$A:$L,12)</f>
        <v>51.8</v>
      </c>
      <c r="C772" s="55">
        <f>Table9[[#This Row],[PMI]]-B771</f>
        <v>0.39999999999999858</v>
      </c>
      <c r="G772" s="4"/>
    </row>
    <row r="773" spans="1:7" x14ac:dyDescent="0.2">
      <c r="A773" s="54">
        <v>40878</v>
      </c>
      <c r="B773" s="55">
        <f>VLOOKUP(Table9[[#This Row],[Date]],'DB Details'!$A:$L,12)</f>
        <v>53</v>
      </c>
      <c r="C773" s="55">
        <f>Table9[[#This Row],[PMI]]-B772</f>
        <v>1.2000000000000028</v>
      </c>
      <c r="G773" s="4"/>
    </row>
    <row r="774" spans="1:7" x14ac:dyDescent="0.2">
      <c r="A774" s="54">
        <v>40909</v>
      </c>
      <c r="B774" s="55">
        <f>VLOOKUP(Table9[[#This Row],[Date]],'DB Details'!$A:$L,12)</f>
        <v>52.6</v>
      </c>
      <c r="C774" s="55">
        <f>Table9[[#This Row],[PMI]]-B773</f>
        <v>-0.39999999999999858</v>
      </c>
      <c r="G774" s="4"/>
    </row>
    <row r="775" spans="1:7" x14ac:dyDescent="0.2">
      <c r="A775" s="54">
        <v>40940</v>
      </c>
      <c r="B775" s="55">
        <f>VLOOKUP(Table9[[#This Row],[Date]],'DB Details'!$A:$L,12)</f>
        <v>53.1</v>
      </c>
      <c r="C775" s="55">
        <f>Table9[[#This Row],[PMI]]-B774</f>
        <v>0.5</v>
      </c>
      <c r="G775" s="4"/>
    </row>
    <row r="776" spans="1:7" x14ac:dyDescent="0.2">
      <c r="A776" s="54">
        <v>40969</v>
      </c>
      <c r="B776" s="55">
        <f>VLOOKUP(Table9[[#This Row],[Date]],'DB Details'!$A:$L,12)</f>
        <v>53.5</v>
      </c>
      <c r="C776" s="55">
        <f>Table9[[#This Row],[PMI]]-B775</f>
        <v>0.39999999999999858</v>
      </c>
      <c r="G776" s="4"/>
    </row>
    <row r="777" spans="1:7" x14ac:dyDescent="0.2">
      <c r="A777" s="54">
        <v>41000</v>
      </c>
      <c r="B777" s="55">
        <f>VLOOKUP(Table9[[#This Row],[Date]],'DB Details'!$A:$L,12)</f>
        <v>53.5</v>
      </c>
      <c r="C777" s="55">
        <f>Table9[[#This Row],[PMI]]-B776</f>
        <v>0</v>
      </c>
      <c r="G777" s="4"/>
    </row>
    <row r="778" spans="1:7" x14ac:dyDescent="0.2">
      <c r="A778" s="54">
        <v>41030</v>
      </c>
      <c r="B778" s="55">
        <f>VLOOKUP(Table9[[#This Row],[Date]],'DB Details'!$A:$L,12)</f>
        <v>52.6</v>
      </c>
      <c r="C778" s="55">
        <f>Table9[[#This Row],[PMI]]-B777</f>
        <v>-0.89999999999999858</v>
      </c>
      <c r="G778" s="4"/>
    </row>
    <row r="779" spans="1:7" x14ac:dyDescent="0.2">
      <c r="A779" s="54">
        <v>41061</v>
      </c>
      <c r="B779" s="55">
        <f>VLOOKUP(Table9[[#This Row],[Date]],'DB Details'!$A:$L,12)</f>
        <v>49.7</v>
      </c>
      <c r="C779" s="55">
        <f>Table9[[#This Row],[PMI]]-B778</f>
        <v>-2.8999999999999986</v>
      </c>
      <c r="G779" s="4"/>
    </row>
    <row r="780" spans="1:7" x14ac:dyDescent="0.2">
      <c r="A780" s="54">
        <v>41091</v>
      </c>
      <c r="B780" s="55">
        <f>VLOOKUP(Table9[[#This Row],[Date]],'DB Details'!$A:$L,12)</f>
        <v>50</v>
      </c>
      <c r="C780" s="55">
        <f>Table9[[#This Row],[PMI]]-B779</f>
        <v>0.29999999999999716</v>
      </c>
      <c r="G780" s="4"/>
    </row>
    <row r="781" spans="1:7" x14ac:dyDescent="0.2">
      <c r="A781" s="54">
        <v>41122</v>
      </c>
      <c r="B781" s="55">
        <f>VLOOKUP(Table9[[#This Row],[Date]],'DB Details'!$A:$L,12)</f>
        <v>50.2</v>
      </c>
      <c r="C781" s="55">
        <f>Table9[[#This Row],[PMI]]-B780</f>
        <v>0.20000000000000284</v>
      </c>
      <c r="G781" s="4"/>
    </row>
    <row r="782" spans="1:7" x14ac:dyDescent="0.2">
      <c r="A782" s="54">
        <v>41153</v>
      </c>
      <c r="B782" s="55">
        <f>VLOOKUP(Table9[[#This Row],[Date]],'DB Details'!$A:$L,12)</f>
        <v>51.8</v>
      </c>
      <c r="C782" s="55">
        <f>Table9[[#This Row],[PMI]]-B781</f>
        <v>1.5999999999999943</v>
      </c>
      <c r="G782" s="4"/>
    </row>
    <row r="783" spans="1:7" x14ac:dyDescent="0.2">
      <c r="A783" s="54">
        <v>41183</v>
      </c>
      <c r="B783" s="55">
        <f>VLOOKUP(Table9[[#This Row],[Date]],'DB Details'!$A:$L,12)</f>
        <v>50.7</v>
      </c>
      <c r="C783" s="55">
        <f>Table9[[#This Row],[PMI]]-B782</f>
        <v>-1.0999999999999943</v>
      </c>
      <c r="G783" s="4"/>
    </row>
    <row r="784" spans="1:7" x14ac:dyDescent="0.2">
      <c r="A784" s="54">
        <v>41214</v>
      </c>
      <c r="B784" s="55">
        <f>VLOOKUP(Table9[[#This Row],[Date]],'DB Details'!$A:$L,12)</f>
        <v>48.9</v>
      </c>
      <c r="C784" s="55">
        <f>Table9[[#This Row],[PMI]]-B783</f>
        <v>-1.8000000000000043</v>
      </c>
      <c r="G784" s="4"/>
    </row>
    <row r="785" spans="1:7" x14ac:dyDescent="0.2">
      <c r="A785" s="54">
        <v>41244</v>
      </c>
      <c r="B785" s="55">
        <f>VLOOKUP(Table9[[#This Row],[Date]],'DB Details'!$A:$L,12)</f>
        <v>49.8</v>
      </c>
      <c r="C785" s="55">
        <f>Table9[[#This Row],[PMI]]-B784</f>
        <v>0.89999999999999858</v>
      </c>
      <c r="G785" s="4"/>
    </row>
    <row r="786" spans="1:7" x14ac:dyDescent="0.2">
      <c r="A786" s="54">
        <v>41275</v>
      </c>
      <c r="B786" s="55">
        <f>VLOOKUP(Table9[[#This Row],[Date]],'DB Details'!$A:$L,12)</f>
        <v>52</v>
      </c>
      <c r="C786" s="55">
        <f>Table9[[#This Row],[PMI]]-B785</f>
        <v>2.2000000000000028</v>
      </c>
      <c r="G786" s="4"/>
    </row>
    <row r="787" spans="1:7" x14ac:dyDescent="0.2">
      <c r="A787" s="54">
        <v>41306</v>
      </c>
      <c r="B787" s="55">
        <f>VLOOKUP(Table9[[#This Row],[Date]],'DB Details'!$A:$L,12)</f>
        <v>53.6</v>
      </c>
      <c r="C787" s="55">
        <f>Table9[[#This Row],[PMI]]-B786</f>
        <v>1.6000000000000014</v>
      </c>
      <c r="G787" s="4"/>
    </row>
    <row r="788" spans="1:7" x14ac:dyDescent="0.2">
      <c r="A788" s="54">
        <v>41334</v>
      </c>
      <c r="B788" s="55">
        <f>VLOOKUP(Table9[[#This Row],[Date]],'DB Details'!$A:$L,12)</f>
        <v>52</v>
      </c>
      <c r="C788" s="55">
        <f>Table9[[#This Row],[PMI]]-B787</f>
        <v>-1.6000000000000014</v>
      </c>
      <c r="G788" s="4"/>
    </row>
    <row r="789" spans="1:7" x14ac:dyDescent="0.2">
      <c r="A789" s="54">
        <v>41365</v>
      </c>
      <c r="B789" s="55">
        <f>VLOOKUP(Table9[[#This Row],[Date]],'DB Details'!$A:$L,12)</f>
        <v>49.7</v>
      </c>
      <c r="C789" s="55">
        <f>Table9[[#This Row],[PMI]]-B788</f>
        <v>-2.2999999999999972</v>
      </c>
      <c r="G789" s="4"/>
    </row>
    <row r="790" spans="1:7" x14ac:dyDescent="0.2">
      <c r="A790" s="54">
        <v>41395</v>
      </c>
      <c r="B790" s="55">
        <f>VLOOKUP(Table9[[#This Row],[Date]],'DB Details'!$A:$L,12)</f>
        <v>50.5</v>
      </c>
      <c r="C790" s="55">
        <f>Table9[[#This Row],[PMI]]-B789</f>
        <v>0.79999999999999716</v>
      </c>
      <c r="G790" s="4"/>
    </row>
    <row r="791" spans="1:7" x14ac:dyDescent="0.2">
      <c r="A791" s="54">
        <v>41426</v>
      </c>
      <c r="B791" s="55">
        <f>VLOOKUP(Table9[[#This Row],[Date]],'DB Details'!$A:$L,12)</f>
        <v>51.5</v>
      </c>
      <c r="C791" s="55">
        <f>Table9[[#This Row],[PMI]]-B790</f>
        <v>1</v>
      </c>
      <c r="G791" s="4"/>
    </row>
    <row r="792" spans="1:7" x14ac:dyDescent="0.2">
      <c r="A792" s="54">
        <v>41456</v>
      </c>
      <c r="B792" s="55">
        <f>VLOOKUP(Table9[[#This Row],[Date]],'DB Details'!$A:$L,12)</f>
        <v>53.5</v>
      </c>
      <c r="C792" s="55">
        <f>Table9[[#This Row],[PMI]]-B791</f>
        <v>2</v>
      </c>
      <c r="G792" s="4"/>
    </row>
    <row r="793" spans="1:7" x14ac:dyDescent="0.2">
      <c r="A793" s="54">
        <v>41487</v>
      </c>
      <c r="B793" s="55">
        <f>VLOOKUP(Table9[[#This Row],[Date]],'DB Details'!$A:$L,12)</f>
        <v>55.9</v>
      </c>
      <c r="C793" s="55">
        <f>Table9[[#This Row],[PMI]]-B792</f>
        <v>2.3999999999999986</v>
      </c>
      <c r="G793" s="4"/>
    </row>
    <row r="794" spans="1:7" x14ac:dyDescent="0.2">
      <c r="A794" s="54">
        <v>41518</v>
      </c>
      <c r="B794" s="55">
        <f>VLOOKUP(Table9[[#This Row],[Date]],'DB Details'!$A:$L,12)</f>
        <v>54.8</v>
      </c>
      <c r="C794" s="55">
        <f>Table9[[#This Row],[PMI]]-B793</f>
        <v>-1.1000000000000014</v>
      </c>
      <c r="G794" s="4"/>
    </row>
    <row r="795" spans="1:7" x14ac:dyDescent="0.2">
      <c r="A795" s="54">
        <v>41548</v>
      </c>
      <c r="B795" s="55">
        <f>VLOOKUP(Table9[[#This Row],[Date]],'DB Details'!$A:$L,12)</f>
        <v>55.3</v>
      </c>
      <c r="C795" s="55">
        <f>Table9[[#This Row],[PMI]]-B794</f>
        <v>0.5</v>
      </c>
      <c r="G795" s="4"/>
    </row>
    <row r="796" spans="1:7" x14ac:dyDescent="0.2">
      <c r="A796" s="54">
        <v>41579</v>
      </c>
      <c r="B796" s="55">
        <f>VLOOKUP(Table9[[#This Row],[Date]],'DB Details'!$A:$L,12)</f>
        <v>56.3</v>
      </c>
      <c r="C796" s="55">
        <f>Table9[[#This Row],[PMI]]-B795</f>
        <v>1</v>
      </c>
      <c r="G796" s="4"/>
    </row>
    <row r="797" spans="1:7" x14ac:dyDescent="0.2">
      <c r="A797" s="54">
        <v>41609</v>
      </c>
      <c r="B797" s="55">
        <f>VLOOKUP(Table9[[#This Row],[Date]],'DB Details'!$A:$L,12)</f>
        <v>55.9</v>
      </c>
      <c r="C797" s="55">
        <f>Table9[[#This Row],[PMI]]-B796</f>
        <v>-0.39999999999999858</v>
      </c>
      <c r="G797" s="4"/>
    </row>
    <row r="798" spans="1:7" x14ac:dyDescent="0.2">
      <c r="A798" s="54">
        <v>41640</v>
      </c>
      <c r="B798" s="55">
        <f>VLOOKUP(Table9[[#This Row],[Date]],'DB Details'!$A:$L,12)</f>
        <v>51.7</v>
      </c>
      <c r="C798" s="55">
        <f>Table9[[#This Row],[PMI]]-B797</f>
        <v>-4.1999999999999957</v>
      </c>
      <c r="G798" s="4"/>
    </row>
    <row r="799" spans="1:7" x14ac:dyDescent="0.2">
      <c r="A799" s="54">
        <v>41671</v>
      </c>
      <c r="B799" s="55">
        <f>VLOOKUP(Table9[[#This Row],[Date]],'DB Details'!$A:$L,12)</f>
        <v>54.6</v>
      </c>
      <c r="C799" s="55">
        <f>Table9[[#This Row],[PMI]]-B798</f>
        <v>2.8999999999999986</v>
      </c>
      <c r="G799" s="4"/>
    </row>
    <row r="800" spans="1:7" x14ac:dyDescent="0.2">
      <c r="A800" s="54">
        <v>41699</v>
      </c>
      <c r="B800" s="55">
        <f>VLOOKUP(Table9[[#This Row],[Date]],'DB Details'!$A:$L,12)</f>
        <v>55.3</v>
      </c>
      <c r="C800" s="55">
        <f>Table9[[#This Row],[PMI]]-B799</f>
        <v>0.69999999999999574</v>
      </c>
      <c r="G800" s="4"/>
    </row>
    <row r="801" spans="1:7" x14ac:dyDescent="0.2">
      <c r="A801" s="54">
        <v>41730</v>
      </c>
      <c r="B801" s="55">
        <f>VLOOKUP(Table9[[#This Row],[Date]],'DB Details'!$A:$L,12)</f>
        <v>55.7</v>
      </c>
      <c r="C801" s="55">
        <f>Table9[[#This Row],[PMI]]-B800</f>
        <v>0.40000000000000568</v>
      </c>
      <c r="G801" s="4"/>
    </row>
    <row r="802" spans="1:7" x14ac:dyDescent="0.2">
      <c r="A802" s="54">
        <v>41760</v>
      </c>
      <c r="B802" s="55">
        <f>VLOOKUP(Table9[[#This Row],[Date]],'DB Details'!$A:$L,12)</f>
        <v>55.8</v>
      </c>
      <c r="C802" s="55">
        <f>Table9[[#This Row],[PMI]]-B801</f>
        <v>9.9999999999994316E-2</v>
      </c>
      <c r="G802" s="4"/>
    </row>
    <row r="803" spans="1:7" x14ac:dyDescent="0.2">
      <c r="A803" s="54">
        <v>41791</v>
      </c>
      <c r="B803" s="55">
        <f>VLOOKUP(Table9[[#This Row],[Date]],'DB Details'!$A:$L,12)</f>
        <v>54.9</v>
      </c>
      <c r="C803" s="55">
        <f>Table9[[#This Row],[PMI]]-B802</f>
        <v>-0.89999999999999858</v>
      </c>
      <c r="G803" s="4"/>
    </row>
    <row r="804" spans="1:7" x14ac:dyDescent="0.2">
      <c r="A804" s="54">
        <v>41821</v>
      </c>
      <c r="B804" s="55">
        <f>VLOOKUP(Table9[[#This Row],[Date]],'DB Details'!$A:$L,12)</f>
        <v>55.3</v>
      </c>
      <c r="C804" s="55">
        <f>Table9[[#This Row],[PMI]]-B803</f>
        <v>0.39999999999999858</v>
      </c>
      <c r="G804" s="4"/>
    </row>
    <row r="805" spans="1:7" x14ac:dyDescent="0.2">
      <c r="A805" s="54">
        <v>41852</v>
      </c>
      <c r="B805" s="55">
        <f>VLOOKUP(Table9[[#This Row],[Date]],'DB Details'!$A:$L,12)</f>
        <v>58.2</v>
      </c>
      <c r="C805" s="55">
        <f>Table9[[#This Row],[PMI]]-B804</f>
        <v>2.9000000000000057</v>
      </c>
      <c r="G805" s="4"/>
    </row>
    <row r="806" spans="1:7" x14ac:dyDescent="0.2">
      <c r="A806" s="54">
        <v>41883</v>
      </c>
      <c r="B806" s="55">
        <f>VLOOKUP(Table9[[#This Row],[Date]],'DB Details'!$A:$L,12)</f>
        <v>55.5</v>
      </c>
      <c r="C806" s="55">
        <f>Table9[[#This Row],[PMI]]-B805</f>
        <v>-2.7000000000000028</v>
      </c>
      <c r="G806" s="4"/>
    </row>
    <row r="807" spans="1:7" x14ac:dyDescent="0.2">
      <c r="A807" s="54">
        <v>41913</v>
      </c>
      <c r="B807" s="55">
        <f>VLOOKUP(Table9[[#This Row],[Date]],'DB Details'!$A:$L,12)</f>
        <v>56.8</v>
      </c>
      <c r="C807" s="55">
        <f>Table9[[#This Row],[PMI]]-B806</f>
        <v>1.2999999999999972</v>
      </c>
      <c r="G807" s="4"/>
    </row>
    <row r="808" spans="1:7" x14ac:dyDescent="0.2">
      <c r="A808" s="54">
        <v>41944</v>
      </c>
      <c r="B808" s="55">
        <f>VLOOKUP(Table9[[#This Row],[Date]],'DB Details'!$A:$L,12)</f>
        <v>57</v>
      </c>
      <c r="C808" s="55">
        <f>Table9[[#This Row],[PMI]]-B807</f>
        <v>0.20000000000000284</v>
      </c>
      <c r="G808" s="4"/>
    </row>
    <row r="809" spans="1:7" x14ac:dyDescent="0.2">
      <c r="A809" s="54">
        <v>41974</v>
      </c>
      <c r="B809" s="55">
        <f>VLOOKUP(Table9[[#This Row],[Date]],'DB Details'!$A:$L,12)</f>
        <v>54.7</v>
      </c>
      <c r="C809" s="55">
        <f>Table9[[#This Row],[PMI]]-B808</f>
        <v>-2.2999999999999972</v>
      </c>
      <c r="G809" s="4"/>
    </row>
    <row r="810" spans="1:7" x14ac:dyDescent="0.2">
      <c r="A810" s="54">
        <v>42005</v>
      </c>
      <c r="B810" s="55">
        <f>VLOOKUP(Table9[[#This Row],[Date]],'DB Details'!$A:$L,12)</f>
        <v>53.9</v>
      </c>
      <c r="C810" s="55">
        <f>Table9[[#This Row],[PMI]]-B809</f>
        <v>-0.80000000000000426</v>
      </c>
      <c r="G810" s="4"/>
    </row>
    <row r="811" spans="1:7" x14ac:dyDescent="0.2">
      <c r="A811" s="54">
        <v>42036</v>
      </c>
      <c r="B811" s="55">
        <f>VLOOKUP(Table9[[#This Row],[Date]],'DB Details'!$A:$L,12)</f>
        <v>53</v>
      </c>
      <c r="C811" s="55">
        <f>Table9[[#This Row],[PMI]]-B810</f>
        <v>-0.89999999999999858</v>
      </c>
      <c r="G811" s="4"/>
    </row>
    <row r="812" spans="1:7" x14ac:dyDescent="0.2">
      <c r="A812" s="54">
        <v>42064</v>
      </c>
      <c r="B812" s="55">
        <f>VLOOKUP(Table9[[#This Row],[Date]],'DB Details'!$A:$L,12)</f>
        <v>51.8</v>
      </c>
      <c r="C812" s="55">
        <f>Table9[[#This Row],[PMI]]-B811</f>
        <v>-1.2000000000000028</v>
      </c>
      <c r="G812" s="4"/>
    </row>
    <row r="813" spans="1:7" x14ac:dyDescent="0.2">
      <c r="A813" s="54">
        <v>42095</v>
      </c>
      <c r="B813" s="55">
        <f>VLOOKUP(Table9[[#This Row],[Date]],'DB Details'!$A:$L,12)</f>
        <v>51.6</v>
      </c>
      <c r="C813" s="55">
        <f>Table9[[#This Row],[PMI]]-B812</f>
        <v>-0.19999999999999574</v>
      </c>
      <c r="G813" s="4"/>
    </row>
    <row r="814" spans="1:7" x14ac:dyDescent="0.2">
      <c r="A814" s="54">
        <v>42125</v>
      </c>
      <c r="B814" s="55">
        <f>VLOOKUP(Table9[[#This Row],[Date]],'DB Details'!$A:$L,12)</f>
        <v>52.9</v>
      </c>
      <c r="C814" s="55">
        <f>Table9[[#This Row],[PMI]]-B813</f>
        <v>1.2999999999999972</v>
      </c>
      <c r="G814" s="4"/>
    </row>
    <row r="815" spans="1:7" x14ac:dyDescent="0.2">
      <c r="A815" s="54">
        <v>42156</v>
      </c>
      <c r="B815" s="55">
        <f>VLOOKUP(Table9[[#This Row],[Date]],'DB Details'!$A:$L,12)</f>
        <v>52.3</v>
      </c>
      <c r="C815" s="55">
        <f>Table9[[#This Row],[PMI]]-B814</f>
        <v>-0.60000000000000142</v>
      </c>
      <c r="G815" s="4"/>
    </row>
    <row r="816" spans="1:7" x14ac:dyDescent="0.2">
      <c r="A816" s="54">
        <v>42186</v>
      </c>
      <c r="B816" s="55">
        <f>VLOOKUP(Table9[[#This Row],[Date]],'DB Details'!$A:$L,12)</f>
        <v>51.9</v>
      </c>
      <c r="C816" s="55">
        <f>Table9[[#This Row],[PMI]]-B815</f>
        <v>-0.39999999999999858</v>
      </c>
      <c r="G816" s="4"/>
    </row>
    <row r="817" spans="1:7" x14ac:dyDescent="0.2">
      <c r="A817" s="54">
        <v>42217</v>
      </c>
      <c r="B817" s="55">
        <f>VLOOKUP(Table9[[#This Row],[Date]],'DB Details'!$A:$L,12)</f>
        <v>50.8</v>
      </c>
      <c r="C817" s="55">
        <f>Table9[[#This Row],[PMI]]-B816</f>
        <v>-1.1000000000000014</v>
      </c>
      <c r="G817" s="4"/>
    </row>
    <row r="818" spans="1:7" x14ac:dyDescent="0.2">
      <c r="A818" s="54">
        <v>42248</v>
      </c>
      <c r="B818" s="55">
        <f>VLOOKUP(Table9[[#This Row],[Date]],'DB Details'!$A:$L,12)</f>
        <v>50.1</v>
      </c>
      <c r="C818" s="55">
        <f>Table9[[#This Row],[PMI]]-B817</f>
        <v>-0.69999999999999574</v>
      </c>
      <c r="G818" s="4"/>
    </row>
    <row r="819" spans="1:7" x14ac:dyDescent="0.2">
      <c r="A819" s="54">
        <v>42278</v>
      </c>
      <c r="B819" s="55">
        <f>VLOOKUP(Table9[[#This Row],[Date]],'DB Details'!$A:$L,12)</f>
        <v>49.6</v>
      </c>
      <c r="C819" s="55">
        <f>Table9[[#This Row],[PMI]]-B818</f>
        <v>-0.5</v>
      </c>
      <c r="G819" s="4"/>
    </row>
    <row r="820" spans="1:7" x14ac:dyDescent="0.2">
      <c r="A820" s="54">
        <v>42309</v>
      </c>
      <c r="B820" s="55">
        <f>VLOOKUP(Table9[[#This Row],[Date]],'DB Details'!$A:$L,12)</f>
        <v>49.1</v>
      </c>
      <c r="C820" s="55">
        <f>Table9[[#This Row],[PMI]]-B819</f>
        <v>-0.5</v>
      </c>
      <c r="G820" s="4"/>
    </row>
    <row r="821" spans="1:7" x14ac:dyDescent="0.2">
      <c r="A821" s="54">
        <v>42339</v>
      </c>
      <c r="B821" s="55">
        <f>VLOOKUP(Table9[[#This Row],[Date]],'DB Details'!$A:$L,12)</f>
        <v>48.4</v>
      </c>
      <c r="C821" s="55">
        <f>Table9[[#This Row],[PMI]]-B820</f>
        <v>-0.70000000000000284</v>
      </c>
      <c r="G821" s="4"/>
    </row>
    <row r="822" spans="1:7" x14ac:dyDescent="0.2">
      <c r="A822" s="54">
        <v>42370</v>
      </c>
      <c r="B822" s="55">
        <f>VLOOKUP(Table9[[#This Row],[Date]],'DB Details'!$A:$L,12)</f>
        <v>47.8</v>
      </c>
      <c r="C822" s="55">
        <f>Table9[[#This Row],[PMI]]-B821</f>
        <v>-0.60000000000000142</v>
      </c>
      <c r="G822" s="4"/>
    </row>
    <row r="823" spans="1:7" x14ac:dyDescent="0.2">
      <c r="A823" s="54">
        <v>42401</v>
      </c>
      <c r="B823" s="55">
        <f>VLOOKUP(Table9[[#This Row],[Date]],'DB Details'!$A:$L,12)</f>
        <v>49.4</v>
      </c>
      <c r="C823" s="55">
        <f>Table9[[#This Row],[PMI]]-B822</f>
        <v>1.6000000000000014</v>
      </c>
      <c r="G823" s="4"/>
    </row>
    <row r="824" spans="1:7" x14ac:dyDescent="0.2">
      <c r="A824" s="54">
        <v>42430</v>
      </c>
      <c r="B824" s="55">
        <f>VLOOKUP(Table9[[#This Row],[Date]],'DB Details'!$A:$L,12)</f>
        <v>51.2</v>
      </c>
      <c r="C824" s="55">
        <f>Table9[[#This Row],[PMI]]-B823</f>
        <v>1.8000000000000043</v>
      </c>
      <c r="G824" s="4"/>
    </row>
    <row r="825" spans="1:7" x14ac:dyDescent="0.2">
      <c r="A825" s="54">
        <v>42461</v>
      </c>
      <c r="B825" s="55">
        <f>VLOOKUP(Table9[[#This Row],[Date]],'DB Details'!$A:$L,12)</f>
        <v>50.8</v>
      </c>
      <c r="C825" s="55">
        <f>Table9[[#This Row],[PMI]]-B824</f>
        <v>-0.40000000000000568</v>
      </c>
      <c r="G825" s="4"/>
    </row>
    <row r="826" spans="1:7" x14ac:dyDescent="0.2">
      <c r="A826" s="54">
        <v>42491</v>
      </c>
      <c r="B826" s="55">
        <f>VLOOKUP(Table9[[#This Row],[Date]],'DB Details'!$A:$L,12)</f>
        <v>50.9</v>
      </c>
      <c r="C826" s="55">
        <f>Table9[[#This Row],[PMI]]-B825</f>
        <v>0.10000000000000142</v>
      </c>
      <c r="G826" s="4"/>
    </row>
    <row r="827" spans="1:7" x14ac:dyDescent="0.2">
      <c r="A827" s="54">
        <v>42522</v>
      </c>
      <c r="B827" s="55">
        <f>VLOOKUP(Table9[[#This Row],[Date]],'DB Details'!$A:$L,12)</f>
        <v>52.5</v>
      </c>
      <c r="C827" s="55">
        <f>Table9[[#This Row],[PMI]]-B826</f>
        <v>1.6000000000000014</v>
      </c>
      <c r="G827" s="4"/>
    </row>
    <row r="828" spans="1:7" x14ac:dyDescent="0.2">
      <c r="A828" s="54">
        <v>42552</v>
      </c>
      <c r="B828" s="55">
        <f>VLOOKUP(Table9[[#This Row],[Date]],'DB Details'!$A:$L,12)</f>
        <v>52.9</v>
      </c>
      <c r="C828" s="55">
        <f>Table9[[#This Row],[PMI]]-B827</f>
        <v>0.39999999999999858</v>
      </c>
      <c r="G828" s="4"/>
    </row>
    <row r="829" spans="1:7" x14ac:dyDescent="0.2">
      <c r="A829" s="54">
        <v>42583</v>
      </c>
      <c r="B829" s="55">
        <f>VLOOKUP(Table9[[#This Row],[Date]],'DB Details'!$A:$L,12)</f>
        <v>49.9</v>
      </c>
      <c r="C829" s="55">
        <f>Table9[[#This Row],[PMI]]-B828</f>
        <v>-3</v>
      </c>
      <c r="G829" s="4"/>
    </row>
    <row r="830" spans="1:7" x14ac:dyDescent="0.2">
      <c r="A830" s="54">
        <v>42614</v>
      </c>
      <c r="B830" s="55">
        <f>VLOOKUP(Table9[[#This Row],[Date]],'DB Details'!$A:$L,12)</f>
        <v>51.4</v>
      </c>
      <c r="C830" s="55">
        <f>Table9[[#This Row],[PMI]]-B829</f>
        <v>1.5</v>
      </c>
      <c r="G830" s="4"/>
    </row>
    <row r="831" spans="1:7" x14ac:dyDescent="0.2">
      <c r="A831" s="54">
        <v>42644</v>
      </c>
      <c r="B831" s="55">
        <f>VLOOKUP(Table9[[#This Row],[Date]],'DB Details'!$A:$L,12)</f>
        <v>51.8</v>
      </c>
      <c r="C831" s="55">
        <f>Table9[[#This Row],[PMI]]-B830</f>
        <v>0.39999999999999858</v>
      </c>
      <c r="G831" s="4"/>
    </row>
    <row r="832" spans="1:7" x14ac:dyDescent="0.2">
      <c r="A832" s="54">
        <v>42675</v>
      </c>
      <c r="B832" s="55">
        <f>VLOOKUP(Table9[[#This Row],[Date]],'DB Details'!$A:$L,12)</f>
        <v>53.4</v>
      </c>
      <c r="C832" s="55">
        <f>Table9[[#This Row],[PMI]]-B831</f>
        <v>1.6000000000000014</v>
      </c>
      <c r="G832" s="4"/>
    </row>
    <row r="833" spans="1:7" x14ac:dyDescent="0.2">
      <c r="A833" s="54">
        <v>42705</v>
      </c>
      <c r="B833" s="55">
        <f>VLOOKUP(Table9[[#This Row],[Date]],'DB Details'!$A:$L,12)</f>
        <v>54.3</v>
      </c>
      <c r="C833" s="55">
        <f>Table9[[#This Row],[PMI]]-B832</f>
        <v>0.89999999999999858</v>
      </c>
      <c r="G833" s="4"/>
    </row>
    <row r="834" spans="1:7" x14ac:dyDescent="0.2">
      <c r="A834" s="54">
        <v>42736</v>
      </c>
      <c r="B834" s="55">
        <f>VLOOKUP(Table9[[#This Row],[Date]],'DB Details'!$A:$L,12)</f>
        <v>55.6</v>
      </c>
      <c r="C834" s="55">
        <f>Table9[[#This Row],[PMI]]-B833</f>
        <v>1.3000000000000043</v>
      </c>
      <c r="G834" s="4"/>
    </row>
    <row r="835" spans="1:7" x14ac:dyDescent="0.2">
      <c r="A835" s="54">
        <v>42767</v>
      </c>
      <c r="B835" s="55">
        <f>VLOOKUP(Table9[[#This Row],[Date]],'DB Details'!$A:$L,12)</f>
        <v>57.6</v>
      </c>
      <c r="C835" s="55">
        <f>Table9[[#This Row],[PMI]]-B834</f>
        <v>2</v>
      </c>
      <c r="G835" s="4"/>
    </row>
    <row r="836" spans="1:7" x14ac:dyDescent="0.2">
      <c r="A836" s="54">
        <v>42795</v>
      </c>
      <c r="B836" s="55">
        <f>VLOOKUP(Table9[[#This Row],[Date]],'DB Details'!$A:$L,12)</f>
        <v>56.6</v>
      </c>
      <c r="C836" s="55">
        <f>Table9[[#This Row],[PMI]]-B835</f>
        <v>-1</v>
      </c>
      <c r="G836" s="4"/>
    </row>
    <row r="837" spans="1:7" x14ac:dyDescent="0.2">
      <c r="A837" s="54">
        <v>42826</v>
      </c>
      <c r="B837" s="55">
        <f>VLOOKUP(Table9[[#This Row],[Date]],'DB Details'!$A:$L,12)</f>
        <v>55.5</v>
      </c>
      <c r="C837" s="55">
        <f>Table9[[#This Row],[PMI]]-B836</f>
        <v>-1.1000000000000014</v>
      </c>
      <c r="G837" s="4"/>
    </row>
    <row r="838" spans="1:7" x14ac:dyDescent="0.2">
      <c r="A838" s="54">
        <v>42856</v>
      </c>
      <c r="B838" s="55">
        <f>VLOOKUP(Table9[[#This Row],[Date]],'DB Details'!$A:$L,12)</f>
        <v>56.7</v>
      </c>
      <c r="C838" s="55">
        <f>Table9[[#This Row],[PMI]]-B837</f>
        <v>1.2000000000000028</v>
      </c>
      <c r="G838" s="4"/>
    </row>
    <row r="839" spans="1:7" x14ac:dyDescent="0.2">
      <c r="A839" s="54">
        <v>42887</v>
      </c>
      <c r="B839" s="55">
        <f>VLOOKUP(Table9[[#This Row],[Date]],'DB Details'!$A:$L,12)</f>
        <v>56.5</v>
      </c>
      <c r="C839" s="55">
        <f>Table9[[#This Row],[PMI]]-B838</f>
        <v>-0.20000000000000284</v>
      </c>
      <c r="G839" s="4"/>
    </row>
    <row r="840" spans="1:7" x14ac:dyDescent="0.2">
      <c r="A840" s="54">
        <v>42917</v>
      </c>
      <c r="B840" s="55">
        <f>VLOOKUP(Table9[[#This Row],[Date]],'DB Details'!$A:$L,12)</f>
        <v>59.3</v>
      </c>
      <c r="C840" s="55">
        <f>Table9[[#This Row],[PMI]]-B839</f>
        <v>2.7999999999999972</v>
      </c>
      <c r="G840" s="4"/>
    </row>
    <row r="841" spans="1:7" x14ac:dyDescent="0.2">
      <c r="A841" s="54">
        <v>42948</v>
      </c>
      <c r="B841" s="55">
        <f>VLOOKUP(Table9[[#This Row],[Date]],'DB Details'!$A:$L,12)</f>
        <v>60.2</v>
      </c>
      <c r="C841" s="55">
        <f>Table9[[#This Row],[PMI]]-B840</f>
        <v>0.90000000000000568</v>
      </c>
      <c r="G841" s="4"/>
    </row>
    <row r="842" spans="1:7" x14ac:dyDescent="0.2">
      <c r="A842" s="54">
        <v>42979</v>
      </c>
      <c r="B842" s="55">
        <f>VLOOKUP(Table9[[#This Row],[Date]],'DB Details'!$A:$L,12)</f>
        <v>58.5</v>
      </c>
      <c r="C842" s="55">
        <f>Table9[[#This Row],[PMI]]-B841</f>
        <v>-1.7000000000000028</v>
      </c>
      <c r="G842" s="4"/>
    </row>
    <row r="843" spans="1:7" x14ac:dyDescent="0.2">
      <c r="A843" s="54">
        <v>43009</v>
      </c>
      <c r="B843" s="55">
        <f>VLOOKUP(Table9[[#This Row],[Date]],'DB Details'!$A:$L,12)</f>
        <v>58.2</v>
      </c>
      <c r="C843" s="55">
        <f>Table9[[#This Row],[PMI]]-B842</f>
        <v>-0.29999999999999716</v>
      </c>
      <c r="G843" s="4"/>
    </row>
    <row r="844" spans="1:7" x14ac:dyDescent="0.2">
      <c r="A844" s="54">
        <v>43040</v>
      </c>
      <c r="B844" s="55">
        <f>VLOOKUP(Table9[[#This Row],[Date]],'DB Details'!$A:$L,12)</f>
        <v>59.3</v>
      </c>
      <c r="C844" s="55">
        <f>Table9[[#This Row],[PMI]]-B843</f>
        <v>1.0999999999999943</v>
      </c>
      <c r="G844" s="4"/>
    </row>
    <row r="845" spans="1:7" x14ac:dyDescent="0.2">
      <c r="A845" s="54">
        <v>43070</v>
      </c>
      <c r="B845" s="55">
        <f>VLOOKUP(Table9[[#This Row],[Date]],'DB Details'!$A:$L,12)</f>
        <v>59.1</v>
      </c>
      <c r="C845" s="55">
        <f>Table9[[#This Row],[PMI]]-B844</f>
        <v>-0.19999999999999574</v>
      </c>
      <c r="G845" s="4"/>
    </row>
    <row r="846" spans="1:7" x14ac:dyDescent="0.2">
      <c r="A846" s="54">
        <v>43101</v>
      </c>
      <c r="B846" s="55">
        <f>VLOOKUP(Table9[[#This Row],[Date]],'DB Details'!$A:$L,12)</f>
        <v>60.8</v>
      </c>
      <c r="C846" s="55">
        <f>Table9[[#This Row],[PMI]]-B845</f>
        <v>1.6999999999999957</v>
      </c>
      <c r="G846" s="4"/>
    </row>
    <row r="847" spans="1:7" x14ac:dyDescent="0.2">
      <c r="A847" s="60">
        <v>43132</v>
      </c>
      <c r="B847" s="55">
        <f>VLOOKUP(Table9[[#This Row],[Date]],'DB Details'!$A:$L,12)</f>
        <v>59.3</v>
      </c>
      <c r="C847" s="55">
        <f>Table9[[#This Row],[PMI]]-B846</f>
        <v>-1.5</v>
      </c>
      <c r="G847" s="4"/>
    </row>
    <row r="848" spans="1:7" x14ac:dyDescent="0.2">
      <c r="A848" s="54">
        <v>43160</v>
      </c>
      <c r="B848" s="55">
        <f>VLOOKUP(Table9[[#This Row],[Date]],'DB Details'!$A:$L,12)</f>
        <v>57.3</v>
      </c>
      <c r="C848" s="55">
        <f>Table9[[#This Row],[PMI]]-B847</f>
        <v>-2</v>
      </c>
    </row>
    <row r="849" spans="1:3" x14ac:dyDescent="0.2">
      <c r="A849" s="60">
        <v>43191</v>
      </c>
      <c r="B849" s="55">
        <f>VLOOKUP(Table9[[#This Row],[Date]],'DB Details'!$A:$L,12)</f>
        <v>57.3</v>
      </c>
      <c r="C849" s="55">
        <f>Table9[[#This Row],[PMI]]-B848</f>
        <v>0</v>
      </c>
    </row>
    <row r="850" spans="1:3" x14ac:dyDescent="0.2">
      <c r="A850" s="54">
        <v>43221</v>
      </c>
      <c r="B850" s="55">
        <f>VLOOKUP(Table9[[#This Row],[Date]],'DB Details'!$A:$L,12)</f>
        <v>58.7</v>
      </c>
      <c r="C850" s="55">
        <f>Table9[[#This Row],[PMI]]-B849</f>
        <v>1.4000000000000057</v>
      </c>
    </row>
    <row r="851" spans="1:3" x14ac:dyDescent="0.2">
      <c r="A851" s="60">
        <v>43252</v>
      </c>
      <c r="B851" s="55">
        <f>VLOOKUP(Table9[[#This Row],[Date]],'DB Details'!$A:$L,12)</f>
        <v>60.2</v>
      </c>
      <c r="C851" s="55">
        <f>Table9[[#This Row],[PMI]]-B850</f>
        <v>1.5</v>
      </c>
    </row>
    <row r="852" spans="1:3" x14ac:dyDescent="0.2">
      <c r="A852" s="54">
        <v>43282</v>
      </c>
      <c r="B852" s="55">
        <f>VLOOKUP(Table9[[#This Row],[Date]],'DB Details'!$A:$L,12)</f>
        <v>58.1</v>
      </c>
      <c r="C852" s="55">
        <f>Table9[[#This Row],[PMI]]-B851</f>
        <v>-2.1000000000000014</v>
      </c>
    </row>
    <row r="853" spans="1:3" x14ac:dyDescent="0.2">
      <c r="A853" s="60">
        <v>43313</v>
      </c>
      <c r="B853" s="55">
        <f>VLOOKUP(Table9[[#This Row],[Date]],'DB Details'!$A:$L,12)</f>
        <v>61.3</v>
      </c>
      <c r="C853" s="55">
        <f>Table9[[#This Row],[PMI]]-B852</f>
        <v>3.1999999999999957</v>
      </c>
    </row>
    <row r="854" spans="1:3" x14ac:dyDescent="0.2">
      <c r="A854" s="54">
        <v>43344</v>
      </c>
      <c r="B854" s="55">
        <f>VLOOKUP(Table9[[#This Row],[Date]],'DB Details'!$A:$L,12)</f>
        <v>59.8</v>
      </c>
      <c r="C854" s="55">
        <f>Table9[[#This Row],[PMI]]-B853</f>
        <v>-1.5</v>
      </c>
    </row>
    <row r="855" spans="1:3" x14ac:dyDescent="0.2">
      <c r="A855" s="60">
        <v>43374</v>
      </c>
      <c r="B855" s="55">
        <f>VLOOKUP(Table9[[#This Row],[Date]],'DB Details'!$A:$L,12)</f>
        <v>57.7</v>
      </c>
      <c r="C855" s="55">
        <f>Table9[[#This Row],[PMI]]-B854</f>
        <v>-2.0999999999999943</v>
      </c>
    </row>
    <row r="856" spans="1:3" x14ac:dyDescent="0.2">
      <c r="A856" s="54">
        <v>43405</v>
      </c>
      <c r="B856" s="55">
        <f>VLOOKUP(Table9[[#This Row],[Date]],'DB Details'!$A:$L,12)</f>
        <v>59.3</v>
      </c>
      <c r="C856" s="55">
        <f>Table9[[#This Row],[PMI]]-B855</f>
        <v>1.5999999999999943</v>
      </c>
    </row>
    <row r="857" spans="1:3" x14ac:dyDescent="0.2">
      <c r="A857" s="60">
        <v>43435</v>
      </c>
      <c r="B857" s="55">
        <f>VLOOKUP(Table9[[#This Row],[Date]],'DB Details'!$A:$L,12)</f>
        <v>54.3</v>
      </c>
      <c r="C857" s="55">
        <f>Table9[[#This Row],[PMI]]-B856</f>
        <v>-5</v>
      </c>
    </row>
    <row r="858" spans="1:3" x14ac:dyDescent="0.2">
      <c r="A858" s="54">
        <v>43466</v>
      </c>
      <c r="B858" s="55">
        <f>VLOOKUP(Table9[[#This Row],[Date]],'DB Details'!$A:$L,12)</f>
        <v>56.6</v>
      </c>
      <c r="C858" s="55">
        <f>Table9[[#This Row],[PMI]]-B857</f>
        <v>2.3000000000000043</v>
      </c>
    </row>
    <row r="859" spans="1:3" x14ac:dyDescent="0.2">
      <c r="A859" s="60">
        <v>43497</v>
      </c>
      <c r="B859" s="55">
        <f>VLOOKUP(Table9[[#This Row],[Date]],'DB Details'!$A:$L,12)</f>
        <v>54.2</v>
      </c>
      <c r="C859" s="55">
        <f>Table9[[#This Row],[PMI]]-B858</f>
        <v>-2.3999999999999986</v>
      </c>
    </row>
    <row r="860" spans="1:3" x14ac:dyDescent="0.2">
      <c r="A860" s="54">
        <v>43525</v>
      </c>
      <c r="B860" s="55">
        <f>VLOOKUP(Table9[[#This Row],[Date]],'DB Details'!$A:$L,12)</f>
        <v>55.3</v>
      </c>
      <c r="C860" s="55">
        <f>Table9[[#This Row],[PMI]]-B859</f>
        <v>1.0999999999999943</v>
      </c>
    </row>
    <row r="861" spans="1:3" x14ac:dyDescent="0.2">
      <c r="A861" s="60">
        <v>43556</v>
      </c>
      <c r="B861" s="55">
        <f>VLOOKUP(Table9[[#This Row],[Date]],'DB Details'!$A:$L,12)</f>
        <v>52.8</v>
      </c>
      <c r="C861" s="55">
        <f>Table9[[#This Row],[PMI]]-B860</f>
        <v>-2.5</v>
      </c>
    </row>
    <row r="862" spans="1:3" x14ac:dyDescent="0.2">
      <c r="A862" s="54">
        <v>43586</v>
      </c>
      <c r="B862" s="55">
        <f>VLOOKUP(Table9[[#This Row],[Date]],'DB Details'!$A:$L,12)</f>
        <v>52.1</v>
      </c>
      <c r="C862" s="55">
        <f>Table9[[#This Row],[PMI]]-B861</f>
        <v>-0.69999999999999574</v>
      </c>
    </row>
    <row r="863" spans="1:3" x14ac:dyDescent="0.2">
      <c r="A863" s="60">
        <v>43617</v>
      </c>
      <c r="B863" s="55">
        <f>VLOOKUP(Table9[[#This Row],[Date]],'DB Details'!$A:$L,12)</f>
        <v>51.7</v>
      </c>
      <c r="C863" s="55">
        <f>Table9[[#This Row],[PMI]]-B862</f>
        <v>-0.39999999999999858</v>
      </c>
    </row>
    <row r="864" spans="1:3" x14ac:dyDescent="0.2">
      <c r="A864" s="54">
        <v>43647</v>
      </c>
      <c r="B864" s="55">
        <f>VLOOKUP(Table9[[#This Row],[Date]],'DB Details'!$A:$L,12)</f>
        <v>51.2</v>
      </c>
      <c r="C864" s="55">
        <f>Table9[[#This Row],[PMI]]-B863</f>
        <v>-0.5</v>
      </c>
    </row>
    <row r="865" spans="1:3" x14ac:dyDescent="0.2">
      <c r="A865" s="60">
        <v>43678</v>
      </c>
      <c r="B865" s="55">
        <f>VLOOKUP(Table9[[#This Row],[Date]],'DB Details'!$A:$L,12)</f>
        <v>49.1</v>
      </c>
      <c r="C865" s="55">
        <f>Table9[[#This Row],[PMI]]-B864</f>
        <v>-2.1000000000000014</v>
      </c>
    </row>
    <row r="866" spans="1:3" x14ac:dyDescent="0.2">
      <c r="A866" s="54">
        <v>43709</v>
      </c>
      <c r="B866" s="55">
        <f>VLOOKUP(Table9[[#This Row],[Date]],'DB Details'!$A:$L,12)</f>
        <v>47.8</v>
      </c>
      <c r="C866" s="55">
        <f>Table9[[#This Row],[PMI]]-B865</f>
        <v>-1.3000000000000043</v>
      </c>
    </row>
    <row r="867" spans="1:3" x14ac:dyDescent="0.2">
      <c r="A867" s="60">
        <v>43739</v>
      </c>
      <c r="B867" s="55">
        <f>VLOOKUP(Table9[[#This Row],[Date]],'DB Details'!$A:$L,12)</f>
        <v>48.3</v>
      </c>
      <c r="C867" s="55">
        <f>Table9[[#This Row],[PMI]]-B866</f>
        <v>0.5</v>
      </c>
    </row>
    <row r="868" spans="1:3" x14ac:dyDescent="0.2">
      <c r="A868" s="54">
        <v>43770</v>
      </c>
      <c r="B868" s="55">
        <f>VLOOKUP(Table9[[#This Row],[Date]],'DB Details'!$A:$L,12)</f>
        <v>48.1</v>
      </c>
      <c r="C868" s="55">
        <f>Table9[[#This Row],[PMI]]-B867</f>
        <v>-0.19999999999999574</v>
      </c>
    </row>
    <row r="869" spans="1:3" x14ac:dyDescent="0.2">
      <c r="A869" s="60">
        <v>43800</v>
      </c>
      <c r="B869" s="55">
        <f>VLOOKUP(Table9[[#This Row],[Date]],'DB Details'!$A:$L,12)</f>
        <v>47.8</v>
      </c>
      <c r="C869" s="55">
        <f>Table9[[#This Row],[PMI]]-B868</f>
        <v>-0.30000000000000426</v>
      </c>
    </row>
    <row r="870" spans="1:3" x14ac:dyDescent="0.2">
      <c r="A870" s="54">
        <v>43831</v>
      </c>
      <c r="B870" s="55">
        <f>VLOOKUP(Table9[[#This Row],[Date]],'DB Details'!$A:$L,12)</f>
        <v>50.9</v>
      </c>
      <c r="C870" s="55">
        <f>Table9[[#This Row],[PMI]]-B869</f>
        <v>3.1000000000000014</v>
      </c>
    </row>
    <row r="871" spans="1:3" x14ac:dyDescent="0.2">
      <c r="A871" s="60">
        <v>43862</v>
      </c>
      <c r="B871" s="55">
        <f>VLOOKUP(Table9[[#This Row],[Date]],'DB Details'!$A:$L,12)</f>
        <v>50.1</v>
      </c>
      <c r="C871" s="55">
        <f>Table9[[#This Row],[PMI]]-B870</f>
        <v>-0.79999999999999716</v>
      </c>
    </row>
    <row r="872" spans="1:3" x14ac:dyDescent="0.2">
      <c r="A872" s="54">
        <v>43891</v>
      </c>
      <c r="B872" s="55">
        <f>VLOOKUP(Table9[[#This Row],[Date]],'DB Details'!$A:$L,12)</f>
        <v>49.1</v>
      </c>
      <c r="C872" s="55">
        <f>Table9[[#This Row],[PMI]]-B871</f>
        <v>-1</v>
      </c>
    </row>
    <row r="873" spans="1:3" x14ac:dyDescent="0.2">
      <c r="A873" s="60">
        <v>43922</v>
      </c>
      <c r="B873" s="55">
        <f>VLOOKUP(Table9[[#This Row],[Date]],'DB Details'!$A:$L,12)</f>
        <v>41.5</v>
      </c>
      <c r="C873" s="55">
        <f>Table9[[#This Row],[PMI]]-B872</f>
        <v>-7.6000000000000014</v>
      </c>
    </row>
    <row r="874" spans="1:3" x14ac:dyDescent="0.2">
      <c r="A874" s="54">
        <v>43952</v>
      </c>
      <c r="B874" s="55">
        <f>VLOOKUP(Table9[[#This Row],[Date]],'DB Details'!$A:$L,12)</f>
        <v>43.1</v>
      </c>
      <c r="C874" s="55">
        <f>Table9[[#This Row],[PMI]]-B873</f>
        <v>1.6000000000000014</v>
      </c>
    </row>
    <row r="875" spans="1:3" x14ac:dyDescent="0.2">
      <c r="A875" s="60">
        <v>43983</v>
      </c>
      <c r="B875" s="55">
        <f>VLOOKUP(Table9[[#This Row],[Date]],'DB Details'!$A:$L,12)</f>
        <v>52.6</v>
      </c>
      <c r="C875" s="55">
        <f>Table9[[#This Row],[PMI]]-B874</f>
        <v>9.5</v>
      </c>
    </row>
    <row r="876" spans="1:3" x14ac:dyDescent="0.2">
      <c r="A876" s="54">
        <v>44013</v>
      </c>
      <c r="B876" s="55">
        <f>VLOOKUP(Table9[[#This Row],[Date]],'DB Details'!$A:$L,12)</f>
        <v>54.2</v>
      </c>
      <c r="C876" s="55">
        <f>Table9[[#This Row],[PMI]]-B875</f>
        <v>1.6000000000000014</v>
      </c>
    </row>
    <row r="877" spans="1:3" x14ac:dyDescent="0.2">
      <c r="A877" s="60">
        <v>44044</v>
      </c>
      <c r="B877" s="55">
        <f>VLOOKUP(Table9[[#This Row],[Date]],'DB Details'!$A:$L,12)</f>
        <v>56</v>
      </c>
      <c r="C877" s="55">
        <f>Table9[[#This Row],[PMI]]-B876</f>
        <v>1.7999999999999972</v>
      </c>
    </row>
    <row r="878" spans="1:3" x14ac:dyDescent="0.2">
      <c r="A878" s="54">
        <v>44075</v>
      </c>
      <c r="B878" s="55">
        <f>VLOOKUP(Table9[[#This Row],[Date]],'DB Details'!$A:$L,12)</f>
        <v>55.4</v>
      </c>
      <c r="C878" s="55">
        <f>Table9[[#This Row],[PMI]]-B877</f>
        <v>-0.60000000000000142</v>
      </c>
    </row>
    <row r="879" spans="1:3" x14ac:dyDescent="0.2">
      <c r="A879" s="60">
        <v>44105</v>
      </c>
      <c r="B879" s="55">
        <f>VLOOKUP(Table9[[#This Row],[Date]],'DB Details'!$A:$L,12)</f>
        <v>59.3</v>
      </c>
      <c r="C879" s="55">
        <f>Table9[[#This Row],[PMI]]-B878</f>
        <v>3.8999999999999986</v>
      </c>
    </row>
    <row r="880" spans="1:3" x14ac:dyDescent="0.2">
      <c r="A880" s="54">
        <v>44136</v>
      </c>
      <c r="B880" s="55">
        <f>VLOOKUP(Table9[[#This Row],[Date]],'DB Details'!$A:$L,12)</f>
        <v>57.5</v>
      </c>
      <c r="C880" s="55">
        <f>Table9[[#This Row],[PMI]]-B879</f>
        <v>-1.7999999999999972</v>
      </c>
    </row>
    <row r="881" spans="1:3" x14ac:dyDescent="0.2">
      <c r="A881" s="60">
        <v>44166</v>
      </c>
      <c r="B881" s="55">
        <f>VLOOKUP(Table9[[#This Row],[Date]],'DB Details'!$A:$L,12)</f>
        <v>60.5</v>
      </c>
      <c r="C881" s="55">
        <f>Table9[[#This Row],[PMI]]-B880</f>
        <v>3</v>
      </c>
    </row>
    <row r="882" spans="1:3" x14ac:dyDescent="0.2">
      <c r="A882" s="54">
        <v>44197</v>
      </c>
      <c r="B882" s="55">
        <f>VLOOKUP(Table9[[#This Row],[Date]],'DB Details'!$A:$L,12)</f>
        <v>58.7</v>
      </c>
      <c r="C882" s="55">
        <f>Table9[[#This Row],[PMI]]-B881</f>
        <v>-1.7999999999999972</v>
      </c>
    </row>
    <row r="883" spans="1:3" x14ac:dyDescent="0.2">
      <c r="A883" s="60">
        <v>44228</v>
      </c>
      <c r="B883" s="55">
        <f>VLOOKUP(Table9[[#This Row],[Date]],'DB Details'!$A:$L,12)</f>
        <v>60.8</v>
      </c>
      <c r="C883" s="55">
        <f>Table9[[#This Row],[PMI]]-B882</f>
        <v>2.0999999999999943</v>
      </c>
    </row>
    <row r="884" spans="1:3" x14ac:dyDescent="0.2">
      <c r="A884" s="54">
        <v>44256</v>
      </c>
      <c r="B884" s="55">
        <f>VLOOKUP(Table9[[#This Row],[Date]],'DB Details'!$A:$L,12)</f>
        <v>64.7</v>
      </c>
      <c r="C884" s="55">
        <f>Table9[[#This Row],[PMI]]-B883</f>
        <v>3.9000000000000057</v>
      </c>
    </row>
    <row r="885" spans="1:3" x14ac:dyDescent="0.2">
      <c r="A885" s="60">
        <v>44287</v>
      </c>
      <c r="B885" s="55">
        <f>VLOOKUP(Table9[[#This Row],[Date]],'DB Details'!$A:$L,12)</f>
        <v>60.7</v>
      </c>
      <c r="C885" s="55">
        <f>Table9[[#This Row],[PMI]]-B884</f>
        <v>-4</v>
      </c>
    </row>
    <row r="886" spans="1:3" x14ac:dyDescent="0.2">
      <c r="A886" s="54">
        <v>44317</v>
      </c>
      <c r="B886" s="55">
        <f>VLOOKUP(Table9[[#This Row],[Date]],'DB Details'!$A:$L,12)</f>
        <v>61.2</v>
      </c>
      <c r="C886" s="55">
        <f>Table9[[#This Row],[PMI]]-B885</f>
        <v>0.5</v>
      </c>
    </row>
    <row r="887" spans="1:3" x14ac:dyDescent="0.2">
      <c r="A887" s="60">
        <v>44348</v>
      </c>
      <c r="B887" s="55">
        <f>VLOOKUP(Table9[[#This Row],[Date]],'DB Details'!$A:$L,12)</f>
        <v>60.6</v>
      </c>
      <c r="C887" s="55">
        <f>Table9[[#This Row],[PMI]]-B886</f>
        <v>-0.60000000000000142</v>
      </c>
    </row>
    <row r="888" spans="1:3" x14ac:dyDescent="0.2">
      <c r="A888" s="54">
        <v>44378</v>
      </c>
      <c r="B888" s="55">
        <f>VLOOKUP(Table9[[#This Row],[Date]],'DB Details'!$A:$L,12)</f>
        <v>59.5</v>
      </c>
      <c r="C888" s="55">
        <f>Table9[[#This Row],[PMI]]-B887</f>
        <v>-1.1000000000000014</v>
      </c>
    </row>
    <row r="889" spans="1:3" x14ac:dyDescent="0.2">
      <c r="A889" s="60">
        <v>44409</v>
      </c>
      <c r="B889" s="55">
        <f>VLOOKUP(Table9[[#This Row],[Date]],'DB Details'!$A:$L,12)</f>
        <v>59.9</v>
      </c>
      <c r="C889" s="55">
        <f>Table9[[#This Row],[PMI]]-B888</f>
        <v>0.39999999999999858</v>
      </c>
    </row>
    <row r="890" spans="1:3" x14ac:dyDescent="0.2">
      <c r="A890" s="54">
        <v>44440</v>
      </c>
      <c r="B890" s="55">
        <f>VLOOKUP(Table9[[#This Row],[Date]],'DB Details'!$A:$L,12)</f>
        <v>61.1</v>
      </c>
      <c r="C890" s="55">
        <f>Table9[[#This Row],[PMI]]-B889</f>
        <v>1.2000000000000028</v>
      </c>
    </row>
    <row r="891" spans="1:3" x14ac:dyDescent="0.2">
      <c r="A891" s="60">
        <v>44470</v>
      </c>
      <c r="B891" s="55">
        <f>VLOOKUP(Table9[[#This Row],[Date]],'DB Details'!$A:$L,12)</f>
        <v>60.8</v>
      </c>
      <c r="C891" s="55">
        <f>Table9[[#This Row],[PMI]]-B890</f>
        <v>-0.30000000000000426</v>
      </c>
    </row>
    <row r="892" spans="1:3" x14ac:dyDescent="0.2">
      <c r="A892" s="54">
        <v>44501</v>
      </c>
      <c r="B892" s="55">
        <f>VLOOKUP(Table9[[#This Row],[Date]],'DB Details'!$A:$L,12)</f>
        <v>61.1</v>
      </c>
      <c r="C892" s="55">
        <f>Table9[[#This Row],[PMI]]-B891</f>
        <v>0.30000000000000426</v>
      </c>
    </row>
    <row r="893" spans="1:3" x14ac:dyDescent="0.2">
      <c r="A893" s="60">
        <v>44531</v>
      </c>
      <c r="B893" s="55">
        <f>VLOOKUP(Table9[[#This Row],[Date]],'DB Details'!$A:$L,12)</f>
        <v>58.7</v>
      </c>
      <c r="C893" s="55">
        <f>Table9[[#This Row],[PMI]]-B892</f>
        <v>-2.3999999999999986</v>
      </c>
    </row>
  </sheetData>
  <conditionalFormatting sqref="B750:B89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
  <dimension ref="B2:D343"/>
  <sheetViews>
    <sheetView zoomScale="190" zoomScaleNormal="190" workbookViewId="0">
      <pane xSplit="1" ySplit="2" topLeftCell="B320" activePane="bottomRight" state="frozen"/>
      <selection pane="topRight" activeCell="B1" sqref="B1"/>
      <selection pane="bottomLeft" activeCell="A3" sqref="A3"/>
      <selection pane="bottomRight" activeCell="D194" sqref="D194"/>
    </sheetView>
  </sheetViews>
  <sheetFormatPr baseColWidth="10" defaultColWidth="8.83203125" defaultRowHeight="15" x14ac:dyDescent="0.2"/>
  <cols>
    <col min="1" max="1" width="3.33203125" style="106" customWidth="1"/>
    <col min="2" max="2" width="19.1640625" style="107" customWidth="1"/>
    <col min="3" max="3" width="12.83203125" style="45" customWidth="1"/>
    <col min="4" max="4" width="193.6640625" style="106" customWidth="1"/>
    <col min="5" max="257" width="9.1640625" style="106" customWidth="1"/>
    <col min="258" max="258" width="19.1640625" style="106" customWidth="1"/>
    <col min="259" max="259" width="9.1640625" style="106" customWidth="1"/>
    <col min="260" max="260" width="141.1640625" style="106" customWidth="1"/>
    <col min="261" max="513" width="9.1640625" style="106" customWidth="1"/>
    <col min="514" max="514" width="19.1640625" style="106" customWidth="1"/>
    <col min="515" max="515" width="9.1640625" style="106" customWidth="1"/>
    <col min="516" max="516" width="141.1640625" style="106" customWidth="1"/>
    <col min="517" max="769" width="9.1640625" style="106" customWidth="1"/>
    <col min="770" max="770" width="19.1640625" style="106" customWidth="1"/>
    <col min="771" max="771" width="9.1640625" style="106" customWidth="1"/>
    <col min="772" max="772" width="141.1640625" style="106" customWidth="1"/>
    <col min="773" max="1025" width="9.1640625" style="106" customWidth="1"/>
    <col min="1026" max="1026" width="19.1640625" style="106" customWidth="1"/>
    <col min="1027" max="1027" width="9.1640625" style="106" customWidth="1"/>
    <col min="1028" max="1028" width="141.1640625" style="106" customWidth="1"/>
    <col min="1029" max="1281" width="9.1640625" style="106" customWidth="1"/>
    <col min="1282" max="1282" width="19.1640625" style="106" customWidth="1"/>
    <col min="1283" max="1283" width="9.1640625" style="106" customWidth="1"/>
    <col min="1284" max="1284" width="141.1640625" style="106" customWidth="1"/>
    <col min="1285" max="1537" width="9.1640625" style="106" customWidth="1"/>
    <col min="1538" max="1538" width="19.1640625" style="106" customWidth="1"/>
    <col min="1539" max="1539" width="9.1640625" style="106" customWidth="1"/>
    <col min="1540" max="1540" width="141.1640625" style="106" customWidth="1"/>
    <col min="1541" max="1793" width="9.1640625" style="106" customWidth="1"/>
    <col min="1794" max="1794" width="19.1640625" style="106" customWidth="1"/>
    <col min="1795" max="1795" width="9.1640625" style="106" customWidth="1"/>
    <col min="1796" max="1796" width="141.1640625" style="106" customWidth="1"/>
    <col min="1797" max="2049" width="9.1640625" style="106" customWidth="1"/>
    <col min="2050" max="2050" width="19.1640625" style="106" customWidth="1"/>
    <col min="2051" max="2051" width="9.1640625" style="106" customWidth="1"/>
    <col min="2052" max="2052" width="141.1640625" style="106" customWidth="1"/>
    <col min="2053" max="2305" width="9.1640625" style="106" customWidth="1"/>
    <col min="2306" max="2306" width="19.1640625" style="106" customWidth="1"/>
    <col min="2307" max="2307" width="9.1640625" style="106" customWidth="1"/>
    <col min="2308" max="2308" width="141.1640625" style="106" customWidth="1"/>
    <col min="2309" max="2561" width="9.1640625" style="106" customWidth="1"/>
    <col min="2562" max="2562" width="19.1640625" style="106" customWidth="1"/>
    <col min="2563" max="2563" width="9.1640625" style="106" customWidth="1"/>
    <col min="2564" max="2564" width="141.1640625" style="106" customWidth="1"/>
    <col min="2565" max="2817" width="9.1640625" style="106" customWidth="1"/>
    <col min="2818" max="2818" width="19.1640625" style="106" customWidth="1"/>
    <col min="2819" max="2819" width="9.1640625" style="106" customWidth="1"/>
    <col min="2820" max="2820" width="141.1640625" style="106" customWidth="1"/>
    <col min="2821" max="3073" width="9.1640625" style="106" customWidth="1"/>
    <col min="3074" max="3074" width="19.1640625" style="106" customWidth="1"/>
    <col min="3075" max="3075" width="9.1640625" style="106" customWidth="1"/>
    <col min="3076" max="3076" width="141.1640625" style="106" customWidth="1"/>
    <col min="3077" max="3329" width="9.1640625" style="106" customWidth="1"/>
    <col min="3330" max="3330" width="19.1640625" style="106" customWidth="1"/>
    <col min="3331" max="3331" width="9.1640625" style="106" customWidth="1"/>
    <col min="3332" max="3332" width="141.1640625" style="106" customWidth="1"/>
    <col min="3333" max="3585" width="9.1640625" style="106" customWidth="1"/>
    <col min="3586" max="3586" width="19.1640625" style="106" customWidth="1"/>
    <col min="3587" max="3587" width="9.1640625" style="106" customWidth="1"/>
    <col min="3588" max="3588" width="141.1640625" style="106" customWidth="1"/>
    <col min="3589" max="3841" width="9.1640625" style="106" customWidth="1"/>
    <col min="3842" max="3842" width="19.1640625" style="106" customWidth="1"/>
    <col min="3843" max="3843" width="9.1640625" style="106" customWidth="1"/>
    <col min="3844" max="3844" width="141.1640625" style="106" customWidth="1"/>
    <col min="3845" max="4097" width="9.1640625" style="106" customWidth="1"/>
    <col min="4098" max="4098" width="19.1640625" style="106" customWidth="1"/>
    <col min="4099" max="4099" width="9.1640625" style="106" customWidth="1"/>
    <col min="4100" max="4100" width="141.1640625" style="106" customWidth="1"/>
    <col min="4101" max="4353" width="9.1640625" style="106" customWidth="1"/>
    <col min="4354" max="4354" width="19.1640625" style="106" customWidth="1"/>
    <col min="4355" max="4355" width="9.1640625" style="106" customWidth="1"/>
    <col min="4356" max="4356" width="141.1640625" style="106" customWidth="1"/>
    <col min="4357" max="4609" width="9.1640625" style="106" customWidth="1"/>
    <col min="4610" max="4610" width="19.1640625" style="106" customWidth="1"/>
    <col min="4611" max="4611" width="9.1640625" style="106" customWidth="1"/>
    <col min="4612" max="4612" width="141.1640625" style="106" customWidth="1"/>
    <col min="4613" max="4865" width="9.1640625" style="106" customWidth="1"/>
    <col min="4866" max="4866" width="19.1640625" style="106" customWidth="1"/>
    <col min="4867" max="4867" width="9.1640625" style="106" customWidth="1"/>
    <col min="4868" max="4868" width="141.1640625" style="106" customWidth="1"/>
    <col min="4869" max="5121" width="9.1640625" style="106" customWidth="1"/>
    <col min="5122" max="5122" width="19.1640625" style="106" customWidth="1"/>
    <col min="5123" max="5123" width="9.1640625" style="106" customWidth="1"/>
    <col min="5124" max="5124" width="141.1640625" style="106" customWidth="1"/>
    <col min="5125" max="5377" width="9.1640625" style="106" customWidth="1"/>
    <col min="5378" max="5378" width="19.1640625" style="106" customWidth="1"/>
    <col min="5379" max="5379" width="9.1640625" style="106" customWidth="1"/>
    <col min="5380" max="5380" width="141.1640625" style="106" customWidth="1"/>
    <col min="5381" max="5633" width="9.1640625" style="106" customWidth="1"/>
    <col min="5634" max="5634" width="19.1640625" style="106" customWidth="1"/>
    <col min="5635" max="5635" width="9.1640625" style="106" customWidth="1"/>
    <col min="5636" max="5636" width="141.1640625" style="106" customWidth="1"/>
    <col min="5637" max="5889" width="9.1640625" style="106" customWidth="1"/>
    <col min="5890" max="5890" width="19.1640625" style="106" customWidth="1"/>
    <col min="5891" max="5891" width="9.1640625" style="106" customWidth="1"/>
    <col min="5892" max="5892" width="141.1640625" style="106" customWidth="1"/>
    <col min="5893" max="6145" width="9.1640625" style="106" customWidth="1"/>
    <col min="6146" max="6146" width="19.1640625" style="106" customWidth="1"/>
    <col min="6147" max="6147" width="9.1640625" style="106" customWidth="1"/>
    <col min="6148" max="6148" width="141.1640625" style="106" customWidth="1"/>
    <col min="6149" max="6401" width="9.1640625" style="106" customWidth="1"/>
    <col min="6402" max="6402" width="19.1640625" style="106" customWidth="1"/>
    <col min="6403" max="6403" width="9.1640625" style="106" customWidth="1"/>
    <col min="6404" max="6404" width="141.1640625" style="106" customWidth="1"/>
    <col min="6405" max="6657" width="9.1640625" style="106" customWidth="1"/>
    <col min="6658" max="6658" width="19.1640625" style="106" customWidth="1"/>
    <col min="6659" max="6659" width="9.1640625" style="106" customWidth="1"/>
    <col min="6660" max="6660" width="141.1640625" style="106" customWidth="1"/>
    <col min="6661" max="6913" width="9.1640625" style="106" customWidth="1"/>
    <col min="6914" max="6914" width="19.1640625" style="106" customWidth="1"/>
    <col min="6915" max="6915" width="9.1640625" style="106" customWidth="1"/>
    <col min="6916" max="6916" width="141.1640625" style="106" customWidth="1"/>
    <col min="6917" max="7169" width="9.1640625" style="106" customWidth="1"/>
    <col min="7170" max="7170" width="19.1640625" style="106" customWidth="1"/>
    <col min="7171" max="7171" width="9.1640625" style="106" customWidth="1"/>
    <col min="7172" max="7172" width="141.1640625" style="106" customWidth="1"/>
    <col min="7173" max="7425" width="9.1640625" style="106" customWidth="1"/>
    <col min="7426" max="7426" width="19.1640625" style="106" customWidth="1"/>
    <col min="7427" max="7427" width="9.1640625" style="106" customWidth="1"/>
    <col min="7428" max="7428" width="141.1640625" style="106" customWidth="1"/>
    <col min="7429" max="7681" width="9.1640625" style="106" customWidth="1"/>
    <col min="7682" max="7682" width="19.1640625" style="106" customWidth="1"/>
    <col min="7683" max="7683" width="9.1640625" style="106" customWidth="1"/>
    <col min="7684" max="7684" width="141.1640625" style="106" customWidth="1"/>
    <col min="7685" max="7937" width="9.1640625" style="106" customWidth="1"/>
    <col min="7938" max="7938" width="19.1640625" style="106" customWidth="1"/>
    <col min="7939" max="7939" width="9.1640625" style="106" customWidth="1"/>
    <col min="7940" max="7940" width="141.1640625" style="106" customWidth="1"/>
    <col min="7941" max="8193" width="9.1640625" style="106" customWidth="1"/>
    <col min="8194" max="8194" width="19.1640625" style="106" customWidth="1"/>
    <col min="8195" max="8195" width="9.1640625" style="106" customWidth="1"/>
    <col min="8196" max="8196" width="141.1640625" style="106" customWidth="1"/>
    <col min="8197" max="8449" width="9.1640625" style="106" customWidth="1"/>
    <col min="8450" max="8450" width="19.1640625" style="106" customWidth="1"/>
    <col min="8451" max="8451" width="9.1640625" style="106" customWidth="1"/>
    <col min="8452" max="8452" width="141.1640625" style="106" customWidth="1"/>
    <col min="8453" max="8705" width="9.1640625" style="106" customWidth="1"/>
    <col min="8706" max="8706" width="19.1640625" style="106" customWidth="1"/>
    <col min="8707" max="8707" width="9.1640625" style="106" customWidth="1"/>
    <col min="8708" max="8708" width="141.1640625" style="106" customWidth="1"/>
    <col min="8709" max="8961" width="9.1640625" style="106" customWidth="1"/>
    <col min="8962" max="8962" width="19.1640625" style="106" customWidth="1"/>
    <col min="8963" max="8963" width="9.1640625" style="106" customWidth="1"/>
    <col min="8964" max="8964" width="141.1640625" style="106" customWidth="1"/>
    <col min="8965" max="9217" width="9.1640625" style="106" customWidth="1"/>
    <col min="9218" max="9218" width="19.1640625" style="106" customWidth="1"/>
    <col min="9219" max="9219" width="9.1640625" style="106" customWidth="1"/>
    <col min="9220" max="9220" width="141.1640625" style="106" customWidth="1"/>
    <col min="9221" max="9473" width="9.1640625" style="106" customWidth="1"/>
    <col min="9474" max="9474" width="19.1640625" style="106" customWidth="1"/>
    <col min="9475" max="9475" width="9.1640625" style="106" customWidth="1"/>
    <col min="9476" max="9476" width="141.1640625" style="106" customWidth="1"/>
    <col min="9477" max="9729" width="9.1640625" style="106" customWidth="1"/>
    <col min="9730" max="9730" width="19.1640625" style="106" customWidth="1"/>
    <col min="9731" max="9731" width="9.1640625" style="106" customWidth="1"/>
    <col min="9732" max="9732" width="141.1640625" style="106" customWidth="1"/>
    <col min="9733" max="9985" width="9.1640625" style="106" customWidth="1"/>
    <col min="9986" max="9986" width="19.1640625" style="106" customWidth="1"/>
    <col min="9987" max="9987" width="9.1640625" style="106" customWidth="1"/>
    <col min="9988" max="9988" width="141.1640625" style="106" customWidth="1"/>
    <col min="9989" max="10241" width="9.1640625" style="106" customWidth="1"/>
    <col min="10242" max="10242" width="19.1640625" style="106" customWidth="1"/>
    <col min="10243" max="10243" width="9.1640625" style="106" customWidth="1"/>
    <col min="10244" max="10244" width="141.1640625" style="106" customWidth="1"/>
    <col min="10245" max="10497" width="9.1640625" style="106" customWidth="1"/>
    <col min="10498" max="10498" width="19.1640625" style="106" customWidth="1"/>
    <col min="10499" max="10499" width="9.1640625" style="106" customWidth="1"/>
    <col min="10500" max="10500" width="141.1640625" style="106" customWidth="1"/>
    <col min="10501" max="10753" width="9.1640625" style="106" customWidth="1"/>
    <col min="10754" max="10754" width="19.1640625" style="106" customWidth="1"/>
    <col min="10755" max="10755" width="9.1640625" style="106" customWidth="1"/>
    <col min="10756" max="10756" width="141.1640625" style="106" customWidth="1"/>
    <col min="10757" max="11009" width="9.1640625" style="106" customWidth="1"/>
    <col min="11010" max="11010" width="19.1640625" style="106" customWidth="1"/>
    <col min="11011" max="11011" width="9.1640625" style="106" customWidth="1"/>
    <col min="11012" max="11012" width="141.1640625" style="106" customWidth="1"/>
    <col min="11013" max="11265" width="9.1640625" style="106" customWidth="1"/>
    <col min="11266" max="11266" width="19.1640625" style="106" customWidth="1"/>
    <col min="11267" max="11267" width="9.1640625" style="106" customWidth="1"/>
    <col min="11268" max="11268" width="141.1640625" style="106" customWidth="1"/>
    <col min="11269" max="11521" width="9.1640625" style="106" customWidth="1"/>
    <col min="11522" max="11522" width="19.1640625" style="106" customWidth="1"/>
    <col min="11523" max="11523" width="9.1640625" style="106" customWidth="1"/>
    <col min="11524" max="11524" width="141.1640625" style="106" customWidth="1"/>
    <col min="11525" max="11777" width="9.1640625" style="106" customWidth="1"/>
    <col min="11778" max="11778" width="19.1640625" style="106" customWidth="1"/>
    <col min="11779" max="11779" width="9.1640625" style="106" customWidth="1"/>
    <col min="11780" max="11780" width="141.1640625" style="106" customWidth="1"/>
    <col min="11781" max="12033" width="9.1640625" style="106" customWidth="1"/>
    <col min="12034" max="12034" width="19.1640625" style="106" customWidth="1"/>
    <col min="12035" max="12035" width="9.1640625" style="106" customWidth="1"/>
    <col min="12036" max="12036" width="141.1640625" style="106" customWidth="1"/>
    <col min="12037" max="12289" width="9.1640625" style="106" customWidth="1"/>
    <col min="12290" max="12290" width="19.1640625" style="106" customWidth="1"/>
    <col min="12291" max="12291" width="9.1640625" style="106" customWidth="1"/>
    <col min="12292" max="12292" width="141.1640625" style="106" customWidth="1"/>
    <col min="12293" max="12545" width="9.1640625" style="106" customWidth="1"/>
    <col min="12546" max="12546" width="19.1640625" style="106" customWidth="1"/>
    <col min="12547" max="12547" width="9.1640625" style="106" customWidth="1"/>
    <col min="12548" max="12548" width="141.1640625" style="106" customWidth="1"/>
    <col min="12549" max="12801" width="9.1640625" style="106" customWidth="1"/>
    <col min="12802" max="12802" width="19.1640625" style="106" customWidth="1"/>
    <col min="12803" max="12803" width="9.1640625" style="106" customWidth="1"/>
    <col min="12804" max="12804" width="141.1640625" style="106" customWidth="1"/>
    <col min="12805" max="13057" width="9.1640625" style="106" customWidth="1"/>
    <col min="13058" max="13058" width="19.1640625" style="106" customWidth="1"/>
    <col min="13059" max="13059" width="9.1640625" style="106" customWidth="1"/>
    <col min="13060" max="13060" width="141.1640625" style="106" customWidth="1"/>
    <col min="13061" max="13313" width="9.1640625" style="106" customWidth="1"/>
    <col min="13314" max="13314" width="19.1640625" style="106" customWidth="1"/>
    <col min="13315" max="13315" width="9.1640625" style="106" customWidth="1"/>
    <col min="13316" max="13316" width="141.1640625" style="106" customWidth="1"/>
    <col min="13317" max="13569" width="9.1640625" style="106" customWidth="1"/>
    <col min="13570" max="13570" width="19.1640625" style="106" customWidth="1"/>
    <col min="13571" max="13571" width="9.1640625" style="106" customWidth="1"/>
    <col min="13572" max="13572" width="141.1640625" style="106" customWidth="1"/>
    <col min="13573" max="13825" width="9.1640625" style="106" customWidth="1"/>
    <col min="13826" max="13826" width="19.1640625" style="106" customWidth="1"/>
    <col min="13827" max="13827" width="9.1640625" style="106" customWidth="1"/>
    <col min="13828" max="13828" width="141.1640625" style="106" customWidth="1"/>
    <col min="13829" max="14081" width="9.1640625" style="106" customWidth="1"/>
    <col min="14082" max="14082" width="19.1640625" style="106" customWidth="1"/>
    <col min="14083" max="14083" width="9.1640625" style="106" customWidth="1"/>
    <col min="14084" max="14084" width="141.1640625" style="106" customWidth="1"/>
    <col min="14085" max="14337" width="9.1640625" style="106" customWidth="1"/>
    <col min="14338" max="14338" width="19.1640625" style="106" customWidth="1"/>
    <col min="14339" max="14339" width="9.1640625" style="106" customWidth="1"/>
    <col min="14340" max="14340" width="141.1640625" style="106" customWidth="1"/>
    <col min="14341" max="14593" width="9.1640625" style="106" customWidth="1"/>
    <col min="14594" max="14594" width="19.1640625" style="106" customWidth="1"/>
    <col min="14595" max="14595" width="9.1640625" style="106" customWidth="1"/>
    <col min="14596" max="14596" width="141.1640625" style="106" customWidth="1"/>
    <col min="14597" max="14849" width="9.1640625" style="106" customWidth="1"/>
    <col min="14850" max="14850" width="19.1640625" style="106" customWidth="1"/>
    <col min="14851" max="14851" width="9.1640625" style="106" customWidth="1"/>
    <col min="14852" max="14852" width="141.1640625" style="106" customWidth="1"/>
    <col min="14853" max="15105" width="9.1640625" style="106" customWidth="1"/>
    <col min="15106" max="15106" width="19.1640625" style="106" customWidth="1"/>
    <col min="15107" max="15107" width="9.1640625" style="106" customWidth="1"/>
    <col min="15108" max="15108" width="141.1640625" style="106" customWidth="1"/>
    <col min="15109" max="15361" width="9.1640625" style="106" customWidth="1"/>
    <col min="15362" max="15362" width="19.1640625" style="106" customWidth="1"/>
    <col min="15363" max="15363" width="9.1640625" style="106" customWidth="1"/>
    <col min="15364" max="15364" width="141.1640625" style="106" customWidth="1"/>
    <col min="15365" max="15617" width="9.1640625" style="106" customWidth="1"/>
    <col min="15618" max="15618" width="19.1640625" style="106" customWidth="1"/>
    <col min="15619" max="15619" width="9.1640625" style="106" customWidth="1"/>
    <col min="15620" max="15620" width="141.1640625" style="106" customWidth="1"/>
    <col min="15621" max="15873" width="9.1640625" style="106" customWidth="1"/>
    <col min="15874" max="15874" width="19.1640625" style="106" customWidth="1"/>
    <col min="15875" max="15875" width="9.1640625" style="106" customWidth="1"/>
    <col min="15876" max="15876" width="141.1640625" style="106" customWidth="1"/>
    <col min="15877" max="16129" width="9.1640625" style="106" customWidth="1"/>
    <col min="16130" max="16130" width="19.1640625" style="106" customWidth="1"/>
    <col min="16131" max="16131" width="9.1640625" style="106" customWidth="1"/>
    <col min="16132" max="16132" width="141.1640625" style="106" customWidth="1"/>
    <col min="16133" max="16384" width="9.1640625" style="106" customWidth="1"/>
  </cols>
  <sheetData>
    <row r="2" spans="2:4" ht="16" customHeight="1" thickBot="1" x14ac:dyDescent="0.25">
      <c r="B2" s="35" t="s">
        <v>36</v>
      </c>
      <c r="C2" s="36" t="s">
        <v>84</v>
      </c>
      <c r="D2" s="34" t="s">
        <v>35</v>
      </c>
    </row>
    <row r="3" spans="2:4" ht="30" customHeight="1" x14ac:dyDescent="0.2">
      <c r="B3" s="38" t="s">
        <v>12</v>
      </c>
      <c r="C3" s="47">
        <v>43922</v>
      </c>
      <c r="D3" s="39" t="s">
        <v>85</v>
      </c>
    </row>
    <row r="4" spans="2:4" ht="16" customHeight="1" thickBot="1" x14ac:dyDescent="0.25">
      <c r="B4" s="43"/>
      <c r="C4" s="49">
        <v>43525</v>
      </c>
      <c r="D4" s="41" t="s">
        <v>86</v>
      </c>
    </row>
    <row r="5" spans="2:4" x14ac:dyDescent="0.2">
      <c r="B5" s="38" t="s">
        <v>15</v>
      </c>
      <c r="C5" s="47">
        <v>44440</v>
      </c>
      <c r="D5" s="39" t="s">
        <v>87</v>
      </c>
    </row>
    <row r="6" spans="2:4" x14ac:dyDescent="0.2">
      <c r="B6" s="42"/>
      <c r="C6" s="48">
        <v>44409</v>
      </c>
      <c r="D6" s="40" t="s">
        <v>88</v>
      </c>
    </row>
    <row r="7" spans="2:4" x14ac:dyDescent="0.2">
      <c r="B7" s="42"/>
      <c r="C7" s="48">
        <v>44348</v>
      </c>
      <c r="D7" s="40" t="s">
        <v>89</v>
      </c>
    </row>
    <row r="8" spans="2:4" x14ac:dyDescent="0.2">
      <c r="B8" s="42"/>
      <c r="C8" s="48">
        <v>44348</v>
      </c>
      <c r="D8" s="40" t="s">
        <v>90</v>
      </c>
    </row>
    <row r="9" spans="2:4" x14ac:dyDescent="0.2">
      <c r="B9" s="42"/>
      <c r="C9" s="48">
        <v>44317</v>
      </c>
      <c r="D9" s="40" t="s">
        <v>91</v>
      </c>
    </row>
    <row r="10" spans="2:4" x14ac:dyDescent="0.2">
      <c r="B10" s="42"/>
      <c r="C10" s="48">
        <v>44287</v>
      </c>
      <c r="D10" s="40" t="s">
        <v>92</v>
      </c>
    </row>
    <row r="11" spans="2:4" x14ac:dyDescent="0.2">
      <c r="B11" s="42"/>
      <c r="C11" s="48">
        <v>44256</v>
      </c>
      <c r="D11" s="40" t="s">
        <v>93</v>
      </c>
    </row>
    <row r="12" spans="2:4" x14ac:dyDescent="0.2">
      <c r="B12" s="42"/>
      <c r="C12" s="48">
        <v>44228</v>
      </c>
      <c r="D12" s="40" t="s">
        <v>94</v>
      </c>
    </row>
    <row r="13" spans="2:4" x14ac:dyDescent="0.2">
      <c r="B13" s="42"/>
      <c r="C13" s="48">
        <v>44197</v>
      </c>
      <c r="D13" s="40" t="s">
        <v>95</v>
      </c>
    </row>
    <row r="14" spans="2:4" x14ac:dyDescent="0.2">
      <c r="B14" s="42"/>
      <c r="C14" s="48">
        <v>44166</v>
      </c>
      <c r="D14" s="40" t="s">
        <v>96</v>
      </c>
    </row>
    <row r="15" spans="2:4" x14ac:dyDescent="0.2">
      <c r="B15" s="42"/>
      <c r="C15" s="48">
        <v>44136</v>
      </c>
      <c r="D15" s="40" t="s">
        <v>97</v>
      </c>
    </row>
    <row r="16" spans="2:4" x14ac:dyDescent="0.2">
      <c r="B16" s="42"/>
      <c r="C16" s="48">
        <v>44105</v>
      </c>
      <c r="D16" s="40" t="s">
        <v>98</v>
      </c>
    </row>
    <row r="17" spans="2:4" x14ac:dyDescent="0.2">
      <c r="B17" s="42"/>
      <c r="C17" s="48">
        <v>44075</v>
      </c>
      <c r="D17" s="40" t="s">
        <v>99</v>
      </c>
    </row>
    <row r="18" spans="2:4" x14ac:dyDescent="0.2">
      <c r="B18" s="42"/>
      <c r="C18" s="48">
        <v>44044</v>
      </c>
      <c r="D18" s="40" t="s">
        <v>100</v>
      </c>
    </row>
    <row r="19" spans="2:4" x14ac:dyDescent="0.2">
      <c r="B19" s="42"/>
      <c r="C19" s="48">
        <v>44013</v>
      </c>
      <c r="D19" s="40" t="s">
        <v>101</v>
      </c>
    </row>
    <row r="20" spans="2:4" x14ac:dyDescent="0.2">
      <c r="B20" s="42"/>
      <c r="C20" s="48">
        <v>43983</v>
      </c>
      <c r="D20" s="40" t="s">
        <v>102</v>
      </c>
    </row>
    <row r="21" spans="2:4" x14ac:dyDescent="0.2">
      <c r="B21" s="42"/>
      <c r="C21" s="48">
        <v>43952</v>
      </c>
      <c r="D21" s="40" t="s">
        <v>103</v>
      </c>
    </row>
    <row r="22" spans="2:4" x14ac:dyDescent="0.2">
      <c r="B22" s="42"/>
      <c r="C22" s="48">
        <v>43922</v>
      </c>
      <c r="D22" s="40" t="s">
        <v>104</v>
      </c>
    </row>
    <row r="23" spans="2:4" x14ac:dyDescent="0.2">
      <c r="B23" s="42"/>
      <c r="C23" s="48">
        <v>43891</v>
      </c>
      <c r="D23" s="40" t="s">
        <v>105</v>
      </c>
    </row>
    <row r="24" spans="2:4" x14ac:dyDescent="0.2">
      <c r="B24" s="42"/>
      <c r="C24" s="48">
        <v>43862</v>
      </c>
      <c r="D24" s="40" t="s">
        <v>106</v>
      </c>
    </row>
    <row r="25" spans="2:4" x14ac:dyDescent="0.2">
      <c r="B25" s="42"/>
      <c r="C25" s="48">
        <v>43831</v>
      </c>
      <c r="D25" s="40" t="s">
        <v>107</v>
      </c>
    </row>
    <row r="26" spans="2:4" x14ac:dyDescent="0.2">
      <c r="B26" s="42"/>
      <c r="C26" s="48">
        <v>43800</v>
      </c>
      <c r="D26" s="40" t="s">
        <v>108</v>
      </c>
    </row>
    <row r="27" spans="2:4" x14ac:dyDescent="0.2">
      <c r="B27" s="42"/>
      <c r="C27" s="48">
        <v>43770</v>
      </c>
      <c r="D27" s="40" t="s">
        <v>109</v>
      </c>
    </row>
    <row r="28" spans="2:4" x14ac:dyDescent="0.2">
      <c r="B28" s="42"/>
      <c r="C28" s="48">
        <v>43739</v>
      </c>
      <c r="D28" s="40" t="s">
        <v>110</v>
      </c>
    </row>
    <row r="29" spans="2:4" x14ac:dyDescent="0.2">
      <c r="B29" s="42"/>
      <c r="C29" s="48">
        <v>43709</v>
      </c>
      <c r="D29" s="40" t="s">
        <v>111</v>
      </c>
    </row>
    <row r="30" spans="2:4" x14ac:dyDescent="0.2">
      <c r="B30" s="42"/>
      <c r="C30" s="48">
        <v>43678</v>
      </c>
      <c r="D30" s="40" t="s">
        <v>112</v>
      </c>
    </row>
    <row r="31" spans="2:4" x14ac:dyDescent="0.2">
      <c r="B31" s="42"/>
      <c r="C31" s="48">
        <v>43647</v>
      </c>
      <c r="D31" s="40" t="s">
        <v>113</v>
      </c>
    </row>
    <row r="32" spans="2:4" x14ac:dyDescent="0.2">
      <c r="B32" s="42"/>
      <c r="C32" s="48">
        <v>43617</v>
      </c>
      <c r="D32" s="40" t="s">
        <v>114</v>
      </c>
    </row>
    <row r="33" spans="2:4" x14ac:dyDescent="0.2">
      <c r="B33" s="42"/>
      <c r="C33" s="48">
        <v>43586</v>
      </c>
      <c r="D33" s="40" t="s">
        <v>115</v>
      </c>
    </row>
    <row r="34" spans="2:4" x14ac:dyDescent="0.2">
      <c r="B34" s="42"/>
      <c r="C34" s="48">
        <v>43556</v>
      </c>
      <c r="D34" s="40" t="s">
        <v>116</v>
      </c>
    </row>
    <row r="35" spans="2:4" x14ac:dyDescent="0.2">
      <c r="B35" s="42"/>
      <c r="C35" s="48">
        <v>43525</v>
      </c>
      <c r="D35" s="40" t="s">
        <v>117</v>
      </c>
    </row>
    <row r="36" spans="2:4" x14ac:dyDescent="0.2">
      <c r="B36" s="42"/>
      <c r="C36" s="48">
        <v>43497</v>
      </c>
      <c r="D36" s="40" t="s">
        <v>118</v>
      </c>
    </row>
    <row r="37" spans="2:4" ht="16" customHeight="1" thickBot="1" x14ac:dyDescent="0.25">
      <c r="B37" s="43"/>
      <c r="C37" s="49">
        <v>43466</v>
      </c>
      <c r="D37" s="41" t="s">
        <v>119</v>
      </c>
    </row>
    <row r="38" spans="2:4" ht="30" customHeight="1" x14ac:dyDescent="0.2">
      <c r="B38" s="38" t="s">
        <v>9</v>
      </c>
      <c r="C38" s="47">
        <v>44440</v>
      </c>
      <c r="D38" s="39" t="s">
        <v>120</v>
      </c>
    </row>
    <row r="39" spans="2:4" x14ac:dyDescent="0.2">
      <c r="B39" s="42"/>
      <c r="C39" s="48">
        <v>44409</v>
      </c>
      <c r="D39" s="40" t="s">
        <v>121</v>
      </c>
    </row>
    <row r="40" spans="2:4" x14ac:dyDescent="0.2">
      <c r="B40" s="42"/>
      <c r="C40" s="48">
        <v>44409</v>
      </c>
      <c r="D40" s="40" t="s">
        <v>122</v>
      </c>
    </row>
    <row r="41" spans="2:4" x14ac:dyDescent="0.2">
      <c r="B41" s="42"/>
      <c r="C41" s="48">
        <v>44378</v>
      </c>
      <c r="D41" s="40" t="s">
        <v>123</v>
      </c>
    </row>
    <row r="42" spans="2:4" x14ac:dyDescent="0.2">
      <c r="B42" s="42"/>
      <c r="C42" s="48">
        <v>44348</v>
      </c>
      <c r="D42" s="40" t="s">
        <v>124</v>
      </c>
    </row>
    <row r="43" spans="2:4" x14ac:dyDescent="0.2">
      <c r="B43" s="42"/>
      <c r="C43" s="48">
        <v>44317</v>
      </c>
      <c r="D43" s="40" t="s">
        <v>125</v>
      </c>
    </row>
    <row r="44" spans="2:4" x14ac:dyDescent="0.2">
      <c r="B44" s="42"/>
      <c r="C44" s="48">
        <v>44287</v>
      </c>
      <c r="D44" s="40" t="s">
        <v>126</v>
      </c>
    </row>
    <row r="45" spans="2:4" x14ac:dyDescent="0.2">
      <c r="B45" s="42"/>
      <c r="C45" s="48">
        <v>44256</v>
      </c>
      <c r="D45" s="40" t="s">
        <v>127</v>
      </c>
    </row>
    <row r="46" spans="2:4" x14ac:dyDescent="0.2">
      <c r="B46" s="42"/>
      <c r="C46" s="48">
        <v>44228</v>
      </c>
      <c r="D46" s="40" t="s">
        <v>128</v>
      </c>
    </row>
    <row r="47" spans="2:4" x14ac:dyDescent="0.2">
      <c r="B47" s="42"/>
      <c r="C47" s="48">
        <v>44197</v>
      </c>
      <c r="D47" s="40" t="s">
        <v>129</v>
      </c>
    </row>
    <row r="48" spans="2:4" x14ac:dyDescent="0.2">
      <c r="B48" s="42"/>
      <c r="C48" s="48">
        <v>44166</v>
      </c>
      <c r="D48" s="40" t="s">
        <v>130</v>
      </c>
    </row>
    <row r="49" spans="2:4" x14ac:dyDescent="0.2">
      <c r="B49" s="42"/>
      <c r="C49" s="48">
        <v>44136</v>
      </c>
      <c r="D49" s="40" t="s">
        <v>131</v>
      </c>
    </row>
    <row r="50" spans="2:4" x14ac:dyDescent="0.2">
      <c r="B50" s="42"/>
      <c r="C50" s="48">
        <v>44105</v>
      </c>
      <c r="D50" s="40" t="s">
        <v>132</v>
      </c>
    </row>
    <row r="51" spans="2:4" x14ac:dyDescent="0.2">
      <c r="B51" s="42"/>
      <c r="C51" s="48">
        <v>44075</v>
      </c>
      <c r="D51" s="40" t="s">
        <v>133</v>
      </c>
    </row>
    <row r="52" spans="2:4" x14ac:dyDescent="0.2">
      <c r="B52" s="42"/>
      <c r="C52" s="48">
        <v>44044</v>
      </c>
      <c r="D52" s="40" t="s">
        <v>134</v>
      </c>
    </row>
    <row r="53" spans="2:4" x14ac:dyDescent="0.2">
      <c r="B53" s="42"/>
      <c r="C53" s="48">
        <v>44013</v>
      </c>
      <c r="D53" s="40" t="s">
        <v>135</v>
      </c>
    </row>
    <row r="54" spans="2:4" x14ac:dyDescent="0.2">
      <c r="B54" s="42"/>
      <c r="C54" s="48">
        <v>43952</v>
      </c>
      <c r="D54" s="40" t="s">
        <v>136</v>
      </c>
    </row>
    <row r="55" spans="2:4" x14ac:dyDescent="0.2">
      <c r="B55" s="42"/>
      <c r="C55" s="48">
        <v>43922</v>
      </c>
      <c r="D55" s="40" t="s">
        <v>137</v>
      </c>
    </row>
    <row r="56" spans="2:4" x14ac:dyDescent="0.2">
      <c r="B56" s="42"/>
      <c r="C56" s="48">
        <v>43891</v>
      </c>
      <c r="D56" s="40" t="s">
        <v>138</v>
      </c>
    </row>
    <row r="57" spans="2:4" x14ac:dyDescent="0.2">
      <c r="B57" s="42"/>
      <c r="C57" s="48">
        <v>43862</v>
      </c>
      <c r="D57" s="40" t="s">
        <v>139</v>
      </c>
    </row>
    <row r="58" spans="2:4" x14ac:dyDescent="0.2">
      <c r="B58" s="42"/>
      <c r="C58" s="48">
        <v>43831</v>
      </c>
      <c r="D58" s="40" t="s">
        <v>140</v>
      </c>
    </row>
    <row r="59" spans="2:4" x14ac:dyDescent="0.2">
      <c r="B59" s="42"/>
      <c r="C59" s="48">
        <v>43800</v>
      </c>
      <c r="D59" s="40" t="s">
        <v>141</v>
      </c>
    </row>
    <row r="60" spans="2:4" x14ac:dyDescent="0.2">
      <c r="B60" s="42"/>
      <c r="C60" s="48">
        <v>43770</v>
      </c>
      <c r="D60" s="40" t="s">
        <v>142</v>
      </c>
    </row>
    <row r="61" spans="2:4" x14ac:dyDescent="0.2">
      <c r="B61" s="42"/>
      <c r="C61" s="48">
        <v>43739</v>
      </c>
      <c r="D61" s="40" t="s">
        <v>143</v>
      </c>
    </row>
    <row r="62" spans="2:4" x14ac:dyDescent="0.2">
      <c r="B62" s="42"/>
      <c r="C62" s="48">
        <v>43709</v>
      </c>
      <c r="D62" s="40" t="s">
        <v>144</v>
      </c>
    </row>
    <row r="63" spans="2:4" x14ac:dyDescent="0.2">
      <c r="B63" s="42"/>
      <c r="C63" s="48">
        <v>43678</v>
      </c>
      <c r="D63" s="40" t="s">
        <v>145</v>
      </c>
    </row>
    <row r="64" spans="2:4" x14ac:dyDescent="0.2">
      <c r="B64" s="42"/>
      <c r="C64" s="48">
        <v>43617</v>
      </c>
      <c r="D64" s="40" t="s">
        <v>146</v>
      </c>
    </row>
    <row r="65" spans="2:4" x14ac:dyDescent="0.2">
      <c r="B65" s="42"/>
      <c r="C65" s="48">
        <v>43617</v>
      </c>
      <c r="D65" s="40" t="s">
        <v>147</v>
      </c>
    </row>
    <row r="66" spans="2:4" x14ac:dyDescent="0.2">
      <c r="B66" s="42"/>
      <c r="C66" s="48">
        <v>43586</v>
      </c>
      <c r="D66" s="40" t="s">
        <v>148</v>
      </c>
    </row>
    <row r="67" spans="2:4" x14ac:dyDescent="0.2">
      <c r="B67" s="42"/>
      <c r="C67" s="48">
        <v>43556</v>
      </c>
      <c r="D67" s="40" t="s">
        <v>149</v>
      </c>
    </row>
    <row r="68" spans="2:4" x14ac:dyDescent="0.2">
      <c r="B68" s="42"/>
      <c r="C68" s="48">
        <v>43525</v>
      </c>
      <c r="D68" s="40" t="s">
        <v>150</v>
      </c>
    </row>
    <row r="69" spans="2:4" x14ac:dyDescent="0.2">
      <c r="B69" s="42"/>
      <c r="C69" s="48">
        <v>43497</v>
      </c>
      <c r="D69" s="40" t="s">
        <v>151</v>
      </c>
    </row>
    <row r="70" spans="2:4" ht="16" customHeight="1" thickBot="1" x14ac:dyDescent="0.25">
      <c r="B70" s="43"/>
      <c r="C70" s="49">
        <v>43466</v>
      </c>
      <c r="D70" s="41" t="s">
        <v>152</v>
      </c>
    </row>
    <row r="71" spans="2:4" ht="30" customHeight="1" x14ac:dyDescent="0.2">
      <c r="B71" s="38" t="s">
        <v>14</v>
      </c>
      <c r="C71" s="47">
        <v>44440</v>
      </c>
      <c r="D71" s="39" t="s">
        <v>153</v>
      </c>
    </row>
    <row r="72" spans="2:4" x14ac:dyDescent="0.2">
      <c r="B72" s="42"/>
      <c r="C72" s="48">
        <v>44409</v>
      </c>
      <c r="D72" s="40" t="s">
        <v>154</v>
      </c>
    </row>
    <row r="73" spans="2:4" x14ac:dyDescent="0.2">
      <c r="B73" s="42"/>
      <c r="C73" s="48">
        <v>44348</v>
      </c>
      <c r="D73" s="40" t="s">
        <v>155</v>
      </c>
    </row>
    <row r="74" spans="2:4" x14ac:dyDescent="0.2">
      <c r="B74" s="42"/>
      <c r="C74" s="48">
        <v>44317</v>
      </c>
      <c r="D74" s="40" t="s">
        <v>156</v>
      </c>
    </row>
    <row r="75" spans="2:4" x14ac:dyDescent="0.2">
      <c r="B75" s="42"/>
      <c r="C75" s="48">
        <v>44287</v>
      </c>
      <c r="D75" s="40" t="s">
        <v>157</v>
      </c>
    </row>
    <row r="76" spans="2:4" x14ac:dyDescent="0.2">
      <c r="B76" s="42"/>
      <c r="C76" s="48">
        <v>44256</v>
      </c>
      <c r="D76" s="40" t="s">
        <v>158</v>
      </c>
    </row>
    <row r="77" spans="2:4" x14ac:dyDescent="0.2">
      <c r="B77" s="42"/>
      <c r="C77" s="48">
        <v>44228</v>
      </c>
      <c r="D77" s="40" t="s">
        <v>159</v>
      </c>
    </row>
    <row r="78" spans="2:4" x14ac:dyDescent="0.2">
      <c r="B78" s="42"/>
      <c r="C78" s="48">
        <v>44197</v>
      </c>
      <c r="D78" s="40" t="s">
        <v>160</v>
      </c>
    </row>
    <row r="79" spans="2:4" x14ac:dyDescent="0.2">
      <c r="B79" s="42"/>
      <c r="C79" s="48">
        <v>44166</v>
      </c>
      <c r="D79" s="40" t="s">
        <v>161</v>
      </c>
    </row>
    <row r="80" spans="2:4" x14ac:dyDescent="0.2">
      <c r="B80" s="42"/>
      <c r="C80" s="48">
        <v>44075</v>
      </c>
      <c r="D80" s="40" t="s">
        <v>162</v>
      </c>
    </row>
    <row r="81" spans="2:4" x14ac:dyDescent="0.2">
      <c r="B81" s="42"/>
      <c r="C81" s="48">
        <v>43678</v>
      </c>
      <c r="D81" s="40" t="s">
        <v>163</v>
      </c>
    </row>
    <row r="82" spans="2:4" x14ac:dyDescent="0.2">
      <c r="B82" s="42"/>
      <c r="C82" s="48">
        <v>43739</v>
      </c>
      <c r="D82" s="40" t="s">
        <v>164</v>
      </c>
    </row>
    <row r="83" spans="2:4" x14ac:dyDescent="0.2">
      <c r="B83" s="42"/>
      <c r="C83" s="48">
        <v>43739</v>
      </c>
      <c r="D83" s="40" t="s">
        <v>165</v>
      </c>
    </row>
    <row r="84" spans="2:4" x14ac:dyDescent="0.2">
      <c r="B84" s="42"/>
      <c r="C84" s="48">
        <v>43709</v>
      </c>
      <c r="D84" s="40" t="s">
        <v>166</v>
      </c>
    </row>
    <row r="85" spans="2:4" x14ac:dyDescent="0.2">
      <c r="B85" s="42"/>
      <c r="C85" s="48">
        <v>43647</v>
      </c>
      <c r="D85" s="40" t="s">
        <v>167</v>
      </c>
    </row>
    <row r="86" spans="2:4" ht="16" customHeight="1" thickBot="1" x14ac:dyDescent="0.25">
      <c r="B86" s="43"/>
      <c r="C86" s="49">
        <v>43556</v>
      </c>
      <c r="D86" s="41" t="s">
        <v>168</v>
      </c>
    </row>
    <row r="87" spans="2:4" x14ac:dyDescent="0.2">
      <c r="B87" s="38" t="s">
        <v>19</v>
      </c>
      <c r="C87" s="47">
        <v>44440</v>
      </c>
      <c r="D87" s="39" t="s">
        <v>169</v>
      </c>
    </row>
    <row r="88" spans="2:4" x14ac:dyDescent="0.2">
      <c r="B88" s="42"/>
      <c r="C88" s="48">
        <v>44409</v>
      </c>
      <c r="D88" s="40" t="s">
        <v>170</v>
      </c>
    </row>
    <row r="89" spans="2:4" x14ac:dyDescent="0.2">
      <c r="B89" s="42"/>
      <c r="C89" s="48">
        <v>44378</v>
      </c>
      <c r="D89" s="40" t="s">
        <v>171</v>
      </c>
    </row>
    <row r="90" spans="2:4" x14ac:dyDescent="0.2">
      <c r="B90" s="42"/>
      <c r="C90" s="48">
        <v>44348</v>
      </c>
      <c r="D90" s="40" t="s">
        <v>172</v>
      </c>
    </row>
    <row r="91" spans="2:4" x14ac:dyDescent="0.2">
      <c r="B91" s="42"/>
      <c r="C91" s="48">
        <v>44317</v>
      </c>
      <c r="D91" s="40" t="s">
        <v>173</v>
      </c>
    </row>
    <row r="92" spans="2:4" x14ac:dyDescent="0.2">
      <c r="B92" s="42"/>
      <c r="C92" s="48">
        <v>44287</v>
      </c>
      <c r="D92" s="40" t="s">
        <v>174</v>
      </c>
    </row>
    <row r="93" spans="2:4" x14ac:dyDescent="0.2">
      <c r="B93" s="42"/>
      <c r="C93" s="48">
        <v>44256</v>
      </c>
      <c r="D93" s="40" t="s">
        <v>175</v>
      </c>
    </row>
    <row r="94" spans="2:4" x14ac:dyDescent="0.2">
      <c r="B94" s="42"/>
      <c r="C94" s="48">
        <v>44228</v>
      </c>
      <c r="D94" s="40" t="s">
        <v>176</v>
      </c>
    </row>
    <row r="95" spans="2:4" x14ac:dyDescent="0.2">
      <c r="B95" s="42"/>
      <c r="C95" s="48">
        <v>44197</v>
      </c>
      <c r="D95" s="40" t="s">
        <v>177</v>
      </c>
    </row>
    <row r="96" spans="2:4" x14ac:dyDescent="0.2">
      <c r="B96" s="42"/>
      <c r="C96" s="48">
        <v>44166</v>
      </c>
      <c r="D96" s="40" t="s">
        <v>178</v>
      </c>
    </row>
    <row r="97" spans="2:4" x14ac:dyDescent="0.2">
      <c r="B97" s="42"/>
      <c r="C97" s="48">
        <v>44136</v>
      </c>
      <c r="D97" s="40" t="s">
        <v>179</v>
      </c>
    </row>
    <row r="98" spans="2:4" x14ac:dyDescent="0.2">
      <c r="B98" s="42"/>
      <c r="C98" s="48">
        <v>44105</v>
      </c>
      <c r="D98" s="40" t="s">
        <v>180</v>
      </c>
    </row>
    <row r="99" spans="2:4" x14ac:dyDescent="0.2">
      <c r="B99" s="42"/>
      <c r="C99" s="48">
        <v>44075</v>
      </c>
      <c r="D99" s="40" t="s">
        <v>181</v>
      </c>
    </row>
    <row r="100" spans="2:4" x14ac:dyDescent="0.2">
      <c r="B100" s="42"/>
      <c r="C100" s="48">
        <v>44044</v>
      </c>
      <c r="D100" s="40" t="s">
        <v>182</v>
      </c>
    </row>
    <row r="101" spans="2:4" x14ac:dyDescent="0.2">
      <c r="B101" s="42"/>
      <c r="C101" s="48">
        <v>44013</v>
      </c>
      <c r="D101" s="40" t="s">
        <v>183</v>
      </c>
    </row>
    <row r="102" spans="2:4" x14ac:dyDescent="0.2">
      <c r="B102" s="42"/>
      <c r="C102" s="48">
        <v>43983</v>
      </c>
      <c r="D102" s="40" t="s">
        <v>184</v>
      </c>
    </row>
    <row r="103" spans="2:4" x14ac:dyDescent="0.2">
      <c r="B103" s="42"/>
      <c r="C103" s="48">
        <v>43952</v>
      </c>
      <c r="D103" s="40" t="s">
        <v>185</v>
      </c>
    </row>
    <row r="104" spans="2:4" x14ac:dyDescent="0.2">
      <c r="B104" s="42"/>
      <c r="C104" s="48">
        <v>43891</v>
      </c>
      <c r="D104" s="40" t="s">
        <v>186</v>
      </c>
    </row>
    <row r="105" spans="2:4" x14ac:dyDescent="0.2">
      <c r="B105" s="42"/>
      <c r="C105" s="48">
        <v>43862</v>
      </c>
      <c r="D105" s="40" t="s">
        <v>187</v>
      </c>
    </row>
    <row r="106" spans="2:4" x14ac:dyDescent="0.2">
      <c r="B106" s="42"/>
      <c r="C106" s="48">
        <v>43831</v>
      </c>
      <c r="D106" s="40" t="s">
        <v>188</v>
      </c>
    </row>
    <row r="107" spans="2:4" x14ac:dyDescent="0.2">
      <c r="B107" s="42"/>
      <c r="C107" s="48">
        <v>43800</v>
      </c>
      <c r="D107" s="40" t="s">
        <v>189</v>
      </c>
    </row>
    <row r="108" spans="2:4" x14ac:dyDescent="0.2">
      <c r="B108" s="42"/>
      <c r="C108" s="48">
        <v>43466</v>
      </c>
      <c r="D108" s="40" t="s">
        <v>190</v>
      </c>
    </row>
    <row r="109" spans="2:4" x14ac:dyDescent="0.2">
      <c r="B109" s="42"/>
      <c r="C109" s="48">
        <v>43739</v>
      </c>
      <c r="D109" s="40" t="s">
        <v>191</v>
      </c>
    </row>
    <row r="110" spans="2:4" x14ac:dyDescent="0.2">
      <c r="B110" s="42"/>
      <c r="C110" s="48">
        <v>43709</v>
      </c>
      <c r="D110" s="40" t="s">
        <v>192</v>
      </c>
    </row>
    <row r="111" spans="2:4" x14ac:dyDescent="0.2">
      <c r="B111" s="42"/>
      <c r="C111" s="48">
        <v>43678</v>
      </c>
      <c r="D111" s="40" t="s">
        <v>193</v>
      </c>
    </row>
    <row r="112" spans="2:4" x14ac:dyDescent="0.2">
      <c r="B112" s="42"/>
      <c r="C112" s="48">
        <v>43647</v>
      </c>
      <c r="D112" s="40" t="s">
        <v>194</v>
      </c>
    </row>
    <row r="113" spans="2:4" x14ac:dyDescent="0.2">
      <c r="B113" s="42"/>
      <c r="C113" s="48">
        <v>43617</v>
      </c>
      <c r="D113" s="40" t="s">
        <v>195</v>
      </c>
    </row>
    <row r="114" spans="2:4" x14ac:dyDescent="0.2">
      <c r="B114" s="42"/>
      <c r="C114" s="48">
        <v>43556</v>
      </c>
      <c r="D114" s="40" t="s">
        <v>196</v>
      </c>
    </row>
    <row r="115" spans="2:4" x14ac:dyDescent="0.2">
      <c r="B115" s="42"/>
      <c r="C115" s="48">
        <v>43525</v>
      </c>
      <c r="D115" s="40" t="s">
        <v>197</v>
      </c>
    </row>
    <row r="116" spans="2:4" x14ac:dyDescent="0.2">
      <c r="B116" s="42"/>
      <c r="C116" s="48">
        <v>43497</v>
      </c>
      <c r="D116" s="40" t="s">
        <v>198</v>
      </c>
    </row>
    <row r="117" spans="2:4" ht="16" customHeight="1" thickBot="1" x14ac:dyDescent="0.25">
      <c r="B117" s="43"/>
      <c r="C117" s="49">
        <v>43466</v>
      </c>
      <c r="D117" s="41" t="s">
        <v>199</v>
      </c>
    </row>
    <row r="118" spans="2:4" ht="30" customHeight="1" x14ac:dyDescent="0.2">
      <c r="B118" s="38" t="s">
        <v>10</v>
      </c>
      <c r="C118" s="47">
        <v>44440</v>
      </c>
      <c r="D118" s="39" t="s">
        <v>200</v>
      </c>
    </row>
    <row r="119" spans="2:4" x14ac:dyDescent="0.2">
      <c r="B119" s="42"/>
      <c r="C119" s="48">
        <v>44409</v>
      </c>
      <c r="D119" s="40" t="s">
        <v>201</v>
      </c>
    </row>
    <row r="120" spans="2:4" x14ac:dyDescent="0.2">
      <c r="B120" s="42"/>
      <c r="C120" s="48">
        <v>44378</v>
      </c>
      <c r="D120" s="40" t="s">
        <v>202</v>
      </c>
    </row>
    <row r="121" spans="2:4" x14ac:dyDescent="0.2">
      <c r="B121" s="42"/>
      <c r="C121" s="48">
        <v>44348</v>
      </c>
      <c r="D121" s="40" t="s">
        <v>203</v>
      </c>
    </row>
    <row r="122" spans="2:4" x14ac:dyDescent="0.2">
      <c r="B122" s="42"/>
      <c r="C122" s="48">
        <v>44317</v>
      </c>
      <c r="D122" s="40" t="s">
        <v>204</v>
      </c>
    </row>
    <row r="123" spans="2:4" x14ac:dyDescent="0.2">
      <c r="B123" s="42"/>
      <c r="C123" s="48">
        <v>44287</v>
      </c>
      <c r="D123" s="40" t="s">
        <v>205</v>
      </c>
    </row>
    <row r="124" spans="2:4" x14ac:dyDescent="0.2">
      <c r="B124" s="42"/>
      <c r="C124" s="48">
        <v>44256</v>
      </c>
      <c r="D124" s="40" t="s">
        <v>206</v>
      </c>
    </row>
    <row r="125" spans="2:4" x14ac:dyDescent="0.2">
      <c r="B125" s="42"/>
      <c r="C125" s="48">
        <v>44228</v>
      </c>
      <c r="D125" s="40" t="s">
        <v>207</v>
      </c>
    </row>
    <row r="126" spans="2:4" x14ac:dyDescent="0.2">
      <c r="B126" s="42"/>
      <c r="C126" s="48">
        <v>44197</v>
      </c>
      <c r="D126" s="40" t="s">
        <v>208</v>
      </c>
    </row>
    <row r="127" spans="2:4" x14ac:dyDescent="0.2">
      <c r="B127" s="42"/>
      <c r="C127" s="48">
        <v>44166</v>
      </c>
      <c r="D127" s="40" t="s">
        <v>209</v>
      </c>
    </row>
    <row r="128" spans="2:4" x14ac:dyDescent="0.2">
      <c r="B128" s="42"/>
      <c r="C128" s="48">
        <v>44136</v>
      </c>
      <c r="D128" s="40" t="s">
        <v>210</v>
      </c>
    </row>
    <row r="129" spans="2:4" x14ac:dyDescent="0.2">
      <c r="B129" s="42"/>
      <c r="C129" s="48">
        <v>44105</v>
      </c>
      <c r="D129" s="40" t="s">
        <v>211</v>
      </c>
    </row>
    <row r="130" spans="2:4" x14ac:dyDescent="0.2">
      <c r="B130" s="42"/>
      <c r="C130" s="48">
        <v>44075</v>
      </c>
      <c r="D130" s="40" t="s">
        <v>212</v>
      </c>
    </row>
    <row r="131" spans="2:4" x14ac:dyDescent="0.2">
      <c r="B131" s="42"/>
      <c r="C131" s="48">
        <v>44044</v>
      </c>
      <c r="D131" s="40" t="s">
        <v>213</v>
      </c>
    </row>
    <row r="132" spans="2:4" x14ac:dyDescent="0.2">
      <c r="B132" s="42"/>
      <c r="C132" s="48">
        <v>44013</v>
      </c>
      <c r="D132" s="40" t="s">
        <v>214</v>
      </c>
    </row>
    <row r="133" spans="2:4" x14ac:dyDescent="0.2">
      <c r="B133" s="42"/>
      <c r="C133" s="48">
        <v>43983</v>
      </c>
      <c r="D133" s="40" t="s">
        <v>215</v>
      </c>
    </row>
    <row r="134" spans="2:4" x14ac:dyDescent="0.2">
      <c r="B134" s="42"/>
      <c r="C134" s="48">
        <v>43952</v>
      </c>
      <c r="D134" s="40" t="s">
        <v>216</v>
      </c>
    </row>
    <row r="135" spans="2:4" x14ac:dyDescent="0.2">
      <c r="B135" s="42"/>
      <c r="C135" s="48">
        <v>43922</v>
      </c>
      <c r="D135" s="40" t="s">
        <v>217</v>
      </c>
    </row>
    <row r="136" spans="2:4" x14ac:dyDescent="0.2">
      <c r="B136" s="42"/>
      <c r="C136" s="48">
        <v>43891</v>
      </c>
      <c r="D136" s="40" t="s">
        <v>218</v>
      </c>
    </row>
    <row r="137" spans="2:4" x14ac:dyDescent="0.2">
      <c r="B137" s="42"/>
      <c r="C137" s="48">
        <v>43862</v>
      </c>
      <c r="D137" s="40" t="s">
        <v>219</v>
      </c>
    </row>
    <row r="138" spans="2:4" x14ac:dyDescent="0.2">
      <c r="B138" s="42"/>
      <c r="C138" s="48">
        <v>43831</v>
      </c>
      <c r="D138" s="40" t="s">
        <v>220</v>
      </c>
    </row>
    <row r="139" spans="2:4" x14ac:dyDescent="0.2">
      <c r="B139" s="42"/>
      <c r="C139" s="48">
        <v>43800</v>
      </c>
      <c r="D139" s="40" t="s">
        <v>221</v>
      </c>
    </row>
    <row r="140" spans="2:4" x14ac:dyDescent="0.2">
      <c r="B140" s="42"/>
      <c r="C140" s="48">
        <v>43739</v>
      </c>
      <c r="D140" s="40" t="s">
        <v>222</v>
      </c>
    </row>
    <row r="141" spans="2:4" x14ac:dyDescent="0.2">
      <c r="B141" s="42"/>
      <c r="C141" s="48">
        <v>43709</v>
      </c>
      <c r="D141" s="40" t="s">
        <v>223</v>
      </c>
    </row>
    <row r="142" spans="2:4" x14ac:dyDescent="0.2">
      <c r="B142" s="42"/>
      <c r="C142" s="48">
        <v>43678</v>
      </c>
      <c r="D142" s="40" t="s">
        <v>224</v>
      </c>
    </row>
    <row r="143" spans="2:4" x14ac:dyDescent="0.2">
      <c r="B143" s="42"/>
      <c r="C143" s="48">
        <v>43647</v>
      </c>
      <c r="D143" s="40" t="s">
        <v>225</v>
      </c>
    </row>
    <row r="144" spans="2:4" x14ac:dyDescent="0.2">
      <c r="B144" s="42"/>
      <c r="C144" s="48">
        <v>43617</v>
      </c>
      <c r="D144" s="40" t="s">
        <v>226</v>
      </c>
    </row>
    <row r="145" spans="2:4" x14ac:dyDescent="0.2">
      <c r="B145" s="42"/>
      <c r="C145" s="48">
        <v>43586</v>
      </c>
      <c r="D145" s="40" t="s">
        <v>227</v>
      </c>
    </row>
    <row r="146" spans="2:4" x14ac:dyDescent="0.2">
      <c r="B146" s="42"/>
      <c r="C146" s="48">
        <v>43525</v>
      </c>
      <c r="D146" s="40" t="s">
        <v>228</v>
      </c>
    </row>
    <row r="147" spans="2:4" x14ac:dyDescent="0.2">
      <c r="B147" s="42"/>
      <c r="C147" s="48">
        <v>43556</v>
      </c>
      <c r="D147" s="40" t="s">
        <v>229</v>
      </c>
    </row>
    <row r="148" spans="2:4" x14ac:dyDescent="0.2">
      <c r="B148" s="42"/>
      <c r="C148" s="48">
        <v>43466</v>
      </c>
      <c r="D148" s="40" t="s">
        <v>230</v>
      </c>
    </row>
    <row r="149" spans="2:4" ht="16" customHeight="1" thickBot="1" x14ac:dyDescent="0.25">
      <c r="B149" s="43"/>
      <c r="C149" s="49">
        <v>43466</v>
      </c>
      <c r="D149" s="41" t="s">
        <v>231</v>
      </c>
    </row>
    <row r="150" spans="2:4" ht="30" customHeight="1" x14ac:dyDescent="0.2">
      <c r="B150" s="38" t="s">
        <v>18</v>
      </c>
      <c r="C150" s="47">
        <v>44440</v>
      </c>
      <c r="D150" s="39" t="s">
        <v>232</v>
      </c>
    </row>
    <row r="151" spans="2:4" x14ac:dyDescent="0.2">
      <c r="B151" s="42"/>
      <c r="C151" s="48">
        <v>44409</v>
      </c>
      <c r="D151" s="40" t="s">
        <v>233</v>
      </c>
    </row>
    <row r="152" spans="2:4" x14ac:dyDescent="0.2">
      <c r="B152" s="42"/>
      <c r="C152" s="48">
        <v>44378</v>
      </c>
      <c r="D152" s="40" t="s">
        <v>234</v>
      </c>
    </row>
    <row r="153" spans="2:4" x14ac:dyDescent="0.2">
      <c r="B153" s="42"/>
      <c r="C153" s="48">
        <v>44348</v>
      </c>
      <c r="D153" s="40" t="s">
        <v>235</v>
      </c>
    </row>
    <row r="154" spans="2:4" x14ac:dyDescent="0.2">
      <c r="B154" s="42"/>
      <c r="C154" s="48">
        <v>44317</v>
      </c>
      <c r="D154" s="40" t="s">
        <v>236</v>
      </c>
    </row>
    <row r="155" spans="2:4" x14ac:dyDescent="0.2">
      <c r="B155" s="42"/>
      <c r="C155" s="48">
        <v>44287</v>
      </c>
      <c r="D155" s="40" t="s">
        <v>237</v>
      </c>
    </row>
    <row r="156" spans="2:4" x14ac:dyDescent="0.2">
      <c r="B156" s="42"/>
      <c r="C156" s="48">
        <v>44256</v>
      </c>
      <c r="D156" s="40" t="s">
        <v>238</v>
      </c>
    </row>
    <row r="157" spans="2:4" x14ac:dyDescent="0.2">
      <c r="B157" s="42"/>
      <c r="C157" s="48">
        <v>44136</v>
      </c>
      <c r="D157" s="40" t="s">
        <v>239</v>
      </c>
    </row>
    <row r="158" spans="2:4" x14ac:dyDescent="0.2">
      <c r="B158" s="42"/>
      <c r="C158" s="48">
        <v>44105</v>
      </c>
      <c r="D158" s="40" t="s">
        <v>240</v>
      </c>
    </row>
    <row r="159" spans="2:4" x14ac:dyDescent="0.2">
      <c r="B159" s="42"/>
      <c r="C159" s="48">
        <v>44013</v>
      </c>
      <c r="D159" s="40" t="s">
        <v>241</v>
      </c>
    </row>
    <row r="160" spans="2:4" x14ac:dyDescent="0.2">
      <c r="B160" s="42"/>
      <c r="C160" s="48">
        <v>43922</v>
      </c>
      <c r="D160" s="40" t="s">
        <v>242</v>
      </c>
    </row>
    <row r="161" spans="2:4" x14ac:dyDescent="0.2">
      <c r="B161" s="42"/>
      <c r="C161" s="48">
        <v>43891</v>
      </c>
      <c r="D161" s="40" t="s">
        <v>243</v>
      </c>
    </row>
    <row r="162" spans="2:4" x14ac:dyDescent="0.2">
      <c r="B162" s="42"/>
      <c r="C162" s="48">
        <v>43862</v>
      </c>
      <c r="D162" s="40" t="s">
        <v>244</v>
      </c>
    </row>
    <row r="163" spans="2:4" x14ac:dyDescent="0.2">
      <c r="B163" s="42"/>
      <c r="C163" s="48">
        <v>43831</v>
      </c>
      <c r="D163" s="40" t="s">
        <v>245</v>
      </c>
    </row>
    <row r="164" spans="2:4" x14ac:dyDescent="0.2">
      <c r="B164" s="42"/>
      <c r="C164" s="48">
        <v>43770</v>
      </c>
      <c r="D164" s="40" t="s">
        <v>246</v>
      </c>
    </row>
    <row r="165" spans="2:4" x14ac:dyDescent="0.2">
      <c r="B165" s="42"/>
      <c r="C165" s="48">
        <v>43709</v>
      </c>
      <c r="D165" s="40" t="s">
        <v>247</v>
      </c>
    </row>
    <row r="166" spans="2:4" x14ac:dyDescent="0.2">
      <c r="B166" s="42"/>
      <c r="C166" s="48">
        <v>43678</v>
      </c>
      <c r="D166" s="40" t="s">
        <v>248</v>
      </c>
    </row>
    <row r="167" spans="2:4" x14ac:dyDescent="0.2">
      <c r="B167" s="42"/>
      <c r="C167" s="48">
        <v>43647</v>
      </c>
      <c r="D167" s="40" t="s">
        <v>249</v>
      </c>
    </row>
    <row r="168" spans="2:4" x14ac:dyDescent="0.2">
      <c r="B168" s="42"/>
      <c r="C168" s="48">
        <v>43525</v>
      </c>
      <c r="D168" s="40" t="s">
        <v>250</v>
      </c>
    </row>
    <row r="169" spans="2:4" ht="16" customHeight="1" thickBot="1" x14ac:dyDescent="0.25">
      <c r="B169" s="43"/>
      <c r="C169" s="49">
        <v>43466</v>
      </c>
      <c r="D169" s="41" t="s">
        <v>251</v>
      </c>
    </row>
    <row r="170" spans="2:4" x14ac:dyDescent="0.2">
      <c r="B170" s="38" t="s">
        <v>11</v>
      </c>
      <c r="C170" s="47">
        <v>44440</v>
      </c>
      <c r="D170" s="39" t="s">
        <v>252</v>
      </c>
    </row>
    <row r="171" spans="2:4" x14ac:dyDescent="0.2">
      <c r="B171" s="42"/>
      <c r="C171" s="48">
        <v>44409</v>
      </c>
      <c r="D171" s="40" t="s">
        <v>253</v>
      </c>
    </row>
    <row r="172" spans="2:4" x14ac:dyDescent="0.2">
      <c r="B172" s="42"/>
      <c r="C172" s="48">
        <v>44378</v>
      </c>
      <c r="D172" s="40" t="s">
        <v>254</v>
      </c>
    </row>
    <row r="173" spans="2:4" x14ac:dyDescent="0.2">
      <c r="B173" s="42"/>
      <c r="C173" s="48">
        <v>44348</v>
      </c>
      <c r="D173" s="40" t="s">
        <v>255</v>
      </c>
    </row>
    <row r="174" spans="2:4" x14ac:dyDescent="0.2">
      <c r="B174" s="42"/>
      <c r="C174" s="48">
        <v>44287</v>
      </c>
      <c r="D174" s="40" t="s">
        <v>256</v>
      </c>
    </row>
    <row r="175" spans="2:4" x14ac:dyDescent="0.2">
      <c r="B175" s="42"/>
      <c r="C175" s="48">
        <v>44256</v>
      </c>
      <c r="D175" s="40" t="s">
        <v>257</v>
      </c>
    </row>
    <row r="176" spans="2:4" x14ac:dyDescent="0.2">
      <c r="B176" s="42"/>
      <c r="C176" s="48">
        <v>44228</v>
      </c>
      <c r="D176" s="40" t="s">
        <v>258</v>
      </c>
    </row>
    <row r="177" spans="2:4" x14ac:dyDescent="0.2">
      <c r="B177" s="42"/>
      <c r="C177" s="48">
        <v>44197</v>
      </c>
      <c r="D177" s="40" t="s">
        <v>259</v>
      </c>
    </row>
    <row r="178" spans="2:4" x14ac:dyDescent="0.2">
      <c r="B178" s="42"/>
      <c r="C178" s="48">
        <v>44166</v>
      </c>
      <c r="D178" s="40" t="s">
        <v>260</v>
      </c>
    </row>
    <row r="179" spans="2:4" x14ac:dyDescent="0.2">
      <c r="B179" s="42"/>
      <c r="C179" s="48">
        <v>44136</v>
      </c>
      <c r="D179" s="40" t="s">
        <v>261</v>
      </c>
    </row>
    <row r="180" spans="2:4" x14ac:dyDescent="0.2">
      <c r="B180" s="42"/>
      <c r="C180" s="48">
        <v>44105</v>
      </c>
      <c r="D180" s="40" t="s">
        <v>262</v>
      </c>
    </row>
    <row r="181" spans="2:4" x14ac:dyDescent="0.2">
      <c r="B181" s="42"/>
      <c r="C181" s="48">
        <v>44075</v>
      </c>
      <c r="D181" s="40" t="s">
        <v>263</v>
      </c>
    </row>
    <row r="182" spans="2:4" x14ac:dyDescent="0.2">
      <c r="B182" s="42"/>
      <c r="C182" s="48">
        <v>44044</v>
      </c>
      <c r="D182" s="40" t="s">
        <v>264</v>
      </c>
    </row>
    <row r="183" spans="2:4" x14ac:dyDescent="0.2">
      <c r="B183" s="42"/>
      <c r="C183" s="48">
        <v>44013</v>
      </c>
      <c r="D183" s="40" t="s">
        <v>265</v>
      </c>
    </row>
    <row r="184" spans="2:4" x14ac:dyDescent="0.2">
      <c r="B184" s="42"/>
      <c r="C184" s="48">
        <v>43983</v>
      </c>
      <c r="D184" s="40" t="s">
        <v>266</v>
      </c>
    </row>
    <row r="185" spans="2:4" x14ac:dyDescent="0.2">
      <c r="B185" s="42"/>
      <c r="C185" s="48">
        <v>43952</v>
      </c>
      <c r="D185" s="40" t="s">
        <v>267</v>
      </c>
    </row>
    <row r="186" spans="2:4" x14ac:dyDescent="0.2">
      <c r="B186" s="42"/>
      <c r="C186" s="48">
        <v>43891</v>
      </c>
      <c r="D186" s="40" t="s">
        <v>268</v>
      </c>
    </row>
    <row r="187" spans="2:4" x14ac:dyDescent="0.2">
      <c r="B187" s="42"/>
      <c r="C187" s="48">
        <v>43862</v>
      </c>
      <c r="D187" s="40" t="s">
        <v>269</v>
      </c>
    </row>
    <row r="188" spans="2:4" x14ac:dyDescent="0.2">
      <c r="B188" s="42"/>
      <c r="C188" s="48">
        <v>43831</v>
      </c>
      <c r="D188" s="40" t="s">
        <v>270</v>
      </c>
    </row>
    <row r="189" spans="2:4" x14ac:dyDescent="0.2">
      <c r="B189" s="42"/>
      <c r="C189" s="48">
        <v>43800</v>
      </c>
      <c r="D189" s="40" t="s">
        <v>271</v>
      </c>
    </row>
    <row r="190" spans="2:4" x14ac:dyDescent="0.2">
      <c r="B190" s="42"/>
      <c r="C190" s="48">
        <v>43770</v>
      </c>
      <c r="D190" s="40" t="s">
        <v>272</v>
      </c>
    </row>
    <row r="191" spans="2:4" x14ac:dyDescent="0.2">
      <c r="B191" s="42"/>
      <c r="C191" s="48">
        <v>43739</v>
      </c>
      <c r="D191" s="40" t="s">
        <v>273</v>
      </c>
    </row>
    <row r="192" spans="2:4" x14ac:dyDescent="0.2">
      <c r="B192" s="42"/>
      <c r="C192" s="48">
        <v>43709</v>
      </c>
      <c r="D192" s="40" t="s">
        <v>274</v>
      </c>
    </row>
    <row r="193" spans="2:4" x14ac:dyDescent="0.2">
      <c r="B193" s="42"/>
      <c r="C193" s="48">
        <v>43678</v>
      </c>
      <c r="D193" s="40" t="s">
        <v>275</v>
      </c>
    </row>
    <row r="194" spans="2:4" x14ac:dyDescent="0.2">
      <c r="B194" s="42"/>
      <c r="C194" s="48">
        <v>43647</v>
      </c>
      <c r="D194" s="40" t="s">
        <v>276</v>
      </c>
    </row>
    <row r="195" spans="2:4" x14ac:dyDescent="0.2">
      <c r="B195" s="42"/>
      <c r="C195" s="48">
        <v>43617</v>
      </c>
      <c r="D195" s="40" t="s">
        <v>277</v>
      </c>
    </row>
    <row r="196" spans="2:4" x14ac:dyDescent="0.2">
      <c r="B196" s="42"/>
      <c r="C196" s="48">
        <v>43586</v>
      </c>
      <c r="D196" s="40" t="s">
        <v>278</v>
      </c>
    </row>
    <row r="197" spans="2:4" x14ac:dyDescent="0.2">
      <c r="B197" s="42"/>
      <c r="C197" s="48">
        <v>43556</v>
      </c>
      <c r="D197" s="40" t="s">
        <v>279</v>
      </c>
    </row>
    <row r="198" spans="2:4" x14ac:dyDescent="0.2">
      <c r="B198" s="42"/>
      <c r="C198" s="48">
        <v>43525</v>
      </c>
      <c r="D198" s="40" t="s">
        <v>280</v>
      </c>
    </row>
    <row r="199" spans="2:4" x14ac:dyDescent="0.2">
      <c r="B199" s="42"/>
      <c r="C199" s="48">
        <v>43497</v>
      </c>
      <c r="D199" s="40" t="s">
        <v>281</v>
      </c>
    </row>
    <row r="200" spans="2:4" ht="16" customHeight="1" thickBot="1" x14ac:dyDescent="0.25">
      <c r="B200" s="43"/>
      <c r="C200" s="49">
        <v>43466</v>
      </c>
      <c r="D200" s="41" t="s">
        <v>282</v>
      </c>
    </row>
    <row r="201" spans="2:4" ht="30" customHeight="1" x14ac:dyDescent="0.2">
      <c r="B201" s="38" t="s">
        <v>7</v>
      </c>
      <c r="C201" s="47">
        <v>44440</v>
      </c>
      <c r="D201" s="39" t="s">
        <v>283</v>
      </c>
    </row>
    <row r="202" spans="2:4" x14ac:dyDescent="0.2">
      <c r="B202" s="42"/>
      <c r="C202" s="48">
        <v>44378</v>
      </c>
      <c r="D202" s="40" t="s">
        <v>284</v>
      </c>
    </row>
    <row r="203" spans="2:4" x14ac:dyDescent="0.2">
      <c r="B203" s="42"/>
      <c r="C203" s="48">
        <v>44197</v>
      </c>
      <c r="D203" s="40" t="s">
        <v>285</v>
      </c>
    </row>
    <row r="204" spans="2:4" x14ac:dyDescent="0.2">
      <c r="B204" s="42"/>
      <c r="C204" s="48">
        <v>44166</v>
      </c>
      <c r="D204" s="40" t="s">
        <v>286</v>
      </c>
    </row>
    <row r="205" spans="2:4" x14ac:dyDescent="0.2">
      <c r="B205" s="42"/>
      <c r="C205" s="48">
        <v>44105</v>
      </c>
      <c r="D205" s="40" t="s">
        <v>287</v>
      </c>
    </row>
    <row r="206" spans="2:4" x14ac:dyDescent="0.2">
      <c r="B206" s="42"/>
      <c r="C206" s="48">
        <v>44013</v>
      </c>
      <c r="D206" s="40" t="s">
        <v>288</v>
      </c>
    </row>
    <row r="207" spans="2:4" x14ac:dyDescent="0.2">
      <c r="B207" s="42"/>
      <c r="C207" s="48">
        <v>43983</v>
      </c>
      <c r="D207" s="40" t="s">
        <v>289</v>
      </c>
    </row>
    <row r="208" spans="2:4" x14ac:dyDescent="0.2">
      <c r="B208" s="42"/>
      <c r="C208" s="48">
        <v>43891</v>
      </c>
      <c r="D208" s="40" t="s">
        <v>290</v>
      </c>
    </row>
    <row r="209" spans="2:4" x14ac:dyDescent="0.2">
      <c r="B209" s="42"/>
      <c r="C209" s="48">
        <v>43800</v>
      </c>
      <c r="D209" s="40" t="s">
        <v>291</v>
      </c>
    </row>
    <row r="210" spans="2:4" x14ac:dyDescent="0.2">
      <c r="B210" s="42"/>
      <c r="C210" s="48">
        <v>43709</v>
      </c>
      <c r="D210" s="40" t="s">
        <v>292</v>
      </c>
    </row>
    <row r="211" spans="2:4" x14ac:dyDescent="0.2">
      <c r="B211" s="42"/>
      <c r="C211" s="48">
        <v>43678</v>
      </c>
      <c r="D211" s="40" t="s">
        <v>293</v>
      </c>
    </row>
    <row r="212" spans="2:4" x14ac:dyDescent="0.2">
      <c r="B212" s="42"/>
      <c r="C212" s="48">
        <v>43647</v>
      </c>
      <c r="D212" s="40" t="s">
        <v>294</v>
      </c>
    </row>
    <row r="213" spans="2:4" x14ac:dyDescent="0.2">
      <c r="B213" s="42"/>
      <c r="C213" s="48">
        <v>43617</v>
      </c>
      <c r="D213" s="40" t="s">
        <v>295</v>
      </c>
    </row>
    <row r="214" spans="2:4" x14ac:dyDescent="0.2">
      <c r="B214" s="42"/>
      <c r="C214" s="48">
        <v>43586</v>
      </c>
      <c r="D214" s="40" t="s">
        <v>296</v>
      </c>
    </row>
    <row r="215" spans="2:4" x14ac:dyDescent="0.2">
      <c r="B215" s="42"/>
      <c r="C215" s="48">
        <v>43525</v>
      </c>
      <c r="D215" s="40" t="s">
        <v>297</v>
      </c>
    </row>
    <row r="216" spans="2:4" x14ac:dyDescent="0.2">
      <c r="B216" s="42"/>
      <c r="C216" s="48">
        <v>43497</v>
      </c>
      <c r="D216" s="40" t="s">
        <v>298</v>
      </c>
    </row>
    <row r="217" spans="2:4" ht="16" customHeight="1" thickBot="1" x14ac:dyDescent="0.25">
      <c r="B217" s="43"/>
      <c r="C217" s="49">
        <v>43466</v>
      </c>
      <c r="D217" s="41" t="s">
        <v>299</v>
      </c>
    </row>
    <row r="218" spans="2:4" ht="30" customHeight="1" x14ac:dyDescent="0.2">
      <c r="B218" s="38" t="s">
        <v>20</v>
      </c>
      <c r="C218" s="47">
        <v>44378</v>
      </c>
      <c r="D218" s="39" t="s">
        <v>300</v>
      </c>
    </row>
    <row r="219" spans="2:4" x14ac:dyDescent="0.2">
      <c r="B219" s="42"/>
      <c r="C219" s="48">
        <v>44348</v>
      </c>
      <c r="D219" s="40" t="s">
        <v>301</v>
      </c>
    </row>
    <row r="220" spans="2:4" x14ac:dyDescent="0.2">
      <c r="B220" s="42"/>
      <c r="C220" s="48">
        <v>44317</v>
      </c>
      <c r="D220" s="40" t="s">
        <v>302</v>
      </c>
    </row>
    <row r="221" spans="2:4" x14ac:dyDescent="0.2">
      <c r="B221" s="42"/>
      <c r="C221" s="48">
        <v>44013</v>
      </c>
      <c r="D221" s="40" t="s">
        <v>303</v>
      </c>
    </row>
    <row r="222" spans="2:4" x14ac:dyDescent="0.2">
      <c r="B222" s="42"/>
      <c r="C222" s="48">
        <v>43952</v>
      </c>
      <c r="D222" s="40" t="s">
        <v>304</v>
      </c>
    </row>
    <row r="223" spans="2:4" x14ac:dyDescent="0.2">
      <c r="B223" s="42"/>
      <c r="C223" s="48">
        <v>43922</v>
      </c>
      <c r="D223" s="40" t="s">
        <v>305</v>
      </c>
    </row>
    <row r="224" spans="2:4" x14ac:dyDescent="0.2">
      <c r="B224" s="42"/>
      <c r="C224" s="48">
        <v>43800</v>
      </c>
      <c r="D224" s="40" t="s">
        <v>306</v>
      </c>
    </row>
    <row r="225" spans="2:4" x14ac:dyDescent="0.2">
      <c r="B225" s="42"/>
      <c r="C225" s="48">
        <v>43678</v>
      </c>
      <c r="D225" s="40" t="s">
        <v>307</v>
      </c>
    </row>
    <row r="226" spans="2:4" x14ac:dyDescent="0.2">
      <c r="B226" s="42"/>
      <c r="C226" s="48">
        <v>43586</v>
      </c>
      <c r="D226" s="40" t="s">
        <v>308</v>
      </c>
    </row>
    <row r="227" spans="2:4" x14ac:dyDescent="0.2">
      <c r="B227" s="42"/>
      <c r="C227" s="48">
        <v>43556</v>
      </c>
      <c r="D227" s="40" t="s">
        <v>309</v>
      </c>
    </row>
    <row r="228" spans="2:4" x14ac:dyDescent="0.2">
      <c r="B228" s="42"/>
      <c r="C228" s="48">
        <v>43525</v>
      </c>
      <c r="D228" s="40" t="s">
        <v>310</v>
      </c>
    </row>
    <row r="229" spans="2:4" ht="16" customHeight="1" thickBot="1" x14ac:dyDescent="0.25">
      <c r="B229" s="43"/>
      <c r="C229" s="49">
        <v>43466</v>
      </c>
      <c r="D229" s="41" t="s">
        <v>311</v>
      </c>
    </row>
    <row r="230" spans="2:4" x14ac:dyDescent="0.2">
      <c r="B230" s="38" t="s">
        <v>13</v>
      </c>
      <c r="C230" s="47">
        <v>44105</v>
      </c>
      <c r="D230" s="39" t="s">
        <v>312</v>
      </c>
    </row>
    <row r="231" spans="2:4" x14ac:dyDescent="0.2">
      <c r="B231" s="42"/>
      <c r="C231" s="48">
        <v>44105</v>
      </c>
      <c r="D231" s="40" t="s">
        <v>313</v>
      </c>
    </row>
    <row r="232" spans="2:4" x14ac:dyDescent="0.2">
      <c r="B232" s="42"/>
      <c r="C232" s="48">
        <v>44075</v>
      </c>
      <c r="D232" s="40" t="s">
        <v>314</v>
      </c>
    </row>
    <row r="233" spans="2:4" x14ac:dyDescent="0.2">
      <c r="B233" s="42"/>
      <c r="C233" s="48">
        <v>44044</v>
      </c>
      <c r="D233" s="40" t="s">
        <v>315</v>
      </c>
    </row>
    <row r="234" spans="2:4" x14ac:dyDescent="0.2">
      <c r="B234" s="42"/>
      <c r="C234" s="48">
        <v>43922</v>
      </c>
      <c r="D234" s="40" t="s">
        <v>316</v>
      </c>
    </row>
    <row r="235" spans="2:4" x14ac:dyDescent="0.2">
      <c r="B235" s="42"/>
      <c r="C235" s="48">
        <v>43739</v>
      </c>
      <c r="D235" s="40" t="s">
        <v>317</v>
      </c>
    </row>
    <row r="236" spans="2:4" x14ac:dyDescent="0.2">
      <c r="B236" s="42"/>
      <c r="C236" s="48">
        <v>43497</v>
      </c>
      <c r="D236" s="40" t="s">
        <v>318</v>
      </c>
    </row>
    <row r="237" spans="2:4" ht="16" customHeight="1" thickBot="1" x14ac:dyDescent="0.25">
      <c r="B237" s="43"/>
      <c r="C237" s="49">
        <v>43466</v>
      </c>
      <c r="D237" s="41" t="s">
        <v>319</v>
      </c>
    </row>
    <row r="238" spans="2:4" x14ac:dyDescent="0.2">
      <c r="B238" s="38" t="s">
        <v>16</v>
      </c>
      <c r="C238" s="47">
        <v>44409</v>
      </c>
      <c r="D238" s="39" t="s">
        <v>320</v>
      </c>
    </row>
    <row r="239" spans="2:4" x14ac:dyDescent="0.2">
      <c r="B239" s="42"/>
      <c r="C239" s="48">
        <v>44348</v>
      </c>
      <c r="D239" s="40" t="s">
        <v>321</v>
      </c>
    </row>
    <row r="240" spans="2:4" x14ac:dyDescent="0.2">
      <c r="B240" s="42"/>
      <c r="C240" s="48">
        <v>44287</v>
      </c>
      <c r="D240" s="40" t="s">
        <v>322</v>
      </c>
    </row>
    <row r="241" spans="2:4" x14ac:dyDescent="0.2">
      <c r="B241" s="42"/>
      <c r="C241" s="48">
        <v>44256</v>
      </c>
      <c r="D241" s="40" t="s">
        <v>323</v>
      </c>
    </row>
    <row r="242" spans="2:4" x14ac:dyDescent="0.2">
      <c r="B242" s="42"/>
      <c r="C242" s="48">
        <v>44136</v>
      </c>
      <c r="D242" s="40" t="s">
        <v>324</v>
      </c>
    </row>
    <row r="243" spans="2:4" x14ac:dyDescent="0.2">
      <c r="B243" s="42"/>
      <c r="C243" s="48">
        <v>44075</v>
      </c>
      <c r="D243" s="40" t="s">
        <v>325</v>
      </c>
    </row>
    <row r="244" spans="2:4" x14ac:dyDescent="0.2">
      <c r="B244" s="42"/>
      <c r="C244" s="48">
        <v>44013</v>
      </c>
      <c r="D244" s="40" t="s">
        <v>326</v>
      </c>
    </row>
    <row r="245" spans="2:4" x14ac:dyDescent="0.2">
      <c r="B245" s="42"/>
      <c r="C245" s="48">
        <v>43983</v>
      </c>
      <c r="D245" s="40" t="s">
        <v>327</v>
      </c>
    </row>
    <row r="246" spans="2:4" x14ac:dyDescent="0.2">
      <c r="B246" s="42"/>
      <c r="C246" s="48">
        <v>43952</v>
      </c>
      <c r="D246" s="40" t="s">
        <v>328</v>
      </c>
    </row>
    <row r="247" spans="2:4" x14ac:dyDescent="0.2">
      <c r="B247" s="42"/>
      <c r="C247" s="48">
        <v>43922</v>
      </c>
      <c r="D247" s="40" t="s">
        <v>329</v>
      </c>
    </row>
    <row r="248" spans="2:4" x14ac:dyDescent="0.2">
      <c r="B248" s="42"/>
      <c r="C248" s="48">
        <v>43891</v>
      </c>
      <c r="D248" s="40" t="s">
        <v>330</v>
      </c>
    </row>
    <row r="249" spans="2:4" x14ac:dyDescent="0.2">
      <c r="B249" s="42"/>
      <c r="C249" s="48">
        <v>43862</v>
      </c>
      <c r="D249" s="40" t="s">
        <v>331</v>
      </c>
    </row>
    <row r="250" spans="2:4" x14ac:dyDescent="0.2">
      <c r="B250" s="42"/>
      <c r="C250" s="48">
        <v>43831</v>
      </c>
      <c r="D250" s="40" t="s">
        <v>332</v>
      </c>
    </row>
    <row r="251" spans="2:4" x14ac:dyDescent="0.2">
      <c r="B251" s="42"/>
      <c r="C251" s="48">
        <v>43770</v>
      </c>
      <c r="D251" s="40" t="s">
        <v>333</v>
      </c>
    </row>
    <row r="252" spans="2:4" x14ac:dyDescent="0.2">
      <c r="B252" s="42"/>
      <c r="C252" s="48">
        <v>43617</v>
      </c>
      <c r="D252" s="40" t="s">
        <v>334</v>
      </c>
    </row>
    <row r="253" spans="2:4" x14ac:dyDescent="0.2">
      <c r="B253" s="42"/>
      <c r="C253" s="48">
        <v>43586</v>
      </c>
      <c r="D253" s="40" t="s">
        <v>335</v>
      </c>
    </row>
    <row r="254" spans="2:4" x14ac:dyDescent="0.2">
      <c r="B254" s="42"/>
      <c r="C254" s="48">
        <v>43556</v>
      </c>
      <c r="D254" s="40" t="s">
        <v>336</v>
      </c>
    </row>
    <row r="255" spans="2:4" x14ac:dyDescent="0.2">
      <c r="B255" s="42"/>
      <c r="C255" s="48">
        <v>43525</v>
      </c>
      <c r="D255" s="40" t="s">
        <v>337</v>
      </c>
    </row>
    <row r="256" spans="2:4" ht="16" customHeight="1" thickBot="1" x14ac:dyDescent="0.25">
      <c r="B256" s="43"/>
      <c r="C256" s="49">
        <v>43497</v>
      </c>
      <c r="D256" s="41" t="s">
        <v>338</v>
      </c>
    </row>
    <row r="257" spans="2:4" x14ac:dyDescent="0.2">
      <c r="B257" s="38" t="s">
        <v>8</v>
      </c>
      <c r="C257" s="47">
        <v>44409</v>
      </c>
      <c r="D257" s="39" t="s">
        <v>339</v>
      </c>
    </row>
    <row r="258" spans="2:4" x14ac:dyDescent="0.2">
      <c r="B258" s="42"/>
      <c r="C258" s="48">
        <v>44317</v>
      </c>
      <c r="D258" s="40" t="s">
        <v>340</v>
      </c>
    </row>
    <row r="259" spans="2:4" x14ac:dyDescent="0.2">
      <c r="B259" s="42"/>
      <c r="C259" s="48">
        <v>44287</v>
      </c>
      <c r="D259" s="40" t="s">
        <v>341</v>
      </c>
    </row>
    <row r="260" spans="2:4" x14ac:dyDescent="0.2">
      <c r="B260" s="42"/>
      <c r="C260" s="48">
        <v>44256</v>
      </c>
      <c r="D260" s="40" t="s">
        <v>342</v>
      </c>
    </row>
    <row r="261" spans="2:4" x14ac:dyDescent="0.2">
      <c r="B261" s="42"/>
      <c r="C261" s="48">
        <v>44228</v>
      </c>
      <c r="D261" s="40" t="s">
        <v>343</v>
      </c>
    </row>
    <row r="262" spans="2:4" x14ac:dyDescent="0.2">
      <c r="B262" s="42"/>
      <c r="C262" s="48">
        <v>44197</v>
      </c>
      <c r="D262" s="40" t="s">
        <v>344</v>
      </c>
    </row>
    <row r="263" spans="2:4" x14ac:dyDescent="0.2">
      <c r="B263" s="42"/>
      <c r="C263" s="48">
        <v>44166</v>
      </c>
      <c r="D263" s="40" t="s">
        <v>345</v>
      </c>
    </row>
    <row r="264" spans="2:4" x14ac:dyDescent="0.2">
      <c r="B264" s="42"/>
      <c r="C264" s="48">
        <v>44136</v>
      </c>
      <c r="D264" s="40" t="s">
        <v>346</v>
      </c>
    </row>
    <row r="265" spans="2:4" x14ac:dyDescent="0.2">
      <c r="B265" s="42"/>
      <c r="C265" s="48">
        <v>44105</v>
      </c>
      <c r="D265" s="40" t="s">
        <v>347</v>
      </c>
    </row>
    <row r="266" spans="2:4" x14ac:dyDescent="0.2">
      <c r="B266" s="42"/>
      <c r="C266" s="48">
        <v>44075</v>
      </c>
      <c r="D266" s="40" t="s">
        <v>348</v>
      </c>
    </row>
    <row r="267" spans="2:4" x14ac:dyDescent="0.2">
      <c r="B267" s="42"/>
      <c r="C267" s="48">
        <v>44044</v>
      </c>
      <c r="D267" s="40" t="s">
        <v>349</v>
      </c>
    </row>
    <row r="268" spans="2:4" x14ac:dyDescent="0.2">
      <c r="B268" s="42"/>
      <c r="C268" s="48">
        <v>43983</v>
      </c>
      <c r="D268" s="40" t="s">
        <v>350</v>
      </c>
    </row>
    <row r="269" spans="2:4" x14ac:dyDescent="0.2">
      <c r="B269" s="42"/>
      <c r="C269" s="48">
        <v>43952</v>
      </c>
      <c r="D269" s="40" t="s">
        <v>351</v>
      </c>
    </row>
    <row r="270" spans="2:4" x14ac:dyDescent="0.2">
      <c r="B270" s="42"/>
      <c r="C270" s="48">
        <v>43891</v>
      </c>
      <c r="D270" s="40" t="s">
        <v>352</v>
      </c>
    </row>
    <row r="271" spans="2:4" x14ac:dyDescent="0.2">
      <c r="B271" s="42"/>
      <c r="C271" s="48">
        <v>43862</v>
      </c>
      <c r="D271" s="40" t="s">
        <v>353</v>
      </c>
    </row>
    <row r="272" spans="2:4" x14ac:dyDescent="0.2">
      <c r="B272" s="42"/>
      <c r="C272" s="48">
        <v>43831</v>
      </c>
      <c r="D272" s="40" t="s">
        <v>354</v>
      </c>
    </row>
    <row r="273" spans="2:4" x14ac:dyDescent="0.2">
      <c r="B273" s="42"/>
      <c r="C273" s="48">
        <v>43800</v>
      </c>
      <c r="D273" s="40" t="s">
        <v>355</v>
      </c>
    </row>
    <row r="274" spans="2:4" x14ac:dyDescent="0.2">
      <c r="B274" s="42"/>
      <c r="C274" s="48">
        <v>43770</v>
      </c>
      <c r="D274" s="40" t="s">
        <v>356</v>
      </c>
    </row>
    <row r="275" spans="2:4" x14ac:dyDescent="0.2">
      <c r="B275" s="42"/>
      <c r="C275" s="48">
        <v>43739</v>
      </c>
      <c r="D275" s="40" t="s">
        <v>357</v>
      </c>
    </row>
    <row r="276" spans="2:4" x14ac:dyDescent="0.2">
      <c r="B276" s="42"/>
      <c r="C276" s="48">
        <v>43709</v>
      </c>
      <c r="D276" s="40" t="s">
        <v>358</v>
      </c>
    </row>
    <row r="277" spans="2:4" x14ac:dyDescent="0.2">
      <c r="B277" s="42"/>
      <c r="C277" s="48">
        <v>43678</v>
      </c>
      <c r="D277" s="40" t="s">
        <v>359</v>
      </c>
    </row>
    <row r="278" spans="2:4" x14ac:dyDescent="0.2">
      <c r="B278" s="42"/>
      <c r="C278" s="48">
        <v>43647</v>
      </c>
      <c r="D278" s="40" t="s">
        <v>360</v>
      </c>
    </row>
    <row r="279" spans="2:4" x14ac:dyDescent="0.2">
      <c r="B279" s="42"/>
      <c r="C279" s="48">
        <v>43617</v>
      </c>
      <c r="D279" s="40" t="s">
        <v>361</v>
      </c>
    </row>
    <row r="280" spans="2:4" x14ac:dyDescent="0.2">
      <c r="B280" s="42"/>
      <c r="C280" s="48">
        <v>43586</v>
      </c>
      <c r="D280" s="40" t="s">
        <v>362</v>
      </c>
    </row>
    <row r="281" spans="2:4" x14ac:dyDescent="0.2">
      <c r="B281" s="42"/>
      <c r="C281" s="48">
        <v>43556</v>
      </c>
      <c r="D281" s="40" t="s">
        <v>363</v>
      </c>
    </row>
    <row r="282" spans="2:4" x14ac:dyDescent="0.2">
      <c r="B282" s="42"/>
      <c r="C282" s="48">
        <v>43525</v>
      </c>
      <c r="D282" s="40" t="s">
        <v>364</v>
      </c>
    </row>
    <row r="283" spans="2:4" x14ac:dyDescent="0.2">
      <c r="B283" s="42"/>
      <c r="C283" s="48">
        <v>43497</v>
      </c>
      <c r="D283" s="40" t="s">
        <v>365</v>
      </c>
    </row>
    <row r="284" spans="2:4" ht="16" customHeight="1" thickBot="1" x14ac:dyDescent="0.25">
      <c r="B284" s="43"/>
      <c r="C284" s="49">
        <v>43466</v>
      </c>
      <c r="D284" s="41" t="s">
        <v>366</v>
      </c>
    </row>
    <row r="285" spans="2:4" x14ac:dyDescent="0.2">
      <c r="B285" s="38" t="s">
        <v>23</v>
      </c>
      <c r="C285" s="47">
        <v>44378</v>
      </c>
      <c r="D285" s="39" t="s">
        <v>367</v>
      </c>
    </row>
    <row r="286" spans="2:4" x14ac:dyDescent="0.2">
      <c r="B286" s="42"/>
      <c r="C286" s="48">
        <v>44348</v>
      </c>
      <c r="D286" s="40" t="s">
        <v>368</v>
      </c>
    </row>
    <row r="287" spans="2:4" x14ac:dyDescent="0.2">
      <c r="B287" s="42"/>
      <c r="C287" s="48">
        <v>44317</v>
      </c>
      <c r="D287" s="40" t="s">
        <v>369</v>
      </c>
    </row>
    <row r="288" spans="2:4" x14ac:dyDescent="0.2">
      <c r="B288" s="42"/>
      <c r="C288" s="48">
        <v>44287</v>
      </c>
      <c r="D288" s="40" t="s">
        <v>370</v>
      </c>
    </row>
    <row r="289" spans="2:4" x14ac:dyDescent="0.2">
      <c r="B289" s="42"/>
      <c r="C289" s="48">
        <v>44228</v>
      </c>
      <c r="D289" s="40" t="s">
        <v>371</v>
      </c>
    </row>
    <row r="290" spans="2:4" x14ac:dyDescent="0.2">
      <c r="B290" s="42"/>
      <c r="C290" s="48">
        <v>44197</v>
      </c>
      <c r="D290" s="40" t="s">
        <v>372</v>
      </c>
    </row>
    <row r="291" spans="2:4" x14ac:dyDescent="0.2">
      <c r="B291" s="42"/>
      <c r="C291" s="48">
        <v>44166</v>
      </c>
      <c r="D291" s="40" t="s">
        <v>373</v>
      </c>
    </row>
    <row r="292" spans="2:4" x14ac:dyDescent="0.2">
      <c r="B292" s="42"/>
      <c r="C292" s="48">
        <v>44136</v>
      </c>
      <c r="D292" s="40" t="s">
        <v>374</v>
      </c>
    </row>
    <row r="293" spans="2:4" x14ac:dyDescent="0.2">
      <c r="B293" s="42"/>
      <c r="C293" s="48">
        <v>44044</v>
      </c>
      <c r="D293" s="40" t="s">
        <v>375</v>
      </c>
    </row>
    <row r="294" spans="2:4" x14ac:dyDescent="0.2">
      <c r="B294" s="42"/>
      <c r="C294" s="48">
        <v>43983</v>
      </c>
      <c r="D294" s="40" t="s">
        <v>376</v>
      </c>
    </row>
    <row r="295" spans="2:4" x14ac:dyDescent="0.2">
      <c r="B295" s="42"/>
      <c r="C295" s="48">
        <v>43952</v>
      </c>
      <c r="D295" s="40" t="s">
        <v>377</v>
      </c>
    </row>
    <row r="296" spans="2:4" x14ac:dyDescent="0.2">
      <c r="B296" s="42"/>
      <c r="C296" s="48">
        <v>43862</v>
      </c>
      <c r="D296" s="40" t="s">
        <v>378</v>
      </c>
    </row>
    <row r="297" spans="2:4" x14ac:dyDescent="0.2">
      <c r="B297" s="42"/>
      <c r="C297" s="48">
        <v>43739</v>
      </c>
      <c r="D297" s="40" t="s">
        <v>379</v>
      </c>
    </row>
    <row r="298" spans="2:4" x14ac:dyDescent="0.2">
      <c r="B298" s="42"/>
      <c r="C298" s="48">
        <v>43586</v>
      </c>
      <c r="D298" s="40" t="s">
        <v>380</v>
      </c>
    </row>
    <row r="299" spans="2:4" x14ac:dyDescent="0.2">
      <c r="B299" s="42"/>
      <c r="C299" s="48">
        <v>43556</v>
      </c>
      <c r="D299" s="40" t="s">
        <v>381</v>
      </c>
    </row>
    <row r="300" spans="2:4" ht="16" customHeight="1" thickBot="1" x14ac:dyDescent="0.25">
      <c r="B300" s="43"/>
      <c r="C300" s="49">
        <v>43525</v>
      </c>
      <c r="D300" s="41" t="s">
        <v>382</v>
      </c>
    </row>
    <row r="301" spans="2:4" ht="31" customHeight="1" thickBot="1" x14ac:dyDescent="0.25">
      <c r="B301" s="37" t="s">
        <v>21</v>
      </c>
      <c r="C301" s="46"/>
      <c r="D301" s="44"/>
    </row>
    <row r="302" spans="2:4" x14ac:dyDescent="0.2">
      <c r="B302" s="38" t="s">
        <v>6</v>
      </c>
      <c r="C302" s="47">
        <v>44228</v>
      </c>
      <c r="D302" s="39" t="s">
        <v>383</v>
      </c>
    </row>
    <row r="303" spans="2:4" x14ac:dyDescent="0.2">
      <c r="B303" s="42"/>
      <c r="C303" s="48">
        <v>43800</v>
      </c>
      <c r="D303" s="40" t="s">
        <v>384</v>
      </c>
    </row>
    <row r="304" spans="2:4" ht="16" customHeight="1" thickBot="1" x14ac:dyDescent="0.25">
      <c r="B304" s="43"/>
      <c r="C304" s="49">
        <v>43525</v>
      </c>
      <c r="D304" s="41" t="s">
        <v>385</v>
      </c>
    </row>
    <row r="305" spans="2:4" x14ac:dyDescent="0.2">
      <c r="B305" s="42" t="s">
        <v>17</v>
      </c>
      <c r="C305" s="48">
        <v>44440</v>
      </c>
      <c r="D305" s="40" t="s">
        <v>386</v>
      </c>
    </row>
    <row r="306" spans="2:4" x14ac:dyDescent="0.2">
      <c r="B306" s="42"/>
      <c r="C306" s="48">
        <v>44409</v>
      </c>
      <c r="D306" s="40" t="s">
        <v>387</v>
      </c>
    </row>
    <row r="307" spans="2:4" x14ac:dyDescent="0.2">
      <c r="B307" s="42"/>
      <c r="C307" s="48">
        <v>44378</v>
      </c>
      <c r="D307" s="40" t="s">
        <v>388</v>
      </c>
    </row>
    <row r="308" spans="2:4" x14ac:dyDescent="0.2">
      <c r="B308" s="42"/>
      <c r="C308" s="48">
        <v>44348</v>
      </c>
      <c r="D308" s="40" t="s">
        <v>389</v>
      </c>
    </row>
    <row r="309" spans="2:4" x14ac:dyDescent="0.2">
      <c r="B309" s="42"/>
      <c r="C309" s="48">
        <v>44317</v>
      </c>
      <c r="D309" s="40" t="s">
        <v>390</v>
      </c>
    </row>
    <row r="310" spans="2:4" x14ac:dyDescent="0.2">
      <c r="B310" s="42"/>
      <c r="C310" s="48">
        <v>44287</v>
      </c>
      <c r="D310" s="40" t="s">
        <v>391</v>
      </c>
    </row>
    <row r="311" spans="2:4" x14ac:dyDescent="0.2">
      <c r="B311" s="42"/>
      <c r="C311" s="48">
        <v>44256</v>
      </c>
      <c r="D311" s="40" t="s">
        <v>392</v>
      </c>
    </row>
    <row r="312" spans="2:4" x14ac:dyDescent="0.2">
      <c r="B312" s="42"/>
      <c r="C312" s="48">
        <v>44228</v>
      </c>
      <c r="D312" s="40" t="s">
        <v>393</v>
      </c>
    </row>
    <row r="313" spans="2:4" x14ac:dyDescent="0.2">
      <c r="B313" s="42"/>
      <c r="C313" s="48">
        <v>44197</v>
      </c>
      <c r="D313" s="40" t="s">
        <v>394</v>
      </c>
    </row>
    <row r="314" spans="2:4" x14ac:dyDescent="0.2">
      <c r="B314" s="42"/>
      <c r="C314" s="48">
        <v>44166</v>
      </c>
      <c r="D314" s="40" t="s">
        <v>395</v>
      </c>
    </row>
    <row r="315" spans="2:4" x14ac:dyDescent="0.2">
      <c r="B315" s="42"/>
      <c r="C315" s="48">
        <v>44136</v>
      </c>
      <c r="D315" s="40" t="s">
        <v>396</v>
      </c>
    </row>
    <row r="316" spans="2:4" x14ac:dyDescent="0.2">
      <c r="B316" s="42"/>
      <c r="C316" s="48">
        <v>44105</v>
      </c>
      <c r="D316" s="40" t="s">
        <v>397</v>
      </c>
    </row>
    <row r="317" spans="2:4" x14ac:dyDescent="0.2">
      <c r="B317" s="42"/>
      <c r="C317" s="48">
        <v>44075</v>
      </c>
      <c r="D317" s="40" t="s">
        <v>398</v>
      </c>
    </row>
    <row r="318" spans="2:4" x14ac:dyDescent="0.2">
      <c r="B318" s="42"/>
      <c r="C318" s="48">
        <v>44044</v>
      </c>
      <c r="D318" s="40" t="s">
        <v>399</v>
      </c>
    </row>
    <row r="319" spans="2:4" x14ac:dyDescent="0.2">
      <c r="B319" s="42"/>
      <c r="C319" s="48">
        <v>44013</v>
      </c>
      <c r="D319" s="40" t="s">
        <v>400</v>
      </c>
    </row>
    <row r="320" spans="2:4" x14ac:dyDescent="0.2">
      <c r="B320" s="42"/>
      <c r="C320" s="48">
        <v>43983</v>
      </c>
      <c r="D320" s="40" t="s">
        <v>401</v>
      </c>
    </row>
    <row r="321" spans="2:4" x14ac:dyDescent="0.2">
      <c r="B321" s="42"/>
      <c r="C321" s="48">
        <v>43952</v>
      </c>
      <c r="D321" s="40" t="s">
        <v>402</v>
      </c>
    </row>
    <row r="322" spans="2:4" x14ac:dyDescent="0.2">
      <c r="B322" s="42"/>
      <c r="C322" s="48">
        <v>43922</v>
      </c>
      <c r="D322" s="40" t="s">
        <v>403</v>
      </c>
    </row>
    <row r="323" spans="2:4" x14ac:dyDescent="0.2">
      <c r="B323" s="42"/>
      <c r="C323" s="48">
        <v>43891</v>
      </c>
      <c r="D323" s="40" t="s">
        <v>404</v>
      </c>
    </row>
    <row r="324" spans="2:4" x14ac:dyDescent="0.2">
      <c r="B324" s="42"/>
      <c r="C324" s="48">
        <v>43831</v>
      </c>
      <c r="D324" s="40" t="s">
        <v>405</v>
      </c>
    </row>
    <row r="325" spans="2:4" x14ac:dyDescent="0.2">
      <c r="B325" s="42"/>
      <c r="C325" s="48">
        <v>43800</v>
      </c>
      <c r="D325" s="40" t="s">
        <v>406</v>
      </c>
    </row>
    <row r="326" spans="2:4" x14ac:dyDescent="0.2">
      <c r="B326" s="42"/>
      <c r="C326" s="48">
        <v>43770</v>
      </c>
      <c r="D326" s="40" t="s">
        <v>407</v>
      </c>
    </row>
    <row r="327" spans="2:4" x14ac:dyDescent="0.2">
      <c r="B327" s="42"/>
      <c r="C327" s="48">
        <v>43739</v>
      </c>
      <c r="D327" s="40" t="s">
        <v>408</v>
      </c>
    </row>
    <row r="328" spans="2:4" x14ac:dyDescent="0.2">
      <c r="B328" s="42"/>
      <c r="C328" s="48">
        <v>43709</v>
      </c>
      <c r="D328" s="40" t="s">
        <v>409</v>
      </c>
    </row>
    <row r="329" spans="2:4" x14ac:dyDescent="0.2">
      <c r="B329" s="42"/>
      <c r="C329" s="48">
        <v>43678</v>
      </c>
      <c r="D329" s="40" t="s">
        <v>410</v>
      </c>
    </row>
    <row r="330" spans="2:4" x14ac:dyDescent="0.2">
      <c r="B330" s="42"/>
      <c r="C330" s="48">
        <v>43647</v>
      </c>
      <c r="D330" s="40" t="s">
        <v>411</v>
      </c>
    </row>
    <row r="331" spans="2:4" x14ac:dyDescent="0.2">
      <c r="B331" s="42"/>
      <c r="C331" s="48">
        <v>43617</v>
      </c>
      <c r="D331" s="40" t="s">
        <v>412</v>
      </c>
    </row>
    <row r="332" spans="2:4" x14ac:dyDescent="0.2">
      <c r="B332" s="42"/>
      <c r="C332" s="48">
        <v>43586</v>
      </c>
      <c r="D332" s="40" t="s">
        <v>413</v>
      </c>
    </row>
    <row r="333" spans="2:4" x14ac:dyDescent="0.2">
      <c r="B333" s="42"/>
      <c r="C333" s="48">
        <v>43556</v>
      </c>
      <c r="D333" s="40" t="s">
        <v>414</v>
      </c>
    </row>
    <row r="334" spans="2:4" x14ac:dyDescent="0.2">
      <c r="B334" s="42"/>
      <c r="C334" s="48">
        <v>43525</v>
      </c>
      <c r="D334" s="40" t="s">
        <v>415</v>
      </c>
    </row>
    <row r="335" spans="2:4" x14ac:dyDescent="0.2">
      <c r="B335" s="42"/>
      <c r="C335" s="48">
        <v>43497</v>
      </c>
      <c r="D335" s="40" t="s">
        <v>416</v>
      </c>
    </row>
    <row r="336" spans="2:4" ht="16" customHeight="1" thickBot="1" x14ac:dyDescent="0.25">
      <c r="B336" s="43"/>
      <c r="C336" s="49">
        <v>43466</v>
      </c>
      <c r="D336" s="41" t="s">
        <v>417</v>
      </c>
    </row>
    <row r="337" spans="2:4" x14ac:dyDescent="0.2">
      <c r="B337" s="38" t="s">
        <v>22</v>
      </c>
      <c r="C337" s="47">
        <v>44228</v>
      </c>
      <c r="D337" s="39" t="s">
        <v>418</v>
      </c>
    </row>
    <row r="338" spans="2:4" x14ac:dyDescent="0.2">
      <c r="B338" s="42"/>
      <c r="C338" s="48">
        <v>44075</v>
      </c>
      <c r="D338" s="40" t="s">
        <v>419</v>
      </c>
    </row>
    <row r="339" spans="2:4" x14ac:dyDescent="0.2">
      <c r="B339" s="42"/>
      <c r="C339" s="48">
        <v>44044</v>
      </c>
      <c r="D339" s="40" t="s">
        <v>420</v>
      </c>
    </row>
    <row r="340" spans="2:4" x14ac:dyDescent="0.2">
      <c r="B340" s="42"/>
      <c r="C340" s="48">
        <v>43983</v>
      </c>
      <c r="D340" s="40" t="s">
        <v>421</v>
      </c>
    </row>
    <row r="341" spans="2:4" x14ac:dyDescent="0.2">
      <c r="B341" s="42"/>
      <c r="C341" s="48">
        <v>43770</v>
      </c>
      <c r="D341" s="40" t="s">
        <v>407</v>
      </c>
    </row>
    <row r="342" spans="2:4" x14ac:dyDescent="0.2">
      <c r="B342" s="42"/>
      <c r="C342" s="48">
        <v>43617</v>
      </c>
      <c r="D342" s="40" t="s">
        <v>422</v>
      </c>
    </row>
    <row r="343" spans="2:4" ht="16" customHeight="1" thickBot="1" x14ac:dyDescent="0.25">
      <c r="B343" s="43"/>
      <c r="C343" s="49">
        <v>43525</v>
      </c>
      <c r="D343" s="41" t="s">
        <v>423</v>
      </c>
    </row>
  </sheetData>
  <autoFilter ref="B2:D343" xr:uid="{00000000-0009-0000-0000-00000F000000}"/>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16</vt:i4>
      </vt:variant>
    </vt:vector>
  </HeadingPairs>
  <TitlesOfParts>
    <vt:vector size="16" baseType="lpstr">
      <vt:lpstr>Note bis</vt:lpstr>
      <vt:lpstr>Note</vt:lpstr>
      <vt:lpstr>DB Manufacturing ISM</vt:lpstr>
      <vt:lpstr>DB New Orders</vt:lpstr>
      <vt:lpstr>DB Production</vt:lpstr>
      <vt:lpstr>DB Details</vt:lpstr>
      <vt:lpstr>Sectors</vt:lpstr>
      <vt:lpstr>SectorsNewOrders</vt:lpstr>
      <vt:lpstr>SectorsProduction</vt:lpstr>
      <vt:lpstr>Sectors Trend</vt:lpstr>
      <vt:lpstr>Details</vt:lpstr>
      <vt:lpstr>Graphs</vt:lpstr>
      <vt:lpstr>ISM Manufacturing vs GDP</vt:lpstr>
      <vt:lpstr>ISM Manufacturing vs SPX</vt:lpstr>
      <vt:lpstr>ISM Manufacturing</vt:lpstr>
      <vt:lpstr>Industry Comments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2018-01-16T08:15:19Z</dcterms:created>
  <dcterms:modified xsi:type="dcterms:W3CDTF">2022-01-21T14:33:04Z</dcterms:modified>
</cp:coreProperties>
</file>