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8680" yWindow="-120" windowWidth="29040" windowHeight="15720" tabRatio="600" firstSheet="0" activeTab="1" autoFilterDateGrouping="1"/>
  </bookViews>
  <sheets>
    <sheet xmlns:r="http://schemas.openxmlformats.org/officeDocument/2006/relationships" name="2024 Results" sheetId="1" state="visible" r:id="rId1"/>
    <sheet xmlns:r="http://schemas.openxmlformats.org/officeDocument/2006/relationships" name="2025 Results" sheetId="2" state="visible" r:id="rId2"/>
    <sheet xmlns:r="http://schemas.openxmlformats.org/officeDocument/2006/relationships" name="Result" sheetId="3" state="visible" r:id="rId3"/>
  </sheets>
  <definedNames/>
  <calcPr calcId="191029" fullCalcOnLoad="1"/>
</workbook>
</file>

<file path=xl/styles.xml><?xml version="1.0" encoding="utf-8"?>
<styleSheet xmlns="http://schemas.openxmlformats.org/spreadsheetml/2006/main">
  <numFmts count="5">
    <numFmt numFmtId="164" formatCode="&quot;$&quot;#,##0.00"/>
    <numFmt numFmtId="165" formatCode="&quot;$&quot;#,##0.00_);[Red]\(&quot;$&quot;#,##0.00\)"/>
    <numFmt numFmtId="166" formatCode="&quot;$&quot;#,##0.00;[Red]&quot;$&quot;#,##0.00"/>
    <numFmt numFmtId="167" formatCode="&quot;$&quot;#,##0_);[Red]\(&quot;$&quot;#,##0\)"/>
    <numFmt numFmtId="168" formatCode="mm/dd/yyyy"/>
  </numFmts>
  <fonts count="8">
    <font>
      <name val="Aptos Narrow"/>
      <family val="2"/>
      <color theme="1"/>
      <sz val="11"/>
      <scheme val="minor"/>
    </font>
    <font>
      <name val="Aptos Narrow"/>
      <family val="2"/>
      <color theme="1"/>
      <sz val="11"/>
      <scheme val="minor"/>
    </font>
    <font>
      <name val="Aptos Narrow"/>
      <family val="2"/>
      <b val="1"/>
      <color theme="1"/>
      <sz val="16"/>
      <scheme val="minor"/>
    </font>
    <font>
      <name val="Aptos Narrow"/>
      <family val="2"/>
      <b val="1"/>
      <color theme="1"/>
      <sz val="12"/>
      <scheme val="minor"/>
    </font>
    <font>
      <name val="Aptos Narrow"/>
      <family val="2"/>
      <color theme="1"/>
      <sz val="12"/>
      <scheme val="minor"/>
    </font>
    <font>
      <name val="Arial"/>
      <family val="2"/>
      <color rgb="FF000000"/>
      <sz val="15"/>
    </font>
    <font>
      <name val="Aptos Narrow"/>
      <family val="2"/>
      <b val="1"/>
      <color theme="1"/>
      <sz val="11"/>
      <scheme val="minor"/>
    </font>
    <font>
      <name val="Aptos Narrow"/>
      <family val="2"/>
      <color theme="1"/>
      <sz val="16"/>
      <scheme val="minor"/>
    </font>
  </fonts>
  <fills count="6">
    <fill>
      <patternFill/>
    </fill>
    <fill>
      <patternFill patternType="gray125"/>
    </fill>
    <fill>
      <patternFill patternType="solid">
        <fgColor rgb="FFFFC000"/>
        <bgColor indexed="64"/>
      </patternFill>
    </fill>
    <fill>
      <patternFill patternType="solid">
        <fgColor theme="9" tint="0.5999938962981048"/>
        <bgColor indexed="64"/>
      </patternFill>
    </fill>
    <fill>
      <patternFill patternType="solid">
        <fgColor rgb="FF92D050"/>
        <bgColor indexed="64"/>
      </patternFill>
    </fill>
    <fill>
      <patternFill patternType="solid">
        <fgColor rgb="FF367DFC"/>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1" fillId="0" borderId="0"/>
    <xf numFmtId="44" fontId="1" fillId="0" borderId="0"/>
    <xf numFmtId="9" fontId="1" fillId="0" borderId="0"/>
  </cellStyleXfs>
  <cellXfs count="85">
    <xf numFmtId="0" fontId="0" fillId="0" borderId="0" pivotButton="0" quotePrefix="0" xfId="0"/>
    <xf numFmtId="0" fontId="2" fillId="0" borderId="0" pivotButton="0" quotePrefix="0" xfId="0"/>
    <xf numFmtId="0" fontId="3" fillId="0" borderId="1" pivotButton="0" quotePrefix="0" xfId="0"/>
    <xf numFmtId="14" fontId="3" fillId="0" borderId="1" applyAlignment="1" pivotButton="0" quotePrefix="0" xfId="0">
      <alignment wrapText="1"/>
    </xf>
    <xf numFmtId="0" fontId="3" fillId="0" borderId="1" applyAlignment="1" pivotButton="0" quotePrefix="0" xfId="0">
      <alignment wrapText="1"/>
    </xf>
    <xf numFmtId="0" fontId="4" fillId="0" borderId="0" pivotButton="0" quotePrefix="0" xfId="0"/>
    <xf numFmtId="14" fontId="4" fillId="0" borderId="0" pivotButton="0" quotePrefix="0" xfId="0"/>
    <xf numFmtId="164" fontId="4" fillId="0" borderId="0" pivotButton="0" quotePrefix="0" xfId="0"/>
    <xf numFmtId="164" fontId="4" fillId="2" borderId="0" pivotButton="0" quotePrefix="0" xfId="0"/>
    <xf numFmtId="0" fontId="4" fillId="3" borderId="0" pivotButton="0" quotePrefix="0" xfId="0"/>
    <xf numFmtId="14" fontId="4" fillId="3" borderId="0" pivotButton="0" quotePrefix="0" xfId="0"/>
    <xf numFmtId="164" fontId="4" fillId="3" borderId="0" pivotButton="0" quotePrefix="0" xfId="0"/>
    <xf numFmtId="9" fontId="4" fillId="3" borderId="0" pivotButton="0" quotePrefix="0" xfId="2"/>
    <xf numFmtId="164" fontId="4" fillId="0" borderId="0" pivotButton="0" quotePrefix="0" xfId="1"/>
    <xf numFmtId="10" fontId="4" fillId="3" borderId="0" pivotButton="0" quotePrefix="0" xfId="2"/>
    <xf numFmtId="0" fontId="4" fillId="4" borderId="0" pivotButton="0" quotePrefix="0" xfId="0"/>
    <xf numFmtId="14" fontId="4" fillId="4" borderId="0" pivotButton="0" quotePrefix="0" xfId="0"/>
    <xf numFmtId="164" fontId="4" fillId="4" borderId="0" pivotButton="0" quotePrefix="0" xfId="0"/>
    <xf numFmtId="9" fontId="4" fillId="0" borderId="0" pivotButton="0" quotePrefix="0" xfId="2"/>
    <xf numFmtId="165" fontId="4" fillId="3" borderId="0" pivotButton="0" quotePrefix="0" xfId="0"/>
    <xf numFmtId="164" fontId="0" fillId="0" borderId="0" pivotButton="0" quotePrefix="0" xfId="0"/>
    <xf numFmtId="164" fontId="3" fillId="0" borderId="1" pivotButton="0" quotePrefix="0" xfId="0"/>
    <xf numFmtId="164" fontId="3" fillId="0" borderId="1" applyAlignment="1" pivotButton="0" quotePrefix="0" xfId="0">
      <alignment wrapText="1"/>
    </xf>
    <xf numFmtId="165" fontId="4" fillId="0" borderId="0" pivotButton="0" quotePrefix="0" xfId="0"/>
    <xf numFmtId="10" fontId="4" fillId="0" borderId="0" pivotButton="0" quotePrefix="0" xfId="2"/>
    <xf numFmtId="165" fontId="0" fillId="0" borderId="0" pivotButton="0" quotePrefix="0" xfId="0"/>
    <xf numFmtId="10" fontId="4" fillId="0" borderId="0" pivotButton="0" quotePrefix="0" xfId="0"/>
    <xf numFmtId="166" fontId="4" fillId="3" borderId="0" pivotButton="0" quotePrefix="0" xfId="0"/>
    <xf numFmtId="0" fontId="3" fillId="0" borderId="1" applyAlignment="1" pivotButton="0" quotePrefix="0" xfId="0">
      <alignment horizontal="center" wrapText="1"/>
    </xf>
    <xf numFmtId="0" fontId="5" fillId="0" borderId="0" pivotButton="0" quotePrefix="0" xfId="0"/>
    <xf numFmtId="164" fontId="3" fillId="0" borderId="1" applyAlignment="1" pivotButton="0" quotePrefix="0" xfId="0">
      <alignment horizontal="center" wrapText="1"/>
    </xf>
    <xf numFmtId="164" fontId="5" fillId="0" borderId="0" pivotButton="0" quotePrefix="0" xfId="0"/>
    <xf numFmtId="0" fontId="0" fillId="0" borderId="0" applyAlignment="1" pivotButton="0" quotePrefix="0" xfId="0">
      <alignment horizontal="center"/>
    </xf>
    <xf numFmtId="164" fontId="4" fillId="3" borderId="0" applyAlignment="1" pivotButton="0" quotePrefix="0" xfId="0">
      <alignment horizontal="center"/>
    </xf>
    <xf numFmtId="164" fontId="4" fillId="0" borderId="0" applyAlignment="1" pivotButton="0" quotePrefix="0" xfId="0">
      <alignment horizontal="center"/>
    </xf>
    <xf numFmtId="0" fontId="4" fillId="0" borderId="0" applyAlignment="1" pivotButton="0" quotePrefix="0" xfId="0">
      <alignment horizontal="center"/>
    </xf>
    <xf numFmtId="9" fontId="0" fillId="0" borderId="0" pivotButton="0" quotePrefix="0" xfId="2"/>
    <xf numFmtId="164" fontId="4" fillId="2" borderId="0" applyAlignment="1" pivotButton="0" quotePrefix="0" xfId="0">
      <alignment horizontal="center"/>
    </xf>
    <xf numFmtId="167" fontId="0" fillId="0" borderId="0" pivotButton="0" quotePrefix="0" xfId="0"/>
    <xf numFmtId="164" fontId="0" fillId="3" borderId="0" pivotButton="0" quotePrefix="0" xfId="0"/>
    <xf numFmtId="0" fontId="0" fillId="3" borderId="0" pivotButton="0" quotePrefix="0" xfId="0"/>
    <xf numFmtId="0" fontId="0" fillId="5" borderId="0" pivotButton="0" quotePrefix="0" xfId="0"/>
    <xf numFmtId="0" fontId="4" fillId="5" borderId="0" pivotButton="0" quotePrefix="0" xfId="0"/>
    <xf numFmtId="164" fontId="4" fillId="5" borderId="0" pivotButton="0" quotePrefix="0" xfId="0"/>
    <xf numFmtId="0" fontId="0" fillId="5" borderId="0" applyAlignment="1" pivotButton="0" quotePrefix="0" xfId="0">
      <alignment horizontal="center"/>
    </xf>
    <xf numFmtId="9" fontId="0" fillId="0" borderId="0" pivotButton="0" quotePrefix="0" xfId="0"/>
    <xf numFmtId="168" fontId="4" fillId="0" borderId="0" pivotButton="0" quotePrefix="0" xfId="0"/>
    <xf numFmtId="168" fontId="4" fillId="3" borderId="0" pivotButton="0" quotePrefix="0" xfId="0"/>
    <xf numFmtId="168" fontId="0" fillId="3" borderId="0" pivotButton="0" quotePrefix="0" xfId="0"/>
    <xf numFmtId="168" fontId="0" fillId="0" borderId="0" pivotButton="0" quotePrefix="0" xfId="0"/>
    <xf numFmtId="0" fontId="0" fillId="0" borderId="0" applyAlignment="1" pivotButton="0" quotePrefix="0" xfId="0">
      <alignment horizontal="right"/>
    </xf>
    <xf numFmtId="168" fontId="3" fillId="0" borderId="1" applyAlignment="1" pivotButton="0" quotePrefix="0" xfId="0">
      <alignment horizontal="center" wrapText="1"/>
    </xf>
    <xf numFmtId="168" fontId="0" fillId="0" borderId="0" applyAlignment="1" pivotButton="0" quotePrefix="0" xfId="0">
      <alignment horizontal="right"/>
    </xf>
    <xf numFmtId="168" fontId="4" fillId="5" borderId="0" pivotButton="0" quotePrefix="0" xfId="0"/>
    <xf numFmtId="168" fontId="5" fillId="0" borderId="0" pivotButton="0" quotePrefix="0" xfId="0"/>
    <xf numFmtId="9" fontId="1" fillId="0" borderId="0" pivotButton="0" quotePrefix="0" xfId="2"/>
    <xf numFmtId="168" fontId="1" fillId="0" borderId="0" pivotButton="0" quotePrefix="0" xfId="2"/>
    <xf numFmtId="0" fontId="7" fillId="0" borderId="0" pivotButton="0" quotePrefix="0" xfId="0"/>
    <xf numFmtId="164" fontId="2" fillId="0" borderId="0" pivotButton="0" quotePrefix="0" xfId="0"/>
    <xf numFmtId="164" fontId="6" fillId="0" borderId="1" applyAlignment="1" pivotButton="0" quotePrefix="0" xfId="0">
      <alignment wrapText="1"/>
    </xf>
    <xf numFmtId="0" fontId="6" fillId="0" borderId="1" applyAlignment="1" pivotButton="0" quotePrefix="0" xfId="0">
      <alignment wrapText="1"/>
    </xf>
    <xf numFmtId="9" fontId="1" fillId="0" borderId="1" pivotButton="0" quotePrefix="0" xfId="2"/>
    <xf numFmtId="9" fontId="1" fillId="5" borderId="0" pivotButton="0" quotePrefix="0" xfId="2"/>
    <xf numFmtId="168" fontId="4" fillId="0" borderId="0" applyAlignment="1" pivotButton="0" quotePrefix="0" xfId="0">
      <alignment horizontal="right"/>
    </xf>
    <xf numFmtId="0" fontId="4" fillId="0" borderId="0" applyAlignment="1" pivotButton="0" quotePrefix="0" xfId="0">
      <alignment horizontal="right"/>
    </xf>
    <xf numFmtId="164" fontId="4" fillId="0" borderId="0" applyAlignment="1" pivotButton="0" quotePrefix="0" xfId="0">
      <alignment horizontal="right"/>
    </xf>
    <xf numFmtId="1" fontId="0" fillId="0" borderId="0" applyAlignment="1" pivotButton="0" quotePrefix="0" xfId="0">
      <alignment horizontal="right"/>
    </xf>
    <xf numFmtId="14" fontId="4" fillId="5" borderId="0" applyAlignment="1" pivotButton="0" quotePrefix="0" xfId="0">
      <alignment horizontal="right"/>
    </xf>
    <xf numFmtId="1" fontId="4" fillId="5" borderId="0" applyAlignment="1" pivotButton="0" quotePrefix="0" xfId="0">
      <alignment horizontal="right"/>
    </xf>
    <xf numFmtId="1" fontId="4" fillId="0" borderId="0" applyAlignment="1" pivotButton="0" quotePrefix="0" xfId="0">
      <alignment horizontal="right"/>
    </xf>
    <xf numFmtId="165" fontId="4" fillId="3" borderId="0" pivotButton="0" quotePrefix="0" xfId="0"/>
    <xf numFmtId="165" fontId="4" fillId="0" borderId="0" pivotButton="0" quotePrefix="0" xfId="0"/>
    <xf numFmtId="165" fontId="0" fillId="0" borderId="0" pivotButton="0" quotePrefix="0" xfId="0"/>
    <xf numFmtId="166" fontId="4" fillId="3" borderId="0" pivotButton="0" quotePrefix="0" xfId="0"/>
    <xf numFmtId="168" fontId="0" fillId="0" borderId="0" pivotButton="0" quotePrefix="0" xfId="0"/>
    <xf numFmtId="168" fontId="3" fillId="0" borderId="1" applyAlignment="1" pivotButton="0" quotePrefix="0" xfId="0">
      <alignment horizontal="center" wrapText="1"/>
    </xf>
    <xf numFmtId="168" fontId="4" fillId="0" borderId="0" pivotButton="0" quotePrefix="0" xfId="0"/>
    <xf numFmtId="168" fontId="4" fillId="3" borderId="0" pivotButton="0" quotePrefix="0" xfId="0"/>
    <xf numFmtId="167" fontId="0" fillId="0" borderId="0" pivotButton="0" quotePrefix="0" xfId="0"/>
    <xf numFmtId="168" fontId="0" fillId="3" borderId="0" pivotButton="0" quotePrefix="0" xfId="0"/>
    <xf numFmtId="168" fontId="1" fillId="0" borderId="0" pivotButton="0" quotePrefix="0" xfId="2"/>
    <xf numFmtId="168" fontId="0" fillId="0" borderId="0" applyAlignment="1" pivotButton="0" quotePrefix="0" xfId="0">
      <alignment horizontal="right"/>
    </xf>
    <xf numFmtId="168" fontId="4" fillId="5" borderId="0" pivotButton="0" quotePrefix="0" xfId="0"/>
    <xf numFmtId="168" fontId="4" fillId="0" borderId="0" applyAlignment="1" pivotButton="0" quotePrefix="0" xfId="0">
      <alignment horizontal="right"/>
    </xf>
    <xf numFmtId="168" fontId="5" fillId="0" borderId="0" pivotButton="0" quotePrefix="0" xfId="0"/>
  </cellXfs>
  <cellStyles count="3">
    <cellStyle name="Normal" xfId="0" builtinId="0"/>
    <cellStyle name="Currency" xfId="1" builtinId="4"/>
    <cellStyle name="Percent" xfId="2" builtinId="5"/>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sheetPr>
    <outlinePr summaryBelow="1" summaryRight="1"/>
    <pageSetUpPr/>
  </sheetPr>
  <dimension ref="B1:Q160"/>
  <sheetViews>
    <sheetView topLeftCell="E1" workbookViewId="0">
      <pane ySplit="2" topLeftCell="A75" activePane="bottomLeft" state="frozen"/>
      <selection pane="bottomLeft" activeCell="G101" sqref="G101"/>
    </sheetView>
  </sheetViews>
  <sheetFormatPr baseColWidth="8" defaultRowHeight="15"/>
  <cols>
    <col width="19.42578125" customWidth="1" min="2" max="2"/>
    <col width="9.42578125" customWidth="1" style="20" min="3" max="3"/>
    <col width="11.5703125" customWidth="1" min="4" max="4"/>
    <col width="12.5703125" customWidth="1" min="5" max="5"/>
    <col width="9.140625" customWidth="1" style="20" min="7" max="7"/>
    <col width="14.5703125" customWidth="1" min="8" max="11"/>
    <col width="14" customWidth="1" min="12" max="12"/>
    <col width="13.5703125" customWidth="1" style="20" min="13" max="13"/>
    <col width="15.42578125" customWidth="1" min="14" max="14"/>
    <col width="11" customWidth="1" min="15" max="15"/>
    <col width="46.140625" customWidth="1" min="16" max="16"/>
  </cols>
  <sheetData>
    <row r="1" ht="21" customHeight="1">
      <c r="D1" s="1" t="inlineStr">
        <is>
          <t>Bryan Perry AI investing started his service around Feb 24</t>
        </is>
      </c>
    </row>
    <row r="2" ht="63" customHeight="1">
      <c r="B2" s="28" t="inlineStr">
        <is>
          <t>2024 stock purchase type</t>
        </is>
      </c>
      <c r="C2" s="30" t="inlineStr">
        <is>
          <t>Strike price</t>
        </is>
      </c>
      <c r="D2" s="2" t="inlineStr">
        <is>
          <t>Stock ticker</t>
        </is>
      </c>
      <c r="E2" s="3" t="inlineStr">
        <is>
          <t>Date of transaction</t>
        </is>
      </c>
      <c r="F2" s="4" t="inlineStr">
        <is>
          <t>Number of shares +/-</t>
        </is>
      </c>
      <c r="G2" s="21" t="inlineStr">
        <is>
          <t>Cost</t>
        </is>
      </c>
      <c r="H2" s="4" t="inlineStr">
        <is>
          <t>total investment</t>
        </is>
      </c>
      <c r="I2" s="4" t="inlineStr">
        <is>
          <t>Call Value</t>
        </is>
      </c>
      <c r="J2" s="4" t="inlineStr">
        <is>
          <t>Put Value</t>
        </is>
      </c>
      <c r="K2" s="4" t="inlineStr">
        <is>
          <t>Put cash requirement</t>
        </is>
      </c>
      <c r="L2" s="2" t="inlineStr">
        <is>
          <t>Notes</t>
        </is>
      </c>
      <c r="M2" s="22" t="inlineStr">
        <is>
          <t>Close price</t>
        </is>
      </c>
      <c r="N2" s="4" t="inlineStr">
        <is>
          <t>Relized profit loss</t>
        </is>
      </c>
      <c r="O2" s="2" t="inlineStr">
        <is>
          <t>P&amp;L %</t>
        </is>
      </c>
      <c r="P2" s="4" t="inlineStr">
        <is>
          <t>Notes</t>
        </is>
      </c>
    </row>
    <row r="3" ht="15.75" customHeight="1">
      <c r="B3" s="9" t="inlineStr">
        <is>
          <t xml:space="preserve">Bought stock </t>
        </is>
      </c>
      <c r="C3" s="11" t="n"/>
      <c r="D3" s="9" t="inlineStr">
        <is>
          <t>TQQQ</t>
        </is>
      </c>
      <c r="E3" s="10" t="n">
        <v>45384</v>
      </c>
      <c r="F3" s="9" t="n">
        <v>100</v>
      </c>
      <c r="G3" s="11" t="n">
        <v>59.84</v>
      </c>
      <c r="H3" s="8" t="n"/>
      <c r="I3" s="8" t="n"/>
      <c r="J3" s="8" t="n"/>
      <c r="K3" s="8" t="n"/>
      <c r="L3" s="9" t="inlineStr">
        <is>
          <t>Closed 5/22</t>
        </is>
      </c>
      <c r="M3" s="11" t="n">
        <v>63.94</v>
      </c>
      <c r="N3" s="11">
        <f>ABS(G3-M3)*100</f>
        <v/>
      </c>
      <c r="O3" s="12">
        <f>1-(G3/M3)</f>
        <v/>
      </c>
    </row>
    <row r="4" ht="15.75" customHeight="1">
      <c r="B4" s="9" t="inlineStr">
        <is>
          <t xml:space="preserve">Bought stock </t>
        </is>
      </c>
      <c r="C4" s="11" t="n"/>
      <c r="D4" s="9" t="inlineStr">
        <is>
          <t>DKNG</t>
        </is>
      </c>
      <c r="E4" s="10" t="n">
        <v>45390</v>
      </c>
      <c r="F4" s="9" t="n">
        <v>100</v>
      </c>
      <c r="G4" s="11" t="n">
        <v>45.35</v>
      </c>
      <c r="H4" s="8" t="n"/>
      <c r="I4" s="8" t="n"/>
      <c r="J4" s="8" t="n"/>
      <c r="K4" s="8" t="n"/>
      <c r="L4" s="9" t="inlineStr">
        <is>
          <t>Closed 12/5</t>
        </is>
      </c>
      <c r="M4" s="11" t="n">
        <v>45.6</v>
      </c>
      <c r="N4" s="11">
        <f>ABS(G4-M4)*100</f>
        <v/>
      </c>
      <c r="O4" s="12">
        <f>1-(G4/M4)</f>
        <v/>
      </c>
      <c r="P4" t="inlineStr">
        <is>
          <t>requested by perry to close 5/28 at roughly 35.85</t>
        </is>
      </c>
    </row>
    <row r="5" ht="15.75" customHeight="1">
      <c r="B5" s="5" t="inlineStr">
        <is>
          <t>sold $50 Put 5/17</t>
        </is>
      </c>
      <c r="C5" s="7" t="n"/>
      <c r="D5" s="5" t="inlineStr">
        <is>
          <t>DKNG</t>
        </is>
      </c>
      <c r="E5" s="6" t="n">
        <v>45390</v>
      </c>
      <c r="F5" s="5" t="n">
        <v>100</v>
      </c>
      <c r="G5" s="7" t="n">
        <v>43.75</v>
      </c>
      <c r="H5" s="8" t="n"/>
      <c r="I5" s="8" t="n"/>
      <c r="J5" s="8" t="n"/>
      <c r="K5" s="8" t="n"/>
      <c r="L5" s="5" t="inlineStr">
        <is>
          <t>Closed 12/5</t>
        </is>
      </c>
      <c r="M5" s="7" t="n">
        <v>45.6</v>
      </c>
      <c r="N5" s="7">
        <f>ABS(G5-M5)*100</f>
        <v/>
      </c>
      <c r="O5" s="18">
        <f>1-(G5/M5)</f>
        <v/>
      </c>
      <c r="P5" t="inlineStr">
        <is>
          <t>requested by perry to close 5/28 at roughly 35.85 exercised 5/8</t>
        </is>
      </c>
    </row>
    <row r="6" ht="15.75" customHeight="1">
      <c r="B6" s="5" t="inlineStr">
        <is>
          <t>Sold $48 call 5/17</t>
        </is>
      </c>
      <c r="C6" s="7" t="n"/>
      <c r="D6" s="5" t="inlineStr">
        <is>
          <t>DKNG</t>
        </is>
      </c>
      <c r="E6" s="6" t="n">
        <v>45408</v>
      </c>
      <c r="F6" s="5" t="n">
        <v>-100</v>
      </c>
      <c r="G6" s="7" t="n">
        <v>1</v>
      </c>
      <c r="H6" s="8" t="n"/>
      <c r="I6" s="8" t="n"/>
      <c r="J6" s="8" t="n"/>
      <c r="K6" s="8" t="n"/>
      <c r="L6" s="5" t="inlineStr">
        <is>
          <t xml:space="preserve">Expired 5/20 </t>
        </is>
      </c>
      <c r="M6" s="7" t="n"/>
      <c r="N6" s="7">
        <f>G6*ABS(F6)</f>
        <v/>
      </c>
      <c r="O6" s="18" t="n">
        <v>1</v>
      </c>
      <c r="P6" t="inlineStr">
        <is>
          <t>Call expired full profit of sold amout achieved.</t>
        </is>
      </c>
    </row>
    <row r="7" ht="15.75" customHeight="1">
      <c r="B7" s="9" t="inlineStr">
        <is>
          <t xml:space="preserve">Bought stock </t>
        </is>
      </c>
      <c r="C7" s="11" t="n"/>
      <c r="D7" s="9" t="inlineStr">
        <is>
          <t>SQ</t>
        </is>
      </c>
      <c r="E7" s="10" t="n">
        <v>45392</v>
      </c>
      <c r="F7" s="9" t="n">
        <v>100</v>
      </c>
      <c r="G7" s="11" t="n">
        <v>78.25</v>
      </c>
      <c r="H7" s="8" t="n"/>
      <c r="I7" s="8" t="n"/>
      <c r="J7" s="8" t="n"/>
      <c r="K7" s="8" t="n"/>
      <c r="L7" s="9" t="inlineStr">
        <is>
          <t>Called away 11/16</t>
        </is>
      </c>
      <c r="M7" s="11" t="n">
        <v>80</v>
      </c>
      <c r="N7" s="11">
        <f>ABS(M7-G7)*100</f>
        <v/>
      </c>
      <c r="O7" s="12">
        <f>1-(G7/M7)</f>
        <v/>
      </c>
      <c r="P7" t="inlineStr">
        <is>
          <t xml:space="preserve">Called away 11/16 for $80 got full credit for call </t>
        </is>
      </c>
    </row>
    <row r="8" ht="15.75" customHeight="1">
      <c r="B8" s="5" t="inlineStr">
        <is>
          <t>Sold $80 Put 5/17</t>
        </is>
      </c>
      <c r="C8" s="7" t="n"/>
      <c r="D8" s="5" t="inlineStr">
        <is>
          <t>SQ</t>
        </is>
      </c>
      <c r="E8" s="6" t="n">
        <v>45392</v>
      </c>
      <c r="F8" s="5" t="n">
        <v>100</v>
      </c>
      <c r="G8" s="7" t="n">
        <v>73.25</v>
      </c>
      <c r="H8" s="8" t="n"/>
      <c r="I8" s="8" t="n"/>
      <c r="J8" s="8" t="n"/>
      <c r="K8" s="8" t="n"/>
      <c r="L8" s="5" t="inlineStr">
        <is>
          <t>assigned 5/15</t>
        </is>
      </c>
      <c r="M8" s="7" t="n">
        <v>80</v>
      </c>
      <c r="N8" s="11">
        <f>ABS(G8-M8)*100</f>
        <v/>
      </c>
      <c r="O8" s="12">
        <f>1-(G8/M8)</f>
        <v/>
      </c>
      <c r="P8" t="inlineStr">
        <is>
          <t>Assigned at $80 less value of put $6.75 = 73.25</t>
        </is>
      </c>
    </row>
    <row r="9" ht="15.75" customHeight="1">
      <c r="B9" s="5" t="inlineStr">
        <is>
          <t>Sold Call $80.00 11/15</t>
        </is>
      </c>
      <c r="C9" s="7" t="n"/>
      <c r="D9" s="5" t="inlineStr">
        <is>
          <t>SQ</t>
        </is>
      </c>
      <c r="E9" s="6" t="n">
        <v>45581</v>
      </c>
      <c r="F9" s="5" t="n">
        <v>-200</v>
      </c>
      <c r="G9" s="7" t="n">
        <v>2.5</v>
      </c>
      <c r="H9" s="8" t="n"/>
      <c r="I9" s="8" t="n"/>
      <c r="J9" s="8" t="n"/>
      <c r="K9" s="8" t="n"/>
      <c r="L9" s="5" t="inlineStr">
        <is>
          <t>Exercised 11/16</t>
        </is>
      </c>
      <c r="M9" s="7" t="n"/>
      <c r="N9" s="7" t="n">
        <v>500</v>
      </c>
      <c r="O9" s="18" t="n">
        <v>1</v>
      </c>
      <c r="P9" s="20" t="inlineStr">
        <is>
          <t>Finaly got profit on this let call exercise for full profit of call and profit on stock</t>
        </is>
      </c>
    </row>
    <row r="10" ht="15.75" customHeight="1">
      <c r="B10" s="9" t="inlineStr">
        <is>
          <t xml:space="preserve">Bought stock </t>
        </is>
      </c>
      <c r="C10" s="11" t="n"/>
      <c r="D10" s="9" t="inlineStr">
        <is>
          <t>WDC</t>
        </is>
      </c>
      <c r="E10" s="10" t="n">
        <v>45406</v>
      </c>
      <c r="F10" s="9" t="n">
        <v>100</v>
      </c>
      <c r="G10" s="11" t="n">
        <v>68.90000000000001</v>
      </c>
      <c r="H10" s="8" t="n"/>
      <c r="I10" s="8" t="n"/>
      <c r="J10" s="8" t="n"/>
      <c r="K10" s="8" t="n"/>
      <c r="L10" s="9" t="inlineStr">
        <is>
          <t>closed 11/26/24</t>
        </is>
      </c>
      <c r="M10" s="11" t="n">
        <v>72</v>
      </c>
      <c r="N10" s="11">
        <f>ABS(M10-G10)*100</f>
        <v/>
      </c>
      <c r="O10" s="12">
        <f>1-(G10/M10)</f>
        <v/>
      </c>
    </row>
    <row r="11" ht="15.75" customHeight="1">
      <c r="B11" s="5" t="inlineStr">
        <is>
          <t>Sold $75 put 6/21</t>
        </is>
      </c>
      <c r="C11" s="7" t="n"/>
      <c r="D11" s="5" t="inlineStr">
        <is>
          <t>WDC</t>
        </is>
      </c>
      <c r="E11" s="6" t="n">
        <v>45406</v>
      </c>
      <c r="F11" s="5" t="n">
        <v>-100</v>
      </c>
      <c r="G11" s="7" t="n">
        <v>8.800000000000001</v>
      </c>
      <c r="H11" s="8" t="n"/>
      <c r="I11" s="8" t="n"/>
      <c r="J11" s="8" t="n"/>
      <c r="K11" s="8" t="n"/>
      <c r="L11" s="5" t="inlineStr">
        <is>
          <t>Closed</t>
        </is>
      </c>
      <c r="M11" s="7" t="n">
        <v>0.4</v>
      </c>
      <c r="N11" s="7">
        <f>(G11-M11)*200</f>
        <v/>
      </c>
      <c r="O11" s="18">
        <f>1-(M11/G11)</f>
        <v/>
      </c>
    </row>
    <row r="12" ht="15.75" customHeight="1">
      <c r="B12" s="5" t="inlineStr">
        <is>
          <t>Sold Call $80.00 7/26</t>
        </is>
      </c>
      <c r="C12" s="7" t="n"/>
      <c r="D12" s="5" t="inlineStr">
        <is>
          <t>WDC</t>
        </is>
      </c>
      <c r="E12" s="6" t="n">
        <v>45460</v>
      </c>
      <c r="F12" s="5" t="n">
        <v>-100</v>
      </c>
      <c r="G12" s="7" t="n">
        <v>4.08</v>
      </c>
      <c r="H12" s="8" t="n"/>
      <c r="I12" s="8" t="n"/>
      <c r="J12" s="8" t="n"/>
      <c r="K12" s="8" t="n"/>
      <c r="L12" s="5" t="inlineStr">
        <is>
          <t>Closed 7/17</t>
        </is>
      </c>
      <c r="M12" s="7" t="n">
        <v>0.2</v>
      </c>
      <c r="N12" s="7">
        <f>(G12-M12)*200</f>
        <v/>
      </c>
      <c r="O12" s="18">
        <f>1-(M12/G12)</f>
        <v/>
      </c>
    </row>
    <row r="13" ht="15.75" customHeight="1">
      <c r="B13" s="5" t="inlineStr">
        <is>
          <t>Sold $80 Put 8/16</t>
        </is>
      </c>
      <c r="C13" s="7" t="n"/>
      <c r="D13" s="5" t="inlineStr">
        <is>
          <t>WDC</t>
        </is>
      </c>
      <c r="E13" s="6" t="n">
        <v>45469</v>
      </c>
      <c r="F13" s="5" t="n">
        <v>100</v>
      </c>
      <c r="G13" s="7" t="n">
        <v>72.75</v>
      </c>
      <c r="H13" s="8" t="n"/>
      <c r="I13" s="8" t="n"/>
      <c r="J13" s="8" t="n"/>
      <c r="K13" s="8" t="n"/>
      <c r="L13" s="5" t="inlineStr">
        <is>
          <t>Closed 11/26/24</t>
        </is>
      </c>
      <c r="M13" s="7" t="n">
        <v>72</v>
      </c>
      <c r="N13" s="11">
        <f>(M13-G13)*100</f>
        <v/>
      </c>
      <c r="O13" s="12">
        <f>1-(G13/M13)</f>
        <v/>
      </c>
      <c r="P13" t="inlineStr">
        <is>
          <t>Put assigned 8/2/24 7.25 off $80 strike</t>
        </is>
      </c>
    </row>
    <row r="14" ht="15.75" customHeight="1">
      <c r="B14" s="9" t="inlineStr">
        <is>
          <t xml:space="preserve">Bought stock </t>
        </is>
      </c>
      <c r="C14" s="11" t="n"/>
      <c r="D14" s="9" t="inlineStr">
        <is>
          <t>GM</t>
        </is>
      </c>
      <c r="E14" s="10" t="n">
        <v>45420</v>
      </c>
      <c r="F14" s="9" t="n">
        <v>100</v>
      </c>
      <c r="G14" s="11" t="n">
        <v>45.35</v>
      </c>
      <c r="H14" s="8" t="n"/>
      <c r="I14" s="8" t="n"/>
      <c r="J14" s="8" t="n"/>
      <c r="K14" s="8" t="n"/>
      <c r="L14" s="9" t="inlineStr">
        <is>
          <t>Closed 5/15</t>
        </is>
      </c>
      <c r="M14" s="11" t="n">
        <v>45.45</v>
      </c>
      <c r="N14" s="70">
        <f>(M14-G14)*F14</f>
        <v/>
      </c>
      <c r="O14" s="14">
        <f>1-(G14/M14)</f>
        <v/>
      </c>
    </row>
    <row r="15" ht="15.75" customHeight="1">
      <c r="B15" s="5" t="inlineStr">
        <is>
          <t>Sold Put $50 5/17</t>
        </is>
      </c>
      <c r="C15" s="7" t="n"/>
      <c r="D15" s="5" t="inlineStr">
        <is>
          <t>GM</t>
        </is>
      </c>
      <c r="E15" s="6" t="n">
        <v>45420</v>
      </c>
      <c r="F15" s="5" t="n">
        <v>100</v>
      </c>
      <c r="G15" s="7" t="n">
        <v>45.15</v>
      </c>
      <c r="H15" s="8" t="n"/>
      <c r="I15" s="8" t="n"/>
      <c r="J15" s="8" t="n"/>
      <c r="K15" s="8" t="n"/>
      <c r="L15" s="5" t="inlineStr">
        <is>
          <t>Closed 7/12</t>
        </is>
      </c>
      <c r="M15" s="7" t="n">
        <v>48.55</v>
      </c>
      <c r="N15" s="71">
        <f>(M15-G15)*F15</f>
        <v/>
      </c>
      <c r="O15" s="24">
        <f>1-(G15/M15)</f>
        <v/>
      </c>
      <c r="P15" t="inlineStr">
        <is>
          <t>requested by perry to close 5/28 at roughly 43.30</t>
        </is>
      </c>
    </row>
    <row r="16" ht="15.75" customHeight="1">
      <c r="B16" s="5" t="inlineStr">
        <is>
          <t>Sold Call $48 7/26</t>
        </is>
      </c>
      <c r="C16" s="7" t="n"/>
      <c r="D16" s="5" t="inlineStr">
        <is>
          <t>GM</t>
        </is>
      </c>
      <c r="E16" s="6" t="n">
        <v>45453</v>
      </c>
      <c r="F16" s="5" t="n">
        <v>-100</v>
      </c>
      <c r="G16" s="7" t="n">
        <v>1.2</v>
      </c>
      <c r="H16" s="8" t="n"/>
      <c r="I16" s="8" t="n"/>
      <c r="J16" s="8" t="n"/>
      <c r="K16" s="8" t="n"/>
      <c r="L16" s="5" t="inlineStr">
        <is>
          <t>Closed 7/12</t>
        </is>
      </c>
      <c r="M16" s="7" t="n">
        <v>1.77</v>
      </c>
      <c r="N16" s="7">
        <f>(G16-M16)*100</f>
        <v/>
      </c>
      <c r="O16" s="18" t="n">
        <v>-0.32</v>
      </c>
      <c r="P16" t="inlineStr">
        <is>
          <t>rolled to $48 from $46 6/21 at +- 0</t>
        </is>
      </c>
    </row>
    <row r="17" ht="15.75" customHeight="1">
      <c r="B17" s="9" t="inlineStr">
        <is>
          <t xml:space="preserve">Bought stock </t>
        </is>
      </c>
      <c r="C17" s="11" t="n"/>
      <c r="D17" s="9" t="inlineStr">
        <is>
          <t>PINS</t>
        </is>
      </c>
      <c r="E17" s="10" t="n">
        <v>45441</v>
      </c>
      <c r="F17" s="9" t="n">
        <v>100</v>
      </c>
      <c r="G17" s="11" t="n">
        <v>42</v>
      </c>
      <c r="H17" s="8" t="n"/>
      <c r="I17" s="8" t="n"/>
      <c r="J17" s="8" t="n"/>
      <c r="K17" s="8" t="n"/>
      <c r="L17" s="9" t="inlineStr">
        <is>
          <t>Closed 6/18</t>
        </is>
      </c>
      <c r="M17" s="11" t="n">
        <v>44.6</v>
      </c>
      <c r="N17" s="11">
        <f>ABS(G17-M17)*100</f>
        <v/>
      </c>
      <c r="O17" s="12">
        <f>1-(G17/M17)</f>
        <v/>
      </c>
    </row>
    <row r="18" ht="15.75" customHeight="1">
      <c r="B18" s="5" t="inlineStr">
        <is>
          <t>Sold Put $50 5/29</t>
        </is>
      </c>
      <c r="C18" s="7" t="n"/>
      <c r="D18" s="5" t="inlineStr">
        <is>
          <t>PINS</t>
        </is>
      </c>
      <c r="E18" s="6" t="n">
        <v>45441</v>
      </c>
      <c r="F18" s="5" t="n">
        <v>100</v>
      </c>
      <c r="G18" s="7" t="n">
        <v>41.5</v>
      </c>
      <c r="H18" s="8" t="n"/>
      <c r="I18" s="8" t="n"/>
      <c r="J18" s="8" t="n"/>
      <c r="K18" s="8" t="n"/>
      <c r="L18" s="5" t="inlineStr">
        <is>
          <t>Exercised 5/30 closed 6/12</t>
        </is>
      </c>
      <c r="M18" s="7" t="n">
        <v>43.85</v>
      </c>
      <c r="N18" s="7">
        <f>ABS(G18-M18)*100</f>
        <v/>
      </c>
      <c r="O18" s="18">
        <f>1-(G18/M18)</f>
        <v/>
      </c>
      <c r="P18" t="inlineStr">
        <is>
          <t>Was supposed to close this out but messed up and added another 100 at 44.22</t>
        </is>
      </c>
    </row>
    <row r="19" ht="15.75" customHeight="1">
      <c r="B19" s="9" t="inlineStr">
        <is>
          <t>Bought Stock</t>
        </is>
      </c>
      <c r="C19" s="11" t="n"/>
      <c r="D19" s="9" t="inlineStr">
        <is>
          <t>PINS</t>
        </is>
      </c>
      <c r="E19" s="10" t="n">
        <v>45455</v>
      </c>
      <c r="F19" s="9" t="n">
        <v>100</v>
      </c>
      <c r="G19" s="11" t="n">
        <v>44.22</v>
      </c>
      <c r="H19" s="11">
        <f>F19*G19</f>
        <v/>
      </c>
      <c r="I19" s="11" t="n"/>
      <c r="J19" s="11" t="n"/>
      <c r="K19" s="11" t="n"/>
      <c r="L19" s="9" t="n"/>
      <c r="M19" s="11" t="n"/>
      <c r="N19" s="11" t="n"/>
      <c r="O19" s="12" t="n"/>
      <c r="P19" t="inlineStr">
        <is>
          <t>Bryan sent a sell order on 11/8/24 at 3:52 stock price is 2983. going to hold a bit longer see if I can regain a little,</t>
        </is>
      </c>
    </row>
    <row r="20" ht="15.75" customHeight="1">
      <c r="B20" s="5" t="inlineStr">
        <is>
          <t>Sold Put $50 8/16</t>
        </is>
      </c>
      <c r="C20" s="7" t="n"/>
      <c r="D20" s="5" t="inlineStr">
        <is>
          <t>PINS</t>
        </is>
      </c>
      <c r="E20" s="6" t="n">
        <v>45463</v>
      </c>
      <c r="F20" s="5" t="n">
        <v>100</v>
      </c>
      <c r="G20" s="7" t="n">
        <v>43.35</v>
      </c>
      <c r="H20" s="11">
        <f>F20*G20</f>
        <v/>
      </c>
      <c r="I20" s="11" t="n"/>
      <c r="J20" s="11" t="n"/>
      <c r="K20" s="11" t="n"/>
      <c r="L20" s="5" t="n"/>
      <c r="M20" s="7" t="n"/>
      <c r="N20" s="7" t="n"/>
      <c r="O20" s="18" t="n"/>
      <c r="P20" t="inlineStr">
        <is>
          <t>Assigned 7/31/24 for $50 minus the put price of 6.65</t>
        </is>
      </c>
    </row>
    <row r="21" ht="15.75" customHeight="1">
      <c r="B21" s="5" t="inlineStr">
        <is>
          <t>Sold Call $46 7/19</t>
        </is>
      </c>
      <c r="C21" s="7" t="n"/>
      <c r="D21" s="5" t="inlineStr">
        <is>
          <t>PINS</t>
        </is>
      </c>
      <c r="E21" s="6" t="n">
        <v>45468</v>
      </c>
      <c r="F21" s="5" t="n">
        <v>-100</v>
      </c>
      <c r="G21" s="7" t="n">
        <v>1</v>
      </c>
      <c r="H21" s="8" t="n"/>
      <c r="I21" s="8" t="n"/>
      <c r="J21" s="8" t="n"/>
      <c r="K21" s="8" t="n"/>
      <c r="L21" s="5" t="inlineStr">
        <is>
          <t>Expired 7/19</t>
        </is>
      </c>
      <c r="M21" s="7" t="n"/>
      <c r="N21" s="7">
        <f>G21*ABS(F21)</f>
        <v/>
      </c>
      <c r="O21" s="18" t="n">
        <v>1</v>
      </c>
      <c r="P21" t="inlineStr">
        <is>
          <t>Call expired full profit of sold amout achieved.</t>
        </is>
      </c>
    </row>
    <row r="22" ht="15.75" customHeight="1">
      <c r="B22" s="9" t="inlineStr">
        <is>
          <t xml:space="preserve">Bought stock </t>
        </is>
      </c>
      <c r="C22" s="11" t="n"/>
      <c r="D22" s="9" t="inlineStr">
        <is>
          <t>SYM</t>
        </is>
      </c>
      <c r="E22" s="10" t="n">
        <v>45427</v>
      </c>
      <c r="F22" s="9" t="n">
        <v>100</v>
      </c>
      <c r="G22" s="11" t="n">
        <v>45.95</v>
      </c>
      <c r="H22" s="8" t="n"/>
      <c r="I22" s="8" t="n"/>
      <c r="J22" s="8" t="n"/>
      <c r="K22" s="8" t="n"/>
      <c r="L22" s="9" t="inlineStr">
        <is>
          <t>Closed 7/30/24</t>
        </is>
      </c>
      <c r="M22" s="11" t="n">
        <v>28.61</v>
      </c>
      <c r="N22" s="11">
        <f>(M22-G22)*100</f>
        <v/>
      </c>
      <c r="O22" s="12">
        <f>1-(G22/M22)</f>
        <v/>
      </c>
    </row>
    <row r="23" ht="15.75" customHeight="1">
      <c r="B23" s="5" t="inlineStr">
        <is>
          <t>Sold Put $52.50</t>
        </is>
      </c>
      <c r="C23" s="7" t="n"/>
      <c r="D23" s="5" t="inlineStr">
        <is>
          <t>SYM</t>
        </is>
      </c>
      <c r="E23" s="6" t="n">
        <v>45428</v>
      </c>
      <c r="F23" s="5" t="n">
        <v>100</v>
      </c>
      <c r="G23" s="7" t="n">
        <v>45</v>
      </c>
      <c r="H23" s="8" t="n"/>
      <c r="I23" s="8" t="n"/>
      <c r="J23" s="8" t="n"/>
      <c r="K23" s="8" t="n"/>
      <c r="L23" s="5" t="inlineStr">
        <is>
          <t>Closed 7/30/24</t>
        </is>
      </c>
      <c r="M23" s="7" t="n">
        <v>28.61</v>
      </c>
      <c r="N23" s="11">
        <f>(M23-G23)*100</f>
        <v/>
      </c>
      <c r="O23" s="12">
        <f>1-(G23/M23)</f>
        <v/>
      </c>
      <c r="P23" s="5" t="inlineStr">
        <is>
          <t>Excersied 6/12</t>
        </is>
      </c>
    </row>
    <row r="24" ht="15.75" customHeight="1">
      <c r="B24" s="5" t="inlineStr">
        <is>
          <t>Sold Call $45 8/16</t>
        </is>
      </c>
      <c r="C24" s="7" t="n"/>
      <c r="D24" s="5" t="inlineStr">
        <is>
          <t>SYM</t>
        </is>
      </c>
      <c r="E24" s="6" t="n">
        <v>45488</v>
      </c>
      <c r="F24" s="5" t="n">
        <v>-200</v>
      </c>
      <c r="G24" s="7" t="n">
        <v>2</v>
      </c>
      <c r="H24" s="8" t="n"/>
      <c r="I24" s="8" t="n"/>
      <c r="J24" s="8" t="n"/>
      <c r="K24" s="8" t="n"/>
      <c r="L24" s="5" t="inlineStr">
        <is>
          <t>Closed 7/30/24</t>
        </is>
      </c>
      <c r="M24" s="7" t="n">
        <v>0.1</v>
      </c>
      <c r="N24" s="7">
        <f>(G24-M24)*200</f>
        <v/>
      </c>
      <c r="O24" s="18">
        <f>1-(M24/G24)</f>
        <v/>
      </c>
    </row>
    <row r="25" ht="15.75" customHeight="1">
      <c r="B25" s="5" t="inlineStr">
        <is>
          <t>Sold Put $85 6/21</t>
        </is>
      </c>
      <c r="C25" s="7" t="n"/>
      <c r="D25" s="5" t="inlineStr">
        <is>
          <t>MMYT</t>
        </is>
      </c>
      <c r="E25" s="6" t="n">
        <v>45434</v>
      </c>
      <c r="F25" s="5" t="n">
        <v>100</v>
      </c>
      <c r="G25" s="13" t="n">
        <v>8.5</v>
      </c>
      <c r="H25" s="8" t="n"/>
      <c r="I25" s="8" t="n"/>
      <c r="J25" s="8" t="n"/>
      <c r="K25" s="8" t="n"/>
      <c r="L25" s="5" t="inlineStr">
        <is>
          <t>Closed 6/6</t>
        </is>
      </c>
      <c r="M25" s="7" t="n">
        <v>5.4</v>
      </c>
      <c r="N25" s="7">
        <f>ABS(G25-M25)*100</f>
        <v/>
      </c>
      <c r="O25" s="18">
        <f>1-(M25/G25)</f>
        <v/>
      </c>
    </row>
    <row r="26" ht="15.75" customHeight="1">
      <c r="B26" s="9" t="inlineStr">
        <is>
          <t xml:space="preserve">Bought stock </t>
        </is>
      </c>
      <c r="C26" s="11" t="n"/>
      <c r="D26" s="9" t="inlineStr">
        <is>
          <t>RDDT</t>
        </is>
      </c>
      <c r="E26" s="10" t="n">
        <v>45455</v>
      </c>
      <c r="F26" s="9" t="n">
        <v>100</v>
      </c>
      <c r="G26" s="11" t="n">
        <v>66.75</v>
      </c>
      <c r="H26" s="8" t="n"/>
      <c r="I26" s="8" t="n"/>
      <c r="J26" s="8" t="n"/>
      <c r="K26" s="8" t="n"/>
      <c r="L26" s="9" t="inlineStr">
        <is>
          <t>Closed 9/26</t>
        </is>
      </c>
      <c r="M26" s="11" t="n">
        <v>66.26000000000001</v>
      </c>
      <c r="N26" s="70">
        <f>(M26-G26)*F26</f>
        <v/>
      </c>
      <c r="O26" s="14">
        <f>1-(G26/M26)</f>
        <v/>
      </c>
    </row>
    <row r="27" ht="15.75" customHeight="1">
      <c r="B27" s="5" t="inlineStr">
        <is>
          <t>Sold Put $70 7/19</t>
        </is>
      </c>
      <c r="C27" s="7" t="n"/>
      <c r="D27" s="5" t="inlineStr">
        <is>
          <t>RDDT</t>
        </is>
      </c>
      <c r="E27" s="6" t="n">
        <v>45455</v>
      </c>
      <c r="F27" s="5" t="n">
        <v>-100</v>
      </c>
      <c r="G27" s="7" t="n">
        <v>8.449999999999999</v>
      </c>
      <c r="H27" s="8" t="n"/>
      <c r="I27" s="8" t="n"/>
      <c r="J27" s="8" t="n"/>
      <c r="K27" s="8" t="n"/>
      <c r="L27" s="5" t="inlineStr">
        <is>
          <t>Closed 7/3</t>
        </is>
      </c>
      <c r="M27" s="7" t="n">
        <v>3.4</v>
      </c>
      <c r="N27" s="7">
        <f>ABS(G27-M27)*100</f>
        <v/>
      </c>
      <c r="O27" s="18">
        <f>1-(M27/G27)</f>
        <v/>
      </c>
    </row>
    <row r="28" ht="15.75" customHeight="1">
      <c r="B28" s="5" t="inlineStr">
        <is>
          <t>Sold Put $80 8/16</t>
        </is>
      </c>
      <c r="C28" s="7" t="n"/>
      <c r="D28" s="5" t="inlineStr">
        <is>
          <t>RDDT</t>
        </is>
      </c>
      <c r="E28" s="6" t="n">
        <v>45496</v>
      </c>
      <c r="F28" s="5" t="n">
        <v>100</v>
      </c>
      <c r="G28" s="7" t="n">
        <v>64.95</v>
      </c>
      <c r="H28" s="8" t="n"/>
      <c r="I28" s="8" t="n"/>
      <c r="J28" s="8" t="n"/>
      <c r="K28" s="8" t="n"/>
      <c r="L28" s="5" t="inlineStr">
        <is>
          <t>exercised 8/11</t>
        </is>
      </c>
      <c r="M28" s="11" t="n">
        <v>66.26000000000001</v>
      </c>
      <c r="N28" s="70">
        <f>(M28-G28)*F28</f>
        <v/>
      </c>
      <c r="O28" s="14">
        <f>1-(G28/M28)</f>
        <v/>
      </c>
      <c r="P28" t="inlineStr">
        <is>
          <t>Put exercised 8/11 for $70 less value of put $15.05</t>
        </is>
      </c>
    </row>
    <row r="29" ht="15.75" customHeight="1">
      <c r="B29" s="5" t="inlineStr">
        <is>
          <t>Sold Call $80 8/16</t>
        </is>
      </c>
      <c r="C29" s="7" t="n"/>
      <c r="D29" s="5" t="inlineStr">
        <is>
          <t>RDDT</t>
        </is>
      </c>
      <c r="E29" s="6" t="n">
        <v>45455</v>
      </c>
      <c r="F29" s="5" t="n">
        <v>-100</v>
      </c>
      <c r="G29" s="7" t="n">
        <v>6.83</v>
      </c>
      <c r="H29" s="8" t="n"/>
      <c r="I29" s="8" t="n"/>
      <c r="J29" s="8" t="n"/>
      <c r="K29" s="8" t="n"/>
      <c r="L29" s="5" t="inlineStr">
        <is>
          <t>Expired 8/16</t>
        </is>
      </c>
      <c r="M29" s="7" t="n"/>
      <c r="N29" s="7">
        <f>G29*ABS(F29)</f>
        <v/>
      </c>
      <c r="O29" s="18" t="n">
        <v>1</v>
      </c>
      <c r="P29" t="inlineStr">
        <is>
          <t>Call expired full profit of sold amout achieved.</t>
        </is>
      </c>
    </row>
    <row r="30" ht="15.75" customHeight="1">
      <c r="B30" s="5" t="inlineStr">
        <is>
          <t>Sold Call $70 10/18</t>
        </is>
      </c>
      <c r="C30" s="7" t="n"/>
      <c r="D30" s="5" t="inlineStr">
        <is>
          <t>RDDT</t>
        </is>
      </c>
      <c r="E30" s="6" t="n">
        <v>45555</v>
      </c>
      <c r="F30" s="5" t="n">
        <v>-200</v>
      </c>
      <c r="G30" s="7" t="n">
        <v>2.1</v>
      </c>
      <c r="H30" s="8" t="n"/>
      <c r="I30" s="8" t="n"/>
      <c r="J30" s="8" t="n"/>
      <c r="K30" s="8" t="n"/>
      <c r="L30" s="5" t="inlineStr">
        <is>
          <t>Closed 9/26</t>
        </is>
      </c>
      <c r="M30" s="7" t="n">
        <v>1.95</v>
      </c>
      <c r="N30" s="7">
        <f>(G30-M30)*200</f>
        <v/>
      </c>
      <c r="O30" s="18" t="n">
        <v>-0.32</v>
      </c>
      <c r="P30" s="72">
        <f>SUM(N26:N30)</f>
        <v/>
      </c>
    </row>
    <row r="31" ht="15.75" customHeight="1">
      <c r="B31" s="9" t="inlineStr">
        <is>
          <t xml:space="preserve">Bought stock </t>
        </is>
      </c>
      <c r="C31" s="11" t="n"/>
      <c r="D31" s="15" t="inlineStr">
        <is>
          <t>TNA</t>
        </is>
      </c>
      <c r="E31" s="16" t="n">
        <v>45463</v>
      </c>
      <c r="F31" s="15" t="n">
        <v>100</v>
      </c>
      <c r="G31" s="17" t="n">
        <v>35.64</v>
      </c>
      <c r="H31" s="8" t="n"/>
      <c r="I31" s="8" t="n"/>
      <c r="J31" s="8" t="n"/>
      <c r="K31" s="8" t="n"/>
      <c r="L31" s="9" t="inlineStr">
        <is>
          <t>Closed 8/26/24</t>
        </is>
      </c>
      <c r="M31" s="17" t="n">
        <v>45.07</v>
      </c>
      <c r="N31" s="70">
        <f>(M31-G31)*F31</f>
        <v/>
      </c>
      <c r="O31" s="14">
        <f>1-(G31/M31)</f>
        <v/>
      </c>
    </row>
    <row r="32" ht="15.75" customHeight="1">
      <c r="B32" s="5" t="inlineStr">
        <is>
          <t>Sold Put $40 7/19</t>
        </is>
      </c>
      <c r="C32" s="7" t="n"/>
      <c r="D32" s="5" t="inlineStr">
        <is>
          <t>TNA</t>
        </is>
      </c>
      <c r="E32" s="6" t="n">
        <v>45463</v>
      </c>
      <c r="F32" s="5" t="n">
        <v>-100</v>
      </c>
      <c r="G32" s="7" t="n">
        <v>4.5</v>
      </c>
      <c r="H32" s="8" t="n"/>
      <c r="I32" s="8" t="n"/>
      <c r="J32" s="8" t="n"/>
      <c r="K32" s="8" t="n"/>
      <c r="L32" s="5" t="inlineStr">
        <is>
          <t>Closed 7/15</t>
        </is>
      </c>
      <c r="M32" s="7" t="n">
        <v>0.29</v>
      </c>
      <c r="N32" s="7">
        <f>ABS(G32-M32)*100</f>
        <v/>
      </c>
      <c r="O32" s="18">
        <f>1-(M32/G32)</f>
        <v/>
      </c>
    </row>
    <row r="33" ht="15.75" customHeight="1">
      <c r="B33" s="5" t="inlineStr">
        <is>
          <t>Sold Put $40 7/19</t>
        </is>
      </c>
      <c r="C33" s="7" t="n"/>
      <c r="D33" s="5" t="inlineStr">
        <is>
          <t>TNA</t>
        </is>
      </c>
      <c r="E33" s="6" t="n">
        <v>45463</v>
      </c>
      <c r="F33" s="5" t="n">
        <v>-100</v>
      </c>
      <c r="G33" s="7" t="n">
        <v>5.25</v>
      </c>
      <c r="H33" s="8" t="n"/>
      <c r="I33" s="8" t="n"/>
      <c r="J33" s="8" t="n"/>
      <c r="K33" s="8" t="n"/>
      <c r="L33" s="5" t="inlineStr">
        <is>
          <t>Closed 7/15</t>
        </is>
      </c>
      <c r="M33" s="7" t="n">
        <v>0.29</v>
      </c>
      <c r="N33" s="7">
        <f>ABS(G33-M33)*100</f>
        <v/>
      </c>
      <c r="O33" s="18">
        <f>1-(M33/G33)</f>
        <v/>
      </c>
    </row>
    <row r="34" ht="15.75" customHeight="1">
      <c r="B34" s="5" t="inlineStr">
        <is>
          <t>Sold Call $40 10/18</t>
        </is>
      </c>
      <c r="C34" s="7" t="n"/>
      <c r="D34" s="5" t="inlineStr">
        <is>
          <t>TNA</t>
        </is>
      </c>
      <c r="E34" s="6" t="n">
        <v>45485</v>
      </c>
      <c r="F34" s="5" t="n">
        <v>-100</v>
      </c>
      <c r="G34" s="7" t="n">
        <v>5</v>
      </c>
      <c r="H34" s="8" t="n"/>
      <c r="I34" s="8" t="n"/>
      <c r="J34" s="8" t="n"/>
      <c r="K34" s="8" t="n"/>
      <c r="L34" s="5" t="inlineStr">
        <is>
          <t>Closed 7/31/24</t>
        </is>
      </c>
      <c r="M34" s="7" t="n">
        <v>8</v>
      </c>
      <c r="N34" s="7">
        <f>(G34-M34)*100</f>
        <v/>
      </c>
      <c r="O34" s="18" t="n">
        <v>-0.32</v>
      </c>
      <c r="P34" t="inlineStr">
        <is>
          <t>Rolled to $5 7/15 added .65 Closed to allow more profit for main stock</t>
        </is>
      </c>
    </row>
    <row r="35" ht="15.75" customHeight="1">
      <c r="B35" s="5" t="inlineStr">
        <is>
          <t>Sold Call $55 9/20</t>
        </is>
      </c>
      <c r="C35" s="7" t="n"/>
      <c r="D35" s="5" t="inlineStr">
        <is>
          <t>TNA</t>
        </is>
      </c>
      <c r="E35" s="6" t="n">
        <v>45504</v>
      </c>
      <c r="F35" s="5" t="n">
        <v>-100</v>
      </c>
      <c r="G35" s="7" t="n">
        <v>3</v>
      </c>
      <c r="H35" s="8" t="n"/>
      <c r="I35" s="8" t="n"/>
      <c r="J35" s="8" t="n"/>
      <c r="K35" s="8" t="n"/>
      <c r="L35" s="5" t="inlineStr">
        <is>
          <t>Closed 8/26/24</t>
        </is>
      </c>
      <c r="M35" s="7" t="n">
        <v>0.6</v>
      </c>
      <c r="N35" s="7">
        <f>ABS(G35-M35)*100</f>
        <v/>
      </c>
      <c r="O35" s="18">
        <f>1-(M35/G35)</f>
        <v/>
      </c>
      <c r="P35" t="inlineStr">
        <is>
          <t>New purchase suggested but already had TNA just added the call from the suggestion, tried to add a put but didn't dip enough to get the price I put in.</t>
        </is>
      </c>
    </row>
    <row r="36" ht="15.75" customHeight="1">
      <c r="B36" s="5" t="inlineStr">
        <is>
          <t>Sold Put $55 9/20</t>
        </is>
      </c>
      <c r="C36" s="7" t="n"/>
      <c r="D36" s="5" t="inlineStr">
        <is>
          <t>TNA</t>
        </is>
      </c>
      <c r="E36" s="6" t="n">
        <v>45505</v>
      </c>
      <c r="F36" s="5" t="n">
        <v>100</v>
      </c>
      <c r="G36" s="7" t="n">
        <v>44.8</v>
      </c>
      <c r="H36" s="8" t="n"/>
      <c r="I36" s="8" t="n"/>
      <c r="J36" s="8" t="n"/>
      <c r="K36" s="8" t="n"/>
      <c r="L36" s="9" t="inlineStr">
        <is>
          <t>Closed 11/7</t>
        </is>
      </c>
      <c r="M36" s="11" t="n">
        <v>52.86</v>
      </c>
      <c r="N36" s="70">
        <f>(M36-G36)*F36</f>
        <v/>
      </c>
      <c r="O36" s="14">
        <f>1-(G36/M36)</f>
        <v/>
      </c>
      <c r="P36" t="inlineStr">
        <is>
          <t>Put assigned 9/10/24 at $55 less the premium -$10.20</t>
        </is>
      </c>
    </row>
    <row r="37" ht="15.75" customHeight="1">
      <c r="B37" s="5" t="inlineStr">
        <is>
          <t>Sold Call $45 10/18</t>
        </is>
      </c>
      <c r="C37" s="7" t="n"/>
      <c r="D37" s="5" t="inlineStr">
        <is>
          <t>TNA</t>
        </is>
      </c>
      <c r="E37" s="6" t="n">
        <v>45552</v>
      </c>
      <c r="F37" s="5" t="n">
        <v>-100</v>
      </c>
      <c r="G37" s="7" t="n">
        <v>3</v>
      </c>
      <c r="H37" s="8" t="n"/>
      <c r="I37" s="8" t="n"/>
      <c r="J37" s="8" t="n"/>
      <c r="K37" s="8" t="n"/>
      <c r="L37" s="5" t="inlineStr">
        <is>
          <t>Rolled 10/15/24</t>
        </is>
      </c>
      <c r="M37" s="7" t="n">
        <v>1.99</v>
      </c>
      <c r="N37" s="7">
        <f>ABS(M37)*100</f>
        <v/>
      </c>
      <c r="O37" s="18">
        <f>(M37/G37)</f>
        <v/>
      </c>
      <c r="P37" t="inlineStr">
        <is>
          <t>Rolled $45 call to $47 gained $2.00</t>
        </is>
      </c>
    </row>
    <row r="38" ht="15.75" customHeight="1">
      <c r="B38" s="5" t="inlineStr">
        <is>
          <t>Sold Call $47 11/15</t>
        </is>
      </c>
      <c r="C38" s="7" t="n"/>
      <c r="D38" s="5" t="inlineStr">
        <is>
          <t>TNA</t>
        </is>
      </c>
      <c r="E38" s="6" t="n">
        <v>45580</v>
      </c>
      <c r="F38" s="5" t="n">
        <v>-100</v>
      </c>
      <c r="G38" s="7" t="n">
        <v>3.01</v>
      </c>
      <c r="H38" s="8" t="n"/>
      <c r="I38" s="8" t="n"/>
      <c r="J38" s="8" t="n"/>
      <c r="K38" s="8" t="n"/>
      <c r="L38" s="9" t="inlineStr">
        <is>
          <t>Closed 11/7</t>
        </is>
      </c>
      <c r="M38" s="7" t="n">
        <v>6.45</v>
      </c>
      <c r="N38" s="7">
        <f>(G38-M38)*100</f>
        <v/>
      </c>
      <c r="O38" s="18">
        <f>1-(M38/G38)</f>
        <v/>
      </c>
      <c r="P38" t="inlineStr">
        <is>
          <t>Rolled $45 call to $47 gained $2.00</t>
        </is>
      </c>
    </row>
    <row r="39" ht="15.75" customHeight="1">
      <c r="B39" s="5" t="inlineStr">
        <is>
          <t>Sold Call $47 11/15</t>
        </is>
      </c>
      <c r="C39" s="7" t="n"/>
      <c r="D39" s="5" t="inlineStr">
        <is>
          <t>TNA</t>
        </is>
      </c>
      <c r="E39" s="6" t="n">
        <v>45602</v>
      </c>
      <c r="F39" s="5" t="n">
        <v>-200</v>
      </c>
      <c r="G39" s="7" t="n">
        <v>7.07</v>
      </c>
      <c r="H39" s="8" t="n"/>
      <c r="I39" s="8" t="n"/>
      <c r="J39" s="8" t="n"/>
      <c r="K39" s="8" t="n"/>
      <c r="L39" s="9" t="inlineStr">
        <is>
          <t>Closed 11/7</t>
        </is>
      </c>
      <c r="M39" s="7" t="n">
        <v>6.45</v>
      </c>
      <c r="N39" s="7">
        <f>(G39-M39)*100</f>
        <v/>
      </c>
      <c r="O39" s="18">
        <f>1-(M39/G39)</f>
        <v/>
      </c>
      <c r="P39" t="inlineStr">
        <is>
          <t>Bought by accident trying to hurry an sell. Closed next day asap</t>
        </is>
      </c>
    </row>
    <row r="40" ht="15.75" customHeight="1">
      <c r="B40" s="9" t="inlineStr">
        <is>
          <t xml:space="preserve">Bought stock </t>
        </is>
      </c>
      <c r="C40" s="11" t="n"/>
      <c r="D40" s="9" t="inlineStr">
        <is>
          <t>TNA</t>
        </is>
      </c>
      <c r="E40" s="10" t="n">
        <v>45602</v>
      </c>
      <c r="F40" s="9" t="n">
        <v>200</v>
      </c>
      <c r="G40" s="11" t="n">
        <v>53.5</v>
      </c>
      <c r="H40" s="8" t="n"/>
      <c r="I40" s="8" t="n"/>
      <c r="J40" s="8" t="n"/>
      <c r="K40" s="8" t="n"/>
      <c r="L40" s="9" t="inlineStr">
        <is>
          <t>Closed 11/7</t>
        </is>
      </c>
      <c r="M40" s="11" t="n">
        <v>52.86</v>
      </c>
      <c r="N40" s="73">
        <f>(M40-G40)*F40</f>
        <v/>
      </c>
      <c r="O40" s="14">
        <f>1-(G40/M40)</f>
        <v/>
      </c>
      <c r="P40" t="inlineStr">
        <is>
          <t xml:space="preserve">Bought by mistake while on the rd trying to buy ONON </t>
        </is>
      </c>
    </row>
    <row r="41" ht="15.75" customHeight="1">
      <c r="B41" s="9" t="inlineStr">
        <is>
          <t xml:space="preserve">Bought stock </t>
        </is>
      </c>
      <c r="C41" s="11" t="n"/>
      <c r="D41" s="9" t="inlineStr">
        <is>
          <t>SOXL</t>
        </is>
      </c>
      <c r="E41" s="10" t="n">
        <v>45469</v>
      </c>
      <c r="F41" s="9" t="n">
        <v>100</v>
      </c>
      <c r="G41" s="11" t="n">
        <v>53.15</v>
      </c>
      <c r="H41" s="11">
        <f>F41*G41</f>
        <v/>
      </c>
      <c r="I41" s="11" t="n"/>
      <c r="J41" s="11" t="n"/>
      <c r="K41" s="11" t="n"/>
      <c r="L41" s="9" t="n"/>
      <c r="M41" s="11" t="n"/>
      <c r="N41" s="9" t="n"/>
      <c r="O41" s="9" t="n"/>
      <c r="P41" t="inlineStr">
        <is>
          <t xml:space="preserve">Bought by mistake while on the rd trying to buy ONON </t>
        </is>
      </c>
    </row>
    <row r="42" ht="15.75" customHeight="1">
      <c r="B42" s="9" t="inlineStr">
        <is>
          <t>Bought stock</t>
        </is>
      </c>
      <c r="C42" s="11" t="n"/>
      <c r="D42" s="9" t="inlineStr">
        <is>
          <t>SOXL</t>
        </is>
      </c>
      <c r="E42" s="10" t="n">
        <v>45483</v>
      </c>
      <c r="F42" s="9" t="n">
        <v>10</v>
      </c>
      <c r="G42" s="11" t="n">
        <v>67.14</v>
      </c>
      <c r="H42" s="11">
        <f>F42*G42</f>
        <v/>
      </c>
      <c r="I42" s="11" t="n"/>
      <c r="J42" s="11" t="n"/>
      <c r="K42" s="11" t="n"/>
      <c r="L42" s="9" t="n"/>
      <c r="M42" s="11" t="n"/>
      <c r="N42" s="9" t="n"/>
      <c r="O42" s="9" t="n"/>
    </row>
    <row r="43" ht="15.75" customHeight="1">
      <c r="B43" s="5" t="inlineStr">
        <is>
          <t>Sold Put $60 8/16</t>
        </is>
      </c>
      <c r="C43" s="7" t="n"/>
      <c r="D43" s="5" t="inlineStr">
        <is>
          <t>SOXL</t>
        </is>
      </c>
      <c r="E43" s="6" t="n">
        <v>45469</v>
      </c>
      <c r="F43" s="5" t="n">
        <v>-100</v>
      </c>
      <c r="G43" s="7" t="n">
        <v>10.65</v>
      </c>
      <c r="H43" s="8" t="n"/>
      <c r="I43" s="8" t="n"/>
      <c r="J43" s="8" t="n"/>
      <c r="K43" s="8" t="n"/>
      <c r="L43" s="5" t="inlineStr">
        <is>
          <t>Closed 7/10</t>
        </is>
      </c>
      <c r="M43" s="7" t="n">
        <v>3.3</v>
      </c>
      <c r="N43" s="7">
        <f>M43*ABS(F43)</f>
        <v/>
      </c>
      <c r="O43" s="18">
        <f>1-(M43/G43)</f>
        <v/>
      </c>
      <c r="P43" t="inlineStr">
        <is>
          <t xml:space="preserve">Rolled to 5.80 </t>
        </is>
      </c>
    </row>
    <row r="44" ht="15.75" customHeight="1">
      <c r="B44" s="5" t="inlineStr">
        <is>
          <t>Sold Call $60 8/16</t>
        </is>
      </c>
      <c r="C44" s="7" t="n"/>
      <c r="D44" s="5" t="inlineStr">
        <is>
          <t>SOXL</t>
        </is>
      </c>
      <c r="E44" s="6" t="n">
        <v>45472</v>
      </c>
      <c r="F44" s="5" t="n">
        <v>-100</v>
      </c>
      <c r="G44" s="7" t="n">
        <v>5.8</v>
      </c>
      <c r="H44" s="8" t="n"/>
      <c r="I44" s="8" t="n"/>
      <c r="J44" s="8" t="n"/>
      <c r="K44" s="8" t="n"/>
      <c r="L44" s="5" t="inlineStr">
        <is>
          <t>Closed 7/29</t>
        </is>
      </c>
      <c r="M44" s="7" t="n">
        <v>0.2</v>
      </c>
      <c r="N44" s="7">
        <f>(G44-M44)*200</f>
        <v/>
      </c>
      <c r="O44" s="18">
        <f>1-(M44/G44)</f>
        <v/>
      </c>
      <c r="P44" s="20" t="n"/>
    </row>
    <row r="45" ht="15.75" customHeight="1">
      <c r="B45" s="9" t="inlineStr">
        <is>
          <t>Sold Put $78 8/16</t>
        </is>
      </c>
      <c r="C45" s="11" t="n"/>
      <c r="D45" s="9" t="inlineStr">
        <is>
          <t>TQQQ</t>
        </is>
      </c>
      <c r="E45" s="10" t="n">
        <v>45469</v>
      </c>
      <c r="F45" s="9" t="n">
        <v>-100</v>
      </c>
      <c r="G45" s="11" t="n">
        <v>7.1</v>
      </c>
      <c r="H45" s="8" t="n"/>
      <c r="I45" s="8" t="n"/>
      <c r="J45" s="8" t="n"/>
      <c r="K45" s="8" t="n"/>
      <c r="L45" s="5" t="inlineStr">
        <is>
          <t>Closed 7/10</t>
        </is>
      </c>
      <c r="M45" s="11" t="n">
        <v>2.7</v>
      </c>
      <c r="N45" s="11">
        <f>ABS(G45-M45)*100</f>
        <v/>
      </c>
      <c r="O45" s="12">
        <f>1-(M45/G45)</f>
        <v/>
      </c>
    </row>
    <row r="46" ht="15.75" customHeight="1">
      <c r="B46" s="9" t="inlineStr">
        <is>
          <t>Bought stock</t>
        </is>
      </c>
      <c r="C46" s="11" t="n"/>
      <c r="D46" s="9" t="inlineStr">
        <is>
          <t>NVDL</t>
        </is>
      </c>
      <c r="E46" s="10" t="n">
        <v>45476</v>
      </c>
      <c r="F46" s="9" t="n">
        <v>100</v>
      </c>
      <c r="G46" s="11" t="n">
        <v>67.8</v>
      </c>
      <c r="H46" s="8" t="n"/>
      <c r="I46" s="8" t="n"/>
      <c r="J46" s="8" t="n"/>
      <c r="K46" s="8" t="n"/>
      <c r="L46" s="5" t="inlineStr">
        <is>
          <t>Closed 10/8</t>
        </is>
      </c>
      <c r="M46" s="11" t="n">
        <v>68.55</v>
      </c>
      <c r="N46" s="11">
        <f>ABS(M46-G46)*100</f>
        <v/>
      </c>
      <c r="O46" s="12">
        <f>1-(G46/M46)</f>
        <v/>
      </c>
      <c r="P46" t="inlineStr">
        <is>
          <t>Put assigned 8/11/24 for $75 less value of put $13</t>
        </is>
      </c>
    </row>
    <row r="47" ht="15.75" customHeight="1">
      <c r="B47" s="5" t="inlineStr">
        <is>
          <t>Sold Put $$75 8/16</t>
        </is>
      </c>
      <c r="C47" s="7" t="n"/>
      <c r="D47" s="5" t="inlineStr">
        <is>
          <t>NVDL</t>
        </is>
      </c>
      <c r="E47" s="6" t="n">
        <v>45476</v>
      </c>
      <c r="F47" s="5" t="n">
        <v>100</v>
      </c>
      <c r="G47" s="7" t="n">
        <v>62</v>
      </c>
      <c r="H47" s="8" t="n"/>
      <c r="I47" s="8" t="n"/>
      <c r="J47" s="8" t="n"/>
      <c r="K47" s="8" t="n"/>
      <c r="L47" s="5" t="inlineStr">
        <is>
          <t>Closed 10/8</t>
        </is>
      </c>
      <c r="M47" s="11" t="n">
        <v>68.55</v>
      </c>
      <c r="N47" s="11">
        <f>ABS(M47-G47)*100</f>
        <v/>
      </c>
      <c r="O47" s="12">
        <f>1-(G47/M47)</f>
        <v/>
      </c>
      <c r="P47" t="inlineStr">
        <is>
          <t>Call expired full profit of sold amout achieved.</t>
        </is>
      </c>
    </row>
    <row r="48" ht="15.75" customHeight="1">
      <c r="B48" s="5" t="inlineStr">
        <is>
          <t>Sold Call $75 7/19</t>
        </is>
      </c>
      <c r="C48" s="7" t="n"/>
      <c r="D48" s="5" t="inlineStr">
        <is>
          <t>NVDL</t>
        </is>
      </c>
      <c r="E48" s="6" t="n">
        <v>45476</v>
      </c>
      <c r="F48" s="5" t="n">
        <v>-100</v>
      </c>
      <c r="G48" s="7" t="n">
        <v>5</v>
      </c>
      <c r="H48" s="8" t="n"/>
      <c r="I48" s="8" t="n"/>
      <c r="J48" s="8" t="n"/>
      <c r="K48" s="8" t="n"/>
      <c r="L48" s="5" t="inlineStr">
        <is>
          <t>Expired 7/19</t>
        </is>
      </c>
      <c r="M48" s="7" t="n"/>
      <c r="N48" s="7">
        <f>G48*ABS(F48)</f>
        <v/>
      </c>
      <c r="O48" s="18" t="n">
        <v>1</v>
      </c>
      <c r="P48" t="inlineStr">
        <is>
          <t>Call expired full profit of sold amout achieved.</t>
        </is>
      </c>
    </row>
    <row r="49" ht="15.75" customHeight="1">
      <c r="B49" s="5" t="inlineStr">
        <is>
          <t>Sold Call $75 8/16</t>
        </is>
      </c>
      <c r="C49" s="7" t="n"/>
      <c r="D49" s="5" t="inlineStr">
        <is>
          <t>NVDL</t>
        </is>
      </c>
      <c r="E49" s="6" t="n">
        <v>45496</v>
      </c>
      <c r="F49" s="5" t="n">
        <v>-100</v>
      </c>
      <c r="G49" s="7" t="n">
        <v>4</v>
      </c>
      <c r="H49" s="8" t="n"/>
      <c r="I49" s="8" t="n"/>
      <c r="J49" s="8" t="n"/>
      <c r="K49" s="8" t="n"/>
      <c r="L49" s="5" t="inlineStr">
        <is>
          <t>Expired 8/16</t>
        </is>
      </c>
      <c r="M49" s="7" t="n"/>
      <c r="N49" s="7">
        <f>G49*ABS(F49)</f>
        <v/>
      </c>
      <c r="O49" s="18" t="n">
        <v>1</v>
      </c>
      <c r="P49" t="inlineStr">
        <is>
          <t>Call expired full profit of sold amout achieved.</t>
        </is>
      </c>
    </row>
    <row r="50" ht="15.75" customHeight="1">
      <c r="B50" s="5" t="inlineStr">
        <is>
          <t>Sold Call $75 9/20</t>
        </is>
      </c>
      <c r="C50" s="7" t="n"/>
      <c r="D50" s="5" t="inlineStr">
        <is>
          <t>NVDL</t>
        </is>
      </c>
      <c r="E50" s="6" t="n">
        <v>45523</v>
      </c>
      <c r="F50" s="5" t="n">
        <v>-200</v>
      </c>
      <c r="G50" s="7" t="n">
        <v>6.4</v>
      </c>
      <c r="H50" s="8" t="n"/>
      <c r="I50" s="8" t="n"/>
      <c r="J50" s="8" t="n"/>
      <c r="K50" s="8" t="n"/>
      <c r="L50" s="5" t="inlineStr">
        <is>
          <t>Expired 9/20</t>
        </is>
      </c>
      <c r="M50" s="7" t="n"/>
      <c r="N50" s="7">
        <f>G50*ABS(F50)</f>
        <v/>
      </c>
      <c r="O50" s="18" t="n">
        <v>1</v>
      </c>
      <c r="P50" t="inlineStr">
        <is>
          <t>Closed because NVDL is running wanted to capture more profit while its rising</t>
        </is>
      </c>
    </row>
    <row r="51" ht="15.75" customHeight="1">
      <c r="B51" s="5" t="inlineStr">
        <is>
          <t>Sold Call $65 10/18</t>
        </is>
      </c>
      <c r="C51" s="7" t="n"/>
      <c r="D51" s="5" t="inlineStr">
        <is>
          <t>NVDL</t>
        </is>
      </c>
      <c r="E51" s="6" t="n">
        <v>45561</v>
      </c>
      <c r="F51" s="5" t="n">
        <v>-200</v>
      </c>
      <c r="G51" s="7" t="n">
        <v>4.8</v>
      </c>
      <c r="H51" s="8" t="n"/>
      <c r="I51" s="8" t="n"/>
      <c r="J51" s="8" t="n"/>
      <c r="K51" s="8" t="n"/>
      <c r="L51" s="5" t="inlineStr">
        <is>
          <t>Closed 10/8</t>
        </is>
      </c>
      <c r="M51" s="7" t="n">
        <v>5.7</v>
      </c>
      <c r="N51" s="7">
        <f>(M51-G51)*-200</f>
        <v/>
      </c>
      <c r="O51" s="18">
        <f>1-(M51/G51)</f>
        <v/>
      </c>
      <c r="P51" t="inlineStr">
        <is>
          <t>Reported mixed earnings sold out as it ws going down.</t>
        </is>
      </c>
    </row>
    <row r="52" ht="15.75" customHeight="1">
      <c r="B52" s="9" t="inlineStr">
        <is>
          <t>Bought Stock</t>
        </is>
      </c>
      <c r="C52" s="11" t="n"/>
      <c r="D52" s="9" t="inlineStr">
        <is>
          <t>ONON</t>
        </is>
      </c>
      <c r="E52" s="10" t="n">
        <v>45483</v>
      </c>
      <c r="F52" s="9" t="n">
        <v>100</v>
      </c>
      <c r="G52" s="11" t="n">
        <v>36.6729</v>
      </c>
      <c r="H52" s="8" t="n"/>
      <c r="I52" s="8" t="n"/>
      <c r="J52" s="8" t="n"/>
      <c r="K52" s="8" t="n"/>
      <c r="L52" s="9" t="inlineStr">
        <is>
          <t>Closed 8/13/24</t>
        </is>
      </c>
      <c r="M52" s="11" t="n">
        <v>39.2</v>
      </c>
      <c r="N52" s="11">
        <f>ABS(G52-M52)*100</f>
        <v/>
      </c>
      <c r="O52" s="12">
        <f>1-(G52/M52)</f>
        <v/>
      </c>
      <c r="P52" t="inlineStr">
        <is>
          <t>Reported mixed earnings sold out as it ws going down.</t>
        </is>
      </c>
      <c r="Q52" s="20" t="n"/>
    </row>
    <row r="53" ht="15.75" customHeight="1">
      <c r="B53" s="5" t="inlineStr">
        <is>
          <t>Sold Put $45 9/20</t>
        </is>
      </c>
      <c r="C53" s="7" t="n"/>
      <c r="D53" s="5" t="inlineStr">
        <is>
          <t>ONON</t>
        </is>
      </c>
      <c r="E53" s="6" t="n">
        <v>45483</v>
      </c>
      <c r="F53" s="5" t="n">
        <v>-100</v>
      </c>
      <c r="G53" s="7" t="n">
        <v>8.699999999999999</v>
      </c>
      <c r="H53" s="8" t="n"/>
      <c r="I53" s="8" t="n"/>
      <c r="J53" s="8" t="n"/>
      <c r="K53" s="8" t="n"/>
      <c r="L53" s="5" t="inlineStr">
        <is>
          <t>Closed 8/13/24</t>
        </is>
      </c>
      <c r="M53" s="7" t="n">
        <v>6.5</v>
      </c>
      <c r="N53" s="7">
        <f>ABS(G53-M53)*100</f>
        <v/>
      </c>
      <c r="O53" s="18">
        <f>1-(M53/G53)</f>
        <v/>
      </c>
    </row>
    <row r="54" ht="15.75" customHeight="1">
      <c r="B54" s="9" t="inlineStr">
        <is>
          <t>Bought Stock</t>
        </is>
      </c>
      <c r="C54" s="11" t="n"/>
      <c r="D54" s="9" t="inlineStr">
        <is>
          <t>HOOD</t>
        </is>
      </c>
      <c r="E54" s="10" t="n">
        <v>45490</v>
      </c>
      <c r="F54" s="9" t="n">
        <v>100</v>
      </c>
      <c r="G54" s="11" t="n">
        <v>24.25</v>
      </c>
      <c r="H54" s="8" t="n"/>
      <c r="I54" s="8" t="n"/>
      <c r="J54" s="8" t="n"/>
      <c r="K54" s="8" t="n"/>
      <c r="L54" s="5" t="inlineStr">
        <is>
          <t>Closed 10/28</t>
        </is>
      </c>
      <c r="M54" s="11" t="n">
        <v>27.85</v>
      </c>
      <c r="N54" s="11">
        <f>ABS(G54-M54)*100</f>
        <v/>
      </c>
      <c r="O54" s="12">
        <f>1-(G54/M54)</f>
        <v/>
      </c>
    </row>
    <row r="55" ht="15.75" customHeight="1">
      <c r="B55" s="9" t="inlineStr">
        <is>
          <t>Bought Stock</t>
        </is>
      </c>
      <c r="C55" s="11" t="n"/>
      <c r="D55" s="9" t="inlineStr">
        <is>
          <t>HOOD</t>
        </is>
      </c>
      <c r="E55" s="10" t="n">
        <v>45497</v>
      </c>
      <c r="F55" s="9" t="n">
        <v>100</v>
      </c>
      <c r="G55" s="11" t="n">
        <v>22.4</v>
      </c>
      <c r="H55" s="8" t="n"/>
      <c r="I55" s="8" t="n"/>
      <c r="J55" s="8" t="n"/>
      <c r="K55" s="8" t="n"/>
      <c r="L55" s="5" t="inlineStr">
        <is>
          <t>Closed 10/28</t>
        </is>
      </c>
      <c r="M55" s="11" t="n">
        <v>27.85</v>
      </c>
      <c r="N55" s="11">
        <f>ABS(G55-M55)*100</f>
        <v/>
      </c>
      <c r="O55" s="12">
        <f>1-(G55/M55)</f>
        <v/>
      </c>
    </row>
    <row r="56" ht="15.75" customHeight="1">
      <c r="B56" s="5" t="inlineStr">
        <is>
          <t>Sold Put $30 11/22</t>
        </is>
      </c>
      <c r="C56" s="7" t="n"/>
      <c r="D56" s="5" t="inlineStr">
        <is>
          <t>HOOD</t>
        </is>
      </c>
      <c r="E56" s="6" t="n">
        <v>45575</v>
      </c>
      <c r="F56" s="5" t="n">
        <v>-100</v>
      </c>
      <c r="G56" s="7" t="n">
        <v>5.5</v>
      </c>
      <c r="H56" s="8" t="n"/>
      <c r="I56" s="8" t="n"/>
      <c r="J56" s="8" t="n"/>
      <c r="K56" s="8" t="n"/>
      <c r="L56" s="5" t="inlineStr">
        <is>
          <t>Closed 10/16</t>
        </is>
      </c>
      <c r="M56" s="7" t="n">
        <v>4.3</v>
      </c>
      <c r="N56" s="7">
        <f>ABS(G56-M56)*100</f>
        <v/>
      </c>
      <c r="O56" s="18">
        <f>1-(M56/G56)</f>
        <v/>
      </c>
      <c r="P56" t="inlineStr">
        <is>
          <t>Put assigned 8/5 for $30 less value of put 6.40</t>
        </is>
      </c>
    </row>
    <row r="57" ht="15.75" customHeight="1">
      <c r="B57" s="5" t="inlineStr">
        <is>
          <t>Sold Put $30 8/16</t>
        </is>
      </c>
      <c r="C57" s="7" t="n"/>
      <c r="D57" s="5" t="inlineStr">
        <is>
          <t>HOOD</t>
        </is>
      </c>
      <c r="E57" s="6" t="n">
        <v>45490</v>
      </c>
      <c r="F57" s="5" t="n">
        <v>100</v>
      </c>
      <c r="G57" s="7" t="n">
        <v>23.6</v>
      </c>
      <c r="H57" s="8" t="n"/>
      <c r="I57" s="8" t="n"/>
      <c r="J57" s="8" t="n"/>
      <c r="K57" s="8" t="n"/>
      <c r="L57" s="5" t="inlineStr">
        <is>
          <t>Closed 10/28</t>
        </is>
      </c>
      <c r="M57" s="11" t="n">
        <v>27.85</v>
      </c>
      <c r="N57" s="11">
        <f>ABS(G57-M57)*100</f>
        <v/>
      </c>
      <c r="O57" s="12">
        <f>1-(G57/M57)</f>
        <v/>
      </c>
      <c r="P57" t="inlineStr">
        <is>
          <t>Closed this early worried about what the stock price will be after earnings on 10/30 have good profit don't want to loose it.</t>
        </is>
      </c>
    </row>
    <row r="58" ht="15.75" customHeight="1">
      <c r="B58" s="5" t="inlineStr">
        <is>
          <t>Sold Call $27 11/15</t>
        </is>
      </c>
      <c r="C58" s="7" t="n"/>
      <c r="D58" s="5" t="inlineStr">
        <is>
          <t>HOOD</t>
        </is>
      </c>
      <c r="E58" s="6" t="n">
        <v>45576</v>
      </c>
      <c r="F58" s="5" t="n">
        <v>-300</v>
      </c>
      <c r="G58" s="7" t="n">
        <v>2</v>
      </c>
      <c r="H58" s="8" t="n"/>
      <c r="I58" s="8" t="n"/>
      <c r="J58" s="8" t="n"/>
      <c r="K58" s="8" t="n"/>
      <c r="L58" s="5" t="inlineStr">
        <is>
          <t>Closed 10/28</t>
        </is>
      </c>
      <c r="M58" s="7" t="n">
        <v>2.5</v>
      </c>
      <c r="N58" s="7">
        <f>(G58-M58)*300</f>
        <v/>
      </c>
      <c r="O58" s="18">
        <f>1-(M58/G58)</f>
        <v/>
      </c>
      <c r="P58" t="inlineStr">
        <is>
          <t>Put assigned 8/7/24 for $80 less value of put $7.00</t>
        </is>
      </c>
    </row>
    <row r="59" ht="15.75" customHeight="1">
      <c r="B59" s="5" t="inlineStr">
        <is>
          <t>Exercised Stock</t>
        </is>
      </c>
      <c r="C59" s="7" t="n"/>
      <c r="D59" s="5" t="inlineStr">
        <is>
          <t>TQQQ</t>
        </is>
      </c>
      <c r="E59" s="6" t="n">
        <v>45496</v>
      </c>
      <c r="F59" s="5" t="n">
        <v>100</v>
      </c>
      <c r="G59" s="7" t="n">
        <v>73</v>
      </c>
      <c r="H59" s="8" t="n"/>
      <c r="I59" s="8" t="n"/>
      <c r="J59" s="8" t="n"/>
      <c r="K59" s="8" t="n"/>
      <c r="L59" s="5" t="inlineStr">
        <is>
          <t>Closed 11/12</t>
        </is>
      </c>
      <c r="M59" s="7" t="n">
        <v>76.7</v>
      </c>
      <c r="N59" s="7">
        <f>(M59-G59)*100</f>
        <v/>
      </c>
      <c r="O59" s="5" t="n"/>
      <c r="P59" t="inlineStr">
        <is>
          <t>Closed at almost max profit best I could have gotten was $410</t>
        </is>
      </c>
    </row>
    <row r="60" ht="15.75" customHeight="1">
      <c r="B60" s="5" t="inlineStr">
        <is>
          <t>Sold Call $75 9/20</t>
        </is>
      </c>
      <c r="C60" s="7" t="n"/>
      <c r="D60" s="5" t="inlineStr">
        <is>
          <t>TQQQ</t>
        </is>
      </c>
      <c r="E60" s="6" t="n">
        <v>45523</v>
      </c>
      <c r="F60" s="5" t="n">
        <v>-100</v>
      </c>
      <c r="G60" s="7" t="n">
        <v>3</v>
      </c>
      <c r="H60" s="8" t="n"/>
      <c r="I60" s="8" t="n"/>
      <c r="J60" s="8" t="n"/>
      <c r="K60" s="8" t="n"/>
      <c r="L60" s="5" t="inlineStr">
        <is>
          <t>Expired 9/20</t>
        </is>
      </c>
      <c r="M60" s="7" t="n"/>
      <c r="N60" s="7">
        <f>G60*ABS(F60)</f>
        <v/>
      </c>
      <c r="O60" s="18" t="n">
        <v>1</v>
      </c>
      <c r="P60" t="inlineStr">
        <is>
          <t>Call expired full profit of sold amout achieved.</t>
        </is>
      </c>
    </row>
    <row r="61" ht="15.75" customHeight="1">
      <c r="B61" s="5" t="inlineStr">
        <is>
          <t>Sold Call $74 10/18</t>
        </is>
      </c>
      <c r="C61" s="7" t="n"/>
      <c r="D61" s="5" t="inlineStr">
        <is>
          <t>TQQQ</t>
        </is>
      </c>
      <c r="E61" s="6" t="n">
        <v>45561</v>
      </c>
      <c r="F61" s="5" t="n">
        <v>-100</v>
      </c>
      <c r="G61" s="7" t="n">
        <v>4.3</v>
      </c>
      <c r="H61" s="8" t="n"/>
      <c r="I61" s="8" t="n"/>
      <c r="J61" s="8" t="n"/>
      <c r="K61" s="8" t="n"/>
      <c r="L61" s="5" t="inlineStr">
        <is>
          <t>Closed 10/10</t>
        </is>
      </c>
      <c r="M61" s="7" t="n">
        <v>2.29</v>
      </c>
      <c r="N61" s="7">
        <f>(G61-M61)*100</f>
        <v/>
      </c>
      <c r="O61" s="18">
        <f>1-(M61/G61)</f>
        <v/>
      </c>
      <c r="P61" t="inlineStr">
        <is>
          <t>Rolled to 11/15 $77 call as stock was at original call strike fo $74</t>
        </is>
      </c>
    </row>
    <row r="62" ht="15.75" customHeight="1">
      <c r="B62" s="5" t="inlineStr">
        <is>
          <t>Sold Call $77 11/15</t>
        </is>
      </c>
      <c r="C62" s="7" t="n"/>
      <c r="D62" s="5" t="inlineStr">
        <is>
          <t>TQQQ</t>
        </is>
      </c>
      <c r="E62" s="6" t="n">
        <v>45575</v>
      </c>
      <c r="F62" s="5" t="n">
        <v>-100</v>
      </c>
      <c r="G62" s="7" t="n">
        <v>4.1</v>
      </c>
      <c r="H62" s="8" t="n"/>
      <c r="I62" s="8" t="n"/>
      <c r="J62" s="8" t="n"/>
      <c r="K62" s="8" t="n"/>
      <c r="L62" s="5" t="inlineStr">
        <is>
          <t>Closed 11/12</t>
        </is>
      </c>
      <c r="M62" s="7" t="n">
        <v>4.1</v>
      </c>
      <c r="N62" s="7">
        <f>(M62)*100</f>
        <v/>
      </c>
      <c r="O62" s="18">
        <f>1-(M62/G62)</f>
        <v/>
      </c>
      <c r="P62" t="inlineStr">
        <is>
          <t>Closed as completed covered call trade.</t>
        </is>
      </c>
    </row>
    <row r="63" ht="15.75" customHeight="1">
      <c r="B63" s="9" t="inlineStr">
        <is>
          <t>Bought Stock</t>
        </is>
      </c>
      <c r="C63" s="11" t="n"/>
      <c r="D63" s="9" t="inlineStr">
        <is>
          <t>D`</t>
        </is>
      </c>
      <c r="E63" s="10" t="n">
        <v>45519</v>
      </c>
      <c r="F63" s="9" t="n">
        <v>100</v>
      </c>
      <c r="G63" s="11" t="n">
        <v>55</v>
      </c>
      <c r="H63" s="8" t="n"/>
      <c r="I63" s="8" t="n"/>
      <c r="J63" s="8" t="n"/>
      <c r="K63" s="8" t="n"/>
      <c r="L63" s="9" t="inlineStr">
        <is>
          <t>Closed 10/1</t>
        </is>
      </c>
      <c r="M63" s="11" t="n">
        <v>57.9</v>
      </c>
      <c r="N63" s="11">
        <f>ABS(G63-M63)*100</f>
        <v/>
      </c>
      <c r="O63" s="12">
        <f>1-(G63/M63)</f>
        <v/>
      </c>
      <c r="P63" t="inlineStr">
        <is>
          <t>Stock moving to slowly or not at all. Sold to use the money where it will hopefully do better. Bryan said to buy at about $57 but stock went down right away waited to buy ast $55</t>
        </is>
      </c>
    </row>
    <row r="64" ht="15.75" customHeight="1">
      <c r="B64" s="9" t="inlineStr">
        <is>
          <t>Bought stock</t>
        </is>
      </c>
      <c r="C64" s="11" t="n"/>
      <c r="D64" s="9" t="inlineStr">
        <is>
          <t>OXY</t>
        </is>
      </c>
      <c r="E64" s="10" t="n">
        <v>45526</v>
      </c>
      <c r="F64" s="9" t="n">
        <v>100</v>
      </c>
      <c r="G64" s="11" t="n">
        <v>56.25</v>
      </c>
      <c r="H64" s="8" t="n"/>
      <c r="I64" s="8" t="n"/>
      <c r="J64" s="8" t="n"/>
      <c r="K64" s="8" t="n"/>
      <c r="L64" s="9" t="inlineStr">
        <is>
          <t>Closed 10/2</t>
        </is>
      </c>
      <c r="M64" s="11" t="n">
        <v>52.75</v>
      </c>
      <c r="N64" s="11">
        <f>(G64-M64)*-100</f>
        <v/>
      </c>
      <c r="O64" s="12">
        <f>1-(G64/M64)</f>
        <v/>
      </c>
    </row>
    <row r="65" ht="15.75" customHeight="1">
      <c r="B65" s="9" t="inlineStr">
        <is>
          <t>Bought Stock</t>
        </is>
      </c>
      <c r="C65" s="11" t="n"/>
      <c r="D65" s="9" t="inlineStr">
        <is>
          <t>PLTR</t>
        </is>
      </c>
      <c r="E65" s="10" t="n">
        <v>45539</v>
      </c>
      <c r="F65" s="9" t="n">
        <v>100</v>
      </c>
      <c r="G65" s="11" t="n">
        <v>30</v>
      </c>
      <c r="H65" s="8" t="n"/>
      <c r="I65" s="8" t="n"/>
      <c r="J65" s="8" t="n"/>
      <c r="K65" s="8" t="n"/>
      <c r="L65" s="9" t="inlineStr">
        <is>
          <t>Closed 9/11</t>
        </is>
      </c>
      <c r="M65" s="11" t="n">
        <v>34.6</v>
      </c>
      <c r="N65" s="11">
        <f>ABS(G65-M65)*100</f>
        <v/>
      </c>
      <c r="O65" s="12">
        <f>1-(G65/M65)</f>
        <v/>
      </c>
    </row>
    <row r="66" ht="15.75" customHeight="1">
      <c r="B66" s="5" t="inlineStr">
        <is>
          <t>Sold Call $35 10/18</t>
        </is>
      </c>
      <c r="C66" s="7" t="n"/>
      <c r="D66" s="5" t="inlineStr">
        <is>
          <t>PLTR</t>
        </is>
      </c>
      <c r="E66" s="6" t="n">
        <v>45544</v>
      </c>
      <c r="F66" s="5" t="n">
        <v>-100</v>
      </c>
      <c r="G66" s="7" t="n">
        <v>1.12</v>
      </c>
      <c r="H66" s="8" t="n"/>
      <c r="I66" s="8" t="n"/>
      <c r="J66" s="8" t="n"/>
      <c r="K66" s="8" t="n"/>
      <c r="L66" s="5" t="inlineStr">
        <is>
          <t>Closed 9/11</t>
        </is>
      </c>
      <c r="M66" s="7" t="n">
        <v>1.85</v>
      </c>
      <c r="N66" s="7">
        <f>(G66-M66)*100</f>
        <v/>
      </c>
      <c r="O66" s="18" t="n">
        <v>-0.32</v>
      </c>
      <c r="P66" t="inlineStr">
        <is>
          <t>Stock called away at $42.00</t>
        </is>
      </c>
    </row>
    <row r="67" ht="15.75" customHeight="1">
      <c r="B67" s="9" t="inlineStr">
        <is>
          <t>Bought Stock</t>
        </is>
      </c>
      <c r="C67" s="11" t="n"/>
      <c r="D67" s="9" t="inlineStr">
        <is>
          <t>GDX</t>
        </is>
      </c>
      <c r="E67" s="10" t="n">
        <v>45541</v>
      </c>
      <c r="F67" s="9" t="n">
        <v>100</v>
      </c>
      <c r="G67" s="11" t="n">
        <v>37</v>
      </c>
      <c r="H67" s="8" t="n"/>
      <c r="I67" s="8" t="n"/>
      <c r="J67" s="8" t="n"/>
      <c r="K67" s="8" t="n"/>
      <c r="L67" s="9" t="inlineStr">
        <is>
          <t>Called away 10/20</t>
        </is>
      </c>
      <c r="M67" s="11" t="n">
        <v>42</v>
      </c>
      <c r="N67" s="11">
        <f>ABS(G67-M67)*100</f>
        <v/>
      </c>
      <c r="O67" s="12">
        <f>1-(G67/M67)</f>
        <v/>
      </c>
      <c r="P67" t="inlineStr">
        <is>
          <t xml:space="preserve">Let call be assigned to see what the finacial ramifications are, had stock bought at $37.00 this call should be 100% profit, call strike was $42 </t>
        </is>
      </c>
    </row>
    <row r="68" ht="15.75" customHeight="1">
      <c r="B68" s="5" t="inlineStr">
        <is>
          <t>Sold Call $42 10/18</t>
        </is>
      </c>
      <c r="C68" s="7" t="n"/>
      <c r="D68" s="5" t="inlineStr">
        <is>
          <t>GDX</t>
        </is>
      </c>
      <c r="E68" s="6" t="n">
        <v>45548</v>
      </c>
      <c r="F68" s="5" t="n">
        <v>-100</v>
      </c>
      <c r="G68" s="7" t="n">
        <v>1</v>
      </c>
      <c r="H68" s="8" t="n"/>
      <c r="I68" s="8" t="n"/>
      <c r="J68" s="8" t="n"/>
      <c r="K68" s="8" t="n"/>
      <c r="L68" s="5" t="inlineStr">
        <is>
          <t>Assigned 10/20</t>
        </is>
      </c>
      <c r="M68" s="7" t="n"/>
      <c r="N68" s="7">
        <f>(G68-M68)*100</f>
        <v/>
      </c>
      <c r="O68" s="18">
        <f>1-(M68/G68)</f>
        <v/>
      </c>
    </row>
    <row r="69" ht="15.75" customHeight="1">
      <c r="B69" s="5" t="inlineStr">
        <is>
          <t>Sold Put $44 11/15</t>
        </is>
      </c>
      <c r="C69" s="7" t="n"/>
      <c r="D69" s="5" t="inlineStr">
        <is>
          <t>GDX</t>
        </is>
      </c>
      <c r="E69" s="6" t="n">
        <v>45574</v>
      </c>
      <c r="F69" s="5" t="n">
        <v>-100</v>
      </c>
      <c r="G69" s="7" t="n">
        <v>5.5</v>
      </c>
      <c r="H69" s="8" t="n"/>
      <c r="I69" s="8" t="n"/>
      <c r="J69" s="8" t="n"/>
      <c r="K69" s="8" t="n"/>
      <c r="L69" s="5" t="inlineStr">
        <is>
          <t>Closed 10/16</t>
        </is>
      </c>
      <c r="M69" s="7" t="n">
        <v>3.49</v>
      </c>
      <c r="N69" s="7">
        <f>ABS(G69-M69)*100</f>
        <v/>
      </c>
      <c r="O69" s="18">
        <f>1-(M69/G69)</f>
        <v/>
      </c>
    </row>
    <row r="70" ht="15.75" customHeight="1">
      <c r="B70" s="9" t="inlineStr">
        <is>
          <t>Bought Stock</t>
        </is>
      </c>
      <c r="C70" s="11" t="n"/>
      <c r="D70" s="9" t="inlineStr">
        <is>
          <t>MSFU</t>
        </is>
      </c>
      <c r="E70" s="10" t="n">
        <v>45562</v>
      </c>
      <c r="F70" s="9" t="n">
        <v>100</v>
      </c>
      <c r="G70" s="11" t="n">
        <v>44</v>
      </c>
      <c r="H70" s="8" t="n"/>
      <c r="I70" s="8" t="n"/>
      <c r="J70" s="8" t="n"/>
      <c r="K70" s="8" t="n"/>
      <c r="L70" s="9" t="inlineStr">
        <is>
          <t>Closed 12/11</t>
        </is>
      </c>
      <c r="M70" s="11" t="n">
        <v>47</v>
      </c>
      <c r="N70" s="11">
        <f>ABS(G70-M70)*100</f>
        <v/>
      </c>
      <c r="O70" s="12">
        <f>1-(G70/M70)</f>
        <v/>
      </c>
    </row>
    <row r="71" ht="15.75" customHeight="1">
      <c r="B71" s="5" t="inlineStr">
        <is>
          <t>Sold Put $50 11/15</t>
        </is>
      </c>
      <c r="C71" s="7" t="n"/>
      <c r="D71" s="5" t="inlineStr">
        <is>
          <t>MSFU</t>
        </is>
      </c>
      <c r="E71" s="6" t="n">
        <v>45561</v>
      </c>
      <c r="F71" s="5" t="n">
        <v>-100</v>
      </c>
      <c r="G71" s="7" t="n">
        <v>43.4</v>
      </c>
      <c r="H71" s="8" t="n"/>
      <c r="I71" s="8" t="n"/>
      <c r="J71" s="8" t="n"/>
      <c r="K71" s="8" t="n"/>
      <c r="L71" s="5" t="inlineStr">
        <is>
          <t>Closed 12/11</t>
        </is>
      </c>
      <c r="M71" s="7" t="n">
        <v>47</v>
      </c>
      <c r="N71" s="7">
        <f>ABS(G71-M71)*100</f>
        <v/>
      </c>
      <c r="O71" s="18">
        <f>1-(G71/M71)</f>
        <v/>
      </c>
      <c r="P71" t="inlineStr">
        <is>
          <t>Assigned 11/1 for $50 less value of put $6.60</t>
        </is>
      </c>
    </row>
    <row r="72" ht="15.75" customHeight="1">
      <c r="B72" s="9" t="inlineStr">
        <is>
          <t>Bought Stock</t>
        </is>
      </c>
      <c r="C72" s="11" t="n"/>
      <c r="D72" s="9" t="inlineStr">
        <is>
          <t>MRVL</t>
        </is>
      </c>
      <c r="E72" s="10" t="n">
        <v>45567</v>
      </c>
      <c r="F72" s="9" t="n">
        <v>100</v>
      </c>
      <c r="G72" s="11" t="n">
        <v>72.5</v>
      </c>
      <c r="H72" s="8" t="n"/>
      <c r="I72" s="8" t="n"/>
      <c r="J72" s="8" t="n"/>
      <c r="K72" s="8" t="n"/>
      <c r="L72" s="9" t="inlineStr">
        <is>
          <t>Closed 11/6</t>
        </is>
      </c>
      <c r="M72" s="11" t="n">
        <v>82</v>
      </c>
      <c r="N72" s="11">
        <f>ABS(G72-M72)*100</f>
        <v/>
      </c>
      <c r="O72" s="12">
        <f>1-(G72/M72)</f>
        <v/>
      </c>
    </row>
    <row r="73" ht="15.75" customHeight="1">
      <c r="B73" s="5" t="inlineStr">
        <is>
          <t>Sold Put $80 11/15</t>
        </is>
      </c>
      <c r="C73" s="7" t="n"/>
      <c r="D73" s="5" t="inlineStr">
        <is>
          <t>MRVL</t>
        </is>
      </c>
      <c r="E73" s="6" t="n">
        <v>45567</v>
      </c>
      <c r="F73" s="5" t="n">
        <v>-100</v>
      </c>
      <c r="G73" s="7" t="n">
        <v>9</v>
      </c>
      <c r="H73" s="8" t="n"/>
      <c r="I73" s="8" t="n"/>
      <c r="J73" s="8" t="n"/>
      <c r="K73" s="8" t="n"/>
      <c r="L73" s="5" t="inlineStr">
        <is>
          <t>Closed 10/16</t>
        </is>
      </c>
      <c r="M73" s="7" t="n">
        <v>3.8</v>
      </c>
      <c r="N73" s="7">
        <f>ABS(G73-M73)*100</f>
        <v/>
      </c>
      <c r="O73" s="18">
        <f>1-(M73/G73)</f>
        <v/>
      </c>
    </row>
    <row r="74" ht="15.75" customHeight="1">
      <c r="B74" s="5" t="inlineStr">
        <is>
          <t>Sold Call $82.50 11/15</t>
        </is>
      </c>
      <c r="C74" s="7" t="n"/>
      <c r="D74" s="5" t="inlineStr">
        <is>
          <t>MRVL</t>
        </is>
      </c>
      <c r="E74" s="6" t="n">
        <v>45579</v>
      </c>
      <c r="F74" s="5" t="n">
        <v>-100</v>
      </c>
      <c r="G74" s="7" t="n">
        <v>2</v>
      </c>
      <c r="H74" s="8" t="n"/>
      <c r="I74" s="8" t="n"/>
      <c r="J74" s="8" t="n"/>
      <c r="K74" s="8" t="n"/>
      <c r="L74" s="5" t="inlineStr">
        <is>
          <t>Closed 11/6</t>
        </is>
      </c>
      <c r="M74" s="11" t="n"/>
      <c r="N74" s="11" t="n"/>
      <c r="O74" s="12" t="n"/>
      <c r="P74" t="inlineStr">
        <is>
          <t>Closed call with net credit of 82.50</t>
        </is>
      </c>
    </row>
    <row r="75" ht="15.75" customHeight="1">
      <c r="B75" s="9" t="inlineStr">
        <is>
          <t>Bought Stock</t>
        </is>
      </c>
      <c r="C75" s="11" t="n"/>
      <c r="D75" s="9" t="inlineStr">
        <is>
          <t>CHWY</t>
        </is>
      </c>
      <c r="E75" s="10" t="n">
        <v>45575</v>
      </c>
      <c r="F75" s="9" t="n">
        <v>100</v>
      </c>
      <c r="G75" s="11" t="n">
        <v>29.75</v>
      </c>
      <c r="H75" s="8" t="n"/>
      <c r="I75" s="8" t="n"/>
      <c r="J75" s="8" t="n"/>
      <c r="K75" s="8" t="n"/>
      <c r="L75" s="9" t="inlineStr">
        <is>
          <t>Closed 11/5</t>
        </is>
      </c>
      <c r="M75" s="11" t="n">
        <v>29.45</v>
      </c>
      <c r="N75" s="11">
        <f>(M75-G75)*100</f>
        <v/>
      </c>
      <c r="O75" s="12">
        <f>1-(G75/M75)</f>
        <v/>
      </c>
      <c r="P75" t="inlineStr">
        <is>
          <t>Closed per Bryan for non movement</t>
        </is>
      </c>
    </row>
    <row r="76" ht="15.75" customHeight="1">
      <c r="B76" s="5" t="inlineStr">
        <is>
          <t>Sold Put $35 11/15</t>
        </is>
      </c>
      <c r="C76" s="7" t="n"/>
      <c r="D76" s="5" t="inlineStr">
        <is>
          <t>CHWY</t>
        </is>
      </c>
      <c r="E76" s="6" t="n">
        <v>45575</v>
      </c>
      <c r="F76" s="5" t="n">
        <v>-100</v>
      </c>
      <c r="G76" s="7" t="n">
        <v>5.7</v>
      </c>
      <c r="H76" s="8" t="n"/>
      <c r="I76" s="8" t="n"/>
      <c r="J76" s="8" t="n"/>
      <c r="K76" s="8" t="n"/>
      <c r="L76" s="5" t="inlineStr">
        <is>
          <t>Closed 11/5</t>
        </is>
      </c>
      <c r="M76" s="7" t="n">
        <v>5.6</v>
      </c>
      <c r="N76" s="7">
        <f>ABS(G76-M76)*100</f>
        <v/>
      </c>
      <c r="O76" s="18">
        <f>1-(M76/G76)</f>
        <v/>
      </c>
      <c r="P76" t="inlineStr">
        <is>
          <t>exercised 10/11/24 $6.40 off 62.50 cost basis is $56.12</t>
        </is>
      </c>
    </row>
    <row r="77" ht="15.75" customHeight="1">
      <c r="B77" s="9" t="inlineStr">
        <is>
          <t>Sold Put $62.50 11/15</t>
        </is>
      </c>
      <c r="C77" s="11" t="n"/>
      <c r="D77" s="9" t="inlineStr">
        <is>
          <t>D</t>
        </is>
      </c>
      <c r="E77" s="10" t="n">
        <v>45575</v>
      </c>
      <c r="F77" s="9" t="n">
        <v>100</v>
      </c>
      <c r="G77" s="11" t="n">
        <v>56.12</v>
      </c>
      <c r="H77" s="8" t="n"/>
      <c r="I77" s="8" t="n"/>
      <c r="J77" s="8" t="n"/>
      <c r="K77" s="8" t="n"/>
      <c r="L77" s="5" t="inlineStr">
        <is>
          <t>Closed 11/6</t>
        </is>
      </c>
      <c r="M77" s="7" t="n">
        <v>57.44</v>
      </c>
      <c r="N77" s="7">
        <f>ABS(G77-M77)*100</f>
        <v/>
      </c>
      <c r="O77" s="18">
        <f>1-(G77/M77)</f>
        <v/>
      </c>
    </row>
    <row r="78" ht="15.75" customHeight="1">
      <c r="B78" s="5" t="inlineStr">
        <is>
          <t>Sold Call $60 11/15</t>
        </is>
      </c>
      <c r="C78" s="7" t="n"/>
      <c r="D78" s="5" t="inlineStr">
        <is>
          <t>D</t>
        </is>
      </c>
      <c r="E78" s="6" t="n">
        <v>45581</v>
      </c>
      <c r="F78" s="5" t="n">
        <v>-100</v>
      </c>
      <c r="G78" s="7" t="n">
        <v>2</v>
      </c>
      <c r="H78" s="8" t="n"/>
      <c r="I78" s="8" t="n"/>
      <c r="J78" s="8" t="n"/>
      <c r="K78" s="8" t="n"/>
      <c r="L78" s="5" t="inlineStr">
        <is>
          <t>Closed 11/6</t>
        </is>
      </c>
      <c r="M78" s="7" t="n">
        <v>0.14</v>
      </c>
      <c r="N78" s="7">
        <f>(G78-M78)*100</f>
        <v/>
      </c>
      <c r="O78" s="18">
        <f>1-(M78/G78)</f>
        <v/>
      </c>
    </row>
    <row r="79" ht="15.75" customHeight="1">
      <c r="B79" s="9" t="inlineStr">
        <is>
          <t>bought Stock</t>
        </is>
      </c>
      <c r="C79" s="11" t="n"/>
      <c r="D79" s="9" t="inlineStr">
        <is>
          <t>NVDL</t>
        </is>
      </c>
      <c r="E79" s="10" t="n">
        <v>45581</v>
      </c>
      <c r="F79" s="9" t="n">
        <v>100</v>
      </c>
      <c r="G79" s="11" t="n">
        <v>69.7</v>
      </c>
      <c r="H79" s="8" t="n"/>
      <c r="I79" s="8" t="n"/>
      <c r="J79" s="8" t="n"/>
      <c r="K79" s="8" t="n"/>
      <c r="L79" s="9" t="inlineStr">
        <is>
          <t>Closed 11/6</t>
        </is>
      </c>
      <c r="M79" s="11" t="n">
        <v>81.40000000000001</v>
      </c>
      <c r="N79" s="11">
        <f>ABS(G79-M79)*100</f>
        <v/>
      </c>
      <c r="O79" s="12">
        <f>1-(G79/M79)</f>
        <v/>
      </c>
    </row>
    <row r="80" ht="15.75" customHeight="1">
      <c r="B80" s="5" t="inlineStr">
        <is>
          <t>Sold Call $80 11/15</t>
        </is>
      </c>
      <c r="C80" s="7" t="n"/>
      <c r="D80" s="5" t="inlineStr">
        <is>
          <t>NVDL</t>
        </is>
      </c>
      <c r="E80" s="6" t="n">
        <v>45582</v>
      </c>
      <c r="F80" s="5" t="n">
        <v>-100</v>
      </c>
      <c r="G80" s="7" t="n">
        <v>6.1</v>
      </c>
      <c r="H80" s="8" t="n"/>
      <c r="I80" s="8" t="n"/>
      <c r="J80" s="8" t="n"/>
      <c r="K80" s="8" t="n"/>
      <c r="L80" s="5" t="inlineStr">
        <is>
          <t>Closed 11/6</t>
        </is>
      </c>
      <c r="M80" s="7" t="n">
        <v>4.7</v>
      </c>
      <c r="N80" s="7">
        <f>(G80-M80)*100</f>
        <v/>
      </c>
      <c r="O80" s="18">
        <f>1-(M80/G80)</f>
        <v/>
      </c>
    </row>
    <row r="81" ht="15.75" customHeight="1">
      <c r="B81" s="9" t="inlineStr">
        <is>
          <t>Bought Stock</t>
        </is>
      </c>
      <c r="C81" s="11" t="n"/>
      <c r="D81" s="9" t="inlineStr">
        <is>
          <t>FBL</t>
        </is>
      </c>
      <c r="E81" s="10" t="n">
        <v>45588</v>
      </c>
      <c r="F81" s="9" t="n">
        <v>100</v>
      </c>
      <c r="G81" s="11" t="n">
        <v>32.25</v>
      </c>
      <c r="H81" s="11">
        <f>F81*G81</f>
        <v/>
      </c>
      <c r="I81" s="11" t="n"/>
      <c r="J81" s="11" t="n"/>
      <c r="K81" s="11" t="n"/>
      <c r="L81" s="9" t="n"/>
      <c r="M81" s="11" t="n"/>
      <c r="N81" s="9" t="n"/>
      <c r="O81" s="9" t="n"/>
    </row>
    <row r="82" ht="15.75" customHeight="1">
      <c r="B82" s="5" t="inlineStr">
        <is>
          <t>Sold Put $35 12/20</t>
        </is>
      </c>
      <c r="C82" s="7" t="n"/>
      <c r="D82" s="5" t="inlineStr">
        <is>
          <t>FBL</t>
        </is>
      </c>
      <c r="E82" s="6" t="n">
        <v>45588</v>
      </c>
      <c r="F82" s="5" t="n">
        <v>-100</v>
      </c>
      <c r="G82" s="7" t="n">
        <v>9</v>
      </c>
      <c r="H82" s="8" t="n"/>
      <c r="I82" s="8" t="n"/>
      <c r="J82" s="8" t="n"/>
      <c r="K82" s="8" t="n"/>
      <c r="L82" s="5" t="inlineStr">
        <is>
          <t>Closed 12/4</t>
        </is>
      </c>
      <c r="M82" s="7" t="n">
        <v>4.8</v>
      </c>
      <c r="N82" s="7">
        <f>ABS(G82-M82)*100</f>
        <v/>
      </c>
      <c r="O82" s="18">
        <f>1-(M82/G82)</f>
        <v/>
      </c>
    </row>
    <row r="83" ht="15.75" customHeight="1">
      <c r="B83" s="5" t="inlineStr">
        <is>
          <t>Sold Put $40 2/21</t>
        </is>
      </c>
      <c r="C83" s="7" t="n">
        <v>40</v>
      </c>
      <c r="D83" s="5" t="inlineStr">
        <is>
          <t>FBL</t>
        </is>
      </c>
      <c r="E83" s="6" t="n">
        <v>45657</v>
      </c>
      <c r="F83" s="5" t="n">
        <v>-100</v>
      </c>
      <c r="G83" s="7" t="n">
        <v>8</v>
      </c>
      <c r="I83" s="7" t="n"/>
      <c r="J83" s="7">
        <f>F83*G83</f>
        <v/>
      </c>
      <c r="K83" s="7">
        <f>(C83-G83)*ABS(F83)</f>
        <v/>
      </c>
      <c r="L83" s="5" t="n"/>
      <c r="M83" s="7" t="n"/>
      <c r="N83" s="7">
        <f>IF(M83&gt;"",ABS(G83-M83)*100,"")</f>
        <v/>
      </c>
      <c r="O83" s="5" t="n"/>
    </row>
    <row r="84" ht="15.75" customHeight="1">
      <c r="B84" s="9" t="inlineStr">
        <is>
          <t>Bought Stock</t>
        </is>
      </c>
      <c r="C84" s="11" t="n"/>
      <c r="D84" s="9" t="inlineStr">
        <is>
          <t>IOT</t>
        </is>
      </c>
      <c r="E84" s="10" t="n">
        <v>45596</v>
      </c>
      <c r="F84" s="9" t="n">
        <v>100</v>
      </c>
      <c r="G84" s="11" t="n">
        <v>48.64</v>
      </c>
      <c r="H84" s="11">
        <f>F84*G84</f>
        <v/>
      </c>
      <c r="I84" s="11" t="n"/>
      <c r="J84" s="11" t="n"/>
      <c r="K84" s="11" t="n"/>
      <c r="L84" s="9" t="n"/>
      <c r="M84" s="11" t="n"/>
      <c r="N84" s="9" t="n"/>
      <c r="O84" s="9" t="n"/>
    </row>
    <row r="85" ht="15.75" customHeight="1">
      <c r="B85" s="5" t="inlineStr">
        <is>
          <t>Sold Put $55 12/20</t>
        </is>
      </c>
      <c r="C85" s="7" t="n"/>
      <c r="D85" s="5" t="inlineStr">
        <is>
          <t>IOT</t>
        </is>
      </c>
      <c r="E85" s="6" t="n">
        <v>45595</v>
      </c>
      <c r="F85" s="5" t="n">
        <v>-100</v>
      </c>
      <c r="G85" s="7" t="n">
        <v>8</v>
      </c>
      <c r="H85" s="8" t="n"/>
      <c r="I85" s="8" t="n"/>
      <c r="J85" s="8" t="n"/>
      <c r="K85" s="8" t="n"/>
      <c r="L85" s="5" t="inlineStr">
        <is>
          <t>Closed 11/27</t>
        </is>
      </c>
      <c r="M85" s="7" t="n">
        <v>5.6</v>
      </c>
      <c r="N85" s="7">
        <f>ABS(G85-M85)*100</f>
        <v/>
      </c>
      <c r="O85" s="18">
        <f>1-(M85/G85)</f>
        <v/>
      </c>
    </row>
    <row r="86" ht="15.75" customHeight="1">
      <c r="B86" s="5" t="inlineStr">
        <is>
          <t>Sold Call $55 12/20</t>
        </is>
      </c>
      <c r="C86" s="7" t="n"/>
      <c r="D86" s="5" t="inlineStr">
        <is>
          <t>IOT</t>
        </is>
      </c>
      <c r="E86" s="6" t="n">
        <v>45607</v>
      </c>
      <c r="F86" s="5" t="n">
        <v>-100</v>
      </c>
      <c r="G86" s="7" t="n">
        <v>4</v>
      </c>
      <c r="H86" s="8" t="n"/>
      <c r="I86" s="8" t="n"/>
      <c r="J86" s="8" t="n"/>
      <c r="K86" s="8" t="n"/>
      <c r="L86" s="5" t="inlineStr">
        <is>
          <t>Closed 12/9</t>
        </is>
      </c>
      <c r="M86" s="7" t="n">
        <v>0.5</v>
      </c>
      <c r="N86" s="7">
        <f>(G86-M86)*100</f>
        <v/>
      </c>
      <c r="O86" s="18">
        <f>1-(M86/G86)</f>
        <v/>
      </c>
    </row>
    <row r="87" ht="15.75" customHeight="1">
      <c r="B87" s="9" t="inlineStr">
        <is>
          <t>Bought Stock</t>
        </is>
      </c>
      <c r="C87" s="11" t="n"/>
      <c r="D87" s="9" t="inlineStr">
        <is>
          <t>GDX</t>
        </is>
      </c>
      <c r="E87" s="10" t="n">
        <v>45609</v>
      </c>
      <c r="F87" s="9" t="n">
        <v>100</v>
      </c>
      <c r="G87" s="11" t="n">
        <v>36</v>
      </c>
      <c r="H87" s="8" t="n"/>
      <c r="I87" s="8" t="n"/>
      <c r="J87" s="8" t="n"/>
      <c r="K87" s="8" t="n"/>
      <c r="L87" s="9" t="inlineStr">
        <is>
          <t>Closed 12/9</t>
        </is>
      </c>
      <c r="M87" s="11" t="n">
        <v>38.75</v>
      </c>
      <c r="N87" s="11">
        <f>ABS(G87-M87)*100</f>
        <v/>
      </c>
      <c r="O87" s="12">
        <f>1-(G87/M87)</f>
        <v/>
      </c>
    </row>
    <row r="88" ht="15.75" customHeight="1">
      <c r="B88" s="5" t="inlineStr">
        <is>
          <t>Sold Put $46 12/20</t>
        </is>
      </c>
      <c r="C88" s="7" t="n"/>
      <c r="D88" s="5" t="inlineStr">
        <is>
          <t>GDX</t>
        </is>
      </c>
      <c r="E88" s="6" t="n">
        <v>45610</v>
      </c>
      <c r="F88" s="5" t="n">
        <v>-100</v>
      </c>
      <c r="G88" s="7" t="n">
        <v>35.5</v>
      </c>
      <c r="H88" s="8" t="n"/>
      <c r="I88" s="8" t="n"/>
      <c r="J88" s="8" t="n"/>
      <c r="K88" s="8" t="n"/>
      <c r="L88" s="5" t="inlineStr">
        <is>
          <t>Closed 12/9</t>
        </is>
      </c>
      <c r="M88" s="7" t="n">
        <v>38.75</v>
      </c>
      <c r="N88" s="7">
        <f>ABS(G88-M88)*100</f>
        <v/>
      </c>
      <c r="O88" s="18">
        <f>1-(G88/M88)</f>
        <v/>
      </c>
      <c r="P88" t="inlineStr">
        <is>
          <t xml:space="preserve">Assigned at $46 - value of put $10.50 </t>
        </is>
      </c>
    </row>
    <row r="89" ht="15.75" customHeight="1">
      <c r="B89" s="9" t="inlineStr">
        <is>
          <t>Bought Stock</t>
        </is>
      </c>
      <c r="C89" s="11" t="n"/>
      <c r="D89" s="9" t="inlineStr">
        <is>
          <t>NVDL</t>
        </is>
      </c>
      <c r="E89" s="10" t="n">
        <v>45609</v>
      </c>
      <c r="F89" s="9" t="n">
        <v>100</v>
      </c>
      <c r="G89" s="11" t="n">
        <v>83.2</v>
      </c>
      <c r="H89" s="11">
        <f>F89*G89</f>
        <v/>
      </c>
      <c r="I89" s="11" t="n"/>
      <c r="J89" s="11" t="n"/>
      <c r="K89" s="11" t="n"/>
      <c r="L89" s="9" t="n"/>
      <c r="M89" s="11" t="n"/>
      <c r="N89" s="9" t="n"/>
      <c r="O89" s="9" t="n"/>
    </row>
    <row r="90" ht="15.75" customHeight="1">
      <c r="B90" s="5" t="inlineStr">
        <is>
          <t>Sold Put $85 1/17</t>
        </is>
      </c>
      <c r="C90" s="7" t="n">
        <v>85</v>
      </c>
      <c r="D90" s="5" t="inlineStr">
        <is>
          <t>NVDL</t>
        </is>
      </c>
      <c r="E90" s="6" t="n">
        <v>45609</v>
      </c>
      <c r="F90" s="5" t="n">
        <v>-100</v>
      </c>
      <c r="G90" s="7" t="n">
        <v>15.1</v>
      </c>
      <c r="I90" s="7" t="n"/>
      <c r="J90" s="7">
        <f>F90*G90</f>
        <v/>
      </c>
      <c r="K90" s="7">
        <f>(C90-G90)*ABS(F90)</f>
        <v/>
      </c>
      <c r="L90" s="5" t="n"/>
      <c r="M90" s="7" t="n"/>
      <c r="N90" s="7">
        <f>IF(M90&gt;"",ABS(G90-M90)*100,"")</f>
        <v/>
      </c>
      <c r="O90" s="18">
        <f>1-(M90/G90)</f>
        <v/>
      </c>
    </row>
    <row r="91" ht="15.75" customHeight="1">
      <c r="B91" s="5" t="inlineStr">
        <is>
          <t>Sold Call $90 12/20</t>
        </is>
      </c>
      <c r="C91" s="7" t="n">
        <v>90</v>
      </c>
      <c r="D91" s="5" t="inlineStr">
        <is>
          <t>NVDL</t>
        </is>
      </c>
      <c r="E91" s="6" t="n">
        <v>45609</v>
      </c>
      <c r="F91" s="5" t="n">
        <v>-100</v>
      </c>
      <c r="G91" s="7" t="n">
        <v>8.5</v>
      </c>
      <c r="H91" s="8" t="n"/>
      <c r="I91" s="8" t="n"/>
      <c r="J91" s="8" t="n"/>
      <c r="K91" s="8" t="n"/>
      <c r="L91" s="5" t="n"/>
      <c r="M91" s="7" t="n">
        <v>8.5</v>
      </c>
      <c r="N91" s="7">
        <f>(M91)*100</f>
        <v/>
      </c>
      <c r="O91" s="18" t="n">
        <v>1</v>
      </c>
      <c r="P91" t="inlineStr">
        <is>
          <t>expired 12/20 full profit</t>
        </is>
      </c>
    </row>
    <row r="92" ht="15.75" customHeight="1">
      <c r="B92" s="5" t="inlineStr">
        <is>
          <t>Sold Put $80 1/17</t>
        </is>
      </c>
      <c r="C92" s="7" t="n">
        <v>80</v>
      </c>
      <c r="D92" s="5" t="inlineStr">
        <is>
          <t>NVDL</t>
        </is>
      </c>
      <c r="E92" s="6" t="n">
        <v>45614</v>
      </c>
      <c r="F92" s="5" t="n">
        <v>-100</v>
      </c>
      <c r="G92" s="7" t="n">
        <v>16</v>
      </c>
      <c r="I92" s="7" t="n"/>
      <c r="J92" s="7">
        <f>F92*G92</f>
        <v/>
      </c>
      <c r="K92" s="7">
        <f>(C92-G92)*ABS(F92)</f>
        <v/>
      </c>
      <c r="L92" s="5" t="n"/>
      <c r="M92" s="7" t="n"/>
      <c r="N92" s="7">
        <f>IF(M92&gt;"",ABS(G92-M92)*100,"")</f>
        <v/>
      </c>
      <c r="O92" s="5" t="n"/>
    </row>
    <row r="93" ht="15.75" customHeight="1">
      <c r="B93" s="5" t="inlineStr">
        <is>
          <t>Sold Put $75 1/17</t>
        </is>
      </c>
      <c r="C93" s="7" t="n">
        <v>75</v>
      </c>
      <c r="D93" s="5" t="inlineStr">
        <is>
          <t>NVDL</t>
        </is>
      </c>
      <c r="E93" s="6" t="n">
        <v>45639</v>
      </c>
      <c r="F93" s="5" t="n">
        <v>-100</v>
      </c>
      <c r="G93" s="7" t="n">
        <v>11.5</v>
      </c>
      <c r="I93" s="7" t="n"/>
      <c r="J93" s="7">
        <f>F93*G93</f>
        <v/>
      </c>
      <c r="K93" s="7">
        <f>(C93-G93)*ABS(F93)</f>
        <v/>
      </c>
      <c r="L93" s="5" t="n"/>
      <c r="M93" s="7" t="n"/>
      <c r="N93" s="7">
        <f>IF(M93&gt;"",ABS(G93-M93)*100,"")</f>
        <v/>
      </c>
      <c r="O93" s="5" t="n"/>
    </row>
    <row r="94" ht="15.75" customHeight="1">
      <c r="B94" s="5" t="inlineStr">
        <is>
          <t>Sold Put $60 1/17</t>
        </is>
      </c>
      <c r="C94" s="7" t="n">
        <v>60</v>
      </c>
      <c r="D94" s="5" t="inlineStr">
        <is>
          <t>TNA</t>
        </is>
      </c>
      <c r="E94" s="6" t="n">
        <v>45616</v>
      </c>
      <c r="F94" s="5" t="n">
        <v>-100</v>
      </c>
      <c r="G94" s="7" t="n">
        <v>13.4</v>
      </c>
      <c r="H94" s="8" t="n"/>
      <c r="I94" s="8" t="n"/>
      <c r="J94" s="8" t="n"/>
      <c r="K94" s="8" t="n"/>
      <c r="L94" s="5" t="inlineStr">
        <is>
          <t>Closed 11/27</t>
        </is>
      </c>
      <c r="M94" s="7" t="n">
        <v>7</v>
      </c>
      <c r="N94" s="7">
        <f>ABS(G94-M94)*100</f>
        <v/>
      </c>
      <c r="O94" s="18">
        <f>1-(M94/G94)</f>
        <v/>
      </c>
      <c r="P94" t="inlineStr">
        <is>
          <t>Took an extra 2 days to close this because it lost ground rather quickly after the call came in on Monday before Thanksgiving to close it at $7.</t>
        </is>
      </c>
    </row>
    <row r="95" ht="15.75" customHeight="1">
      <c r="B95" s="9" t="inlineStr">
        <is>
          <t>Bought Stock</t>
        </is>
      </c>
      <c r="C95" s="11" t="n"/>
      <c r="D95" s="9" t="inlineStr">
        <is>
          <t>MARA</t>
        </is>
      </c>
      <c r="E95" s="10" t="n">
        <v>45628</v>
      </c>
      <c r="F95" s="9" t="n">
        <v>200</v>
      </c>
      <c r="G95" s="11" t="n">
        <v>25.35</v>
      </c>
      <c r="H95" s="11">
        <f>F95*G95</f>
        <v/>
      </c>
      <c r="I95" s="11" t="n"/>
      <c r="J95" s="11" t="n"/>
      <c r="K95" s="11" t="n"/>
      <c r="L95" s="9" t="n"/>
      <c r="M95" s="11" t="n"/>
      <c r="N95" s="9" t="n"/>
      <c r="O95" s="9" t="n"/>
    </row>
    <row r="96" ht="15.75" customHeight="1">
      <c r="B96" s="5" t="inlineStr">
        <is>
          <t>Sold Put $32 1/17</t>
        </is>
      </c>
      <c r="C96" s="7" t="n">
        <v>32</v>
      </c>
      <c r="D96" s="5" t="inlineStr">
        <is>
          <t>MARA</t>
        </is>
      </c>
      <c r="E96" s="6" t="n">
        <v>45623</v>
      </c>
      <c r="F96" s="5" t="n">
        <v>-100</v>
      </c>
      <c r="G96" s="7" t="n">
        <v>9.5</v>
      </c>
      <c r="I96" s="7" t="n"/>
      <c r="J96" s="7">
        <f>F96*G96</f>
        <v/>
      </c>
      <c r="K96" s="7">
        <f>(C96-G96)*ABS(F96)</f>
        <v/>
      </c>
      <c r="L96" s="5" t="n"/>
      <c r="M96" s="7" t="n"/>
      <c r="N96" s="7">
        <f>IF(M96&gt;"",ABS(G96-M96)*100,"")</f>
        <v/>
      </c>
      <c r="O96" s="5" t="n"/>
    </row>
    <row r="97" ht="15.75" customHeight="1">
      <c r="B97" s="5" t="inlineStr">
        <is>
          <t>Sold Put $75 1/17</t>
        </is>
      </c>
      <c r="C97" s="7" t="n">
        <v>75</v>
      </c>
      <c r="D97" s="5" t="inlineStr">
        <is>
          <t>NTNX</t>
        </is>
      </c>
      <c r="E97" s="6" t="n">
        <v>45625</v>
      </c>
      <c r="F97" s="5" t="n">
        <v>100</v>
      </c>
      <c r="G97" s="7" t="n">
        <v>65.5</v>
      </c>
      <c r="H97" s="11">
        <f>F97*G97</f>
        <v/>
      </c>
      <c r="I97" s="7" t="n"/>
      <c r="J97" s="7" t="n"/>
      <c r="K97" s="7" t="n"/>
      <c r="L97" s="5" t="n"/>
      <c r="M97" s="7" t="n"/>
      <c r="N97" s="7">
        <f>IF(M97&gt;"",ABS(G97-M97)*100,"")</f>
        <v/>
      </c>
      <c r="O97" s="5" t="n"/>
      <c r="P97" t="inlineStr">
        <is>
          <t>Exercised for 75 less 9.50 makes share cost 65.50</t>
        </is>
      </c>
    </row>
    <row r="98" ht="15.75" customHeight="1">
      <c r="B98" s="9" t="inlineStr">
        <is>
          <t>Bought Stock</t>
        </is>
      </c>
      <c r="C98" s="11" t="n"/>
      <c r="D98" s="9" t="inlineStr">
        <is>
          <t>AMSC</t>
        </is>
      </c>
      <c r="E98" s="10" t="n">
        <v>45630</v>
      </c>
      <c r="F98" s="9" t="n">
        <v>100</v>
      </c>
      <c r="G98" s="11" t="n">
        <v>35</v>
      </c>
      <c r="H98" s="11">
        <f>F98*G98</f>
        <v/>
      </c>
      <c r="I98" s="11" t="n"/>
      <c r="J98" s="11" t="n"/>
      <c r="K98" s="11" t="n"/>
      <c r="L98" s="9" t="n"/>
      <c r="M98" s="11" t="n"/>
      <c r="N98" s="9" t="n"/>
      <c r="O98" s="9" t="n"/>
    </row>
    <row r="99" ht="15.75" customHeight="1">
      <c r="B99" s="9" t="inlineStr">
        <is>
          <t>Bought Stock</t>
        </is>
      </c>
      <c r="C99" s="11" t="n"/>
      <c r="D99" s="9" t="inlineStr">
        <is>
          <t>AMSC</t>
        </is>
      </c>
      <c r="E99" s="10" t="n">
        <v>45632</v>
      </c>
      <c r="F99" s="9" t="n">
        <v>100</v>
      </c>
      <c r="G99" s="11" t="n">
        <v>32.5</v>
      </c>
      <c r="H99" s="11">
        <f>F99*G99</f>
        <v/>
      </c>
      <c r="I99" s="11" t="n"/>
      <c r="J99" s="11" t="n"/>
      <c r="K99" s="11" t="n"/>
      <c r="L99" s="9" t="n"/>
      <c r="M99" s="11" t="n"/>
      <c r="N99" s="9" t="n"/>
      <c r="O99" s="9" t="n"/>
    </row>
    <row r="100" ht="15.75" customHeight="1">
      <c r="B100" s="5" t="inlineStr">
        <is>
          <t>Sold Put $40 1/17</t>
        </is>
      </c>
      <c r="C100" s="7" t="n">
        <v>40</v>
      </c>
      <c r="D100" s="5" t="inlineStr">
        <is>
          <t>AMSC</t>
        </is>
      </c>
      <c r="E100" s="6" t="n">
        <v>45630</v>
      </c>
      <c r="F100" s="5" t="n">
        <v>-100</v>
      </c>
      <c r="G100" s="7" t="n">
        <v>7.2</v>
      </c>
      <c r="I100" s="7" t="n"/>
      <c r="J100" s="7">
        <f>F100*G100</f>
        <v/>
      </c>
      <c r="K100" s="7">
        <f>(C100-G100)*ABS(F100)</f>
        <v/>
      </c>
      <c r="L100" s="5" t="n"/>
      <c r="M100" s="7" t="n"/>
      <c r="N100" s="7">
        <f>IF(M100&gt;"",ABS(G100-M100)*100,"")</f>
        <v/>
      </c>
      <c r="O100" s="5" t="n"/>
    </row>
    <row r="101" ht="15.75" customHeight="1">
      <c r="B101" s="5" t="inlineStr">
        <is>
          <t>Sold Call $40 12/20</t>
        </is>
      </c>
      <c r="C101" s="7" t="n">
        <v>40</v>
      </c>
      <c r="D101" s="5" t="inlineStr">
        <is>
          <t>AMSC</t>
        </is>
      </c>
      <c r="E101" s="6" t="n">
        <v>45631</v>
      </c>
      <c r="F101" s="5" t="n">
        <v>-100</v>
      </c>
      <c r="G101" s="7" t="n">
        <v>3</v>
      </c>
      <c r="I101" s="7">
        <f>F101*G101</f>
        <v/>
      </c>
      <c r="J101" s="7" t="n"/>
      <c r="K101" s="7" t="n"/>
      <c r="L101" s="5" t="n"/>
      <c r="M101" s="7" t="n"/>
      <c r="N101" s="7" t="n"/>
      <c r="O101" s="18" t="n"/>
    </row>
    <row r="102" ht="15.75" customHeight="1">
      <c r="B102" s="9" t="inlineStr">
        <is>
          <t>Bought Stock</t>
        </is>
      </c>
      <c r="C102" s="11" t="n"/>
      <c r="D102" s="9" t="inlineStr">
        <is>
          <t>HOOD</t>
        </is>
      </c>
      <c r="E102" s="10" t="n">
        <v>45637</v>
      </c>
      <c r="F102" s="9" t="n">
        <v>100</v>
      </c>
      <c r="G102" s="11" t="n">
        <v>38.2</v>
      </c>
      <c r="H102" s="11">
        <f>F102*G102</f>
        <v/>
      </c>
      <c r="I102" s="11" t="n"/>
      <c r="J102" s="11" t="n"/>
      <c r="K102" s="11" t="n"/>
      <c r="L102" s="9" t="n"/>
      <c r="M102" s="11" t="n"/>
      <c r="N102" s="9" t="n"/>
      <c r="O102" s="9" t="n"/>
    </row>
    <row r="103" ht="15.75" customHeight="1">
      <c r="B103" s="5" t="inlineStr">
        <is>
          <t>Sold Put $50 2/21</t>
        </is>
      </c>
      <c r="C103" s="7" t="n">
        <v>50</v>
      </c>
      <c r="D103" s="5" t="inlineStr">
        <is>
          <t>HOOD</t>
        </is>
      </c>
      <c r="E103" s="6" t="n">
        <v>45637</v>
      </c>
      <c r="F103" s="5" t="n">
        <v>-100</v>
      </c>
      <c r="G103" s="7" t="n">
        <v>13.1</v>
      </c>
      <c r="I103" s="7" t="n"/>
      <c r="J103" s="7">
        <f>F103*G103</f>
        <v/>
      </c>
      <c r="K103" s="7">
        <f>(C103-G103)*ABS(F103)</f>
        <v/>
      </c>
      <c r="L103" s="5" t="n"/>
      <c r="M103" s="7" t="n"/>
      <c r="N103" s="7">
        <f>IF(M103&gt;"",ABS(G103-M103)*100,"")</f>
        <v/>
      </c>
      <c r="O103" s="5" t="n"/>
    </row>
    <row r="104" ht="15.75" customHeight="1">
      <c r="B104" s="9" t="inlineStr">
        <is>
          <t>Bought Stock</t>
        </is>
      </c>
      <c r="C104" s="11" t="n"/>
      <c r="D104" s="9" t="inlineStr">
        <is>
          <t>NCLH</t>
        </is>
      </c>
      <c r="E104" s="10" t="n">
        <v>45644</v>
      </c>
      <c r="F104" s="9" t="n">
        <v>100</v>
      </c>
      <c r="G104" s="11" t="n">
        <v>26.2</v>
      </c>
      <c r="H104" s="11">
        <f>F104*G104</f>
        <v/>
      </c>
      <c r="I104" s="11" t="n"/>
      <c r="J104" s="11" t="n"/>
      <c r="K104" s="11" t="n"/>
      <c r="L104" s="9" t="n"/>
      <c r="M104" s="11" t="n"/>
      <c r="N104" s="9" t="n"/>
      <c r="O104" s="9" t="n"/>
    </row>
    <row r="105" ht="15.75" customHeight="1">
      <c r="B105" s="5" t="inlineStr">
        <is>
          <t>Sold Put $32  2/21</t>
        </is>
      </c>
      <c r="C105" s="7" t="n">
        <v>32</v>
      </c>
      <c r="D105" s="5" t="inlineStr">
        <is>
          <t>NCLH</t>
        </is>
      </c>
      <c r="E105" s="6" t="n">
        <v>45644</v>
      </c>
      <c r="F105" s="5" t="n">
        <v>-100</v>
      </c>
      <c r="G105" s="7" t="n">
        <v>5.95</v>
      </c>
      <c r="I105" s="7" t="n"/>
      <c r="J105" s="7">
        <f>F105*G105</f>
        <v/>
      </c>
      <c r="K105" s="7">
        <f>(C105-G105)*ABS(F105)</f>
        <v/>
      </c>
      <c r="L105" s="5" t="n"/>
      <c r="M105" s="7" t="n"/>
      <c r="N105" s="7">
        <f>IF(M105&gt;"",ABS(G105-M105)*100,"")</f>
        <v/>
      </c>
      <c r="O105" s="5" t="n"/>
    </row>
    <row r="106" ht="15.75" customHeight="1">
      <c r="B106" s="5" t="inlineStr">
        <is>
          <t>Sold Put $70 1/17</t>
        </is>
      </c>
      <c r="C106" s="7" t="n">
        <v>70</v>
      </c>
      <c r="D106" s="5" t="inlineStr">
        <is>
          <t>CIBR</t>
        </is>
      </c>
      <c r="E106" s="6" t="n">
        <v>45644</v>
      </c>
      <c r="F106" s="5" t="n">
        <v>100</v>
      </c>
      <c r="G106" s="7" t="n">
        <v>63.3</v>
      </c>
      <c r="H106" s="11">
        <f>F106*G106</f>
        <v/>
      </c>
      <c r="I106" s="7" t="n"/>
      <c r="J106" s="8" t="n"/>
      <c r="K106" s="8" t="n"/>
      <c r="L106" s="5" t="n"/>
      <c r="M106" s="7" t="n"/>
      <c r="N106" s="7">
        <f>IF(M106&gt;"",ABS(G106-M106)*100,"")</f>
        <v/>
      </c>
      <c r="O106" s="5" t="n"/>
      <c r="P106" t="inlineStr">
        <is>
          <t xml:space="preserve">Put assigned the night after purchase $70 minus put $6.70 own shares for </t>
        </is>
      </c>
    </row>
    <row r="107" ht="15.75" customHeight="1">
      <c r="B107" s="5" t="inlineStr">
        <is>
          <t>Sold Put $70  2/21</t>
        </is>
      </c>
      <c r="C107" s="7" t="n">
        <v>70</v>
      </c>
      <c r="D107" s="5" t="inlineStr">
        <is>
          <t>CIBR</t>
        </is>
      </c>
      <c r="E107" s="6" t="n">
        <v>45644</v>
      </c>
      <c r="F107" s="5" t="n">
        <v>-100</v>
      </c>
      <c r="G107" s="7" t="n">
        <v>6.5</v>
      </c>
      <c r="I107" s="7" t="n"/>
      <c r="J107" s="7">
        <f>F107*G107</f>
        <v/>
      </c>
      <c r="K107" s="7">
        <f>(C107-G107)*ABS(F107)</f>
        <v/>
      </c>
      <c r="L107" s="5" t="n"/>
      <c r="M107" s="7" t="n"/>
      <c r="N107" s="7">
        <f>IF(M107&gt;"",ABS(G107-M107)*100,"")</f>
        <v/>
      </c>
      <c r="O107" s="5" t="n"/>
    </row>
    <row r="108" ht="15.75" customHeight="1">
      <c r="B108" s="5" t="n"/>
      <c r="C108" s="7" t="n"/>
      <c r="D108" s="5" t="n"/>
      <c r="E108" s="6" t="n"/>
      <c r="F108" s="5" t="n"/>
      <c r="G108" s="7" t="n"/>
      <c r="H108" s="7">
        <f>F108*G108</f>
        <v/>
      </c>
      <c r="I108" s="7" t="n"/>
      <c r="J108" s="7" t="n"/>
      <c r="K108" s="7" t="n"/>
      <c r="L108" s="5" t="n"/>
      <c r="M108" s="7" t="n"/>
      <c r="N108" s="5" t="n"/>
      <c r="O108" s="5" t="n"/>
    </row>
    <row r="109" ht="15.75" customHeight="1">
      <c r="B109" s="5" t="n"/>
      <c r="C109" s="7" t="n"/>
      <c r="D109" s="5" t="n"/>
      <c r="E109" s="6" t="n"/>
      <c r="F109" s="5" t="n"/>
      <c r="G109" s="7" t="n"/>
      <c r="H109" s="7">
        <f>F109*G109</f>
        <v/>
      </c>
      <c r="I109" s="7" t="n"/>
      <c r="J109" s="7" t="n"/>
      <c r="K109" s="7" t="n"/>
      <c r="L109" s="5" t="n"/>
      <c r="M109" s="7" t="n"/>
      <c r="N109" s="5" t="n"/>
      <c r="O109" s="5" t="n"/>
    </row>
    <row r="110" ht="15.75" customHeight="1">
      <c r="B110" s="5" t="n"/>
      <c r="C110" s="7" t="n"/>
      <c r="D110" s="5" t="n"/>
      <c r="E110" s="6" t="n"/>
      <c r="F110" s="5" t="n"/>
      <c r="G110" s="7" t="n"/>
      <c r="H110" s="5" t="n"/>
      <c r="I110" s="5" t="n"/>
      <c r="J110" s="5" t="n"/>
      <c r="K110" s="5" t="n"/>
      <c r="L110" s="5" t="n"/>
      <c r="M110" s="7" t="n"/>
      <c r="N110" s="5" t="n"/>
      <c r="O110" s="5" t="n"/>
    </row>
    <row r="111" ht="15.75" customHeight="1">
      <c r="B111" s="5" t="n"/>
      <c r="C111" s="7" t="n"/>
      <c r="D111" s="5" t="n"/>
      <c r="E111" s="6" t="n"/>
      <c r="F111" s="5" t="n"/>
      <c r="G111" s="7" t="n"/>
      <c r="H111" s="5" t="n"/>
      <c r="I111" s="5" t="n"/>
      <c r="J111" s="5" t="n"/>
      <c r="K111" s="5" t="n"/>
      <c r="L111" s="5" t="n"/>
      <c r="M111" s="7" t="n"/>
      <c r="N111" s="5" t="n"/>
      <c r="O111" s="5" t="n"/>
    </row>
    <row r="112" ht="15.75" customHeight="1">
      <c r="B112" s="5" t="n"/>
      <c r="C112" s="7" t="n"/>
      <c r="D112" s="5" t="n"/>
      <c r="E112" s="6" t="n"/>
      <c r="F112" s="5" t="n"/>
      <c r="G112" s="7" t="n"/>
      <c r="H112" s="5" t="n"/>
      <c r="I112" s="5" t="n"/>
      <c r="J112" s="5" t="n"/>
      <c r="K112" s="5" t="n"/>
      <c r="L112" s="5" t="n"/>
      <c r="M112" s="7" t="n"/>
      <c r="N112" s="5" t="n"/>
      <c r="O112" s="5" t="n"/>
    </row>
    <row r="113" ht="15.75" customHeight="1">
      <c r="B113" s="5" t="n"/>
      <c r="C113" s="7" t="n"/>
      <c r="D113" s="5" t="n"/>
      <c r="E113" s="6" t="inlineStr">
        <is>
          <t>Total invested Bryan Perry</t>
        </is>
      </c>
      <c r="F113" s="5" t="n"/>
      <c r="G113" s="7" t="n"/>
      <c r="H113" s="7">
        <f>SUM(H3:H109)</f>
        <v/>
      </c>
      <c r="I113" s="7">
        <f>SUM(I3:I109)</f>
        <v/>
      </c>
      <c r="J113" s="7">
        <f>SUM(J3:J109)</f>
        <v/>
      </c>
      <c r="K113" s="7">
        <f>SUM(K56:K109)</f>
        <v/>
      </c>
      <c r="L113" s="5" t="n"/>
      <c r="M113" s="7" t="inlineStr">
        <is>
          <t>Realized gain</t>
        </is>
      </c>
      <c r="N113" s="13">
        <f>SUM(N3:N109)</f>
        <v/>
      </c>
      <c r="O113" s="26">
        <f>SUM(O3:O109)/COUNT(O3:O109)</f>
        <v/>
      </c>
    </row>
    <row r="114" ht="15.75" customHeight="1">
      <c r="B114" s="5" t="n"/>
      <c r="C114" s="7" t="n"/>
      <c r="D114" s="5" t="n"/>
      <c r="E114" s="5" t="n"/>
      <c r="F114" s="5" t="n"/>
      <c r="G114" s="7" t="n"/>
      <c r="H114" s="5" t="n"/>
      <c r="I114" s="5" t="n"/>
      <c r="J114" s="5" t="n"/>
      <c r="K114" s="5" t="n"/>
      <c r="L114" s="5" t="n"/>
      <c r="M114" s="7" t="n"/>
      <c r="N114" s="5" t="n"/>
      <c r="O114" s="5" t="n"/>
    </row>
    <row r="115" ht="15.75" customHeight="1">
      <c r="B115" s="5" t="n"/>
      <c r="C115" s="7" t="n"/>
      <c r="D115" s="5" t="inlineStr">
        <is>
          <t>ETF's that mimic large companies and move faster usually 2 to 3 times faster</t>
        </is>
      </c>
      <c r="E115" s="5" t="n"/>
      <c r="F115" s="5" t="n"/>
      <c r="G115" s="7" t="n"/>
      <c r="H115" s="5" t="n"/>
      <c r="I115" s="5" t="n"/>
      <c r="J115" s="5" t="n"/>
      <c r="K115" s="5" t="n"/>
      <c r="L115" s="5" t="n"/>
      <c r="M115" s="7" t="n"/>
      <c r="N115" s="5" t="n"/>
      <c r="O115" s="5" t="n"/>
    </row>
    <row r="116" ht="18.75" customHeight="1">
      <c r="B116" s="29" t="inlineStr">
        <is>
          <t>AAPL, AMZN, AVGO, GOOG, NVDA, META, MSFT, MU, NFLX, TSLA or TSM</t>
        </is>
      </c>
      <c r="C116" s="31" t="n"/>
      <c r="D116" s="5" t="n"/>
      <c r="E116" s="5" t="n"/>
      <c r="F116" s="5" t="n"/>
      <c r="G116" s="7" t="n"/>
      <c r="H116" s="5" t="n"/>
      <c r="I116" s="5" t="n"/>
      <c r="J116" s="5" t="n"/>
      <c r="K116" s="5" t="n"/>
      <c r="L116" s="5" t="n"/>
      <c r="M116" s="7" t="n"/>
      <c r="N116" s="5" t="n"/>
      <c r="O116" s="5" t="n"/>
    </row>
    <row r="117" ht="18.75" customHeight="1">
      <c r="B117" s="29" t="inlineStr">
        <is>
          <t>AAPU, AMZU, AVL,    GGLL,   NVDL,    FBL, MSFU, MUU, NFXL, TSLL or TSMX</t>
        </is>
      </c>
      <c r="C117" s="31" t="n"/>
      <c r="D117" s="5" t="n"/>
      <c r="E117" s="5" t="n"/>
      <c r="F117" s="5" t="n"/>
      <c r="G117" s="7" t="n"/>
      <c r="H117" s="5" t="n"/>
      <c r="I117" s="5" t="n"/>
      <c r="J117" s="5" t="n"/>
      <c r="K117" s="5" t="n"/>
      <c r="L117" s="5" t="n"/>
      <c r="M117" s="7" t="n"/>
      <c r="N117" s="5" t="n"/>
      <c r="O117" s="5" t="n"/>
    </row>
    <row r="118" ht="15.75" customHeight="1">
      <c r="B118" s="5" t="n"/>
      <c r="C118" s="7" t="n"/>
      <c r="D118" s="5" t="n"/>
      <c r="E118" s="5" t="n"/>
      <c r="F118" s="5" t="n"/>
      <c r="G118" s="7" t="n"/>
      <c r="H118" s="5" t="n"/>
      <c r="I118" s="5" t="n"/>
      <c r="J118" s="5" t="n"/>
      <c r="K118" s="5" t="n"/>
      <c r="L118" s="5" t="n"/>
      <c r="M118" s="7" t="n"/>
      <c r="N118" s="5" t="n"/>
      <c r="O118" s="5" t="n"/>
    </row>
    <row r="119" ht="15.75" customHeight="1">
      <c r="B119" s="5" t="n"/>
      <c r="C119" s="7" t="n"/>
      <c r="D119" s="5" t="n"/>
      <c r="E119" s="5" t="n"/>
      <c r="F119" s="5" t="n"/>
      <c r="G119" s="7" t="n"/>
      <c r="H119" s="5" t="n"/>
      <c r="I119" s="5" t="n"/>
      <c r="J119" s="5" t="n"/>
      <c r="K119" s="5" t="n"/>
      <c r="L119" s="5" t="n"/>
      <c r="M119" s="7" t="n"/>
      <c r="N119" s="5" t="n"/>
      <c r="O119" s="5" t="n"/>
    </row>
    <row r="120" ht="15.75" customHeight="1">
      <c r="B120" s="5" t="n"/>
      <c r="C120" s="7" t="n"/>
      <c r="D120" s="5" t="n"/>
      <c r="E120" s="5" t="n"/>
      <c r="F120" s="5" t="n"/>
      <c r="G120" s="7" t="n"/>
      <c r="H120" s="5" t="n"/>
      <c r="I120" s="5" t="n"/>
      <c r="J120" s="5" t="n"/>
      <c r="K120" s="5" t="n"/>
      <c r="L120" s="5" t="n"/>
      <c r="M120" s="7" t="n"/>
      <c r="N120" s="5" t="n"/>
      <c r="O120" s="5" t="n"/>
    </row>
    <row r="121" ht="15.75" customHeight="1">
      <c r="B121" s="5" t="n"/>
      <c r="C121" s="7" t="n"/>
      <c r="D121" s="5" t="n"/>
      <c r="E121" s="5" t="n"/>
      <c r="F121" s="5" t="n"/>
      <c r="G121" s="7" t="n"/>
      <c r="H121" s="5" t="n"/>
      <c r="I121" s="5" t="n"/>
      <c r="J121" s="5" t="n"/>
      <c r="K121" s="5" t="n"/>
      <c r="L121" s="5" t="n"/>
      <c r="M121" s="7" t="n"/>
      <c r="N121" s="5" t="n"/>
      <c r="O121" s="5" t="n"/>
    </row>
    <row r="122" ht="15.75" customHeight="1">
      <c r="B122" s="5" t="n"/>
      <c r="C122" s="7" t="n"/>
      <c r="D122" s="5" t="n"/>
      <c r="E122" s="5" t="n"/>
      <c r="F122" s="5" t="n"/>
      <c r="G122" s="7" t="n"/>
      <c r="H122" s="5" t="n"/>
      <c r="I122" s="5" t="n"/>
      <c r="J122" s="5" t="n"/>
      <c r="K122" s="5" t="n"/>
      <c r="L122" s="5" t="n"/>
      <c r="M122" s="7" t="n"/>
      <c r="N122" s="5" t="n"/>
      <c r="O122" s="5" t="n"/>
    </row>
    <row r="123" ht="15.75" customHeight="1">
      <c r="B123" s="5" t="n"/>
      <c r="C123" s="7" t="n"/>
      <c r="D123" s="5" t="n"/>
      <c r="E123" s="5" t="n"/>
      <c r="F123" s="5" t="n"/>
      <c r="G123" s="7" t="n"/>
      <c r="H123" s="5" t="n"/>
      <c r="I123" s="5" t="n"/>
      <c r="J123" s="5" t="n"/>
      <c r="K123" s="5" t="n"/>
      <c r="L123" s="5" t="n"/>
      <c r="M123" s="7" t="n"/>
      <c r="N123" s="5" t="n"/>
      <c r="O123" s="5" t="n"/>
    </row>
    <row r="124" ht="15.75" customHeight="1">
      <c r="B124" s="5" t="n"/>
      <c r="C124" s="7" t="n"/>
      <c r="D124" s="5" t="n"/>
      <c r="E124" s="5" t="n"/>
      <c r="F124" s="5" t="n"/>
      <c r="G124" s="7" t="n"/>
      <c r="H124" s="5" t="n"/>
      <c r="I124" s="5" t="n"/>
      <c r="J124" s="5" t="n"/>
      <c r="K124" s="5" t="n"/>
      <c r="L124" s="5" t="n"/>
      <c r="M124" s="7" t="n"/>
      <c r="N124" s="5" t="n"/>
      <c r="O124" s="5" t="n"/>
    </row>
    <row r="125" ht="15.75" customHeight="1">
      <c r="B125" s="5" t="n"/>
      <c r="C125" s="7" t="n"/>
      <c r="D125" s="5" t="n"/>
      <c r="E125" s="5" t="n"/>
      <c r="F125" s="5" t="n"/>
      <c r="G125" s="7" t="n"/>
      <c r="H125" s="5" t="n"/>
      <c r="I125" s="5" t="n"/>
      <c r="J125" s="5" t="n"/>
      <c r="K125" s="5" t="n"/>
      <c r="L125" s="5" t="n"/>
      <c r="M125" s="7" t="n"/>
      <c r="N125" s="5" t="n"/>
      <c r="O125" s="5" t="n"/>
    </row>
    <row r="126" ht="15.75" customHeight="1">
      <c r="B126" s="5" t="n"/>
      <c r="C126" s="7" t="n"/>
      <c r="D126" s="5" t="n"/>
      <c r="E126" s="5" t="n"/>
      <c r="F126" s="5" t="n"/>
      <c r="G126" s="7" t="n"/>
      <c r="H126" s="5" t="n"/>
      <c r="I126" s="5" t="n"/>
      <c r="J126" s="5" t="n"/>
      <c r="K126" s="5" t="n"/>
      <c r="L126" s="5" t="n"/>
      <c r="M126" s="7" t="n"/>
      <c r="N126" s="5" t="n"/>
      <c r="O126" s="5" t="n"/>
    </row>
    <row r="127" ht="15.75" customHeight="1">
      <c r="B127" s="5" t="n"/>
      <c r="C127" s="7" t="n"/>
      <c r="D127" s="5" t="n"/>
      <c r="E127" s="5" t="n"/>
      <c r="F127" s="5" t="n"/>
      <c r="G127" s="7" t="n"/>
      <c r="H127" s="5" t="n"/>
      <c r="I127" s="5" t="n"/>
      <c r="J127" s="5" t="n"/>
      <c r="K127" s="5" t="n"/>
      <c r="L127" s="5" t="n"/>
      <c r="M127" s="7" t="n"/>
      <c r="N127" s="5" t="n"/>
      <c r="O127" s="5" t="n"/>
    </row>
    <row r="128" ht="15.75" customHeight="1">
      <c r="B128" s="5" t="n"/>
      <c r="C128" s="7" t="n"/>
      <c r="D128" s="5" t="n"/>
      <c r="E128" s="5" t="n"/>
      <c r="F128" s="5" t="n"/>
      <c r="G128" s="7" t="n"/>
      <c r="H128" s="5" t="n"/>
      <c r="I128" s="5" t="n"/>
      <c r="J128" s="5" t="n"/>
      <c r="K128" s="5" t="n"/>
      <c r="L128" s="5" t="n"/>
      <c r="M128" s="7" t="n"/>
      <c r="N128" s="5" t="n"/>
      <c r="O128" s="5" t="n"/>
    </row>
    <row r="129" ht="15.75" customHeight="1">
      <c r="B129" s="5" t="n"/>
      <c r="C129" s="7" t="n"/>
      <c r="D129" s="5" t="n"/>
      <c r="E129" s="5" t="n"/>
      <c r="F129" s="5" t="n"/>
      <c r="G129" s="7" t="n"/>
      <c r="H129" s="5" t="n"/>
      <c r="I129" s="5" t="n"/>
      <c r="J129" s="5" t="n"/>
      <c r="K129" s="5" t="n"/>
      <c r="L129" s="5" t="n"/>
      <c r="M129" s="7" t="n"/>
      <c r="N129" s="5" t="n"/>
      <c r="O129" s="5" t="n"/>
    </row>
    <row r="130" ht="15.75" customHeight="1">
      <c r="B130" s="5" t="n"/>
      <c r="C130" s="7" t="n"/>
      <c r="D130" s="5" t="n"/>
      <c r="E130" s="5" t="n"/>
      <c r="F130" s="5" t="n"/>
      <c r="G130" s="7" t="n"/>
      <c r="H130" s="5" t="n"/>
      <c r="I130" s="5" t="n"/>
      <c r="J130" s="5" t="n"/>
      <c r="K130" s="5" t="n"/>
      <c r="L130" s="5" t="n"/>
      <c r="M130" s="7" t="n"/>
      <c r="N130" s="5" t="n"/>
      <c r="O130" s="5" t="n"/>
    </row>
    <row r="131" ht="15.75" customHeight="1">
      <c r="B131" s="5" t="n"/>
      <c r="C131" s="7" t="n"/>
      <c r="D131" s="5" t="n"/>
      <c r="E131" s="5" t="n"/>
      <c r="F131" s="5" t="n"/>
      <c r="G131" s="7" t="n"/>
      <c r="H131" s="5" t="n"/>
      <c r="I131" s="5" t="n"/>
      <c r="J131" s="5" t="n"/>
      <c r="K131" s="5" t="n"/>
      <c r="L131" s="5" t="n"/>
      <c r="M131" s="7" t="n"/>
      <c r="N131" s="5" t="n"/>
      <c r="O131" s="5" t="n"/>
    </row>
    <row r="132" ht="15.75" customHeight="1">
      <c r="B132" s="5" t="n"/>
      <c r="C132" s="7" t="n"/>
      <c r="D132" s="5" t="n"/>
      <c r="E132" s="5" t="n"/>
      <c r="F132" s="5" t="n"/>
      <c r="G132" s="7" t="n"/>
      <c r="H132" s="5" t="n"/>
      <c r="I132" s="5" t="n"/>
      <c r="J132" s="5" t="n"/>
      <c r="K132" s="5" t="n"/>
      <c r="L132" s="5" t="n"/>
      <c r="M132" s="7" t="n"/>
      <c r="N132" s="5" t="n"/>
      <c r="O132" s="5" t="n"/>
    </row>
    <row r="133" ht="15.75" customHeight="1">
      <c r="B133" s="5" t="n"/>
      <c r="C133" s="7" t="n"/>
      <c r="D133" s="5" t="n"/>
      <c r="E133" s="5" t="n"/>
      <c r="F133" s="5" t="n"/>
      <c r="G133" s="7" t="n"/>
      <c r="H133" s="5" t="n"/>
      <c r="I133" s="5" t="n"/>
      <c r="J133" s="5" t="n"/>
      <c r="K133" s="5" t="n"/>
      <c r="L133" s="5" t="n"/>
      <c r="M133" s="7" t="n"/>
      <c r="N133" s="5" t="n"/>
      <c r="O133" s="5" t="n"/>
    </row>
    <row r="134" ht="15.75" customHeight="1">
      <c r="B134" s="5" t="n"/>
      <c r="C134" s="7" t="n"/>
      <c r="D134" s="5" t="n"/>
      <c r="E134" s="5" t="n"/>
      <c r="F134" s="5" t="n"/>
      <c r="G134" s="7" t="n"/>
      <c r="H134" s="5" t="n"/>
      <c r="I134" s="5" t="n"/>
      <c r="J134" s="5" t="n"/>
      <c r="K134" s="5" t="n"/>
      <c r="L134" s="5" t="n"/>
      <c r="M134" s="7" t="n"/>
      <c r="N134" s="5" t="n"/>
      <c r="O134" s="5" t="n"/>
    </row>
    <row r="135" ht="15.75" customHeight="1">
      <c r="B135" s="5" t="n"/>
      <c r="C135" s="7" t="n"/>
      <c r="D135" s="5" t="n"/>
      <c r="E135" s="5" t="n"/>
      <c r="F135" s="5" t="n"/>
      <c r="G135" s="7" t="n"/>
      <c r="H135" s="5" t="n"/>
      <c r="I135" s="5" t="n"/>
      <c r="J135" s="5" t="n"/>
      <c r="K135" s="5" t="n"/>
      <c r="L135" s="5" t="n"/>
      <c r="M135" s="7" t="n"/>
      <c r="N135" s="5" t="n"/>
      <c r="O135" s="5" t="n"/>
    </row>
    <row r="136" ht="15.75" customHeight="1">
      <c r="B136" s="5" t="n"/>
      <c r="C136" s="7" t="n"/>
      <c r="D136" s="5" t="n"/>
      <c r="E136" s="5" t="n"/>
      <c r="F136" s="5" t="n"/>
      <c r="G136" s="7" t="n"/>
      <c r="H136" s="5" t="n"/>
      <c r="I136" s="5" t="n"/>
      <c r="J136" s="5" t="n"/>
      <c r="K136" s="5" t="n"/>
      <c r="L136" s="5" t="n"/>
      <c r="M136" s="7" t="n"/>
      <c r="N136" s="5" t="n"/>
      <c r="O136" s="5" t="n"/>
    </row>
    <row r="137" ht="15.75" customHeight="1">
      <c r="B137" s="5" t="n"/>
      <c r="C137" s="7" t="n"/>
      <c r="D137" s="5" t="n"/>
      <c r="E137" s="5" t="n"/>
      <c r="F137" s="5" t="n"/>
      <c r="G137" s="7" t="n"/>
      <c r="H137" s="5" t="n"/>
      <c r="I137" s="5" t="n"/>
      <c r="J137" s="5" t="n"/>
      <c r="K137" s="5" t="n"/>
      <c r="L137" s="5" t="n"/>
      <c r="M137" s="7" t="n"/>
      <c r="N137" s="5" t="n"/>
      <c r="O137" s="5" t="n"/>
    </row>
    <row r="138" ht="15.75" customHeight="1">
      <c r="B138" s="5" t="n"/>
      <c r="C138" s="7" t="n"/>
      <c r="D138" s="5" t="n"/>
      <c r="E138" s="5" t="n"/>
      <c r="F138" s="5" t="n"/>
      <c r="G138" s="7" t="n"/>
      <c r="H138" s="5" t="n"/>
      <c r="I138" s="5" t="n"/>
      <c r="J138" s="5" t="n"/>
      <c r="K138" s="5" t="n"/>
      <c r="L138" s="5" t="n"/>
      <c r="M138" s="7" t="n"/>
      <c r="N138" s="5" t="n"/>
      <c r="O138" s="5" t="n"/>
    </row>
    <row r="139" ht="15.75" customHeight="1">
      <c r="B139" s="5" t="n"/>
      <c r="C139" s="7" t="n"/>
      <c r="D139" s="5" t="n"/>
      <c r="E139" s="5" t="n"/>
      <c r="F139" s="5" t="n"/>
      <c r="G139" s="7" t="n"/>
      <c r="H139" s="5" t="n"/>
      <c r="I139" s="5" t="n"/>
      <c r="J139" s="5" t="n"/>
      <c r="K139" s="5" t="n"/>
      <c r="L139" s="5" t="n"/>
      <c r="M139" s="7" t="n"/>
      <c r="N139" s="5" t="n"/>
      <c r="O139" s="5" t="n"/>
    </row>
    <row r="140" ht="15.75" customHeight="1">
      <c r="B140" s="5" t="n"/>
      <c r="C140" s="7" t="n"/>
      <c r="D140" s="5" t="n"/>
      <c r="E140" s="5" t="n"/>
      <c r="F140" s="5" t="n"/>
      <c r="G140" s="7" t="n"/>
      <c r="H140" s="5" t="n"/>
      <c r="I140" s="5" t="n"/>
      <c r="J140" s="5" t="n"/>
      <c r="K140" s="5" t="n"/>
      <c r="L140" s="5" t="n"/>
      <c r="M140" s="7" t="n"/>
      <c r="N140" s="5" t="n"/>
      <c r="O140" s="5" t="n"/>
    </row>
    <row r="141" ht="15.75" customHeight="1">
      <c r="B141" s="5" t="n"/>
      <c r="C141" s="7" t="n"/>
      <c r="D141" s="5" t="n"/>
      <c r="E141" s="5" t="n"/>
      <c r="F141" s="5" t="n"/>
      <c r="G141" s="7" t="n"/>
      <c r="H141" s="5" t="n"/>
      <c r="I141" s="5" t="n"/>
      <c r="J141" s="5" t="n"/>
      <c r="K141" s="5" t="n"/>
      <c r="L141" s="5" t="n"/>
      <c r="M141" s="7" t="n"/>
      <c r="N141" s="5" t="n"/>
      <c r="O141" s="5" t="n"/>
    </row>
    <row r="142" ht="15.75" customHeight="1">
      <c r="B142" s="5" t="n"/>
      <c r="C142" s="7" t="n"/>
      <c r="D142" s="5" t="n"/>
      <c r="E142" s="5" t="n"/>
      <c r="F142" s="5" t="n"/>
      <c r="G142" s="7" t="n"/>
      <c r="H142" s="5" t="n"/>
      <c r="I142" s="5" t="n"/>
      <c r="J142" s="5" t="n"/>
      <c r="K142" s="5" t="n"/>
      <c r="L142" s="5" t="n"/>
      <c r="M142" s="7" t="n"/>
      <c r="N142" s="5" t="n"/>
      <c r="O142" s="5" t="n"/>
    </row>
    <row r="143" ht="15.75" customHeight="1">
      <c r="B143" s="5" t="n"/>
      <c r="C143" s="7" t="n"/>
      <c r="D143" s="5" t="n"/>
      <c r="E143" s="5" t="n"/>
      <c r="F143" s="5" t="n"/>
      <c r="G143" s="7" t="n"/>
      <c r="H143" s="5" t="n"/>
      <c r="I143" s="5" t="n"/>
      <c r="J143" s="5" t="n"/>
      <c r="K143" s="5" t="n"/>
      <c r="L143" s="5" t="n"/>
      <c r="M143" s="7" t="n"/>
      <c r="N143" s="5" t="n"/>
      <c r="O143" s="5" t="n"/>
    </row>
    <row r="144" ht="15.75" customHeight="1">
      <c r="B144" s="5" t="n"/>
      <c r="C144" s="7" t="n"/>
      <c r="D144" s="5" t="n"/>
      <c r="E144" s="5" t="n"/>
      <c r="F144" s="5" t="n"/>
      <c r="G144" s="7" t="n"/>
      <c r="H144" s="5" t="n"/>
      <c r="I144" s="5" t="n"/>
      <c r="J144" s="5" t="n"/>
      <c r="K144" s="5" t="n"/>
      <c r="L144" s="5" t="n"/>
      <c r="M144" s="7" t="n"/>
      <c r="N144" s="5" t="n"/>
      <c r="O144" s="5" t="n"/>
    </row>
    <row r="145" ht="15.75" customHeight="1">
      <c r="B145" s="5" t="n"/>
      <c r="C145" s="7" t="n"/>
      <c r="D145" s="5" t="n"/>
      <c r="E145" s="5" t="n"/>
      <c r="F145" s="5" t="n"/>
      <c r="G145" s="7" t="n"/>
      <c r="H145" s="5" t="n"/>
      <c r="I145" s="5" t="n"/>
      <c r="J145" s="5" t="n"/>
      <c r="K145" s="5" t="n"/>
      <c r="L145" s="5" t="n"/>
      <c r="M145" s="7" t="n"/>
      <c r="N145" s="5" t="n"/>
      <c r="O145" s="5" t="n"/>
    </row>
    <row r="146" ht="15.75" customHeight="1">
      <c r="B146" s="5" t="n"/>
      <c r="C146" s="7" t="n"/>
      <c r="D146" s="5" t="n"/>
      <c r="E146" s="5" t="n"/>
      <c r="F146" s="5" t="n"/>
      <c r="G146" s="7" t="n"/>
      <c r="H146" s="5" t="n"/>
      <c r="I146" s="5" t="n"/>
      <c r="J146" s="5" t="n"/>
      <c r="K146" s="5" t="n"/>
      <c r="L146" s="5" t="n"/>
      <c r="M146" s="7" t="n"/>
      <c r="N146" s="5" t="n"/>
      <c r="O146" s="5" t="n"/>
    </row>
    <row r="147" ht="15.75" customHeight="1">
      <c r="B147" s="5" t="n"/>
      <c r="C147" s="7" t="n"/>
      <c r="D147" s="5" t="n"/>
      <c r="E147" s="5" t="n"/>
      <c r="F147" s="5" t="n"/>
      <c r="G147" s="7" t="n"/>
      <c r="H147" s="5" t="n"/>
      <c r="I147" s="5" t="n"/>
      <c r="J147" s="5" t="n"/>
      <c r="K147" s="5" t="n"/>
      <c r="L147" s="5" t="n"/>
      <c r="M147" s="7" t="n"/>
      <c r="N147" s="5" t="n"/>
      <c r="O147" s="5" t="n"/>
    </row>
    <row r="148" ht="15.75" customHeight="1">
      <c r="B148" s="5" t="n"/>
      <c r="C148" s="7" t="n"/>
      <c r="D148" s="5" t="n"/>
      <c r="E148" s="5" t="n"/>
      <c r="F148" s="5" t="n"/>
      <c r="G148" s="7" t="n"/>
      <c r="H148" s="5" t="n"/>
      <c r="I148" s="5" t="n"/>
      <c r="J148" s="5" t="n"/>
      <c r="K148" s="5" t="n"/>
      <c r="L148" s="5" t="n"/>
      <c r="M148" s="7" t="n"/>
      <c r="N148" s="5" t="n"/>
      <c r="O148" s="5" t="n"/>
    </row>
    <row r="149" ht="15.75" customHeight="1">
      <c r="B149" s="5" t="n"/>
      <c r="C149" s="7" t="n"/>
      <c r="D149" s="5" t="n"/>
      <c r="E149" s="5" t="n"/>
      <c r="F149" s="5" t="n"/>
      <c r="G149" s="7" t="n"/>
      <c r="H149" s="5" t="n"/>
      <c r="I149" s="5" t="n"/>
      <c r="J149" s="5" t="n"/>
      <c r="K149" s="5" t="n"/>
      <c r="L149" s="5" t="n"/>
      <c r="M149" s="7" t="n"/>
      <c r="N149" s="5" t="n"/>
      <c r="O149" s="5" t="n"/>
    </row>
    <row r="150" ht="15.75" customHeight="1">
      <c r="B150" s="5" t="n"/>
      <c r="C150" s="7" t="n"/>
      <c r="D150" s="5" t="n"/>
      <c r="E150" s="5" t="n"/>
      <c r="F150" s="5" t="n"/>
      <c r="G150" s="7" t="n"/>
      <c r="H150" s="5" t="n"/>
      <c r="I150" s="5" t="n"/>
      <c r="J150" s="5" t="n"/>
      <c r="K150" s="5" t="n"/>
      <c r="L150" s="5" t="n"/>
      <c r="M150" s="7" t="n"/>
      <c r="N150" s="5" t="n"/>
      <c r="O150" s="5" t="n"/>
    </row>
    <row r="151" ht="15.75" customHeight="1">
      <c r="B151" s="5" t="n"/>
      <c r="C151" s="7" t="n"/>
      <c r="D151" s="5" t="n"/>
      <c r="E151" s="5" t="n"/>
      <c r="F151" s="5" t="n"/>
      <c r="G151" s="7" t="n"/>
      <c r="H151" s="5" t="n"/>
      <c r="I151" s="5" t="n"/>
      <c r="J151" s="5" t="n"/>
      <c r="K151" s="5" t="n"/>
      <c r="L151" s="5" t="n"/>
      <c r="M151" s="7" t="n"/>
      <c r="N151" s="5" t="n"/>
      <c r="O151" s="5" t="n"/>
    </row>
    <row r="152" ht="15.75" customHeight="1">
      <c r="B152" s="5" t="n"/>
      <c r="C152" s="7" t="n"/>
      <c r="D152" s="5" t="n"/>
      <c r="E152" s="5" t="n"/>
      <c r="F152" s="5" t="n"/>
      <c r="G152" s="7" t="n"/>
      <c r="H152" s="5" t="n"/>
      <c r="I152" s="5" t="n"/>
      <c r="J152" s="5" t="n"/>
      <c r="K152" s="5" t="n"/>
      <c r="L152" s="5" t="n"/>
      <c r="M152" s="7" t="n"/>
      <c r="N152" s="5" t="n"/>
      <c r="O152" s="5" t="n"/>
    </row>
    <row r="153" ht="15.75" customHeight="1">
      <c r="B153" s="5" t="n"/>
      <c r="C153" s="7" t="n"/>
      <c r="D153" s="5" t="n"/>
      <c r="E153" s="5" t="n"/>
      <c r="F153" s="5" t="n"/>
      <c r="G153" s="7" t="n"/>
      <c r="H153" s="5" t="n"/>
      <c r="I153" s="5" t="n"/>
      <c r="J153" s="5" t="n"/>
      <c r="K153" s="5" t="n"/>
      <c r="L153" s="5" t="n"/>
      <c r="M153" s="7" t="n"/>
      <c r="N153" s="5" t="n"/>
      <c r="O153" s="5" t="n"/>
    </row>
    <row r="154" ht="15.75" customHeight="1">
      <c r="B154" s="5" t="n"/>
      <c r="C154" s="7" t="n"/>
      <c r="D154" s="5" t="n"/>
      <c r="E154" s="5" t="n"/>
      <c r="F154" s="5" t="n"/>
      <c r="G154" s="7" t="n"/>
      <c r="H154" s="5" t="n"/>
      <c r="I154" s="5" t="n"/>
      <c r="J154" s="5" t="n"/>
      <c r="K154" s="5" t="n"/>
      <c r="L154" s="5" t="n"/>
      <c r="M154" s="7" t="n"/>
      <c r="N154" s="5" t="n"/>
      <c r="O154" s="5" t="n"/>
    </row>
    <row r="155" ht="15.75" customHeight="1">
      <c r="B155" s="5" t="n"/>
      <c r="C155" s="7" t="n"/>
      <c r="D155" s="5" t="n"/>
      <c r="E155" s="5" t="n"/>
      <c r="F155" s="5" t="n"/>
      <c r="G155" s="7" t="n"/>
      <c r="H155" s="5" t="n"/>
      <c r="I155" s="5" t="n"/>
      <c r="J155" s="5" t="n"/>
      <c r="K155" s="5" t="n"/>
      <c r="L155" s="5" t="n"/>
      <c r="M155" s="7" t="n"/>
      <c r="N155" s="5" t="n"/>
      <c r="O155" s="5" t="n"/>
    </row>
    <row r="156" ht="15.75" customHeight="1">
      <c r="B156" s="5" t="n"/>
      <c r="C156" s="7" t="n"/>
      <c r="D156" s="5" t="n"/>
      <c r="E156" s="5" t="n"/>
      <c r="F156" s="5" t="n"/>
      <c r="G156" s="7" t="n"/>
      <c r="H156" s="5" t="n"/>
      <c r="I156" s="5" t="n"/>
      <c r="J156" s="5" t="n"/>
      <c r="K156" s="5" t="n"/>
      <c r="L156" s="5" t="n"/>
      <c r="M156" s="7" t="n"/>
      <c r="N156" s="5" t="n"/>
      <c r="O156" s="5" t="n"/>
    </row>
    <row r="157" ht="15.75" customHeight="1">
      <c r="B157" s="5" t="n"/>
      <c r="C157" s="7" t="n"/>
      <c r="D157" s="5" t="n"/>
      <c r="E157" s="5" t="n"/>
      <c r="F157" s="5" t="n"/>
      <c r="G157" s="7" t="n"/>
      <c r="H157" s="5" t="n"/>
      <c r="I157" s="5" t="n"/>
      <c r="J157" s="5" t="n"/>
      <c r="K157" s="5" t="n"/>
      <c r="L157" s="5" t="n"/>
      <c r="M157" s="7" t="n"/>
      <c r="N157" s="5" t="n"/>
      <c r="O157" s="5" t="n"/>
    </row>
    <row r="158" ht="15.75" customHeight="1">
      <c r="B158" s="5" t="n"/>
      <c r="C158" s="7" t="n"/>
      <c r="D158" s="5" t="n"/>
      <c r="E158" s="5" t="n"/>
      <c r="F158" s="5" t="n"/>
      <c r="G158" s="7" t="n"/>
      <c r="H158" s="5" t="n"/>
      <c r="I158" s="5" t="n"/>
      <c r="J158" s="5" t="n"/>
      <c r="K158" s="5" t="n"/>
      <c r="L158" s="5" t="n"/>
      <c r="M158" s="7" t="n"/>
      <c r="N158" s="5" t="n"/>
      <c r="O158" s="5" t="n"/>
    </row>
    <row r="159" ht="15.75" customHeight="1">
      <c r="B159" s="5" t="n"/>
      <c r="C159" s="7" t="n"/>
      <c r="D159" s="5" t="n"/>
      <c r="E159" s="5" t="n"/>
      <c r="F159" s="5" t="n"/>
      <c r="G159" s="7" t="n"/>
      <c r="H159" s="5" t="n"/>
      <c r="I159" s="5" t="n"/>
      <c r="J159" s="5" t="n"/>
      <c r="K159" s="5" t="n"/>
      <c r="L159" s="5" t="n"/>
      <c r="M159" s="7" t="n"/>
      <c r="N159" s="5" t="n"/>
      <c r="O159" s="5" t="n"/>
    </row>
    <row r="160" ht="15.75" customHeight="1">
      <c r="B160" s="5" t="n"/>
      <c r="C160" s="7" t="n"/>
      <c r="D160" s="5" t="n"/>
      <c r="E160" s="5" t="n"/>
      <c r="F160" s="5" t="n"/>
      <c r="G160" s="7" t="n"/>
      <c r="H160" s="5" t="n"/>
      <c r="I160" s="5" t="n"/>
      <c r="J160" s="5" t="n"/>
      <c r="K160" s="5" t="n"/>
      <c r="L160" s="5" t="n"/>
      <c r="M160" s="7" t="n"/>
      <c r="N160" s="5" t="n"/>
      <c r="O160" s="5" t="n"/>
    </row>
  </sheetData>
  <conditionalFormatting sqref="M74 N1:N1048576">
    <cfRule type="cellIs" priority="1" operator="lessThan" dxfId="0">
      <formula>0</formula>
    </cfRule>
  </conditionalFormatting>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X105"/>
  <sheetViews>
    <sheetView tabSelected="1" zoomScale="130" zoomScaleNormal="130" workbookViewId="0">
      <pane ySplit="2" topLeftCell="A88" activePane="bottomLeft" state="frozen"/>
      <selection pane="bottomLeft" activeCell="A99" sqref="A99:XFD99"/>
    </sheetView>
  </sheetViews>
  <sheetFormatPr baseColWidth="8" defaultRowHeight="15"/>
  <cols>
    <col width="17" customWidth="1" min="1" max="1"/>
    <col width="12.42578125" customWidth="1" style="74" min="2" max="2"/>
    <col width="9.140625" customWidth="1" style="20" min="3" max="3"/>
    <col width="7.28515625" customWidth="1" min="4" max="4"/>
    <col width="13.42578125" customWidth="1" min="5" max="5"/>
    <col width="10" customWidth="1" min="6" max="6"/>
    <col width="9.140625" customWidth="1" style="20" min="7" max="7"/>
    <col width="15.5703125" customWidth="1" style="20" min="8" max="8"/>
    <col width="8.7109375" customWidth="1" style="32" min="9" max="9"/>
    <col width="10.42578125" customWidth="1" style="20" min="10" max="10"/>
    <col width="11.5703125" customWidth="1" style="20" min="11" max="11"/>
    <col width="12.42578125" customWidth="1" style="20" min="12" max="12"/>
    <col width="16.42578125" customWidth="1" min="13" max="14"/>
    <col width="14.140625" customWidth="1" min="15" max="15"/>
    <col width="12.42578125" customWidth="1" style="20" min="16" max="16"/>
    <col width="12.140625" customWidth="1" style="55" min="17" max="17"/>
    <col width="51.85546875" customWidth="1" min="18" max="18"/>
    <col width="9.140625" customWidth="1" style="20" min="19" max="19"/>
    <col width="12.5703125" customWidth="1" min="20" max="20"/>
    <col width="12.7109375" customWidth="1" min="21" max="21"/>
    <col width="10.42578125" bestFit="1" customWidth="1" min="23" max="23"/>
  </cols>
  <sheetData>
    <row r="1" ht="21" customHeight="1">
      <c r="C1" s="58" t="inlineStr">
        <is>
          <t>Bryan Perry AI investing started his service around Feb 24</t>
        </is>
      </c>
      <c r="M1" s="20" t="n"/>
      <c r="N1" s="20" t="n"/>
    </row>
    <row r="2" ht="47.25" customHeight="1">
      <c r="A2" s="28" t="inlineStr">
        <is>
          <t>Stock Purchase Type</t>
        </is>
      </c>
      <c r="B2" s="75" t="inlineStr">
        <is>
          <t>Expiration Date</t>
        </is>
      </c>
      <c r="C2" s="30" t="inlineStr">
        <is>
          <t>Strike price</t>
        </is>
      </c>
      <c r="D2" s="4" t="inlineStr">
        <is>
          <t>Stock ticker</t>
        </is>
      </c>
      <c r="E2" s="3" t="inlineStr">
        <is>
          <t>Date of transaction</t>
        </is>
      </c>
      <c r="F2" s="4" t="inlineStr">
        <is>
          <t>Number of shares +/-</t>
        </is>
      </c>
      <c r="G2" s="21" t="inlineStr">
        <is>
          <t>Cost</t>
        </is>
      </c>
      <c r="H2" s="22" t="inlineStr">
        <is>
          <t>Total investment</t>
        </is>
      </c>
      <c r="I2" s="28" t="inlineStr">
        <is>
          <t>Assigned/exercised Y/N</t>
        </is>
      </c>
      <c r="J2" s="22" t="inlineStr">
        <is>
          <t>Call Value</t>
        </is>
      </c>
      <c r="K2" s="22" t="inlineStr">
        <is>
          <t>Put Value</t>
        </is>
      </c>
      <c r="L2" s="22" t="inlineStr">
        <is>
          <t>Put cash requirement</t>
        </is>
      </c>
      <c r="M2" s="2" t="inlineStr">
        <is>
          <t>Notes</t>
        </is>
      </c>
      <c r="N2" s="2" t="inlineStr">
        <is>
          <t>Close Date</t>
        </is>
      </c>
      <c r="O2" s="22" t="inlineStr">
        <is>
          <t>Close Price</t>
        </is>
      </c>
      <c r="P2" s="22" t="inlineStr">
        <is>
          <t>Realized profit loss</t>
        </is>
      </c>
      <c r="Q2" s="61" t="inlineStr">
        <is>
          <t>P&amp;L %</t>
        </is>
      </c>
      <c r="R2" s="4" t="inlineStr">
        <is>
          <t>Notes2</t>
        </is>
      </c>
      <c r="S2" s="59" t="inlineStr">
        <is>
          <t>Current Price</t>
        </is>
      </c>
      <c r="T2" s="60" t="inlineStr">
        <is>
          <t>Current P/L</t>
        </is>
      </c>
    </row>
    <row r="3" ht="15.75" customHeight="1">
      <c r="A3" s="5" t="inlineStr">
        <is>
          <t xml:space="preserve">Sold Put </t>
        </is>
      </c>
      <c r="B3" s="76" t="n">
        <v>45674</v>
      </c>
      <c r="C3" s="7" t="n">
        <v>85</v>
      </c>
      <c r="D3" s="5" t="inlineStr">
        <is>
          <t>NVDL</t>
        </is>
      </c>
      <c r="E3" s="6" t="n">
        <v>45609</v>
      </c>
      <c r="F3" s="5" t="n">
        <v>-100</v>
      </c>
      <c r="G3" s="7" t="n">
        <v>15.1</v>
      </c>
      <c r="I3" s="32" t="inlineStr">
        <is>
          <t>n</t>
        </is>
      </c>
      <c r="J3" s="7" t="n"/>
      <c r="K3" s="8" t="n"/>
      <c r="L3" s="8" t="n"/>
      <c r="M3" s="5" t="inlineStr">
        <is>
          <t>Closed 1/3/25</t>
        </is>
      </c>
      <c r="N3" s="76" t="n">
        <v>45660</v>
      </c>
      <c r="O3" s="7" t="n">
        <v>11</v>
      </c>
      <c r="P3" s="7">
        <f>IF(O3&gt;0,ABS((G3-O3)*F3),"")</f>
        <v/>
      </c>
      <c r="Q3" s="55">
        <f>IF(O3,1-(O3/G3),"")</f>
        <v/>
      </c>
      <c r="R3" s="36" t="inlineStr">
        <is>
          <t>.</t>
        </is>
      </c>
    </row>
    <row r="4" ht="15.75" customHeight="1">
      <c r="A4" s="5" t="inlineStr">
        <is>
          <t>Sold Put</t>
        </is>
      </c>
      <c r="B4" s="76" t="n">
        <v>45674</v>
      </c>
      <c r="C4" s="7" t="n">
        <v>80</v>
      </c>
      <c r="D4" s="5" t="inlineStr">
        <is>
          <t>NVDL</t>
        </is>
      </c>
      <c r="E4" s="6" t="n">
        <v>45614</v>
      </c>
      <c r="F4" s="5" t="n">
        <v>-100</v>
      </c>
      <c r="G4" s="7" t="n">
        <v>16</v>
      </c>
      <c r="I4" s="32" t="inlineStr">
        <is>
          <t>n</t>
        </is>
      </c>
      <c r="J4" s="7" t="n"/>
      <c r="K4" s="8" t="n"/>
      <c r="L4" s="8" t="n"/>
      <c r="M4" s="5" t="inlineStr">
        <is>
          <t>Closed 1/3/25</t>
        </is>
      </c>
      <c r="N4" s="76" t="n">
        <v>45660</v>
      </c>
      <c r="O4" s="7" t="n">
        <v>8</v>
      </c>
      <c r="P4" s="7">
        <f>IF(O4&gt;0,ABS((G4-O4)*F4),"")</f>
        <v/>
      </c>
      <c r="Q4" s="55">
        <f>IF(O4,1-(O4/G4),"")</f>
        <v/>
      </c>
    </row>
    <row r="5" ht="15.75" customHeight="1">
      <c r="A5" s="5" t="inlineStr">
        <is>
          <t xml:space="preserve">Sold Put </t>
        </is>
      </c>
      <c r="B5" s="76" t="n">
        <v>45674</v>
      </c>
      <c r="C5" s="7" t="n">
        <v>75</v>
      </c>
      <c r="D5" s="5" t="inlineStr">
        <is>
          <t>NVDL</t>
        </is>
      </c>
      <c r="E5" s="6" t="n">
        <v>45639</v>
      </c>
      <c r="F5" s="5" t="n">
        <v>-100</v>
      </c>
      <c r="G5" s="7" t="n">
        <v>11.5</v>
      </c>
      <c r="I5" s="32" t="inlineStr">
        <is>
          <t>n</t>
        </is>
      </c>
      <c r="J5" s="7" t="n"/>
      <c r="K5" s="8" t="n"/>
      <c r="L5" s="8" t="n"/>
      <c r="M5" s="5" t="inlineStr">
        <is>
          <t>Closed 1/3/25</t>
        </is>
      </c>
      <c r="N5" s="76" t="n">
        <v>45660</v>
      </c>
      <c r="O5" s="7" t="n">
        <v>5.1</v>
      </c>
      <c r="P5" s="7">
        <f>IF(O5&gt;0,ABS((G5-O5)*F5),"")</f>
        <v/>
      </c>
      <c r="Q5" s="55">
        <f>IF(O5,1-(O5/G5),"")</f>
        <v/>
      </c>
    </row>
    <row r="6" ht="15.75" customHeight="1">
      <c r="A6" s="9" t="inlineStr">
        <is>
          <t>Bought Stock</t>
        </is>
      </c>
      <c r="B6" s="77" t="n"/>
      <c r="C6" s="11" t="n"/>
      <c r="D6" s="9" t="inlineStr">
        <is>
          <t>HOOD</t>
        </is>
      </c>
      <c r="E6" s="10" t="n">
        <v>45637</v>
      </c>
      <c r="F6" s="9" t="n">
        <v>100</v>
      </c>
      <c r="G6" s="11" t="n">
        <v>38.2</v>
      </c>
      <c r="H6" s="8" t="n"/>
      <c r="I6" s="37" t="n"/>
      <c r="J6" s="8" t="n"/>
      <c r="K6" s="8" t="n"/>
      <c r="L6" s="8" t="n"/>
      <c r="M6" s="9" t="inlineStr">
        <is>
          <t>Closed 1/15/25</t>
        </is>
      </c>
      <c r="N6" s="77" t="n">
        <v>45672</v>
      </c>
      <c r="O6" s="11" t="n">
        <v>44.4</v>
      </c>
      <c r="P6" s="11">
        <f>IF((O6&gt;0),(O6-G6)*F6,"")</f>
        <v/>
      </c>
      <c r="Q6" s="55">
        <f>IF(O6,1-(G6/O6),"")</f>
        <v/>
      </c>
    </row>
    <row r="7" ht="15.75" customHeight="1">
      <c r="A7" s="5" t="inlineStr">
        <is>
          <t>Sold Put</t>
        </is>
      </c>
      <c r="B7" s="76" t="n">
        <v>45709</v>
      </c>
      <c r="C7" s="7" t="n">
        <v>50</v>
      </c>
      <c r="D7" s="5" t="inlineStr">
        <is>
          <t>HOOD</t>
        </is>
      </c>
      <c r="E7" s="6" t="n">
        <v>45637</v>
      </c>
      <c r="F7" s="5" t="n">
        <v>-100</v>
      </c>
      <c r="G7" s="7" t="n">
        <v>13.1</v>
      </c>
      <c r="H7" s="8" t="n"/>
      <c r="I7" s="37" t="n"/>
      <c r="J7" s="8" t="n"/>
      <c r="K7" s="8" t="n"/>
      <c r="L7" s="8" t="n"/>
      <c r="M7" s="5" t="inlineStr">
        <is>
          <t>Closed 1/15/25</t>
        </is>
      </c>
      <c r="N7" s="76" t="n">
        <v>45672</v>
      </c>
      <c r="O7" s="7" t="n">
        <v>7.87</v>
      </c>
      <c r="P7" s="7">
        <f>IF(O7&gt;0,ABS((G7-O7)*F7),"")</f>
        <v/>
      </c>
      <c r="Q7" s="55">
        <f>IF(O7,1-(O7/G7),"")</f>
        <v/>
      </c>
    </row>
    <row r="8" ht="15.75" customHeight="1">
      <c r="A8" s="5" t="inlineStr">
        <is>
          <t>Sold Call</t>
        </is>
      </c>
      <c r="B8" s="76" t="n">
        <v>45646</v>
      </c>
      <c r="C8" s="7" t="n">
        <v>85</v>
      </c>
      <c r="D8" s="5" t="inlineStr">
        <is>
          <t>NVDL</t>
        </is>
      </c>
      <c r="E8" s="6" t="n">
        <v>45660</v>
      </c>
      <c r="F8" s="5" t="n">
        <v>-100</v>
      </c>
      <c r="G8" s="7" t="n">
        <v>2</v>
      </c>
      <c r="I8" s="32" t="inlineStr">
        <is>
          <t>n</t>
        </is>
      </c>
      <c r="J8" s="8" t="n"/>
      <c r="K8" s="7" t="n"/>
      <c r="L8" s="7" t="n"/>
      <c r="M8" s="5" t="inlineStr">
        <is>
          <t>expired 1/17/25</t>
        </is>
      </c>
      <c r="N8" s="76" t="n">
        <v>45674</v>
      </c>
      <c r="O8" s="7" t="n">
        <v>2</v>
      </c>
      <c r="P8" s="7">
        <f>IF(O8,(G8*ABS(F8)),"")</f>
        <v/>
      </c>
      <c r="Q8" s="55">
        <f>IF(O8,(O8/G8),"")</f>
        <v/>
      </c>
      <c r="R8" t="inlineStr">
        <is>
          <t>Call expired full profit of $200.00</t>
        </is>
      </c>
    </row>
    <row r="9" ht="15.75" customHeight="1">
      <c r="A9" s="5" t="inlineStr">
        <is>
          <t>Sold Call</t>
        </is>
      </c>
      <c r="B9" s="76" t="n">
        <v>45646</v>
      </c>
      <c r="C9" s="7" t="n">
        <v>40</v>
      </c>
      <c r="D9" s="5" t="inlineStr">
        <is>
          <t>AMSC</t>
        </is>
      </c>
      <c r="E9" s="6" t="n">
        <v>45631</v>
      </c>
      <c r="F9" s="5" t="n">
        <v>-100</v>
      </c>
      <c r="G9" s="7" t="n">
        <v>3</v>
      </c>
      <c r="I9" s="32" t="inlineStr">
        <is>
          <t>n</t>
        </is>
      </c>
      <c r="J9" s="8" t="n"/>
      <c r="K9" s="7" t="n"/>
      <c r="L9" s="7" t="n"/>
      <c r="M9" s="5" t="inlineStr">
        <is>
          <t>expired 1/17/25</t>
        </is>
      </c>
      <c r="N9" s="76" t="n">
        <v>45674</v>
      </c>
      <c r="O9" s="7" t="n">
        <v>3</v>
      </c>
      <c r="P9" s="7">
        <f>IF(O9,(G9*ABS(F9)),"")</f>
        <v/>
      </c>
      <c r="Q9" s="55">
        <f>IF(O9,(O9/G9),"")</f>
        <v/>
      </c>
      <c r="R9" t="inlineStr">
        <is>
          <t>Call expired full profit of $300.00</t>
        </is>
      </c>
    </row>
    <row r="10" ht="15.75" customHeight="1">
      <c r="A10" s="5" t="inlineStr">
        <is>
          <t>Sold Put</t>
        </is>
      </c>
      <c r="B10" s="76" t="n">
        <v>45709</v>
      </c>
      <c r="C10" s="7" t="n">
        <v>32</v>
      </c>
      <c r="D10" s="5" t="inlineStr">
        <is>
          <t>NCLH</t>
        </is>
      </c>
      <c r="E10" s="6" t="n">
        <v>45644</v>
      </c>
      <c r="F10" s="5" t="n">
        <v>-100</v>
      </c>
      <c r="G10" s="7" t="n">
        <v>5.95</v>
      </c>
      <c r="I10" s="32" t="inlineStr">
        <is>
          <t>n</t>
        </is>
      </c>
      <c r="J10" s="7" t="n"/>
      <c r="K10" s="8" t="n"/>
      <c r="L10" s="8" t="n"/>
      <c r="M10" s="5" t="inlineStr">
        <is>
          <t>closed 1/21/25</t>
        </is>
      </c>
      <c r="N10" s="76" t="n">
        <v>45678</v>
      </c>
      <c r="O10" s="7" t="n">
        <v>4.35</v>
      </c>
      <c r="P10" s="7">
        <f>IF(O10&gt;0,ABS((G10-O10)*F10),"")</f>
        <v/>
      </c>
      <c r="Q10" s="55">
        <f>IF(O10,1-(O10/G10),"")</f>
        <v/>
      </c>
      <c r="R10" t="inlineStr">
        <is>
          <t>Closed per eamil from Bryan 1/12</t>
        </is>
      </c>
    </row>
    <row r="11" ht="15.75" customHeight="1">
      <c r="A11" s="5" t="inlineStr">
        <is>
          <t xml:space="preserve">Sold Put </t>
        </is>
      </c>
      <c r="B11" s="76" t="n">
        <v>45709</v>
      </c>
      <c r="C11" s="7" t="n">
        <v>33</v>
      </c>
      <c r="D11" s="5" t="inlineStr">
        <is>
          <t>NCLH</t>
        </is>
      </c>
      <c r="E11" s="6" t="n">
        <v>45664</v>
      </c>
      <c r="F11" s="5" t="n">
        <v>-100</v>
      </c>
      <c r="G11" s="7" t="n">
        <v>8</v>
      </c>
      <c r="I11" s="32" t="inlineStr">
        <is>
          <t>n</t>
        </is>
      </c>
      <c r="J11" s="7" t="n"/>
      <c r="K11" s="8" t="n"/>
      <c r="L11" s="8" t="n"/>
      <c r="M11" s="5" t="inlineStr">
        <is>
          <t>closed 1/21/25</t>
        </is>
      </c>
      <c r="N11" s="76" t="n">
        <v>45678</v>
      </c>
      <c r="O11" s="7" t="n">
        <v>5.3</v>
      </c>
      <c r="P11" s="7">
        <f>IF(O11&gt;0,ABS((G11-O11)*F11),"")</f>
        <v/>
      </c>
      <c r="Q11" s="55">
        <f>IF(O11,1-(O11/G11),"")</f>
        <v/>
      </c>
      <c r="R11" t="inlineStr">
        <is>
          <t>Closed per eamil from Bryan 1/12</t>
        </is>
      </c>
      <c r="S11" s="20" t="inlineStr">
        <is>
          <t>.</t>
        </is>
      </c>
    </row>
    <row r="12" ht="15.75" customHeight="1">
      <c r="A12" s="5" t="inlineStr">
        <is>
          <t>Sold Put</t>
        </is>
      </c>
      <c r="B12" s="76" t="n">
        <v>45709</v>
      </c>
      <c r="C12" s="7" t="n">
        <v>70</v>
      </c>
      <c r="D12" s="5" t="inlineStr">
        <is>
          <t>CIBR</t>
        </is>
      </c>
      <c r="E12" s="6" t="n">
        <v>45644</v>
      </c>
      <c r="F12" s="5" t="n">
        <v>-100</v>
      </c>
      <c r="G12" s="7" t="n">
        <v>6.5</v>
      </c>
      <c r="I12" s="32" t="inlineStr">
        <is>
          <t>n</t>
        </is>
      </c>
      <c r="J12" s="7" t="n"/>
      <c r="K12" s="8" t="n"/>
      <c r="L12" s="8" t="n"/>
      <c r="M12" s="5" t="inlineStr">
        <is>
          <t>closed 1/23</t>
        </is>
      </c>
      <c r="N12" s="76" t="n">
        <v>45680</v>
      </c>
      <c r="O12" s="7" t="n">
        <v>3.6</v>
      </c>
      <c r="P12" s="7">
        <f>IF(O12&gt;0,ABS((G12-O12)*F12),"")</f>
        <v/>
      </c>
      <c r="Q12" s="55">
        <f>IF(O12,1-(O12/G12),"")</f>
        <v/>
      </c>
    </row>
    <row r="13" ht="15.75" customHeight="1">
      <c r="A13" s="5" t="inlineStr">
        <is>
          <t>Sold Put</t>
        </is>
      </c>
      <c r="B13" s="76" t="n">
        <v>45709</v>
      </c>
      <c r="C13" s="7" t="n">
        <v>30</v>
      </c>
      <c r="D13" s="5" t="inlineStr">
        <is>
          <t>MARA</t>
        </is>
      </c>
      <c r="E13" s="6" t="n">
        <v>45670</v>
      </c>
      <c r="F13" s="5" t="n">
        <v>-200</v>
      </c>
      <c r="G13" s="7" t="n">
        <v>13</v>
      </c>
      <c r="I13" s="32" t="inlineStr">
        <is>
          <t>n</t>
        </is>
      </c>
      <c r="J13" s="7" t="n"/>
      <c r="K13" s="8" t="n"/>
      <c r="L13" s="8" t="n"/>
      <c r="M13" s="5" t="inlineStr">
        <is>
          <t>closed 1/23</t>
        </is>
      </c>
      <c r="N13" s="76" t="n">
        <v>45680</v>
      </c>
      <c r="O13" s="7" t="n">
        <v>10.15</v>
      </c>
      <c r="P13" s="7">
        <f>IF(O13&gt;0,ABS((G13-O13)*F13),"")</f>
        <v/>
      </c>
      <c r="Q13" s="55">
        <f>IF(O13,1-(O13/G13),"")</f>
        <v/>
      </c>
    </row>
    <row r="14" ht="15.75" customHeight="1">
      <c r="A14" s="5" t="inlineStr">
        <is>
          <t>Sold Put</t>
        </is>
      </c>
      <c r="B14" s="76" t="n">
        <v>45709</v>
      </c>
      <c r="C14" s="7" t="n">
        <v>50</v>
      </c>
      <c r="D14" s="5" t="inlineStr">
        <is>
          <t>AMZU</t>
        </is>
      </c>
      <c r="E14" s="6" t="n">
        <v>45673</v>
      </c>
      <c r="F14" s="5" t="n">
        <v>-100</v>
      </c>
      <c r="G14" s="7" t="n">
        <v>8.5</v>
      </c>
      <c r="J14" s="7" t="n"/>
      <c r="K14" s="8" t="n"/>
      <c r="L14" s="8" t="n"/>
      <c r="M14" s="5" t="inlineStr">
        <is>
          <t>closed 1/23</t>
        </is>
      </c>
      <c r="N14" s="76" t="n">
        <v>45680</v>
      </c>
      <c r="O14" s="7" t="n">
        <v>5.5</v>
      </c>
      <c r="P14" s="7">
        <f>IF(O14&gt;0,ABS((G14-O14)*F14),"")</f>
        <v/>
      </c>
      <c r="Q14" s="55">
        <f>IF(O14,1-(O14/G14),"")</f>
        <v/>
      </c>
    </row>
    <row r="15" ht="15.75" customHeight="1">
      <c r="A15" s="5" t="inlineStr">
        <is>
          <t>Sold Put</t>
        </is>
      </c>
      <c r="B15" s="76" t="n">
        <v>45709</v>
      </c>
      <c r="C15" s="7" t="n">
        <v>40</v>
      </c>
      <c r="D15" s="5" t="inlineStr">
        <is>
          <t>FBL</t>
        </is>
      </c>
      <c r="E15" s="6" t="n">
        <v>45657</v>
      </c>
      <c r="F15" s="5" t="n">
        <v>-100</v>
      </c>
      <c r="G15" s="7" t="n">
        <v>8</v>
      </c>
      <c r="I15" s="32" t="inlineStr">
        <is>
          <t>n</t>
        </is>
      </c>
      <c r="J15" s="7" t="n"/>
      <c r="K15" s="8" t="n"/>
      <c r="L15" s="8" t="n"/>
      <c r="M15" s="5" t="inlineStr">
        <is>
          <t>closed 1/23</t>
        </is>
      </c>
      <c r="N15" s="76" t="n">
        <v>45680</v>
      </c>
      <c r="O15" s="7" t="n">
        <v>4.8</v>
      </c>
      <c r="P15" s="7">
        <f>IF(O15&gt;0,ABS((G15-O15)*F15),"")</f>
        <v/>
      </c>
      <c r="Q15" s="55">
        <f>IF(O15,1-(O15/G15),"")</f>
        <v/>
      </c>
    </row>
    <row r="16" ht="15.75" customHeight="1">
      <c r="A16" s="5" t="inlineStr">
        <is>
          <t>Sold Put</t>
        </is>
      </c>
      <c r="B16" s="76" t="n">
        <v>45709</v>
      </c>
      <c r="C16" s="7" t="n">
        <v>83</v>
      </c>
      <c r="D16" s="5" t="inlineStr">
        <is>
          <t>NVDL</t>
        </is>
      </c>
      <c r="E16" s="6" t="n">
        <v>45664</v>
      </c>
      <c r="F16" s="5" t="n">
        <v>-100</v>
      </c>
      <c r="G16" s="7" t="n">
        <v>15.1</v>
      </c>
      <c r="I16" s="32" t="inlineStr">
        <is>
          <t xml:space="preserve"> </t>
        </is>
      </c>
      <c r="J16" s="7" t="n"/>
      <c r="K16" s="8" t="n"/>
      <c r="L16" s="8" t="n"/>
      <c r="M16" s="5" t="inlineStr">
        <is>
          <t>closed 1/21</t>
        </is>
      </c>
      <c r="N16" s="76" t="n">
        <v>45678</v>
      </c>
      <c r="O16" s="7" t="n">
        <v>9.800000000000001</v>
      </c>
      <c r="P16" s="7">
        <f>IF(O16&gt;0,ABS((G16-O16)*F16),"")</f>
        <v/>
      </c>
      <c r="Q16" s="55">
        <f>IF(O16,1-(O16/G16),"")</f>
        <v/>
      </c>
      <c r="R16" s="78">
        <f>SUM(P12:P17)</f>
        <v/>
      </c>
    </row>
    <row r="17" ht="15.75" customHeight="1">
      <c r="A17" s="5" t="inlineStr">
        <is>
          <t>Sold Put</t>
        </is>
      </c>
      <c r="B17" s="76" t="n">
        <v>45737</v>
      </c>
      <c r="C17" s="7" t="n">
        <v>75</v>
      </c>
      <c r="D17" s="5" t="inlineStr">
        <is>
          <t>NVDL</t>
        </is>
      </c>
      <c r="E17" s="6" t="n">
        <v>45667</v>
      </c>
      <c r="F17" s="5" t="n">
        <v>-100</v>
      </c>
      <c r="G17" s="7" t="n">
        <v>15.95</v>
      </c>
      <c r="I17" s="32" t="inlineStr">
        <is>
          <t xml:space="preserve"> </t>
        </is>
      </c>
      <c r="J17" s="7" t="n"/>
      <c r="K17" s="8" t="n"/>
      <c r="L17" s="8" t="n"/>
      <c r="M17" s="5" t="inlineStr">
        <is>
          <t>closed 1/23</t>
        </is>
      </c>
      <c r="N17" s="76" t="n">
        <v>45680</v>
      </c>
      <c r="O17" s="7" t="n">
        <v>10.2</v>
      </c>
      <c r="P17" s="7">
        <f>IF(O17&gt;0,ABS((G17-O17)*F17),"")</f>
        <v/>
      </c>
      <c r="Q17" s="55">
        <f>IF(O17,1-(O17/G17),"")</f>
        <v/>
      </c>
    </row>
    <row r="18" ht="15.75" customHeight="1">
      <c r="A18" s="9" t="inlineStr">
        <is>
          <t>Bought Stock</t>
        </is>
      </c>
      <c r="B18" s="77" t="n"/>
      <c r="C18" s="11" t="n"/>
      <c r="D18" s="9" t="inlineStr">
        <is>
          <t>IOT</t>
        </is>
      </c>
      <c r="E18" s="10" t="n">
        <v>45596</v>
      </c>
      <c r="F18" s="9" t="n">
        <v>100</v>
      </c>
      <c r="G18" s="11" t="n">
        <v>48.64</v>
      </c>
      <c r="H18" s="8" t="n"/>
      <c r="I18" s="33" t="n"/>
      <c r="J18" s="11" t="n"/>
      <c r="K18" s="11" t="n"/>
      <c r="L18" s="11" t="n"/>
      <c r="M18" s="40" t="inlineStr">
        <is>
          <t>Closed 1/27/25</t>
        </is>
      </c>
      <c r="N18" s="79" t="n">
        <v>45684</v>
      </c>
      <c r="O18" s="11" t="n">
        <v>49.31</v>
      </c>
      <c r="P18" s="7">
        <f>IF(O18&gt;0,ABS((G18-O18)*F18),"")</f>
        <v/>
      </c>
      <c r="Q18" s="55">
        <f>(O18/G18)/100</f>
        <v/>
      </c>
    </row>
    <row r="19" ht="15.75" customHeight="1">
      <c r="A19" s="5" t="inlineStr">
        <is>
          <t>Sold Put</t>
        </is>
      </c>
      <c r="B19" s="76" t="n">
        <v>45709</v>
      </c>
      <c r="C19" s="7" t="n">
        <v>55</v>
      </c>
      <c r="D19" s="5" t="inlineStr">
        <is>
          <t>IOT</t>
        </is>
      </c>
      <c r="E19" s="6" t="n">
        <v>45297</v>
      </c>
      <c r="F19" s="5" t="n">
        <v>-100</v>
      </c>
      <c r="G19" s="7" t="n">
        <v>9.6</v>
      </c>
      <c r="H19" s="20">
        <f>IF(I19,(C19-G19)*ABS(F19),"")</f>
        <v/>
      </c>
      <c r="J19" s="7" t="n"/>
      <c r="K19" s="8" t="n"/>
      <c r="L19" s="8" t="n"/>
      <c r="M19" t="inlineStr">
        <is>
          <t>Closed 1/27/25</t>
        </is>
      </c>
      <c r="N19" s="74" t="n">
        <v>45684</v>
      </c>
      <c r="O19" s="20" t="n">
        <v>6.02</v>
      </c>
      <c r="P19" s="7">
        <f>IF(O19&gt;0,ABS((G19-O19)*F19),"")</f>
        <v/>
      </c>
      <c r="Q19" s="55">
        <f>IF(O19,1-(O19/G19),"")</f>
        <v/>
      </c>
    </row>
    <row r="20" ht="15.75" customHeight="1">
      <c r="A20" s="9" t="inlineStr">
        <is>
          <t>Bought Stock</t>
        </is>
      </c>
      <c r="B20" s="77" t="n"/>
      <c r="C20" s="11" t="n"/>
      <c r="D20" s="9" t="inlineStr">
        <is>
          <t>AMSC</t>
        </is>
      </c>
      <c r="E20" s="10" t="n">
        <v>45630</v>
      </c>
      <c r="F20" s="9" t="n">
        <v>100</v>
      </c>
      <c r="G20" s="11" t="n">
        <v>35</v>
      </c>
      <c r="H20" s="8" t="n"/>
      <c r="I20" s="33" t="n"/>
      <c r="J20" s="11" t="n"/>
      <c r="K20" s="11" t="n"/>
      <c r="L20" s="11" t="n"/>
      <c r="M20" s="9" t="inlineStr">
        <is>
          <t>Closed 2/6/25</t>
        </is>
      </c>
      <c r="N20" s="77" t="n">
        <v>45694</v>
      </c>
      <c r="O20" s="11" t="n">
        <v>34.25</v>
      </c>
      <c r="P20" s="11">
        <f>IF((O20&gt;0),(O20-G20)*F20,"")</f>
        <v/>
      </c>
      <c r="Q20" s="55">
        <f>(O20-G20)/G20</f>
        <v/>
      </c>
      <c r="R20" t="inlineStr">
        <is>
          <t>Closed after huge earnings report gained 2500 in morning training reqeusted by Bryan</t>
        </is>
      </c>
    </row>
    <row r="21" ht="15.75" customHeight="1">
      <c r="A21" s="9" t="inlineStr">
        <is>
          <t>Bought Stock</t>
        </is>
      </c>
      <c r="B21" s="77" t="n"/>
      <c r="C21" s="11" t="n"/>
      <c r="D21" s="9" t="inlineStr">
        <is>
          <t>AMSC</t>
        </is>
      </c>
      <c r="E21" s="10" t="n">
        <v>45632</v>
      </c>
      <c r="F21" s="9" t="n">
        <v>100</v>
      </c>
      <c r="G21" s="11" t="n">
        <v>32.5</v>
      </c>
      <c r="H21" s="8" t="n"/>
      <c r="I21" s="33" t="n"/>
      <c r="J21" s="11" t="n"/>
      <c r="K21" s="11" t="n"/>
      <c r="L21" s="11" t="n"/>
      <c r="M21" s="9" t="inlineStr">
        <is>
          <t>Closed 2/6/25</t>
        </is>
      </c>
      <c r="N21" s="77" t="n">
        <v>45694</v>
      </c>
      <c r="O21" s="11" t="n">
        <v>34.25</v>
      </c>
      <c r="P21" s="11">
        <f>IF((O21&gt;0),(O21-G21)*F21,"")</f>
        <v/>
      </c>
      <c r="Q21" s="55">
        <f>IF(O21,1-(G21/O21),"")</f>
        <v/>
      </c>
      <c r="R21" t="inlineStr">
        <is>
          <t>Closed after huge earnings report gained 2500 in morning training reqeusted by Bryan</t>
        </is>
      </c>
    </row>
    <row r="22" ht="15.75" customHeight="1">
      <c r="A22" s="5" t="inlineStr">
        <is>
          <t xml:space="preserve">Sold Put </t>
        </is>
      </c>
      <c r="B22" s="76" t="n">
        <v>45674</v>
      </c>
      <c r="C22" s="7" t="n">
        <v>40</v>
      </c>
      <c r="D22" s="5" t="inlineStr">
        <is>
          <t>AMSC</t>
        </is>
      </c>
      <c r="E22" s="6" t="n">
        <v>45630</v>
      </c>
      <c r="F22" s="9" t="n">
        <v>100</v>
      </c>
      <c r="G22" s="11" t="n">
        <v>32.8</v>
      </c>
      <c r="H22" s="8" t="n"/>
      <c r="I22" s="32" t="inlineStr">
        <is>
          <t>y</t>
        </is>
      </c>
      <c r="J22" s="7" t="n"/>
      <c r="K22" s="8" t="n"/>
      <c r="L22" s="8" t="n"/>
      <c r="M22" s="5" t="inlineStr">
        <is>
          <t>Closed 2/6/25</t>
        </is>
      </c>
      <c r="N22" s="76" t="n">
        <v>45694</v>
      </c>
      <c r="O22" s="7" t="n">
        <v>34.25</v>
      </c>
      <c r="P22" s="7">
        <f>IF(O22&gt;0,ABS((G22-O22)*F22),"")</f>
        <v/>
      </c>
      <c r="Q22" s="55">
        <f>IF(O22,(G22/O22),"")</f>
        <v/>
      </c>
      <c r="R22" t="inlineStr">
        <is>
          <t>$40 put assigned at $7.20 making stock price $32.80 1/17 Closed after huge earnings report gained 2500 in morning training reqeusted by Bryan</t>
        </is>
      </c>
    </row>
    <row r="23" ht="15.75" customHeight="1">
      <c r="A23" s="5" t="inlineStr">
        <is>
          <t xml:space="preserve">Sold Put </t>
        </is>
      </c>
      <c r="B23" s="76" t="n"/>
      <c r="C23" s="7" t="n">
        <v>65</v>
      </c>
      <c r="D23" s="5" t="inlineStr">
        <is>
          <t>DOCS</t>
        </is>
      </c>
      <c r="E23" s="6" t="n">
        <v>45686</v>
      </c>
      <c r="F23" s="5" t="n">
        <v>-100</v>
      </c>
      <c r="G23" s="7" t="n">
        <v>10</v>
      </c>
      <c r="H23" s="7">
        <f>IF(I23="y",ABS(F23)*G23,"")</f>
        <v/>
      </c>
      <c r="J23" s="7" t="n"/>
      <c r="K23" s="8" t="n"/>
      <c r="L23" s="8" t="n"/>
      <c r="M23" s="5" t="inlineStr">
        <is>
          <t>Closed 2/7/25</t>
        </is>
      </c>
      <c r="N23" s="76" t="n">
        <v>45695</v>
      </c>
      <c r="O23" s="7" t="n">
        <v>0.75</v>
      </c>
      <c r="P23" s="7">
        <f>IF(O23&gt;0,ABS((G23-O23)*F23),"")</f>
        <v/>
      </c>
      <c r="Q23" s="55">
        <f>IF(O23,(O23/G23),"")</f>
        <v/>
      </c>
      <c r="R23" t="inlineStr">
        <is>
          <t>jumped on earnings had 91% gain</t>
        </is>
      </c>
    </row>
    <row r="24" ht="15.75" customHeight="1">
      <c r="A24" s="9" t="inlineStr">
        <is>
          <t>Bought Stock</t>
        </is>
      </c>
      <c r="B24" s="77" t="n"/>
      <c r="C24" s="11" t="n"/>
      <c r="D24" s="9" t="inlineStr">
        <is>
          <t>DOCS</t>
        </is>
      </c>
      <c r="E24" s="10" t="n">
        <v>45691</v>
      </c>
      <c r="F24" s="9" t="n">
        <v>100</v>
      </c>
      <c r="G24" s="11" t="n">
        <v>57</v>
      </c>
      <c r="H24" s="8" t="n"/>
      <c r="I24" s="33" t="n"/>
      <c r="J24" s="11" t="n"/>
      <c r="K24" s="11" t="n"/>
      <c r="L24" s="11" t="n"/>
      <c r="M24" s="9" t="inlineStr">
        <is>
          <t>Closed 2/7/25</t>
        </is>
      </c>
      <c r="N24" s="77" t="n">
        <v>45695</v>
      </c>
      <c r="O24" s="11" t="n">
        <v>76.8</v>
      </c>
      <c r="P24" s="11">
        <f>IF((O24&gt;0),(O24-G24)*F24,"")</f>
        <v/>
      </c>
      <c r="Q24" s="55">
        <f>IF(O24,1-(G24/O24),"")</f>
        <v/>
      </c>
      <c r="R24" t="inlineStr">
        <is>
          <t>jumped on earnings most I should have been able to get with the $65 call was $800</t>
        </is>
      </c>
    </row>
    <row r="25" ht="15.75" customHeight="1">
      <c r="A25" s="5" t="inlineStr">
        <is>
          <t xml:space="preserve">Sold Call </t>
        </is>
      </c>
      <c r="B25" s="76" t="n"/>
      <c r="C25" s="7" t="n">
        <v>65</v>
      </c>
      <c r="D25" s="5" t="inlineStr">
        <is>
          <t>DOCS</t>
        </is>
      </c>
      <c r="E25" s="6" t="n">
        <v>45691</v>
      </c>
      <c r="F25" s="5" t="n">
        <v>-100</v>
      </c>
      <c r="G25" s="7" t="n">
        <v>2.8</v>
      </c>
      <c r="J25" s="8" t="n"/>
      <c r="K25" s="7" t="n"/>
      <c r="L25" s="7" t="n"/>
      <c r="M25" s="5" t="inlineStr">
        <is>
          <t>Closed 2/7/25</t>
        </is>
      </c>
      <c r="N25" s="76" t="n">
        <v>45695</v>
      </c>
      <c r="O25" s="7" t="n">
        <v>11.5</v>
      </c>
      <c r="P25" s="7">
        <f>IF(O25,((O25-G25)*(F25)),"")</f>
        <v/>
      </c>
      <c r="Q25" s="55">
        <f>(G25-O25)/G25</f>
        <v/>
      </c>
      <c r="R25" s="20">
        <f>SUM(P23:P25)</f>
        <v/>
      </c>
    </row>
    <row r="26" ht="15.75" customHeight="1">
      <c r="A26" s="5" t="inlineStr">
        <is>
          <t xml:space="preserve">Sold Put </t>
        </is>
      </c>
      <c r="B26" s="76" t="n"/>
      <c r="C26" s="7" t="n">
        <v>64</v>
      </c>
      <c r="D26" s="5" t="inlineStr">
        <is>
          <t>NVDL</t>
        </is>
      </c>
      <c r="E26" s="6" t="n">
        <v>45688</v>
      </c>
      <c r="F26" s="5" t="n">
        <v>-100</v>
      </c>
      <c r="G26" s="7" t="n">
        <v>20</v>
      </c>
      <c r="H26" s="20">
        <f>IF(I26="",(C26-G26)*ABS(F26),"")</f>
        <v/>
      </c>
      <c r="I26" s="32" t="inlineStr">
        <is>
          <t xml:space="preserve"> </t>
        </is>
      </c>
      <c r="J26" s="7" t="n"/>
      <c r="K26" s="8" t="n"/>
      <c r="L26" s="8" t="n"/>
      <c r="M26" s="5" t="inlineStr">
        <is>
          <t>Closed 2/7/25</t>
        </is>
      </c>
      <c r="N26" s="76" t="n">
        <v>45695</v>
      </c>
      <c r="O26" s="7" t="n">
        <v>14</v>
      </c>
      <c r="P26" s="7">
        <f>IF(O26&gt;0,ABS((G26-O26)*F26),"")</f>
        <v/>
      </c>
      <c r="Q26" s="55">
        <f>IF(O26,1-(O26/G26),"")</f>
        <v/>
      </c>
    </row>
    <row r="27" ht="15.75" customHeight="1">
      <c r="A27" s="5" t="inlineStr">
        <is>
          <t xml:space="preserve">Sold Call </t>
        </is>
      </c>
      <c r="B27" s="76" t="n">
        <v>45709</v>
      </c>
      <c r="C27" s="7" t="n">
        <v>85</v>
      </c>
      <c r="D27" s="5" t="inlineStr">
        <is>
          <t>NVDL</t>
        </is>
      </c>
      <c r="E27" s="6" t="n">
        <v>45681</v>
      </c>
      <c r="F27" s="5" t="n">
        <v>-100</v>
      </c>
      <c r="G27" s="7" t="n">
        <v>4.05</v>
      </c>
      <c r="J27" s="8" t="n"/>
      <c r="K27" s="7" t="n"/>
      <c r="L27" s="7" t="n"/>
      <c r="M27" s="5" t="inlineStr">
        <is>
          <t>Closed 2/18/26</t>
        </is>
      </c>
      <c r="N27" s="76" t="n">
        <v>45706</v>
      </c>
      <c r="O27" s="7" t="n">
        <v>0.02</v>
      </c>
      <c r="P27" s="7">
        <f>IF(O27,(G27*ABS(F27)),"")</f>
        <v/>
      </c>
      <c r="Q27" s="55" t="n">
        <v>0.995</v>
      </c>
    </row>
    <row r="28" ht="15.75" customHeight="1">
      <c r="A28" s="5" t="inlineStr">
        <is>
          <t xml:space="preserve">Sold Put </t>
        </is>
      </c>
      <c r="B28" s="76" t="n">
        <v>45737</v>
      </c>
      <c r="C28" s="7" t="n">
        <v>44</v>
      </c>
      <c r="D28" s="5" t="inlineStr">
        <is>
          <t>TOST</t>
        </is>
      </c>
      <c r="E28" s="6" t="n">
        <v>45667</v>
      </c>
      <c r="F28" s="5" t="n">
        <v>-100</v>
      </c>
      <c r="G28" s="7" t="n">
        <v>8.9</v>
      </c>
      <c r="H28" s="7">
        <f>IF(I28="y",ABS(F28)*G28,"")</f>
        <v/>
      </c>
      <c r="J28" s="7" t="n"/>
      <c r="K28" s="8" t="n"/>
      <c r="L28" s="8" t="n"/>
      <c r="M28" s="5" t="inlineStr">
        <is>
          <t>Closed 2/19/25</t>
        </is>
      </c>
      <c r="N28" s="76" t="n">
        <v>45707</v>
      </c>
      <c r="O28" s="7" t="n">
        <v>5.35</v>
      </c>
      <c r="P28" s="7">
        <f>IF(O28&gt;0,ABS((G28-O28)*F28),"")</f>
        <v/>
      </c>
      <c r="Q28" s="55">
        <f>IF(O28,1-(O28/G28),"")</f>
        <v/>
      </c>
      <c r="R28" t="inlineStr">
        <is>
          <t xml:space="preserve">Closed based on recommendation from Bryan to close at 5.30 </t>
        </is>
      </c>
    </row>
    <row r="29" ht="15.75" customHeight="1">
      <c r="A29" s="5" t="inlineStr">
        <is>
          <t>Sold Put</t>
        </is>
      </c>
      <c r="B29" s="76" t="n">
        <v>45737</v>
      </c>
      <c r="C29" s="7" t="n">
        <v>40</v>
      </c>
      <c r="D29" s="5" t="inlineStr">
        <is>
          <t>AAPU</t>
        </is>
      </c>
      <c r="E29" s="6" t="n">
        <v>45700</v>
      </c>
      <c r="F29" s="5" t="n">
        <v>-100</v>
      </c>
      <c r="G29" s="7" t="n">
        <v>7.4</v>
      </c>
      <c r="H29" s="7">
        <f>IF(I29="y",ABS(F29)*G29,"")</f>
        <v/>
      </c>
      <c r="J29" s="7" t="n"/>
      <c r="K29" s="8" t="n"/>
      <c r="L29" s="8" t="n"/>
      <c r="M29" s="5" t="inlineStr">
        <is>
          <t>Closed 2/19/25</t>
        </is>
      </c>
      <c r="N29" s="76" t="n">
        <v>45707</v>
      </c>
      <c r="O29" s="7" t="n">
        <v>4.98</v>
      </c>
      <c r="P29" s="7">
        <f>IF(O29&gt;0,ABS((G29-O29)*F29),"")</f>
        <v/>
      </c>
      <c r="Q29" s="55">
        <f>IF(O29,1-(O29/G29),"")</f>
        <v/>
      </c>
      <c r="R29" t="inlineStr">
        <is>
          <t>Closed based on Bryans recommendation for 5.10</t>
        </is>
      </c>
    </row>
    <row r="30" ht="15.75" customHeight="1">
      <c r="A30" s="5" t="inlineStr">
        <is>
          <t xml:space="preserve">Sold Put </t>
        </is>
      </c>
      <c r="B30" s="76" t="n">
        <v>45737</v>
      </c>
      <c r="C30" s="7" t="n">
        <v>43</v>
      </c>
      <c r="D30" s="5" t="inlineStr">
        <is>
          <t>TOST</t>
        </is>
      </c>
      <c r="E30" s="6" t="n">
        <v>45667</v>
      </c>
      <c r="F30" s="5" t="n">
        <v>-100</v>
      </c>
      <c r="G30" s="7" t="n">
        <v>8.5</v>
      </c>
      <c r="H30" s="7">
        <f>IF(I30="y",ABS(F30)*G30,"")</f>
        <v/>
      </c>
      <c r="J30" s="7" t="n"/>
      <c r="K30" s="8" t="n"/>
      <c r="L30" s="8" t="n"/>
      <c r="M30" s="5" t="inlineStr">
        <is>
          <t>Closed 2/20/25</t>
        </is>
      </c>
      <c r="N30" s="76" t="n">
        <v>45708</v>
      </c>
      <c r="O30" s="7" t="n">
        <v>3.45</v>
      </c>
      <c r="P30" s="7">
        <f>IF(O30&gt;0,ABS((G30-O30)*F30),"")</f>
        <v/>
      </c>
      <c r="Q30" s="55">
        <f>IF(O30,1-(O30/G30),"")</f>
        <v/>
      </c>
    </row>
    <row r="31" ht="15.75" customHeight="1">
      <c r="A31" s="5" t="inlineStr">
        <is>
          <t>Sold Call</t>
        </is>
      </c>
      <c r="B31" s="76" t="n">
        <v>45709</v>
      </c>
      <c r="C31" s="7" t="n">
        <v>50</v>
      </c>
      <c r="D31" s="5" t="inlineStr">
        <is>
          <t>AMZU</t>
        </is>
      </c>
      <c r="E31" s="6" t="n">
        <v>45678</v>
      </c>
      <c r="F31" s="5" t="n">
        <v>-100</v>
      </c>
      <c r="G31" s="7" t="n">
        <v>2</v>
      </c>
      <c r="J31" s="8" t="n"/>
      <c r="K31" s="7" t="n"/>
      <c r="L31" s="7" t="n"/>
      <c r="M31" s="5" t="inlineStr">
        <is>
          <t>Expired 2/22/25</t>
        </is>
      </c>
      <c r="N31" s="76" t="n">
        <v>45710</v>
      </c>
      <c r="O31" s="7" t="n">
        <v>2</v>
      </c>
      <c r="P31" s="7">
        <f>IF(O31,(G31*ABS(F31)),"")</f>
        <v/>
      </c>
      <c r="Q31" s="55">
        <f>IF(O31,(O31/G31),"")</f>
        <v/>
      </c>
      <c r="R31" t="inlineStr">
        <is>
          <t>full profit</t>
        </is>
      </c>
    </row>
    <row r="32" ht="15.75" customHeight="1">
      <c r="A32" s="9" t="inlineStr">
        <is>
          <t>Bought Stock</t>
        </is>
      </c>
      <c r="B32" s="77" t="n"/>
      <c r="C32" s="11" t="n"/>
      <c r="D32" s="9" t="inlineStr">
        <is>
          <t>FBL</t>
        </is>
      </c>
      <c r="E32" s="10" t="n">
        <v>45588</v>
      </c>
      <c r="F32" s="9" t="n">
        <v>100</v>
      </c>
      <c r="G32" s="11" t="n">
        <v>32.25</v>
      </c>
      <c r="H32" s="8" t="n"/>
      <c r="I32" s="33" t="n"/>
      <c r="J32" s="11" t="n"/>
      <c r="K32" s="11" t="n"/>
      <c r="L32" s="11" t="n"/>
      <c r="M32" s="9" t="inlineStr">
        <is>
          <t>Called away 2/21/25</t>
        </is>
      </c>
      <c r="N32" s="77" t="n">
        <v>45709</v>
      </c>
      <c r="O32" s="11" t="n">
        <v>40</v>
      </c>
      <c r="P32" s="11">
        <f>IF((O32&gt;0),(O32-G32)*F32,"")</f>
        <v/>
      </c>
      <c r="Q32" s="55">
        <f>IF(O32,1-(G32/O32),"")</f>
        <v/>
      </c>
    </row>
    <row r="33" ht="15.75" customHeight="1">
      <c r="A33" s="5" t="inlineStr">
        <is>
          <t xml:space="preserve">Sold Call </t>
        </is>
      </c>
      <c r="B33" s="76" t="n">
        <v>45709</v>
      </c>
      <c r="C33" s="7" t="n">
        <v>40</v>
      </c>
      <c r="D33" s="5" t="inlineStr">
        <is>
          <t>FBL</t>
        </is>
      </c>
      <c r="E33" s="6" t="n">
        <v>45679</v>
      </c>
      <c r="F33" s="5" t="n">
        <v>-100</v>
      </c>
      <c r="G33" s="7" t="n">
        <v>3</v>
      </c>
      <c r="J33" s="8" t="n"/>
      <c r="K33" s="7" t="n"/>
      <c r="L33" s="7" t="n"/>
      <c r="M33" s="5" t="inlineStr">
        <is>
          <t>called stock away 2/21/25</t>
        </is>
      </c>
      <c r="N33" s="76" t="n">
        <v>45709</v>
      </c>
      <c r="O33" s="7" t="n">
        <v>3</v>
      </c>
      <c r="P33" s="7">
        <f>IF(O33,(G33*ABS(F33)),"")</f>
        <v/>
      </c>
      <c r="Q33" s="55">
        <f>IF(O33,(O33/G33),"")</f>
        <v/>
      </c>
      <c r="R33" s="20">
        <f>SUM(P31:P34)</f>
        <v/>
      </c>
    </row>
    <row r="34" ht="15.75" customHeight="1">
      <c r="A34" s="5" t="inlineStr">
        <is>
          <t xml:space="preserve">Sold Call </t>
        </is>
      </c>
      <c r="B34" s="76" t="n">
        <v>45709</v>
      </c>
      <c r="C34" s="7" t="n">
        <v>44</v>
      </c>
      <c r="D34" s="5" t="inlineStr">
        <is>
          <t>TOST</t>
        </is>
      </c>
      <c r="E34" s="6" t="n">
        <v>45681</v>
      </c>
      <c r="F34" s="5" t="n">
        <v>-100</v>
      </c>
      <c r="G34" s="7" t="n">
        <v>2</v>
      </c>
      <c r="J34" s="8" t="n"/>
      <c r="K34" s="7" t="n"/>
      <c r="L34" s="7" t="n"/>
      <c r="M34" s="5" t="inlineStr">
        <is>
          <t>expired 2/22/25</t>
        </is>
      </c>
      <c r="N34" s="76" t="n">
        <v>45710</v>
      </c>
      <c r="O34" s="7" t="n">
        <v>2</v>
      </c>
      <c r="P34" s="7">
        <f>IF(O34,(G34*ABS(F34)),"")</f>
        <v/>
      </c>
      <c r="Q34" s="55">
        <f>IF(O34,(O34/G34),"")</f>
        <v/>
      </c>
      <c r="R34" t="inlineStr">
        <is>
          <t>full profit</t>
        </is>
      </c>
    </row>
    <row r="35" ht="15.75" customHeight="1">
      <c r="A35" s="5" t="inlineStr">
        <is>
          <t>Sold Call</t>
        </is>
      </c>
      <c r="B35" s="76" t="n">
        <v>45737</v>
      </c>
      <c r="C35" s="7" t="n">
        <v>70</v>
      </c>
      <c r="D35" s="5" t="inlineStr">
        <is>
          <t>CIBR</t>
        </is>
      </c>
      <c r="E35" s="6" t="n">
        <v>45698</v>
      </c>
      <c r="F35" s="5" t="n">
        <v>-100</v>
      </c>
      <c r="G35" s="7" t="n">
        <v>2</v>
      </c>
      <c r="J35" s="8" t="n"/>
      <c r="K35" s="7" t="n"/>
      <c r="L35" s="7" t="n"/>
      <c r="M35" s="5" t="inlineStr">
        <is>
          <t>expired 3/21/25</t>
        </is>
      </c>
      <c r="N35" s="76" t="n">
        <v>45737</v>
      </c>
      <c r="O35" s="7" t="n">
        <v>2</v>
      </c>
      <c r="P35" s="7">
        <f>IF(O35,(G35*ABS(F35)),"")</f>
        <v/>
      </c>
      <c r="Q35" s="55">
        <f>IF(O35,(O35/G35),"")</f>
        <v/>
      </c>
    </row>
    <row r="36" ht="15.75" customHeight="1">
      <c r="A36" s="5" t="inlineStr">
        <is>
          <t xml:space="preserve">Sold Put </t>
        </is>
      </c>
      <c r="B36" s="76" t="n">
        <v>45674</v>
      </c>
      <c r="C36" s="7" t="n">
        <v>75</v>
      </c>
      <c r="D36" s="5" t="inlineStr">
        <is>
          <t>NTNX</t>
        </is>
      </c>
      <c r="E36" s="6" t="n">
        <v>45625</v>
      </c>
      <c r="F36" s="9" t="n">
        <v>100</v>
      </c>
      <c r="G36" s="11" t="n">
        <v>65.5</v>
      </c>
      <c r="H36" s="8" t="n"/>
      <c r="I36" s="34" t="inlineStr">
        <is>
          <t>y</t>
        </is>
      </c>
      <c r="J36" s="7" t="n"/>
      <c r="K36" s="8" t="n"/>
      <c r="L36" s="8" t="n"/>
      <c r="M36" s="5" t="inlineStr">
        <is>
          <t>called away 3/21/25</t>
        </is>
      </c>
      <c r="N36" s="76" t="n">
        <v>45737</v>
      </c>
      <c r="O36" s="7" t="n">
        <v>72.5</v>
      </c>
      <c r="P36" s="7">
        <f>IF(O36&gt;0,ABS((G36-O36)*F36),"")</f>
        <v/>
      </c>
      <c r="Q36" s="55">
        <f>IF(O36,1-(G36/O36),"")</f>
        <v/>
      </c>
      <c r="R36" t="inlineStr">
        <is>
          <t>Exercised for 75 less 9.50 makes share cost 65.50</t>
        </is>
      </c>
    </row>
    <row r="37" ht="15.75" customHeight="1">
      <c r="A37" s="5" t="inlineStr">
        <is>
          <t>Sold Call</t>
        </is>
      </c>
      <c r="B37" s="76" t="n">
        <v>45737</v>
      </c>
      <c r="C37" s="7" t="n">
        <v>72.5</v>
      </c>
      <c r="D37" s="5" t="inlineStr">
        <is>
          <t>NTNX</t>
        </is>
      </c>
      <c r="E37" s="6" t="n">
        <v>45714</v>
      </c>
      <c r="F37" s="5" t="n">
        <v>-100</v>
      </c>
      <c r="G37" s="7" t="n">
        <v>3.2</v>
      </c>
      <c r="J37" s="8" t="n"/>
      <c r="K37" s="7" t="n"/>
      <c r="L37" s="7" t="n"/>
      <c r="M37" s="5" t="inlineStr">
        <is>
          <t>Expired 3/21/25</t>
        </is>
      </c>
      <c r="N37" s="76" t="n">
        <v>45737</v>
      </c>
      <c r="O37" s="7" t="n">
        <v>3.2</v>
      </c>
      <c r="P37" s="7">
        <f>IF(O37,(G37*ABS(F37)),"")</f>
        <v/>
      </c>
      <c r="Q37" s="55">
        <f>IF(O37,(O37/G37),"")</f>
        <v/>
      </c>
    </row>
    <row r="38" ht="15.75" customHeight="1">
      <c r="A38" s="5" t="inlineStr">
        <is>
          <t>Sold Put</t>
        </is>
      </c>
      <c r="B38" s="76" t="n">
        <v>45828</v>
      </c>
      <c r="C38" s="7" t="n">
        <v>48</v>
      </c>
      <c r="D38" s="5" t="inlineStr">
        <is>
          <t>HOOD</t>
        </is>
      </c>
      <c r="E38" s="6" t="n">
        <v>45730</v>
      </c>
      <c r="F38" s="5" t="n">
        <v>-100</v>
      </c>
      <c r="G38" s="7" t="n">
        <v>12</v>
      </c>
      <c r="H38" s="7">
        <f>IF(I38="y",(C38-G38)*ABS(F38),"")</f>
        <v/>
      </c>
      <c r="J38" s="7" t="n"/>
      <c r="K38" s="8" t="n"/>
      <c r="L38" s="8" t="n"/>
      <c r="M38" s="5" t="inlineStr">
        <is>
          <t>Closed 4/14/25</t>
        </is>
      </c>
      <c r="N38" s="76" t="n">
        <v>45761</v>
      </c>
      <c r="O38" s="7" t="n">
        <v>7.95</v>
      </c>
      <c r="P38" s="7">
        <f>IF(O38&gt;0,ABS((G38-O38)*F38),"")</f>
        <v/>
      </c>
      <c r="Q38" s="55">
        <f>IF(O38,1-(O38/G38),"")</f>
        <v/>
      </c>
      <c r="R38" s="5" t="inlineStr">
        <is>
          <t>Had close at $8 in the que sold for $7.95 this morning on a quick shot up.</t>
        </is>
      </c>
    </row>
    <row r="39" ht="15.75" customHeight="1">
      <c r="A39" s="9" t="inlineStr">
        <is>
          <t>Bought Stock</t>
        </is>
      </c>
      <c r="B39" s="77" t="n"/>
      <c r="C39" s="11" t="n"/>
      <c r="D39" s="9" t="inlineStr">
        <is>
          <t>TOST</t>
        </is>
      </c>
      <c r="E39" s="10" t="n">
        <v>45667</v>
      </c>
      <c r="F39" s="9" t="n">
        <v>100</v>
      </c>
      <c r="G39" s="11" t="n">
        <v>36.22</v>
      </c>
      <c r="H39" s="8" t="n"/>
      <c r="I39" s="33" t="n"/>
      <c r="J39" s="11" t="n"/>
      <c r="K39" s="11" t="n"/>
      <c r="L39" s="11" t="n"/>
      <c r="M39" s="9" t="inlineStr">
        <is>
          <t>closed 4/25/25</t>
        </is>
      </c>
      <c r="N39" s="77" t="n">
        <v>45772</v>
      </c>
      <c r="O39" s="11" t="n">
        <v>36.5</v>
      </c>
      <c r="P39" s="11">
        <f>IF((O39&gt;0),(O39-G39)*F39,"")</f>
        <v/>
      </c>
      <c r="Q39" s="55">
        <f>IF(O39,1-(G39/O39),"")</f>
        <v/>
      </c>
    </row>
    <row r="40" ht="15.75" customHeight="1">
      <c r="A40" s="5" t="inlineStr">
        <is>
          <t xml:space="preserve">Sold Put </t>
        </is>
      </c>
      <c r="B40" s="76" t="n">
        <v>45828</v>
      </c>
      <c r="C40" s="7" t="n">
        <v>72.5</v>
      </c>
      <c r="D40" s="5" t="inlineStr">
        <is>
          <t>NTNX</t>
        </is>
      </c>
      <c r="E40" s="6" t="n">
        <v>45761</v>
      </c>
      <c r="F40" s="5" t="n">
        <v>-100</v>
      </c>
      <c r="G40" s="7" t="n">
        <v>13.2</v>
      </c>
      <c r="H40" s="7">
        <f>IF(I40="y",(C40-G40)*ABS(F40),"")</f>
        <v/>
      </c>
      <c r="J40" s="7" t="n"/>
      <c r="K40" s="8" t="n"/>
      <c r="L40" s="8" t="n"/>
      <c r="M40" s="5" t="inlineStr">
        <is>
          <t>Closed 5/2/25</t>
        </is>
      </c>
      <c r="N40" s="76" t="n">
        <v>45779</v>
      </c>
      <c r="O40" s="7" t="n">
        <v>5.8</v>
      </c>
      <c r="P40" s="7">
        <f>IF(O40&gt;0,ABS((G40-O40)*F40),"")</f>
        <v/>
      </c>
      <c r="Q40" s="55">
        <f>IF(O40,1-(O40/G40),"")</f>
        <v/>
      </c>
      <c r="R40" t="inlineStr">
        <is>
          <t>I think this was one I did on my own.</t>
        </is>
      </c>
    </row>
    <row r="41" ht="15.75" customHeight="1">
      <c r="A41" s="5" t="inlineStr">
        <is>
          <t xml:space="preserve">Sold Put </t>
        </is>
      </c>
      <c r="B41" s="76" t="n">
        <v>45674</v>
      </c>
      <c r="C41" s="7" t="n">
        <v>70</v>
      </c>
      <c r="D41" s="5" t="inlineStr">
        <is>
          <t>CIBR</t>
        </is>
      </c>
      <c r="E41" s="6" t="n">
        <v>45644</v>
      </c>
      <c r="F41" s="9" t="n">
        <v>100</v>
      </c>
      <c r="G41" s="11" t="n">
        <v>63.3</v>
      </c>
      <c r="H41" s="8" t="n"/>
      <c r="I41" s="34" t="inlineStr">
        <is>
          <t>y</t>
        </is>
      </c>
      <c r="J41" s="7" t="n"/>
      <c r="K41" s="8" t="n"/>
      <c r="L41" s="8" t="n"/>
      <c r="M41" s="5" t="inlineStr">
        <is>
          <t>Closed 5/7/25</t>
        </is>
      </c>
      <c r="N41" s="76" t="n">
        <v>45784</v>
      </c>
      <c r="O41" s="7" t="n">
        <v>68.25</v>
      </c>
      <c r="P41" s="11">
        <f>IF((O41&gt;0),(O41-G41)*F41,"")</f>
        <v/>
      </c>
      <c r="Q41" s="55">
        <f>IF(O41,1-(G41/O41),"")</f>
        <v/>
      </c>
      <c r="R41" t="inlineStr">
        <is>
          <t xml:space="preserve">Put assigned the night after purchase $70 minus put $6.70 own shares for </t>
        </is>
      </c>
    </row>
    <row r="42" ht="15.75" customHeight="1">
      <c r="A42" s="5" t="inlineStr">
        <is>
          <t xml:space="preserve">Sold Put </t>
        </is>
      </c>
      <c r="B42" s="76" t="n">
        <v>45764</v>
      </c>
      <c r="C42" s="7" t="n">
        <v>75</v>
      </c>
      <c r="D42" s="5" t="inlineStr">
        <is>
          <t>CIBR</t>
        </is>
      </c>
      <c r="E42" s="6" t="n">
        <v>45731</v>
      </c>
      <c r="F42" s="9" t="n">
        <v>100</v>
      </c>
      <c r="G42" s="11" t="n">
        <v>66</v>
      </c>
      <c r="H42" s="8" t="n"/>
      <c r="I42" s="34" t="inlineStr">
        <is>
          <t>y</t>
        </is>
      </c>
      <c r="J42" s="7" t="n"/>
      <c r="K42" s="8" t="n"/>
      <c r="L42" s="8" t="n"/>
      <c r="M42" s="5" t="inlineStr">
        <is>
          <t>Closed 5/7/25</t>
        </is>
      </c>
      <c r="N42" s="76" t="n">
        <v>45784</v>
      </c>
      <c r="O42" s="7" t="n">
        <v>68.25</v>
      </c>
      <c r="P42" s="11">
        <f>IF((O42&gt;0),(O42-G42)*F42,"")</f>
        <v/>
      </c>
      <c r="Q42" s="55">
        <f>IF(O42,1-(G42/O42),"")</f>
        <v/>
      </c>
      <c r="R42" t="inlineStr">
        <is>
          <t xml:space="preserve">Put assigned the night after purchase $70 minus put $6.70 own shares for </t>
        </is>
      </c>
    </row>
    <row r="43" ht="15.75" customHeight="1">
      <c r="A43" s="5" t="inlineStr">
        <is>
          <t>Bought call</t>
        </is>
      </c>
      <c r="B43" s="76" t="n">
        <v>45786</v>
      </c>
      <c r="C43" s="7" t="n">
        <v>57.5</v>
      </c>
      <c r="D43" s="5" t="inlineStr">
        <is>
          <t>TQQQ</t>
        </is>
      </c>
      <c r="E43" s="6" t="n">
        <v>45785</v>
      </c>
      <c r="F43" s="5" t="n">
        <v>200</v>
      </c>
      <c r="G43" s="7" t="n">
        <v>2.08</v>
      </c>
      <c r="H43" s="8" t="n"/>
      <c r="J43" s="7" t="n"/>
      <c r="K43" s="7" t="n"/>
      <c r="L43" s="7" t="n"/>
      <c r="M43" s="5" t="inlineStr">
        <is>
          <t>closed 5/8/25</t>
        </is>
      </c>
      <c r="N43" s="76" t="n">
        <v>45785</v>
      </c>
      <c r="O43" s="7" t="n">
        <v>3</v>
      </c>
      <c r="P43" s="7">
        <f>IF(O43&gt;0,ABS((G43-O43)*F43),"")</f>
        <v/>
      </c>
      <c r="Q43" s="55">
        <f>IF(O43,(O43/G43),"")</f>
        <v/>
      </c>
      <c r="R43" s="5" t="inlineStr">
        <is>
          <t>Day trade closed same day</t>
        </is>
      </c>
    </row>
    <row r="44" ht="15.75" customHeight="1">
      <c r="A44" s="9" t="inlineStr">
        <is>
          <t>Bought Stock</t>
        </is>
      </c>
      <c r="B44" s="77" t="n"/>
      <c r="C44" s="39" t="n"/>
      <c r="D44" s="9" t="inlineStr">
        <is>
          <t>DOCS</t>
        </is>
      </c>
      <c r="E44" s="10" t="n">
        <v>45763</v>
      </c>
      <c r="F44" s="9" t="n">
        <v>100</v>
      </c>
      <c r="G44" s="11" t="n">
        <v>51.81</v>
      </c>
      <c r="H44" s="8" t="n"/>
      <c r="I44" s="33" t="n"/>
      <c r="J44" s="11" t="n"/>
      <c r="K44" s="11" t="n"/>
      <c r="L44" s="11" t="n"/>
      <c r="M44" s="11" t="inlineStr">
        <is>
          <t>Closed 5/23/25</t>
        </is>
      </c>
      <c r="N44" s="80" t="n">
        <v>45800</v>
      </c>
      <c r="O44" s="11" t="n">
        <v>50.95</v>
      </c>
      <c r="P44" s="11">
        <f>IF((O44&gt;0),(O44-G44)*F44,"")</f>
        <v/>
      </c>
      <c r="Q44" s="55">
        <f>IF(O44,1-(G44/O44),"")</f>
        <v/>
      </c>
    </row>
    <row r="45" ht="15.75" customHeight="1">
      <c r="A45" s="5" t="inlineStr">
        <is>
          <t>Sold put</t>
        </is>
      </c>
      <c r="B45" s="76" t="n">
        <v>45915</v>
      </c>
      <c r="C45" s="7" t="n">
        <v>60</v>
      </c>
      <c r="D45" s="5" t="inlineStr">
        <is>
          <t>DOCS</t>
        </is>
      </c>
      <c r="E45" s="6" t="n">
        <v>45763</v>
      </c>
      <c r="F45" s="5" t="n">
        <v>-100</v>
      </c>
      <c r="G45" s="7" t="n">
        <v>13.2</v>
      </c>
      <c r="H45" s="7">
        <f>IF(I45="y",(C45-G45)*ABS(F45),"")</f>
        <v/>
      </c>
      <c r="J45" s="7" t="n"/>
      <c r="K45" s="8" t="n"/>
      <c r="L45" s="8" t="n"/>
      <c r="M45" s="5" t="inlineStr">
        <is>
          <t>Closed 5/23/25</t>
        </is>
      </c>
      <c r="N45" s="76" t="n">
        <v>45800</v>
      </c>
      <c r="O45" s="7" t="n">
        <v>11.3</v>
      </c>
      <c r="P45" s="7">
        <f>IF(O45&gt;0,ABS((G45-O45)*F45),"")</f>
        <v/>
      </c>
      <c r="Q45" s="55">
        <f>IF(O45,1-(O45/G45),"")</f>
        <v/>
      </c>
    </row>
    <row r="46" ht="15.75" customHeight="1">
      <c r="A46" s="5" t="inlineStr">
        <is>
          <t>Sold Call</t>
        </is>
      </c>
      <c r="B46" s="76" t="n">
        <v>45793</v>
      </c>
      <c r="C46" s="7" t="n">
        <v>60</v>
      </c>
      <c r="D46" s="5" t="inlineStr">
        <is>
          <t>DOCS</t>
        </is>
      </c>
      <c r="E46" s="6" t="n">
        <v>45770</v>
      </c>
      <c r="F46" s="5" t="n">
        <v>-100</v>
      </c>
      <c r="G46" s="7" t="n">
        <v>3.1</v>
      </c>
      <c r="J46" s="8" t="n"/>
      <c r="K46" s="7" t="n"/>
      <c r="L46" s="7" t="n"/>
      <c r="M46" s="5" t="inlineStr">
        <is>
          <t>Expired 5/17.25</t>
        </is>
      </c>
      <c r="N46" s="76" t="n">
        <v>45794</v>
      </c>
      <c r="O46" s="7" t="n">
        <v>310</v>
      </c>
      <c r="P46" s="7">
        <f>IF(O46,(G46*ABS(F46)),"")</f>
        <v/>
      </c>
      <c r="Q46" s="55" t="n">
        <v>1</v>
      </c>
    </row>
    <row r="47" ht="15.75" customHeight="1">
      <c r="A47" s="5" t="inlineStr">
        <is>
          <t>Sold Put</t>
        </is>
      </c>
      <c r="B47" s="76" t="n">
        <v>45757</v>
      </c>
      <c r="C47" s="7" t="n">
        <v>48</v>
      </c>
      <c r="D47" s="5" t="inlineStr">
        <is>
          <t>AU</t>
        </is>
      </c>
      <c r="E47" s="6" t="n">
        <v>45858</v>
      </c>
      <c r="F47" s="5" t="n">
        <v>-100</v>
      </c>
      <c r="G47" s="7" t="n">
        <v>9.199999999999999</v>
      </c>
      <c r="H47" s="7">
        <f>IF(I47="y",(C47-G47)*ABS(F47),"")</f>
        <v/>
      </c>
      <c r="J47" s="7" t="n"/>
      <c r="K47" s="8" t="n"/>
      <c r="L47" s="8" t="n"/>
      <c r="M47" s="5" t="inlineStr">
        <is>
          <t>closed 5/29/25</t>
        </is>
      </c>
      <c r="N47" s="76" t="n">
        <v>45806</v>
      </c>
      <c r="O47" s="7" t="n">
        <v>4.7</v>
      </c>
      <c r="P47" s="7">
        <f>IF(O47&gt;0,ABS((G47-O47)*F47),"")</f>
        <v/>
      </c>
      <c r="Q47" s="55">
        <f>IF(O47,1-(O47/G47),"")</f>
        <v/>
      </c>
    </row>
    <row r="48" ht="15.75" customHeight="1">
      <c r="A48" t="inlineStr">
        <is>
          <t>Sold put</t>
        </is>
      </c>
      <c r="B48" s="81" t="inlineStr">
        <is>
          <t>06/20/2025</t>
        </is>
      </c>
      <c r="C48" s="20" t="n">
        <v>125</v>
      </c>
      <c r="D48" t="inlineStr">
        <is>
          <t>AMD</t>
        </is>
      </c>
      <c r="E48" s="50" t="inlineStr">
        <is>
          <t>05/30/2025</t>
        </is>
      </c>
      <c r="F48" t="n">
        <v>-100</v>
      </c>
      <c r="G48" s="20" t="n">
        <v>15.6</v>
      </c>
      <c r="K48" s="8" t="n"/>
      <c r="L48" s="8" t="n"/>
      <c r="N48" s="50" t="inlineStr">
        <is>
          <t>06/09/2025</t>
        </is>
      </c>
      <c r="O48" s="20" t="n">
        <v>6</v>
      </c>
      <c r="P48" s="20" t="n">
        <v>960</v>
      </c>
      <c r="Q48" s="55">
        <f>IF(O48,1-(O48/G48),"")</f>
        <v/>
      </c>
      <c r="R48" t="inlineStr">
        <is>
          <t>nan</t>
        </is>
      </c>
    </row>
    <row r="49" ht="15.75" customHeight="1">
      <c r="A49" t="inlineStr">
        <is>
          <t>Sold Put</t>
        </is>
      </c>
      <c r="B49" s="81" t="inlineStr">
        <is>
          <t>03/21/2025</t>
        </is>
      </c>
      <c r="C49" s="20" t="n">
        <v>36</v>
      </c>
      <c r="D49" t="inlineStr">
        <is>
          <t>AMSC</t>
        </is>
      </c>
      <c r="E49" s="50" t="inlineStr">
        <is>
          <t>02/19/2025</t>
        </is>
      </c>
      <c r="F49" t="n">
        <v>-100</v>
      </c>
      <c r="G49" s="20" t="n">
        <v>5.7</v>
      </c>
      <c r="H49" s="8" t="n"/>
      <c r="I49" s="32" t="inlineStr">
        <is>
          <t>y</t>
        </is>
      </c>
      <c r="M49" t="inlineStr">
        <is>
          <t>assigned 3/8/25</t>
        </is>
      </c>
      <c r="N49" s="50" t="inlineStr">
        <is>
          <t>06/09/2025</t>
        </is>
      </c>
      <c r="O49" s="20" t="n">
        <v>32.5</v>
      </c>
      <c r="P49" s="11">
        <f>IF((O49&gt;0),(O49*ABS(F49))-H49,"")</f>
        <v/>
      </c>
      <c r="Q49" s="55">
        <f>IF(O49,1-(G49/O49),"")</f>
        <v/>
      </c>
      <c r="R49" t="inlineStr">
        <is>
          <t>nan</t>
        </is>
      </c>
    </row>
    <row r="50" ht="15.75" customHeight="1">
      <c r="A50" t="inlineStr">
        <is>
          <t>Sold Put</t>
        </is>
      </c>
      <c r="B50" s="81" t="inlineStr">
        <is>
          <t>03/21/2025</t>
        </is>
      </c>
      <c r="C50" s="20" t="n">
        <v>35</v>
      </c>
      <c r="D50" t="inlineStr">
        <is>
          <t>AMSC</t>
        </is>
      </c>
      <c r="E50" s="50" t="inlineStr">
        <is>
          <t>02/20/2025</t>
        </is>
      </c>
      <c r="F50" t="n">
        <v>-100</v>
      </c>
      <c r="G50" s="20" t="n">
        <v>7</v>
      </c>
      <c r="H50" s="8" t="n"/>
      <c r="I50" s="32" t="inlineStr">
        <is>
          <t>y</t>
        </is>
      </c>
      <c r="M50" t="inlineStr">
        <is>
          <t>assigned 3/21/25</t>
        </is>
      </c>
      <c r="N50" s="50" t="inlineStr">
        <is>
          <t>06/09/2025</t>
        </is>
      </c>
      <c r="O50" s="20" t="n">
        <v>32.5</v>
      </c>
      <c r="P50" s="11">
        <f>IF((O50&gt;0),((O50*ABS(F50))-((C50-G50)*ABS(F50))),"")</f>
        <v/>
      </c>
      <c r="Q50" s="55">
        <f>IF(O50,1-(G50/O50),"")</f>
        <v/>
      </c>
      <c r="R50" t="inlineStr">
        <is>
          <t>nan</t>
        </is>
      </c>
    </row>
    <row r="51" ht="15.75" customHeight="1">
      <c r="A51" t="inlineStr">
        <is>
          <t>Sold put</t>
        </is>
      </c>
      <c r="B51" s="50" t="inlineStr">
        <is>
          <t>07/18/2025</t>
        </is>
      </c>
      <c r="C51" s="20" t="n">
        <v>30</v>
      </c>
      <c r="D51" t="inlineStr">
        <is>
          <t>MP</t>
        </is>
      </c>
      <c r="E51" s="50" t="inlineStr">
        <is>
          <t>05/07/2025</t>
        </is>
      </c>
      <c r="F51" t="n">
        <v>-200</v>
      </c>
      <c r="G51" s="20" t="n">
        <v>13.2</v>
      </c>
      <c r="N51" s="50" t="inlineStr">
        <is>
          <t>06/11/2025</t>
        </is>
      </c>
      <c r="O51" s="20" t="n">
        <v>6</v>
      </c>
      <c r="P51" s="13" t="n">
        <v>1440</v>
      </c>
      <c r="Q51" s="55" t="n">
        <v>0.4545</v>
      </c>
      <c r="R51" t="inlineStr">
        <is>
          <t>nan</t>
        </is>
      </c>
    </row>
    <row r="52" ht="15.75" customHeight="1">
      <c r="A52" t="inlineStr">
        <is>
          <t>Bought Stock</t>
        </is>
      </c>
      <c r="B52" s="50" t="inlineStr">
        <is>
          <t>nan</t>
        </is>
      </c>
      <c r="C52" s="20" t="inlineStr">
        <is>
          <t>nan</t>
        </is>
      </c>
      <c r="D52" t="inlineStr">
        <is>
          <t>MP</t>
        </is>
      </c>
      <c r="E52" s="50" t="inlineStr">
        <is>
          <t>05/07/2025</t>
        </is>
      </c>
      <c r="F52" t="n">
        <v>200</v>
      </c>
      <c r="G52" s="20" t="n">
        <v>23.3</v>
      </c>
      <c r="N52" s="50" t="inlineStr">
        <is>
          <t>06/11/2025</t>
        </is>
      </c>
      <c r="O52" s="20" t="n">
        <v>24.65</v>
      </c>
      <c r="P52" s="13">
        <f>IF((O54&gt;0),(O54-G54)*F54,"")</f>
        <v/>
      </c>
      <c r="Q52" s="55">
        <f>(O52/G52)/100</f>
        <v/>
      </c>
      <c r="R52" t="inlineStr">
        <is>
          <t>nan</t>
        </is>
      </c>
    </row>
    <row r="53" ht="15.75" customHeight="1">
      <c r="A53" t="inlineStr">
        <is>
          <t>Bought put</t>
        </is>
      </c>
      <c r="B53" s="50" t="inlineStr">
        <is>
          <t>07/18/2025</t>
        </is>
      </c>
      <c r="C53" s="20" t="n">
        <v>20</v>
      </c>
      <c r="D53" t="inlineStr">
        <is>
          <t>MP</t>
        </is>
      </c>
      <c r="E53" s="50" t="inlineStr">
        <is>
          <t>05/07/2025</t>
        </is>
      </c>
      <c r="F53" t="n">
        <v>200</v>
      </c>
      <c r="G53" s="20" t="n">
        <v>1.25</v>
      </c>
      <c r="N53" s="50" t="inlineStr">
        <is>
          <t>06/11/2025</t>
        </is>
      </c>
      <c r="O53" s="20" t="n">
        <v>0.4</v>
      </c>
      <c r="P53" s="13" t="n">
        <v>-170</v>
      </c>
      <c r="Q53" s="55">
        <f>-170/(1.25*200)</f>
        <v/>
      </c>
    </row>
    <row r="54" ht="15.75" customHeight="1">
      <c r="A54" t="inlineStr">
        <is>
          <t>Bought Stock</t>
        </is>
      </c>
      <c r="B54" s="50" t="inlineStr">
        <is>
          <t>nan</t>
        </is>
      </c>
      <c r="C54" s="20" t="inlineStr">
        <is>
          <t>nan</t>
        </is>
      </c>
      <c r="D54" t="inlineStr">
        <is>
          <t>AMSC</t>
        </is>
      </c>
      <c r="E54" s="50" t="inlineStr">
        <is>
          <t>02/19/2025</t>
        </is>
      </c>
      <c r="F54" t="n">
        <v>100</v>
      </c>
      <c r="G54" s="20" t="n">
        <v>31.45</v>
      </c>
      <c r="N54" s="50" t="inlineStr">
        <is>
          <t>06/09/2025</t>
        </is>
      </c>
      <c r="O54" s="20" t="n">
        <v>32.5</v>
      </c>
      <c r="P54" s="13" t="n">
        <v>105</v>
      </c>
      <c r="Q54" s="55">
        <f>(O54/G54)/100</f>
        <v/>
      </c>
      <c r="R54" t="inlineStr">
        <is>
          <t>nan</t>
        </is>
      </c>
    </row>
    <row r="55" ht="15.75" customHeight="1">
      <c r="A55" t="inlineStr">
        <is>
          <t>Bought Stock</t>
        </is>
      </c>
      <c r="B55" s="50" t="inlineStr">
        <is>
          <t>nan</t>
        </is>
      </c>
      <c r="C55" s="20" t="inlineStr">
        <is>
          <t>nan</t>
        </is>
      </c>
      <c r="D55" t="inlineStr">
        <is>
          <t>AMSC</t>
        </is>
      </c>
      <c r="E55" s="50" t="inlineStr">
        <is>
          <t>02/20/2025</t>
        </is>
      </c>
      <c r="F55" t="n">
        <v>100</v>
      </c>
      <c r="G55" s="20" t="n">
        <v>28.5</v>
      </c>
      <c r="N55" s="50" t="inlineStr">
        <is>
          <t>06/09/2025</t>
        </is>
      </c>
      <c r="O55" s="20" t="n">
        <v>32.5</v>
      </c>
      <c r="P55" s="13" t="n">
        <v>400</v>
      </c>
      <c r="Q55" s="55">
        <f>(O55/G55)/100</f>
        <v/>
      </c>
      <c r="R55" t="inlineStr">
        <is>
          <t>nan</t>
        </is>
      </c>
    </row>
    <row r="56" ht="15.75" customHeight="1">
      <c r="A56" s="5" t="inlineStr">
        <is>
          <t xml:space="preserve">Sold Put </t>
        </is>
      </c>
      <c r="B56" s="76" t="n">
        <v>45737</v>
      </c>
      <c r="C56" s="7" t="n">
        <v>69</v>
      </c>
      <c r="D56" s="5" t="inlineStr">
        <is>
          <t>ARKK</t>
        </is>
      </c>
      <c r="E56" s="76" t="n">
        <v>45712</v>
      </c>
      <c r="F56" s="5" t="n">
        <v>-100</v>
      </c>
      <c r="G56" s="7" t="n">
        <v>9.1</v>
      </c>
      <c r="H56" s="8" t="n"/>
      <c r="I56" s="32" t="inlineStr">
        <is>
          <t>y</t>
        </is>
      </c>
      <c r="J56" s="7" t="n"/>
      <c r="K56" s="8" t="n"/>
      <c r="L56" s="8" t="n"/>
      <c r="M56" s="5" t="inlineStr">
        <is>
          <t>assigned 3/8/25</t>
        </is>
      </c>
      <c r="N56" s="6" t="n">
        <v>45828</v>
      </c>
      <c r="O56" s="7" t="n">
        <v>68.27</v>
      </c>
      <c r="P56" s="11">
        <f>IF((O56&gt;0),((O56*ABS(F56))-((C56-G56)*ABS(F56))),"")</f>
        <v/>
      </c>
      <c r="Q56" s="55">
        <f>IF(O56,1-(G56/O56),"")</f>
        <v/>
      </c>
      <c r="R56" t="inlineStr">
        <is>
          <t>Not a Bryan put sale this was from the incite AI recommentation</t>
        </is>
      </c>
    </row>
    <row r="57" ht="15.75" customHeight="1">
      <c r="A57" t="inlineStr">
        <is>
          <t>Sold Call</t>
        </is>
      </c>
      <c r="B57" s="50" t="inlineStr">
        <is>
          <t>06/20/2025</t>
        </is>
      </c>
      <c r="C57" s="20" t="n">
        <v>43</v>
      </c>
      <c r="D57" t="inlineStr">
        <is>
          <t>FBL</t>
        </is>
      </c>
      <c r="E57" s="50" t="inlineStr">
        <is>
          <t>06/06/2025</t>
        </is>
      </c>
      <c r="F57" t="n">
        <v>-200</v>
      </c>
      <c r="G57" s="20" t="n">
        <v>1</v>
      </c>
      <c r="I57" t="inlineStr">
        <is>
          <t>Y</t>
        </is>
      </c>
      <c r="M57" t="inlineStr">
        <is>
          <t>Expired worthless</t>
        </is>
      </c>
      <c r="N57" s="50" t="inlineStr">
        <is>
          <t>06/21/2025</t>
        </is>
      </c>
      <c r="O57" s="20" t="n">
        <v>1</v>
      </c>
      <c r="P57" s="20" t="n">
        <v>200</v>
      </c>
      <c r="Q57" s="55" t="n">
        <v>1</v>
      </c>
    </row>
    <row r="58" ht="15.75" customHeight="1">
      <c r="A58" t="inlineStr">
        <is>
          <t>Sold Put</t>
        </is>
      </c>
      <c r="B58" s="50" t="inlineStr">
        <is>
          <t>07/18/2025</t>
        </is>
      </c>
      <c r="C58" t="n">
        <v>36</v>
      </c>
      <c r="D58" t="inlineStr">
        <is>
          <t>AMSC</t>
        </is>
      </c>
      <c r="E58" s="50" t="inlineStr">
        <is>
          <t>06/11/2025</t>
        </is>
      </c>
      <c r="F58" t="n">
        <v>-200</v>
      </c>
      <c r="G58" t="n">
        <v>7.5</v>
      </c>
      <c r="N58" s="50" t="inlineStr">
        <is>
          <t>06/25/2025</t>
        </is>
      </c>
      <c r="O58" s="20" t="n">
        <v>3.3</v>
      </c>
      <c r="P58" t="n">
        <v>840</v>
      </c>
      <c r="Q58" s="55" t="n">
        <v>0.44</v>
      </c>
    </row>
    <row r="59" ht="15.75" customHeight="1">
      <c r="A59" t="inlineStr">
        <is>
          <t>Sold Put</t>
        </is>
      </c>
      <c r="B59" s="50" t="inlineStr">
        <is>
          <t>07/18/2025</t>
        </is>
      </c>
      <c r="C59" t="n">
        <v>80</v>
      </c>
      <c r="D59" t="inlineStr">
        <is>
          <t>HOOD</t>
        </is>
      </c>
      <c r="E59" s="50" t="inlineStr">
        <is>
          <t>06/18/2025</t>
        </is>
      </c>
      <c r="F59" t="n">
        <v>-100</v>
      </c>
      <c r="G59" t="n">
        <v>6.85</v>
      </c>
      <c r="N59" s="50" t="inlineStr">
        <is>
          <t>06/25/2025</t>
        </is>
      </c>
      <c r="O59" s="20" t="n">
        <v>3.5</v>
      </c>
      <c r="P59" t="n">
        <v>335</v>
      </c>
      <c r="Q59" s="55" t="n">
        <v>0.51</v>
      </c>
    </row>
    <row r="60" ht="15.75" customHeight="1">
      <c r="A60" t="inlineStr">
        <is>
          <t>Sold Call</t>
        </is>
      </c>
      <c r="B60" s="50" t="inlineStr">
        <is>
          <t>07/18/2025</t>
        </is>
      </c>
      <c r="C60" s="20" t="n">
        <v>60</v>
      </c>
      <c r="D60" t="inlineStr">
        <is>
          <t>EQT</t>
        </is>
      </c>
      <c r="E60" s="50" t="inlineStr">
        <is>
          <t>06/24/2025</t>
        </is>
      </c>
      <c r="F60" t="n">
        <v>-100</v>
      </c>
      <c r="G60" s="20" t="n">
        <v>2.3</v>
      </c>
      <c r="N60" s="50" t="inlineStr">
        <is>
          <t>07/09/2025</t>
        </is>
      </c>
      <c r="O60" s="20" t="n">
        <v>0.05</v>
      </c>
      <c r="P60" s="20" t="n">
        <v>225</v>
      </c>
      <c r="Q60" s="45" t="n">
        <v>0.98</v>
      </c>
      <c r="R60" t="inlineStr">
        <is>
          <t>Closed the call early in the hopes of being able to sell another call earlier</t>
        </is>
      </c>
    </row>
    <row r="61" ht="15.75" customHeight="1">
      <c r="A61" t="inlineStr">
        <is>
          <t>Sold Call</t>
        </is>
      </c>
      <c r="B61" s="50" t="inlineStr">
        <is>
          <t>07/18/2025</t>
        </is>
      </c>
      <c r="C61" s="20" t="n">
        <v>65</v>
      </c>
      <c r="D61" t="inlineStr">
        <is>
          <t>NVDL</t>
        </is>
      </c>
      <c r="E61" s="50" t="inlineStr">
        <is>
          <t>06/25/2025</t>
        </is>
      </c>
      <c r="F61" t="n">
        <v>-300</v>
      </c>
      <c r="G61" s="20" t="n">
        <v>3</v>
      </c>
      <c r="I61" t="inlineStr">
        <is>
          <t>Y</t>
        </is>
      </c>
      <c r="M61" t="inlineStr">
        <is>
          <t>Assigned 1 day early</t>
        </is>
      </c>
      <c r="N61" s="50" t="inlineStr">
        <is>
          <t>07/18/2025</t>
        </is>
      </c>
      <c r="O61" s="20" t="n">
        <v>3</v>
      </c>
      <c r="P61" s="20" t="n">
        <v>900</v>
      </c>
      <c r="Q61" s="45" t="n">
        <v>1</v>
      </c>
    </row>
    <row r="62" ht="15.75" customHeight="1">
      <c r="A62" t="inlineStr">
        <is>
          <t>Bought Stock</t>
        </is>
      </c>
      <c r="B62" s="50" t="n"/>
      <c r="D62" t="inlineStr">
        <is>
          <t>NVDL</t>
        </is>
      </c>
      <c r="E62" s="50" t="inlineStr">
        <is>
          <t>11/13/2024</t>
        </is>
      </c>
      <c r="F62" t="n">
        <v>100</v>
      </c>
      <c r="G62" s="20" t="n">
        <v>83.2</v>
      </c>
      <c r="M62" t="inlineStr">
        <is>
          <t>Called away 1 day early</t>
        </is>
      </c>
      <c r="N62" s="50" t="inlineStr">
        <is>
          <t>07/18/2025</t>
        </is>
      </c>
      <c r="O62" s="20" t="n">
        <v>65</v>
      </c>
      <c r="P62" s="20" t="n">
        <v>-1820</v>
      </c>
      <c r="Q62" s="45" t="n">
        <v>-0.22</v>
      </c>
    </row>
    <row r="63" ht="15.75" customHeight="1">
      <c r="A63" t="inlineStr">
        <is>
          <t>Sold Put</t>
        </is>
      </c>
      <c r="B63" s="50" t="inlineStr">
        <is>
          <t>04/17/2025</t>
        </is>
      </c>
      <c r="C63" s="20" t="n">
        <v>66</v>
      </c>
      <c r="D63" t="inlineStr">
        <is>
          <t>NVDL</t>
        </is>
      </c>
      <c r="E63" s="50" t="inlineStr">
        <is>
          <t>02/24/2025</t>
        </is>
      </c>
      <c r="F63" t="n">
        <v>-100</v>
      </c>
      <c r="G63" s="20" t="n">
        <v>14</v>
      </c>
      <c r="I63" t="inlineStr">
        <is>
          <t>Y</t>
        </is>
      </c>
      <c r="M63" t="inlineStr">
        <is>
          <t>Assigned 4/4/25</t>
        </is>
      </c>
      <c r="N63" s="50" t="inlineStr">
        <is>
          <t>07/18/2025</t>
        </is>
      </c>
      <c r="O63" s="20" t="n">
        <v>65</v>
      </c>
      <c r="P63" s="20">
        <f>(O63-(C63-G63))*ABS(F63)</f>
        <v/>
      </c>
      <c r="Q63" s="45">
        <f>ABS((C63-G62)/O63)</f>
        <v/>
      </c>
      <c r="R63" t="inlineStr">
        <is>
          <t>Kinda working NVDA on my own was advised by Bryan to sell at a loss of about $2500 a couple weeks ago.</t>
        </is>
      </c>
    </row>
    <row r="64" ht="15.75" customHeight="1">
      <c r="A64" t="inlineStr">
        <is>
          <t>Sold Put</t>
        </is>
      </c>
      <c r="B64" s="50" t="inlineStr">
        <is>
          <t>03/21/2025</t>
        </is>
      </c>
      <c r="C64" s="20" t="n">
        <v>66</v>
      </c>
      <c r="D64" t="inlineStr">
        <is>
          <t>NVDL</t>
        </is>
      </c>
      <c r="E64" s="50" t="inlineStr">
        <is>
          <t>01/27/2025</t>
        </is>
      </c>
      <c r="F64" t="n">
        <v>-100</v>
      </c>
      <c r="G64" s="20" t="n">
        <v>16.8</v>
      </c>
      <c r="I64" t="inlineStr">
        <is>
          <t>Y</t>
        </is>
      </c>
      <c r="M64" t="inlineStr">
        <is>
          <t>Assigned 3/19/25</t>
        </is>
      </c>
      <c r="N64" s="50" t="inlineStr">
        <is>
          <t>07/18/2025</t>
        </is>
      </c>
      <c r="O64" s="20" t="n">
        <v>65</v>
      </c>
      <c r="P64" s="20">
        <f>(O64-(C64-G64))*ABS(F64)</f>
        <v/>
      </c>
      <c r="Q64" s="45">
        <f>ABS((C64-G64)/O64)</f>
        <v/>
      </c>
      <c r="R64" t="inlineStr">
        <is>
          <t>Total profit on this nvda trade $1960 less exchange fees</t>
        </is>
      </c>
    </row>
    <row r="65" ht="15.75" customHeight="1">
      <c r="A65" t="inlineStr">
        <is>
          <t>Bought put</t>
        </is>
      </c>
      <c r="B65" s="50" t="inlineStr">
        <is>
          <t>07/25/2025</t>
        </is>
      </c>
      <c r="C65" s="20" t="n">
        <v>30</v>
      </c>
      <c r="D65" t="inlineStr">
        <is>
          <t>AU</t>
        </is>
      </c>
      <c r="E65" s="50" t="inlineStr">
        <is>
          <t>04/10/2025</t>
        </is>
      </c>
      <c r="F65" t="n">
        <v>100</v>
      </c>
      <c r="G65" s="20" t="n">
        <v>0.89</v>
      </c>
      <c r="M65" t="inlineStr">
        <is>
          <t>expired full loss</t>
        </is>
      </c>
      <c r="N65" s="50" t="inlineStr">
        <is>
          <t>07/18/2025</t>
        </is>
      </c>
      <c r="O65" s="20" t="n">
        <v>0</v>
      </c>
      <c r="P65" s="20" t="n">
        <v>-89</v>
      </c>
      <c r="Q65" s="45" t="n">
        <v>-1</v>
      </c>
      <c r="R65" t="inlineStr">
        <is>
          <t>Was supposed to make a spread by buying the 30 july and selling the 42 july but was off getting groceries so bought the put now hoping to sell the other part if it goes down</t>
        </is>
      </c>
    </row>
    <row r="66" ht="15.75" customHeight="1">
      <c r="A66" t="inlineStr">
        <is>
          <t>Sold Call</t>
        </is>
      </c>
      <c r="B66" s="50" t="inlineStr">
        <is>
          <t>07/18/2025</t>
        </is>
      </c>
      <c r="C66" s="20" t="n">
        <v>47</v>
      </c>
      <c r="D66" t="inlineStr">
        <is>
          <t>FBL</t>
        </is>
      </c>
      <c r="E66" s="50" t="inlineStr">
        <is>
          <t>06/30/2025</t>
        </is>
      </c>
      <c r="F66" t="n">
        <v>-200</v>
      </c>
      <c r="G66" s="20" t="n">
        <v>2</v>
      </c>
      <c r="M66" t="inlineStr">
        <is>
          <t>Expired full proffit</t>
        </is>
      </c>
      <c r="N66" s="50" t="inlineStr">
        <is>
          <t>07/18/2025</t>
        </is>
      </c>
      <c r="O66" s="20" t="n">
        <v>0</v>
      </c>
      <c r="P66" s="20" t="n">
        <v>400</v>
      </c>
      <c r="Q66" s="45" t="n">
        <v>1</v>
      </c>
    </row>
    <row r="67" ht="15.75" customHeight="1">
      <c r="A67" t="inlineStr">
        <is>
          <t>Bought Stock</t>
        </is>
      </c>
      <c r="B67" s="50" t="n"/>
      <c r="D67" t="inlineStr">
        <is>
          <t>HOOD</t>
        </is>
      </c>
      <c r="E67" s="50" t="inlineStr">
        <is>
          <t>06/20/2025</t>
        </is>
      </c>
      <c r="F67" s="66" t="n">
        <v>100</v>
      </c>
      <c r="G67" s="20" t="n">
        <v>76.5</v>
      </c>
      <c r="M67" t="inlineStr">
        <is>
          <t>Called away</t>
        </is>
      </c>
      <c r="N67" s="50" t="inlineStr">
        <is>
          <t>07/19/2025</t>
        </is>
      </c>
      <c r="O67" s="20" t="n">
        <v>85</v>
      </c>
      <c r="P67" s="20" t="n">
        <v>850</v>
      </c>
      <c r="Q67" s="45" t="n">
        <v>0.11</v>
      </c>
    </row>
    <row r="68" ht="15.75" customHeight="1">
      <c r="A68" t="inlineStr">
        <is>
          <t>Sold Call</t>
        </is>
      </c>
      <c r="B68" s="50" t="inlineStr">
        <is>
          <t>07/18/2025</t>
        </is>
      </c>
      <c r="C68" s="20" t="n">
        <v>85</v>
      </c>
      <c r="D68" t="inlineStr">
        <is>
          <t>HOOD</t>
        </is>
      </c>
      <c r="E68" s="50" t="inlineStr">
        <is>
          <t>06/20/2025</t>
        </is>
      </c>
      <c r="F68" s="66" t="n">
        <v>-100</v>
      </c>
      <c r="G68" s="20" t="n">
        <v>3.1</v>
      </c>
      <c r="M68" t="inlineStr">
        <is>
          <t>Expired and called away stock</t>
        </is>
      </c>
      <c r="N68" s="50" t="inlineStr">
        <is>
          <t>07/18/2025</t>
        </is>
      </c>
      <c r="O68" s="20" t="n">
        <v>0</v>
      </c>
      <c r="P68" s="20" t="n">
        <v>310</v>
      </c>
      <c r="Q68" s="45" t="n">
        <v>1</v>
      </c>
    </row>
    <row r="69" ht="15.75" customHeight="1">
      <c r="A69" t="inlineStr">
        <is>
          <t>Sold Put</t>
        </is>
      </c>
      <c r="B69" s="50" t="inlineStr">
        <is>
          <t>07/18/2025</t>
        </is>
      </c>
      <c r="C69" s="20" t="n">
        <v>52</v>
      </c>
      <c r="D69" t="inlineStr">
        <is>
          <t>SMCI</t>
        </is>
      </c>
      <c r="E69" s="50" t="inlineStr">
        <is>
          <t>06/25/2025</t>
        </is>
      </c>
      <c r="F69" s="66" t="n">
        <v>-200</v>
      </c>
      <c r="G69" s="20" t="n">
        <v>7.7</v>
      </c>
      <c r="N69" s="50" t="inlineStr">
        <is>
          <t>07/09/2025</t>
        </is>
      </c>
      <c r="O69" s="20" t="n">
        <v>3.5</v>
      </c>
      <c r="P69" s="20" t="n">
        <v>840</v>
      </c>
      <c r="Q69" s="45" t="n">
        <v>0.55</v>
      </c>
    </row>
    <row r="70" ht="15.75" customHeight="1">
      <c r="A70" s="42" t="inlineStr">
        <is>
          <t>=== OPEN TRADES START ===</t>
        </is>
      </c>
      <c r="B70" s="82" t="n"/>
      <c r="C70" s="43" t="n"/>
      <c r="D70" s="42" t="n"/>
      <c r="E70" s="67" t="n"/>
      <c r="F70" s="68" t="n"/>
      <c r="G70" s="43" t="n"/>
      <c r="H70" s="43" t="n"/>
      <c r="I70" s="44" t="n"/>
      <c r="J70" s="43" t="n"/>
      <c r="K70" s="43" t="n"/>
      <c r="L70" s="43" t="n"/>
      <c r="M70" s="42" t="n"/>
      <c r="N70" s="42" t="n"/>
      <c r="O70" s="43" t="n"/>
      <c r="P70" s="43" t="n"/>
      <c r="Q70" s="62" t="n"/>
      <c r="R70" s="41" t="n"/>
    </row>
    <row r="71" ht="15.75" customHeight="1">
      <c r="A71" t="inlineStr">
        <is>
          <t>Bought Stock</t>
        </is>
      </c>
      <c r="B71" s="50" t="inlineStr"/>
      <c r="C71" s="20" t="inlineStr"/>
      <c r="D71" t="inlineStr">
        <is>
          <t>AMZU</t>
        </is>
      </c>
      <c r="E71" s="50" t="inlineStr">
        <is>
          <t>01/16/2025</t>
        </is>
      </c>
      <c r="F71" s="66" t="n">
        <v>100</v>
      </c>
      <c r="G71" s="20" t="n">
        <v>42.45</v>
      </c>
      <c r="H71" s="20" t="n">
        <v>4245</v>
      </c>
      <c r="I71" t="inlineStr"/>
      <c r="J71" s="20" t="inlineStr"/>
      <c r="K71" t="inlineStr"/>
      <c r="L71" t="inlineStr"/>
      <c r="M71" t="inlineStr"/>
      <c r="N71" t="inlineStr"/>
      <c r="O71" t="inlineStr"/>
      <c r="P71" t="inlineStr"/>
      <c r="Q71" t="inlineStr"/>
      <c r="R71" t="inlineStr"/>
      <c r="S71" s="20" t="n">
        <v>40.45</v>
      </c>
      <c r="T71" s="20" t="n">
        <v>-200</v>
      </c>
      <c r="U71" t="inlineStr"/>
      <c r="V71" t="inlineStr"/>
      <c r="W71" t="inlineStr"/>
      <c r="X71" t="inlineStr"/>
    </row>
    <row r="72" ht="15.75" customHeight="1">
      <c r="A72" t="inlineStr">
        <is>
          <t>Sold Put</t>
        </is>
      </c>
      <c r="B72" s="50" t="inlineStr">
        <is>
          <t>03/21/2025</t>
        </is>
      </c>
      <c r="C72" s="20" t="n">
        <v>40</v>
      </c>
      <c r="D72" t="inlineStr">
        <is>
          <t>AMZU</t>
        </is>
      </c>
      <c r="E72" s="50" t="inlineStr">
        <is>
          <t>02/12/2025</t>
        </is>
      </c>
      <c r="F72" s="66" t="n">
        <v>-100</v>
      </c>
      <c r="G72" s="20" t="n">
        <v>9.699999999999999</v>
      </c>
      <c r="H72" s="20" t="n">
        <v>3030</v>
      </c>
      <c r="I72" t="inlineStr">
        <is>
          <t>y</t>
        </is>
      </c>
      <c r="J72" t="inlineStr"/>
      <c r="K72" t="inlineStr"/>
      <c r="L72" t="inlineStr"/>
      <c r="M72" t="inlineStr">
        <is>
          <t>assigned 3/8/25</t>
        </is>
      </c>
      <c r="N72" t="inlineStr"/>
      <c r="O72" t="inlineStr"/>
      <c r="P72" t="inlineStr"/>
      <c r="Q72" t="inlineStr"/>
      <c r="R72" t="inlineStr"/>
      <c r="S72" s="20" t="n">
        <v>40.45</v>
      </c>
      <c r="T72" s="20" t="n">
        <v>1015</v>
      </c>
      <c r="U72" t="inlineStr"/>
      <c r="V72" t="inlineStr"/>
      <c r="W72" t="inlineStr"/>
      <c r="X72" t="inlineStr"/>
    </row>
    <row r="73" ht="17.25" customHeight="1">
      <c r="A73" t="inlineStr">
        <is>
          <t>Bought put</t>
        </is>
      </c>
      <c r="B73" s="50" t="inlineStr">
        <is>
          <t>08/15/2025</t>
        </is>
      </c>
      <c r="C73" s="20" t="n">
        <v>45</v>
      </c>
      <c r="D73" t="inlineStr">
        <is>
          <t>DOCS</t>
        </is>
      </c>
      <c r="E73" s="50" t="inlineStr">
        <is>
          <t>04/16/2025</t>
        </is>
      </c>
      <c r="F73" s="66" t="n">
        <v>100</v>
      </c>
      <c r="G73" s="20" t="n">
        <v>5.45</v>
      </c>
      <c r="H73" s="20" t="inlineStr"/>
      <c r="I73" t="inlineStr"/>
      <c r="J73" t="inlineStr"/>
      <c r="K73" s="20" t="n">
        <v>-545</v>
      </c>
      <c r="L73" t="inlineStr"/>
      <c r="M73" t="inlineStr"/>
      <c r="N73" t="inlineStr"/>
      <c r="O73" t="inlineStr"/>
      <c r="P73" t="inlineStr"/>
      <c r="Q73" t="inlineStr"/>
      <c r="R73" t="inlineStr"/>
      <c r="S73" s="20" t="n">
        <v>0.55</v>
      </c>
      <c r="T73" s="20" t="n">
        <v>-490</v>
      </c>
      <c r="U73" t="inlineStr"/>
      <c r="V73" t="inlineStr"/>
      <c r="W73" t="inlineStr"/>
      <c r="X73" t="inlineStr"/>
    </row>
    <row r="74" ht="15.75" customHeight="1">
      <c r="A74" t="inlineStr">
        <is>
          <t>Sold put</t>
        </is>
      </c>
      <c r="B74" s="50" t="inlineStr">
        <is>
          <t>07/18/2025</t>
        </is>
      </c>
      <c r="C74" s="20" t="n">
        <v>65</v>
      </c>
      <c r="D74" t="inlineStr">
        <is>
          <t>EQT</t>
        </is>
      </c>
      <c r="E74" s="50" t="inlineStr">
        <is>
          <t>05/07/2025</t>
        </is>
      </c>
      <c r="F74" s="66" t="n">
        <v>-100</v>
      </c>
      <c r="G74" s="20" t="n">
        <v>9.6</v>
      </c>
      <c r="H74" s="20" t="n">
        <v>5540</v>
      </c>
      <c r="I74" t="inlineStr">
        <is>
          <t>Y</t>
        </is>
      </c>
      <c r="J74" t="inlineStr"/>
      <c r="K74" s="20" t="inlineStr"/>
      <c r="L74" t="inlineStr"/>
      <c r="M74" t="inlineStr">
        <is>
          <t>Assigned 6/11/2025</t>
        </is>
      </c>
      <c r="N74" t="inlineStr"/>
      <c r="O74" t="inlineStr"/>
      <c r="P74" t="inlineStr"/>
      <c r="Q74" t="inlineStr"/>
      <c r="R74" t="inlineStr"/>
      <c r="S74" s="20" t="n">
        <v>51.89</v>
      </c>
      <c r="T74" s="20" t="n">
        <v>-351</v>
      </c>
      <c r="U74" t="inlineStr"/>
      <c r="V74" t="inlineStr"/>
      <c r="W74" t="inlineStr"/>
      <c r="X74" t="inlineStr"/>
    </row>
    <row r="75" ht="18.75" customHeight="1">
      <c r="A75" t="inlineStr">
        <is>
          <t>Bought Stock</t>
        </is>
      </c>
      <c r="B75" s="50" t="inlineStr"/>
      <c r="C75" s="20" t="inlineStr"/>
      <c r="D75" t="inlineStr">
        <is>
          <t>EQT</t>
        </is>
      </c>
      <c r="E75" s="50" t="inlineStr">
        <is>
          <t>06/11/2025</t>
        </is>
      </c>
      <c r="F75" s="66" t="n">
        <v>100</v>
      </c>
      <c r="G75" s="20" t="n">
        <v>65</v>
      </c>
      <c r="H75" s="20" t="n">
        <v>6500</v>
      </c>
      <c r="I75" t="inlineStr"/>
      <c r="J75" t="inlineStr"/>
      <c r="K75" t="inlineStr"/>
      <c r="L75" t="inlineStr"/>
      <c r="M75" t="inlineStr"/>
      <c r="N75" t="inlineStr"/>
      <c r="O75" t="inlineStr"/>
      <c r="P75" t="inlineStr"/>
      <c r="Q75" t="inlineStr"/>
      <c r="R75" t="inlineStr"/>
      <c r="S75" s="20" t="n">
        <v>51.89</v>
      </c>
      <c r="T75" s="20" t="n">
        <v>-1311</v>
      </c>
      <c r="U75" t="inlineStr"/>
      <c r="V75" t="inlineStr"/>
      <c r="W75" t="inlineStr"/>
      <c r="X75" t="inlineStr"/>
    </row>
    <row r="76" ht="18.75" customHeight="1">
      <c r="A76" t="inlineStr">
        <is>
          <t>Sold Put</t>
        </is>
      </c>
      <c r="B76" s="50" t="inlineStr">
        <is>
          <t>09/19/2025</t>
        </is>
      </c>
      <c r="C76" s="20" t="n">
        <v>60</v>
      </c>
      <c r="D76" t="inlineStr">
        <is>
          <t>EQT</t>
        </is>
      </c>
      <c r="E76" s="50" t="inlineStr">
        <is>
          <t>07/23/2025</t>
        </is>
      </c>
      <c r="F76" s="66" t="n">
        <v>-100</v>
      </c>
      <c r="G76" s="20" t="n">
        <v>8.699999999999999</v>
      </c>
      <c r="H76" s="20" t="inlineStr"/>
      <c r="I76" t="inlineStr"/>
      <c r="J76" t="inlineStr"/>
      <c r="K76" s="20" t="n">
        <v>870</v>
      </c>
      <c r="L76" s="20" t="n">
        <v>6000</v>
      </c>
      <c r="M76" t="inlineStr"/>
      <c r="N76" t="inlineStr"/>
      <c r="O76" t="inlineStr"/>
      <c r="P76" t="inlineStr"/>
      <c r="Q76" t="inlineStr"/>
      <c r="R76" t="inlineStr"/>
      <c r="S76" s="20" t="n">
        <v>8.5</v>
      </c>
      <c r="T76" s="20" t="n">
        <v>20</v>
      </c>
      <c r="U76" t="inlineStr"/>
      <c r="V76" t="inlineStr"/>
      <c r="W76" t="inlineStr"/>
      <c r="X76" t="inlineStr"/>
    </row>
    <row r="77" ht="15.75" customHeight="1">
      <c r="A77" t="inlineStr">
        <is>
          <t>Bought Stock</t>
        </is>
      </c>
      <c r="B77" s="50" t="inlineStr"/>
      <c r="C77" s="20" t="inlineStr"/>
      <c r="D77" t="inlineStr">
        <is>
          <t>FBL</t>
        </is>
      </c>
      <c r="E77" s="50" t="inlineStr">
        <is>
          <t>02/26/2025</t>
        </is>
      </c>
      <c r="F77" s="66" t="n">
        <v>100</v>
      </c>
      <c r="G77" s="20" t="n">
        <v>43.4</v>
      </c>
      <c r="H77" s="20" t="n">
        <v>4340</v>
      </c>
      <c r="I77" t="inlineStr"/>
      <c r="J77" t="inlineStr"/>
      <c r="K77" s="20" t="inlineStr"/>
      <c r="L77" s="20" t="inlineStr"/>
      <c r="M77" t="inlineStr"/>
      <c r="N77" t="inlineStr"/>
      <c r="O77" t="inlineStr"/>
      <c r="P77" t="inlineStr"/>
      <c r="Q77" t="inlineStr"/>
      <c r="R77" t="inlineStr"/>
      <c r="S77" s="20" t="n">
        <v>42.88</v>
      </c>
      <c r="T77" s="20" t="n">
        <v>-52</v>
      </c>
      <c r="U77" t="inlineStr"/>
      <c r="V77" t="inlineStr"/>
      <c r="W77" t="inlineStr"/>
      <c r="X77" t="inlineStr"/>
    </row>
    <row r="78" ht="18.75" customHeight="1">
      <c r="A78" t="inlineStr">
        <is>
          <t>Sold Put</t>
        </is>
      </c>
      <c r="B78" s="50" t="inlineStr">
        <is>
          <t>04/17/2025</t>
        </is>
      </c>
      <c r="C78" s="20" t="n">
        <v>40</v>
      </c>
      <c r="D78" t="inlineStr">
        <is>
          <t>FBL</t>
        </is>
      </c>
      <c r="E78" s="50" t="inlineStr">
        <is>
          <t>02/26/2025</t>
        </is>
      </c>
      <c r="F78" s="66" t="n">
        <v>-100</v>
      </c>
      <c r="G78" s="20" t="n">
        <v>9.300000000000001</v>
      </c>
      <c r="H78" s="20" t="n">
        <v>3070</v>
      </c>
      <c r="I78" t="inlineStr">
        <is>
          <t>y</t>
        </is>
      </c>
      <c r="J78" t="inlineStr"/>
      <c r="K78" t="inlineStr"/>
      <c r="L78" t="inlineStr"/>
      <c r="M78" t="inlineStr">
        <is>
          <t>assigned 3/27/25</t>
        </is>
      </c>
      <c r="N78" t="inlineStr"/>
      <c r="O78" t="inlineStr"/>
      <c r="P78" t="inlineStr"/>
      <c r="Q78" t="inlineStr"/>
      <c r="R78" t="inlineStr"/>
      <c r="S78" s="20" t="n">
        <v>42.88</v>
      </c>
      <c r="T78" s="20" t="n">
        <v>1218</v>
      </c>
      <c r="U78" t="inlineStr"/>
      <c r="V78" t="inlineStr"/>
      <c r="W78" t="inlineStr"/>
      <c r="X78" t="inlineStr"/>
    </row>
    <row r="79" ht="18.75" customHeight="1">
      <c r="A79" t="inlineStr">
        <is>
          <t xml:space="preserve">Sold Put </t>
        </is>
      </c>
      <c r="B79" s="50" t="inlineStr">
        <is>
          <t>03/21/2025</t>
        </is>
      </c>
      <c r="C79" s="20" t="n">
        <v>29</v>
      </c>
      <c r="D79" t="inlineStr">
        <is>
          <t>MARA</t>
        </is>
      </c>
      <c r="E79" s="50" t="inlineStr">
        <is>
          <t>01/27/2025</t>
        </is>
      </c>
      <c r="F79" s="66" t="n">
        <v>-100</v>
      </c>
      <c r="G79" s="20" t="n">
        <v>11</v>
      </c>
      <c r="H79" s="20" t="n">
        <v>1800</v>
      </c>
      <c r="I79" t="inlineStr">
        <is>
          <t>y</t>
        </is>
      </c>
      <c r="J79" t="inlineStr"/>
      <c r="K79" t="inlineStr"/>
      <c r="L79" t="inlineStr"/>
      <c r="M79" t="inlineStr">
        <is>
          <t>assigned 3/12</t>
        </is>
      </c>
      <c r="N79" t="inlineStr"/>
      <c r="O79" t="inlineStr"/>
      <c r="P79" t="inlineStr"/>
      <c r="Q79" t="inlineStr"/>
      <c r="R79" t="inlineStr"/>
      <c r="S79" s="20" t="n">
        <v>17.2</v>
      </c>
      <c r="T79" s="20" t="n">
        <v>-80</v>
      </c>
      <c r="U79" t="inlineStr"/>
      <c r="V79" t="inlineStr"/>
      <c r="W79" t="inlineStr"/>
      <c r="X79" t="inlineStr"/>
    </row>
    <row r="80" ht="18.75" customHeight="1">
      <c r="A80" t="inlineStr">
        <is>
          <t xml:space="preserve">Sold Put </t>
        </is>
      </c>
      <c r="B80" s="50" t="inlineStr">
        <is>
          <t>01/17/2025</t>
        </is>
      </c>
      <c r="C80" s="20" t="n">
        <v>32</v>
      </c>
      <c r="D80" t="inlineStr">
        <is>
          <t>MARA</t>
        </is>
      </c>
      <c r="E80" s="50" t="inlineStr">
        <is>
          <t>11/27/2024</t>
        </is>
      </c>
      <c r="F80" s="66" t="n">
        <v>-100</v>
      </c>
      <c r="G80" s="20" t="n">
        <v>9.5</v>
      </c>
      <c r="H80" s="20" t="n">
        <v>2250</v>
      </c>
      <c r="I80" t="inlineStr">
        <is>
          <t>y</t>
        </is>
      </c>
      <c r="J80" t="inlineStr"/>
      <c r="K80" t="inlineStr"/>
      <c r="L80" t="inlineStr"/>
      <c r="M80" t="inlineStr">
        <is>
          <t>assigned 1/17</t>
        </is>
      </c>
      <c r="N80" t="inlineStr"/>
      <c r="O80" t="inlineStr"/>
      <c r="P80" t="inlineStr"/>
      <c r="Q80" t="inlineStr"/>
      <c r="R80" t="inlineStr">
        <is>
          <t>assigned for $32-$9.50 value of put actual cost 22.50</t>
        </is>
      </c>
      <c r="S80" s="20" t="n">
        <v>17.2</v>
      </c>
      <c r="T80" s="20" t="n">
        <v>-530</v>
      </c>
      <c r="U80" t="inlineStr"/>
      <c r="V80" t="inlineStr"/>
      <c r="W80" t="inlineStr"/>
      <c r="X80" t="inlineStr"/>
    </row>
    <row r="81" ht="18.75" customHeight="1">
      <c r="A81" t="inlineStr">
        <is>
          <t>Bought Stock</t>
        </is>
      </c>
      <c r="B81" s="50" t="inlineStr"/>
      <c r="C81" s="20" t="inlineStr"/>
      <c r="D81" t="inlineStr">
        <is>
          <t>MARA</t>
        </is>
      </c>
      <c r="E81" s="50" t="inlineStr">
        <is>
          <t>12/02/2024</t>
        </is>
      </c>
      <c r="F81" s="66" t="n">
        <v>200</v>
      </c>
      <c r="G81" s="20" t="n">
        <v>25.35</v>
      </c>
      <c r="H81" s="20" t="n">
        <v>5070</v>
      </c>
      <c r="I81" t="inlineStr"/>
      <c r="J81" t="inlineStr"/>
      <c r="K81" t="inlineStr"/>
      <c r="L81" t="inlineStr"/>
      <c r="M81" t="inlineStr"/>
      <c r="N81" t="inlineStr"/>
      <c r="O81" t="inlineStr"/>
      <c r="P81" t="inlineStr"/>
      <c r="Q81" t="inlineStr"/>
      <c r="R81" t="inlineStr"/>
      <c r="S81" s="20" t="n">
        <v>17.2</v>
      </c>
      <c r="T81" s="20" t="n">
        <v>-1630</v>
      </c>
      <c r="U81" t="inlineStr"/>
      <c r="V81" t="inlineStr"/>
      <c r="W81" t="inlineStr"/>
      <c r="X81" t="inlineStr"/>
    </row>
    <row r="82" ht="18.75" customHeight="1">
      <c r="A82" t="inlineStr">
        <is>
          <t>Bought Stock</t>
        </is>
      </c>
      <c r="B82" s="50" t="inlineStr"/>
      <c r="C82" t="inlineStr"/>
      <c r="D82" t="inlineStr">
        <is>
          <t>MRX</t>
        </is>
      </c>
      <c r="E82" s="50" t="inlineStr">
        <is>
          <t>06/04/2025</t>
        </is>
      </c>
      <c r="F82" s="66" t="n">
        <v>100</v>
      </c>
      <c r="G82" s="20" t="n">
        <v>41.85</v>
      </c>
      <c r="H82" s="20" t="n">
        <v>4185</v>
      </c>
      <c r="I82" t="inlineStr"/>
      <c r="J82" t="inlineStr"/>
      <c r="K82" t="inlineStr"/>
      <c r="L82" t="inlineStr"/>
      <c r="M82" t="inlineStr"/>
      <c r="N82" t="inlineStr"/>
      <c r="O82" t="inlineStr"/>
      <c r="P82" t="inlineStr"/>
      <c r="Q82" t="inlineStr"/>
      <c r="R82" t="inlineStr"/>
      <c r="S82" s="20" t="n">
        <v>37.84</v>
      </c>
      <c r="T82" s="20" t="n">
        <v>-401</v>
      </c>
      <c r="U82" t="inlineStr"/>
      <c r="V82" t="inlineStr"/>
      <c r="W82" t="inlineStr"/>
      <c r="X82" t="inlineStr"/>
    </row>
    <row r="83" ht="18.75" customHeight="1">
      <c r="A83" t="inlineStr">
        <is>
          <t>Sold Put</t>
        </is>
      </c>
      <c r="B83" s="50" t="inlineStr">
        <is>
          <t>07/18/2025</t>
        </is>
      </c>
      <c r="C83" s="20" t="n">
        <v>50</v>
      </c>
      <c r="D83" t="inlineStr">
        <is>
          <t>MRX</t>
        </is>
      </c>
      <c r="E83" s="50" t="inlineStr">
        <is>
          <t>06/09/2025</t>
        </is>
      </c>
      <c r="F83" s="66" t="n">
        <v>-100</v>
      </c>
      <c r="G83" s="20" t="n">
        <v>8.800000000000001</v>
      </c>
      <c r="H83" s="20" t="n">
        <v>4120</v>
      </c>
      <c r="I83" t="inlineStr">
        <is>
          <t>Y</t>
        </is>
      </c>
      <c r="J83" t="inlineStr"/>
      <c r="K83" t="inlineStr"/>
      <c r="L83" t="inlineStr"/>
      <c r="M83" t="inlineStr">
        <is>
          <t>Assigned 06/09/2025</t>
        </is>
      </c>
      <c r="N83" t="inlineStr"/>
      <c r="O83" t="inlineStr"/>
      <c r="P83" t="inlineStr"/>
      <c r="Q83" t="inlineStr"/>
      <c r="R83" t="inlineStr"/>
      <c r="S83" s="20" t="n">
        <v>37.84</v>
      </c>
      <c r="T83" s="20" t="n">
        <v>-336</v>
      </c>
      <c r="U83" t="inlineStr"/>
      <c r="V83" t="inlineStr"/>
      <c r="W83" t="inlineStr"/>
      <c r="X83" t="inlineStr"/>
    </row>
    <row r="84" ht="18.75" customHeight="1">
      <c r="A84" t="inlineStr">
        <is>
          <t>Sold Put</t>
        </is>
      </c>
      <c r="B84" s="50" t="inlineStr">
        <is>
          <t>08/15/2025</t>
        </is>
      </c>
      <c r="C84" s="20" t="n">
        <v>50</v>
      </c>
      <c r="D84" t="inlineStr">
        <is>
          <t>MRX</t>
        </is>
      </c>
      <c r="E84" s="50" t="inlineStr">
        <is>
          <t>07/17/2025</t>
        </is>
      </c>
      <c r="F84" s="66" t="n">
        <v>-100</v>
      </c>
      <c r="G84" s="20" t="n">
        <v>11.1</v>
      </c>
      <c r="H84" s="20" t="n">
        <v>3890</v>
      </c>
      <c r="I84" t="inlineStr">
        <is>
          <t>Y</t>
        </is>
      </c>
      <c r="J84" t="inlineStr"/>
      <c r="K84" t="inlineStr"/>
      <c r="L84" t="inlineStr"/>
      <c r="M84" t="inlineStr">
        <is>
          <t>Assigned after only a couple days as a sold put</t>
        </is>
      </c>
      <c r="N84" t="inlineStr"/>
      <c r="O84" s="20" t="inlineStr"/>
      <c r="P84" t="inlineStr"/>
      <c r="Q84" t="inlineStr"/>
      <c r="R84" t="inlineStr"/>
      <c r="S84" s="20" t="n">
        <v>37.84</v>
      </c>
      <c r="T84" s="20" t="n">
        <v>-106</v>
      </c>
      <c r="U84" t="inlineStr"/>
      <c r="V84" t="inlineStr"/>
      <c r="W84" t="inlineStr"/>
      <c r="X84" t="inlineStr"/>
    </row>
    <row r="85" ht="18.75" customHeight="1">
      <c r="A85" t="inlineStr">
        <is>
          <t>Bought Stock</t>
        </is>
      </c>
      <c r="B85" s="50" t="inlineStr"/>
      <c r="C85" s="20" t="inlineStr"/>
      <c r="D85" t="inlineStr">
        <is>
          <t>NCLH</t>
        </is>
      </c>
      <c r="E85" s="50" t="inlineStr">
        <is>
          <t>12/18/2024</t>
        </is>
      </c>
      <c r="F85" s="66" t="n">
        <v>100</v>
      </c>
      <c r="G85" s="20" t="n">
        <v>26.2</v>
      </c>
      <c r="H85" s="20" t="n">
        <v>2620</v>
      </c>
      <c r="I85" t="inlineStr"/>
      <c r="J85" t="inlineStr"/>
      <c r="K85" t="inlineStr"/>
      <c r="L85" t="inlineStr"/>
      <c r="M85" t="inlineStr"/>
      <c r="N85" t="inlineStr"/>
      <c r="O85" s="20" t="inlineStr"/>
      <c r="P85" t="inlineStr"/>
      <c r="Q85" t="inlineStr"/>
      <c r="R85" t="inlineStr"/>
      <c r="S85" s="20" t="n">
        <v>23.66</v>
      </c>
      <c r="T85" s="20" t="n">
        <v>-254</v>
      </c>
      <c r="U85" t="inlineStr"/>
      <c r="V85" t="inlineStr"/>
      <c r="W85" t="inlineStr"/>
      <c r="X85" t="inlineStr"/>
    </row>
    <row r="86" ht="18.75" customHeight="1">
      <c r="A86" t="inlineStr">
        <is>
          <t>Bought Stock</t>
        </is>
      </c>
      <c r="B86" s="50" t="inlineStr"/>
      <c r="C86" t="inlineStr"/>
      <c r="D86" t="inlineStr">
        <is>
          <t>PINS</t>
        </is>
      </c>
      <c r="E86" s="50" t="inlineStr">
        <is>
          <t>06/12/2024</t>
        </is>
      </c>
      <c r="F86" s="66" t="n">
        <v>100</v>
      </c>
      <c r="G86" s="20" t="n">
        <v>44.22</v>
      </c>
      <c r="H86" s="20" t="n">
        <v>4422</v>
      </c>
      <c r="I86" t="inlineStr"/>
      <c r="J86" t="inlineStr"/>
      <c r="K86" t="inlineStr"/>
      <c r="L86" t="inlineStr"/>
      <c r="M86" t="inlineStr"/>
      <c r="N86" t="inlineStr"/>
      <c r="O86" s="20" t="inlineStr"/>
      <c r="P86" t="inlineStr"/>
      <c r="Q86" t="inlineStr"/>
      <c r="R86" t="inlineStr">
        <is>
          <t>Bryan sent a sell order on 11/8/24 at 3:52 stock price is 2983. going to hold a bit longer see if I can regain a little,</t>
        </is>
      </c>
      <c r="S86" s="20" t="n">
        <v>37.82</v>
      </c>
      <c r="T86" s="20" t="n">
        <v>-640</v>
      </c>
      <c r="U86" t="inlineStr"/>
      <c r="V86" t="inlineStr"/>
      <c r="W86" t="inlineStr"/>
      <c r="X86" t="inlineStr"/>
    </row>
    <row r="87" ht="18.75" customHeight="1">
      <c r="A87" t="inlineStr">
        <is>
          <t xml:space="preserve">Sold Put </t>
        </is>
      </c>
      <c r="B87" s="50" t="inlineStr">
        <is>
          <t>08/16/2025</t>
        </is>
      </c>
      <c r="C87" s="20" t="n">
        <v>50</v>
      </c>
      <c r="D87" t="inlineStr">
        <is>
          <t>PINS</t>
        </is>
      </c>
      <c r="E87" s="50" t="inlineStr">
        <is>
          <t>06/20/2024</t>
        </is>
      </c>
      <c r="F87" s="66" t="n">
        <v>100</v>
      </c>
      <c r="G87" s="20" t="n">
        <v>6.65</v>
      </c>
      <c r="H87" s="20" t="n">
        <v>4335</v>
      </c>
      <c r="I87" t="inlineStr">
        <is>
          <t>y</t>
        </is>
      </c>
      <c r="J87" t="inlineStr"/>
      <c r="K87" t="inlineStr"/>
      <c r="L87" t="inlineStr"/>
      <c r="M87" t="inlineStr"/>
      <c r="N87" t="inlineStr"/>
      <c r="O87" s="20" t="inlineStr"/>
      <c r="P87" t="inlineStr"/>
      <c r="Q87" t="inlineStr"/>
      <c r="R87" t="inlineStr">
        <is>
          <t>Assigned 7/31/24 for $50 minus the put price of 6.65</t>
        </is>
      </c>
      <c r="S87" s="20" t="n">
        <v>37.82</v>
      </c>
      <c r="T87" s="20" t="n">
        <v>-553</v>
      </c>
      <c r="U87" t="inlineStr"/>
      <c r="V87" t="inlineStr"/>
      <c r="W87" t="inlineStr"/>
      <c r="X87" t="inlineStr"/>
    </row>
    <row r="88" ht="18.75" customHeight="1">
      <c r="A88" t="inlineStr">
        <is>
          <t>Bought Stock</t>
        </is>
      </c>
      <c r="B88" s="50" t="inlineStr"/>
      <c r="C88" s="20" t="inlineStr"/>
      <c r="D88" t="inlineStr">
        <is>
          <t>PSTG</t>
        </is>
      </c>
      <c r="E88" s="50" t="inlineStr">
        <is>
          <t>02/05/2025</t>
        </is>
      </c>
      <c r="F88" s="66" t="n">
        <v>100</v>
      </c>
      <c r="G88" s="20" t="n">
        <v>70</v>
      </c>
      <c r="H88" s="20" t="n">
        <v>7000</v>
      </c>
      <c r="I88" t="inlineStr"/>
      <c r="J88" t="inlineStr"/>
      <c r="K88" t="inlineStr"/>
      <c r="L88" t="inlineStr"/>
      <c r="M88" t="inlineStr"/>
      <c r="N88" t="inlineStr"/>
      <c r="O88" s="20" t="inlineStr"/>
      <c r="P88" t="inlineStr"/>
      <c r="Q88" t="inlineStr"/>
      <c r="R88" t="inlineStr"/>
      <c r="S88" s="20" t="n">
        <v>57.59</v>
      </c>
      <c r="T88" s="20" t="n">
        <v>-1241</v>
      </c>
      <c r="U88" t="inlineStr"/>
      <c r="V88" t="inlineStr"/>
      <c r="W88" t="inlineStr"/>
      <c r="X88" t="inlineStr"/>
    </row>
    <row r="89" ht="18.75" customHeight="1">
      <c r="A89" t="inlineStr">
        <is>
          <t xml:space="preserve">Sold Put </t>
        </is>
      </c>
      <c r="B89" s="50" t="inlineStr">
        <is>
          <t>03/21/2025</t>
        </is>
      </c>
      <c r="C89" s="20" t="n">
        <v>80</v>
      </c>
      <c r="D89" t="inlineStr">
        <is>
          <t>PSTG</t>
        </is>
      </c>
      <c r="E89" s="50" t="inlineStr">
        <is>
          <t>02/05/2025</t>
        </is>
      </c>
      <c r="F89" s="66" t="n">
        <v>-100</v>
      </c>
      <c r="G89" s="20" t="n">
        <v>11.7</v>
      </c>
      <c r="H89" s="20" t="n">
        <v>6830</v>
      </c>
      <c r="I89" t="inlineStr">
        <is>
          <t>y</t>
        </is>
      </c>
      <c r="J89" t="inlineStr"/>
      <c r="K89" t="inlineStr"/>
      <c r="L89" t="inlineStr"/>
      <c r="M89" t="inlineStr">
        <is>
          <t>Assigned 3/21/2025</t>
        </is>
      </c>
      <c r="N89" t="inlineStr"/>
      <c r="O89" s="20" t="inlineStr"/>
      <c r="P89" t="inlineStr"/>
      <c r="Q89" t="inlineStr"/>
      <c r="R89" t="inlineStr"/>
      <c r="S89" s="20" t="n">
        <v>57.59</v>
      </c>
      <c r="T89" s="20" t="n">
        <v>-1071</v>
      </c>
      <c r="U89" t="inlineStr"/>
      <c r="V89" t="inlineStr"/>
      <c r="W89" t="inlineStr"/>
      <c r="X89" t="inlineStr"/>
    </row>
    <row r="90" ht="18.75" customHeight="1">
      <c r="A90" t="inlineStr">
        <is>
          <t>Bought Stock</t>
        </is>
      </c>
      <c r="B90" s="50" t="inlineStr"/>
      <c r="C90" s="20" t="inlineStr"/>
      <c r="D90" t="inlineStr">
        <is>
          <t>SMCI</t>
        </is>
      </c>
      <c r="E90" s="50" t="inlineStr">
        <is>
          <t>07/23/2025</t>
        </is>
      </c>
      <c r="F90" s="66" t="n">
        <v>100</v>
      </c>
      <c r="G90" s="20" t="n">
        <v>51.6</v>
      </c>
      <c r="H90" s="20" t="n">
        <v>5160</v>
      </c>
      <c r="I90" t="inlineStr"/>
      <c r="J90" t="inlineStr"/>
      <c r="K90" t="inlineStr"/>
      <c r="L90" t="inlineStr"/>
      <c r="M90" t="inlineStr"/>
      <c r="N90" t="inlineStr"/>
      <c r="O90" s="20" t="inlineStr"/>
      <c r="P90" t="inlineStr"/>
      <c r="Q90" t="inlineStr"/>
      <c r="R90" t="inlineStr"/>
      <c r="S90" s="20" t="n">
        <v>53.03</v>
      </c>
      <c r="T90" s="20" t="n">
        <v>143</v>
      </c>
      <c r="U90" t="inlineStr"/>
      <c r="V90" t="inlineStr"/>
      <c r="W90" t="inlineStr"/>
      <c r="X90" t="inlineStr"/>
    </row>
    <row r="91" ht="18.75" customHeight="1">
      <c r="A91" s="7" t="inlineStr">
        <is>
          <t>Sold Put</t>
        </is>
      </c>
      <c r="B91" s="65" t="inlineStr">
        <is>
          <t>09/19/2025</t>
        </is>
      </c>
      <c r="C91" s="7" t="n">
        <v>60</v>
      </c>
      <c r="D91" s="7" t="inlineStr">
        <is>
          <t>SMCI</t>
        </is>
      </c>
      <c r="E91" s="65" t="inlineStr">
        <is>
          <t>07/23/2025</t>
        </is>
      </c>
      <c r="F91" s="69" t="n">
        <v>-100</v>
      </c>
      <c r="G91" s="7" t="n">
        <v>11</v>
      </c>
      <c r="H91" s="7" t="inlineStr"/>
      <c r="I91" s="34" t="inlineStr"/>
      <c r="J91" s="7" t="inlineStr"/>
      <c r="K91" s="7" t="n">
        <v>1100</v>
      </c>
      <c r="L91" s="7" t="n">
        <v>6000</v>
      </c>
      <c r="M91" s="7" t="inlineStr"/>
      <c r="N91" s="7" t="inlineStr"/>
      <c r="O91" s="7" t="inlineStr"/>
      <c r="P91" s="7" t="inlineStr"/>
      <c r="Q91" t="inlineStr"/>
      <c r="R91" s="20" t="inlineStr"/>
      <c r="S91" s="20" t="n">
        <v>9.93</v>
      </c>
      <c r="T91" s="20" t="n">
        <v>107</v>
      </c>
      <c r="U91" t="inlineStr"/>
      <c r="V91" t="inlineStr"/>
      <c r="W91" t="inlineStr"/>
      <c r="X91" t="inlineStr"/>
    </row>
    <row r="92" ht="18.75" customHeight="1">
      <c r="A92" s="7" t="inlineStr">
        <is>
          <t>Sold Put</t>
        </is>
      </c>
      <c r="B92" s="65" t="inlineStr">
        <is>
          <t>09/19/2025</t>
        </is>
      </c>
      <c r="C92" s="7" t="n">
        <v>60</v>
      </c>
      <c r="D92" s="7" t="inlineStr">
        <is>
          <t>SMCI</t>
        </is>
      </c>
      <c r="E92" s="65" t="inlineStr">
        <is>
          <t>07/23/2025</t>
        </is>
      </c>
      <c r="F92" s="69" t="n">
        <v>-100</v>
      </c>
      <c r="G92" s="7" t="n">
        <v>10.8</v>
      </c>
      <c r="H92" s="7" t="inlineStr"/>
      <c r="I92" s="34" t="inlineStr"/>
      <c r="J92" s="7" t="inlineStr"/>
      <c r="K92" s="7" t="n">
        <v>1080</v>
      </c>
      <c r="L92" s="7" t="n">
        <v>6000</v>
      </c>
      <c r="M92" s="7" t="inlineStr"/>
      <c r="N92" s="7" t="inlineStr"/>
      <c r="O92" s="7" t="inlineStr"/>
      <c r="P92" s="7" t="inlineStr"/>
      <c r="Q92" t="inlineStr"/>
      <c r="R92" s="20" t="inlineStr"/>
      <c r="S92" s="20" t="n">
        <v>9.93</v>
      </c>
      <c r="T92" s="20" t="n">
        <v>87</v>
      </c>
      <c r="U92" t="inlineStr"/>
      <c r="V92" t="inlineStr"/>
      <c r="W92" t="inlineStr"/>
      <c r="X92" t="inlineStr"/>
    </row>
    <row r="93" ht="18.75" customHeight="1">
      <c r="A93" s="7" t="inlineStr">
        <is>
          <t>Bought Stock</t>
        </is>
      </c>
      <c r="B93" s="65" t="inlineStr"/>
      <c r="C93" s="7" t="inlineStr"/>
      <c r="D93" s="7" t="inlineStr">
        <is>
          <t>SMCI</t>
        </is>
      </c>
      <c r="E93" s="65" t="inlineStr">
        <is>
          <t>07/23/2025</t>
        </is>
      </c>
      <c r="F93" s="69" t="n">
        <v>100</v>
      </c>
      <c r="G93" s="7" t="n">
        <v>51.9</v>
      </c>
      <c r="H93" s="7" t="n">
        <v>5190</v>
      </c>
      <c r="I93" s="34" t="inlineStr"/>
      <c r="J93" s="7" t="inlineStr"/>
      <c r="K93" s="7" t="inlineStr"/>
      <c r="L93" s="7" t="inlineStr"/>
      <c r="M93" s="7" t="inlineStr"/>
      <c r="N93" s="65" t="inlineStr"/>
      <c r="O93" s="7" t="inlineStr"/>
      <c r="P93" s="7" t="inlineStr"/>
      <c r="Q93" t="inlineStr"/>
      <c r="R93" s="20" t="inlineStr"/>
      <c r="S93" s="20" t="n">
        <v>53.03</v>
      </c>
      <c r="T93" s="20" t="n">
        <v>113</v>
      </c>
      <c r="U93" t="inlineStr"/>
      <c r="V93" t="inlineStr"/>
      <c r="W93" t="inlineStr"/>
      <c r="X93" t="inlineStr"/>
    </row>
    <row r="94" ht="18.75" customHeight="1">
      <c r="A94" s="7" t="inlineStr">
        <is>
          <t>Sold Call</t>
        </is>
      </c>
      <c r="B94" s="65" t="inlineStr">
        <is>
          <t>08/15/2025</t>
        </is>
      </c>
      <c r="C94" s="7" t="n">
        <v>58</v>
      </c>
      <c r="D94" s="7" t="inlineStr">
        <is>
          <t>SMCI</t>
        </is>
      </c>
      <c r="E94" s="65" t="inlineStr">
        <is>
          <t>07/28/2025</t>
        </is>
      </c>
      <c r="F94" s="69" t="n">
        <v>-200</v>
      </c>
      <c r="G94" s="7" t="n">
        <v>3.2</v>
      </c>
      <c r="H94" s="7" t="inlineStr"/>
      <c r="I94" s="20" t="inlineStr"/>
      <c r="J94" s="7" t="n">
        <v>640</v>
      </c>
      <c r="K94" s="7" t="inlineStr"/>
      <c r="L94" s="7" t="inlineStr"/>
      <c r="M94" s="7" t="inlineStr"/>
      <c r="N94" s="7" t="inlineStr"/>
      <c r="O94" s="7" t="inlineStr"/>
      <c r="P94" s="7" t="inlineStr"/>
      <c r="Q94" t="inlineStr"/>
      <c r="R94" s="20" t="inlineStr"/>
      <c r="S94" s="20" t="inlineStr"/>
      <c r="T94" s="20" t="inlineStr"/>
      <c r="U94" s="20" t="inlineStr"/>
      <c r="V94" s="20" t="inlineStr"/>
      <c r="W94" s="20" t="inlineStr"/>
      <c r="X94" s="20" t="inlineStr"/>
    </row>
    <row r="95" ht="18.75" customHeight="1">
      <c r="A95" s="7" t="inlineStr">
        <is>
          <t>Sold Put</t>
        </is>
      </c>
      <c r="B95" s="65" t="inlineStr">
        <is>
          <t>09/19/2025</t>
        </is>
      </c>
      <c r="C95" s="7" t="n">
        <v>27</v>
      </c>
      <c r="D95" s="7" t="inlineStr">
        <is>
          <t>SOFI</t>
        </is>
      </c>
      <c r="E95" s="65" t="inlineStr">
        <is>
          <t>07/30/2025</t>
        </is>
      </c>
      <c r="F95" s="69" t="n">
        <v>-200</v>
      </c>
      <c r="G95" s="7" t="n">
        <v>5.5</v>
      </c>
      <c r="H95" s="7" t="inlineStr"/>
      <c r="I95" s="20" t="inlineStr"/>
      <c r="J95" s="7" t="inlineStr"/>
      <c r="K95" s="7" t="n">
        <v>1100</v>
      </c>
      <c r="L95" s="7" t="n">
        <v>5400</v>
      </c>
      <c r="M95" s="7" t="inlineStr"/>
      <c r="N95" s="7" t="inlineStr"/>
      <c r="O95" s="7" t="inlineStr"/>
      <c r="P95" s="7" t="inlineStr"/>
      <c r="Q95" t="inlineStr"/>
      <c r="R95" s="20" t="inlineStr"/>
      <c r="S95" t="inlineStr"/>
      <c r="T95" s="20" t="inlineStr"/>
      <c r="U95" s="20" t="inlineStr"/>
      <c r="V95" s="20" t="inlineStr"/>
      <c r="W95" s="20" t="inlineStr"/>
      <c r="X95" s="20" t="inlineStr"/>
    </row>
    <row r="96" ht="18.75" customHeight="1">
      <c r="A96" s="7" t="inlineStr">
        <is>
          <t>Bought Stock</t>
        </is>
      </c>
      <c r="B96" s="65" t="inlineStr"/>
      <c r="C96" s="7" t="inlineStr"/>
      <c r="D96" s="7" t="inlineStr">
        <is>
          <t>SOFI</t>
        </is>
      </c>
      <c r="E96" s="65" t="inlineStr">
        <is>
          <t>07/30/2025</t>
        </is>
      </c>
      <c r="F96" s="69" t="n">
        <v>200</v>
      </c>
      <c r="G96" s="7" t="n">
        <v>21.7</v>
      </c>
      <c r="H96" s="7" t="n">
        <v>4340</v>
      </c>
      <c r="I96" s="34" t="inlineStr"/>
      <c r="J96" s="7" t="inlineStr"/>
      <c r="K96" s="7" t="inlineStr"/>
      <c r="L96" s="7" t="inlineStr"/>
      <c r="M96" s="7" t="inlineStr"/>
      <c r="N96" s="7" t="inlineStr"/>
      <c r="O96" s="7" t="inlineStr"/>
      <c r="P96" s="7" t="inlineStr"/>
      <c r="Q96" t="inlineStr"/>
      <c r="R96" s="20" t="inlineStr"/>
      <c r="S96" t="inlineStr"/>
      <c r="T96" s="20" t="inlineStr"/>
      <c r="U96" s="20" t="inlineStr"/>
      <c r="V96" s="20" t="inlineStr"/>
      <c r="W96" s="20" t="inlineStr"/>
      <c r="X96" s="20" t="inlineStr"/>
    </row>
    <row r="97" ht="18.75" customHeight="1">
      <c r="A97" s="7" t="inlineStr">
        <is>
          <t xml:space="preserve">Bought stock </t>
        </is>
      </c>
      <c r="B97" s="65" t="inlineStr"/>
      <c r="C97" s="7" t="inlineStr"/>
      <c r="D97" s="7" t="inlineStr">
        <is>
          <t>SOXL</t>
        </is>
      </c>
      <c r="E97" s="65" t="inlineStr">
        <is>
          <t>06/26/2024</t>
        </is>
      </c>
      <c r="F97" s="69" t="n">
        <v>100</v>
      </c>
      <c r="G97" s="7" t="n">
        <v>53.15</v>
      </c>
      <c r="H97" s="7" t="n">
        <v>5315</v>
      </c>
      <c r="I97" s="20" t="inlineStr"/>
      <c r="J97" s="7" t="inlineStr"/>
      <c r="K97" s="7" t="inlineStr"/>
      <c r="L97" s="7" t="inlineStr"/>
      <c r="M97" s="7" t="inlineStr"/>
      <c r="N97" s="7" t="inlineStr"/>
      <c r="O97" s="7" t="inlineStr"/>
      <c r="P97" s="7" t="inlineStr"/>
      <c r="Q97" t="inlineStr"/>
      <c r="R97" s="20" t="inlineStr">
        <is>
          <t xml:space="preserve">Bought by mistake while on the rd trying to buy ONON </t>
        </is>
      </c>
      <c r="S97" s="20" t="n">
        <v>25.48</v>
      </c>
      <c r="T97" s="20" t="n">
        <v>-2767</v>
      </c>
      <c r="U97" s="20" t="inlineStr"/>
      <c r="V97" s="20" t="inlineStr"/>
      <c r="W97" s="20" t="inlineStr"/>
      <c r="X97" s="20" t="inlineStr"/>
    </row>
    <row r="98" ht="18.75" customHeight="1">
      <c r="A98" s="7" t="inlineStr">
        <is>
          <t>Bought stock</t>
        </is>
      </c>
      <c r="B98" s="65" t="inlineStr"/>
      <c r="C98" s="7" t="inlineStr"/>
      <c r="D98" s="7" t="inlineStr">
        <is>
          <t>SOXL</t>
        </is>
      </c>
      <c r="E98" s="65" t="inlineStr">
        <is>
          <t>07/10/2024</t>
        </is>
      </c>
      <c r="F98" s="69" t="n">
        <v>10</v>
      </c>
      <c r="G98" s="7" t="n">
        <v>67.14</v>
      </c>
      <c r="H98" s="7" t="n">
        <v>671.4</v>
      </c>
      <c r="I98" s="20" t="inlineStr"/>
      <c r="J98" s="7" t="inlineStr"/>
      <c r="K98" s="7" t="inlineStr"/>
      <c r="L98" s="7" t="inlineStr"/>
      <c r="M98" s="7" t="inlineStr"/>
      <c r="N98" s="7" t="inlineStr"/>
      <c r="O98" s="7" t="inlineStr"/>
      <c r="P98" s="7" t="inlineStr"/>
      <c r="Q98" t="inlineStr"/>
      <c r="R98" s="20" t="inlineStr"/>
      <c r="S98" s="20" t="n">
        <v>25.48</v>
      </c>
      <c r="T98" s="20" t="n">
        <v>-416.6</v>
      </c>
      <c r="U98" s="20" t="inlineStr"/>
      <c r="V98" s="20" t="inlineStr"/>
      <c r="W98" s="20" t="inlineStr"/>
      <c r="X98" s="20" t="inlineStr"/>
    </row>
    <row r="99" ht="18.75" customHeight="1">
      <c r="A99" s="7" t="inlineStr"/>
      <c r="B99" s="65" t="inlineStr">
        <is>
          <t>08/15/2025</t>
        </is>
      </c>
      <c r="C99" s="7" t="n">
        <v>50</v>
      </c>
      <c r="D99" s="7" t="inlineStr"/>
      <c r="E99" s="65" t="inlineStr">
        <is>
          <t>07/31/2025</t>
        </is>
      </c>
      <c r="F99" s="69" t="n">
        <v>-200</v>
      </c>
      <c r="G99" s="7" t="n">
        <v>2.05</v>
      </c>
      <c r="H99" s="7" t="inlineStr"/>
      <c r="I99" s="20" t="inlineStr"/>
      <c r="J99" s="7" t="n">
        <v>410</v>
      </c>
      <c r="K99" s="7" t="inlineStr"/>
      <c r="L99" s="7" t="inlineStr"/>
      <c r="M99" s="7" t="inlineStr"/>
      <c r="N99" s="7" t="inlineStr"/>
      <c r="O99" s="7" t="inlineStr"/>
      <c r="P99" s="7" t="inlineStr"/>
      <c r="Q99" t="inlineStr"/>
      <c r="R99" s="20" t="inlineStr"/>
      <c r="S99" s="20" t="inlineStr"/>
      <c r="T99" s="20" t="inlineStr"/>
      <c r="U99" s="20" t="inlineStr"/>
      <c r="V99" s="20" t="inlineStr"/>
      <c r="W99" s="20" t="inlineStr"/>
      <c r="X99" s="20" t="inlineStr"/>
    </row>
    <row r="100" ht="18.75" customHeight="1">
      <c r="A100" s="5">
        <f>== OPEN TRADES START ===</f>
        <v/>
      </c>
      <c r="B100" s="83" t="inlineStr"/>
      <c r="C100" s="7" t="inlineStr"/>
      <c r="D100" s="5" t="inlineStr"/>
      <c r="E100" s="64" t="inlineStr"/>
      <c r="F100" s="69" t="inlineStr"/>
      <c r="G100" s="7" t="inlineStr"/>
      <c r="H100" s="7" t="inlineStr"/>
      <c r="I100" s="35" t="inlineStr"/>
      <c r="J100" s="7" t="inlineStr"/>
      <c r="K100" s="7" t="inlineStr"/>
      <c r="L100" s="7" t="inlineStr"/>
      <c r="M100" s="7" t="inlineStr"/>
      <c r="N100" s="7" t="inlineStr"/>
      <c r="O100" s="5" t="inlineStr"/>
      <c r="P100" s="7" t="inlineStr"/>
      <c r="Q100" t="inlineStr"/>
      <c r="R100" t="inlineStr"/>
      <c r="S100" t="inlineStr"/>
      <c r="T100" s="20" t="inlineStr"/>
      <c r="U100" t="inlineStr"/>
      <c r="V100" t="inlineStr"/>
      <c r="W100" t="inlineStr"/>
      <c r="X100" t="inlineStr"/>
    </row>
    <row r="101" ht="18.75" customHeight="1">
      <c r="B101" s="84" t="n"/>
      <c r="C101" s="31" t="n"/>
      <c r="D101" s="5" t="n"/>
      <c r="E101" s="5" t="n"/>
      <c r="F101" s="5" t="n"/>
      <c r="G101" s="7" t="n"/>
      <c r="H101" s="7" t="n"/>
      <c r="I101" s="35" t="n"/>
      <c r="J101" s="7" t="n"/>
      <c r="K101" s="7" t="n"/>
      <c r="L101" s="7" t="n"/>
      <c r="M101" s="7" t="n"/>
      <c r="N101" s="7" t="n"/>
      <c r="O101" s="5" t="n"/>
      <c r="P101" s="7" t="n"/>
    </row>
    <row r="102">
      <c r="B102" s="84" t="n"/>
      <c r="C102" s="31" t="n"/>
      <c r="D102" s="5" t="n"/>
      <c r="E102" s="5" t="n"/>
      <c r="F102" s="5" t="n"/>
      <c r="G102" s="7" t="n"/>
      <c r="H102" s="7" t="n"/>
      <c r="I102" s="35" t="n"/>
      <c r="J102" s="7" t="n"/>
      <c r="K102" s="7" t="n"/>
      <c r="L102" s="7" t="n"/>
      <c r="M102" s="7" t="n"/>
      <c r="N102" s="7" t="n"/>
      <c r="O102" s="5" t="n"/>
      <c r="P102" s="7" t="n"/>
    </row>
    <row r="103">
      <c r="B103" s="50" t="n"/>
      <c r="E103" s="50" t="n"/>
      <c r="N103" s="50" t="n"/>
    </row>
    <row r="104">
      <c r="B104" s="50" t="n"/>
      <c r="E104" s="50" t="n"/>
      <c r="N104" s="50" t="n"/>
    </row>
    <row r="105">
      <c r="B105" s="50" t="n"/>
      <c r="E105" s="50" t="n"/>
      <c r="N105" s="50" t="n"/>
    </row>
  </sheetData>
  <conditionalFormatting sqref="O1 O29 O56:P56 O69 O71:O75 P2:P62 P65:P68 P72 P74">
    <cfRule type="cellIs" priority="14" operator="lessThan" dxfId="0">
      <formula>0</formula>
    </cfRule>
  </conditionalFormatting>
  <conditionalFormatting sqref="O44">
    <cfRule type="cellIs" priority="3" operator="lessThan" dxfId="0">
      <formula>0</formula>
    </cfRule>
  </conditionalFormatting>
  <conditionalFormatting sqref="O64">
    <cfRule type="cellIs" priority="5" operator="lessThan" dxfId="0">
      <formula>0</formula>
    </cfRule>
  </conditionalFormatting>
  <pageMargins left="0.7" right="0.7" top="0.75" bottom="0.75" header="0.3" footer="0.3"/>
  <pageSetup orientation="portrait"/>
</worksheet>
</file>

<file path=xl/worksheets/sheet3.xml><?xml version="1.0" encoding="utf-8"?>
<worksheet xmlns="http://schemas.openxmlformats.org/spreadsheetml/2006/main">
  <sheetPr>
    <outlinePr summaryBelow="1" summaryRight="1"/>
    <pageSetUpPr/>
  </sheetPr>
  <dimension ref="E24:E25"/>
  <sheetViews>
    <sheetView workbookViewId="0">
      <selection activeCell="E24" sqref="E24:E25"/>
    </sheetView>
  </sheetViews>
  <sheetFormatPr baseColWidth="8" defaultRowHeight="15"/>
  <sheetData>
    <row r="24" ht="21" customHeight="1">
      <c r="E24" s="57" t="inlineStr">
        <is>
          <t>ETF's that mimic large companies and move faster usually 2 to 3 times faster</t>
        </is>
      </c>
    </row>
    <row r="25" ht="21" customHeight="1">
      <c r="E25" s="57" t="inlineStr">
        <is>
          <t>AAPL AMZN AVGO GOOG NVDA META MSFT MU NFLX TSLA or TSM</t>
        </is>
      </c>
    </row>
  </sheetData>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Mark J Matthews</dc:creator>
  <dcterms:created xmlns:dcterms="http://purl.org/dc/terms/" xmlns:xsi="http://www.w3.org/2001/XMLSchema-instance" xsi:type="dcterms:W3CDTF">2024-05-25T13:15:44Z</dcterms:created>
  <dcterms:modified xmlns:dcterms="http://purl.org/dc/terms/" xmlns:xsi="http://www.w3.org/2001/XMLSchema-instance" xsi:type="dcterms:W3CDTF">2025-07-31T19:09:59Z</dcterms:modified>
  <cp:lastModifiedBy>Mark J Matthews</cp:lastModifiedBy>
</cp:coreProperties>
</file>