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jmat\Python Code in VS\dividend_tracker\DividendTrackerApp\outputs\"/>
    </mc:Choice>
  </mc:AlternateContent>
  <xr:revisionPtr revIDLastSave="0" documentId="13_ncr:1_{2423D267-2227-4A31-8347-B3E3934BADF4}" xr6:coauthVersionLast="47" xr6:coauthVersionMax="47" xr10:uidLastSave="{00000000-0000-0000-0000-000000000000}"/>
  <bookViews>
    <workbookView xWindow="240" yWindow="915" windowWidth="21600" windowHeight="11325" tabRatio="659" firstSheet="1" activeTab="4" xr2:uid="{00000000-000D-0000-FFFF-FFFF00000000}"/>
  </bookViews>
  <sheets>
    <sheet name="Portfolio Values 2025" sheetId="1" r:id="rId1"/>
    <sheet name="Estimated Income 2025" sheetId="2" r:id="rId2"/>
    <sheet name="All account weekly totals" sheetId="3" r:id="rId3"/>
    <sheet name="All account weekly dividends" sheetId="4" r:id="rId4"/>
    <sheet name="Ticker Analysis 2025" sheetId="5" r:id="rId5"/>
    <sheet name="Etrade IRA historic yiel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6" l="1"/>
  <c r="N23" i="6"/>
  <c r="I23" i="6"/>
  <c r="H23" i="6"/>
  <c r="J23" i="6" s="1"/>
  <c r="O22" i="6"/>
  <c r="N22" i="6"/>
  <c r="I22" i="6"/>
  <c r="H22" i="6"/>
  <c r="J22" i="6" s="1"/>
  <c r="O21" i="6"/>
  <c r="N21" i="6"/>
  <c r="I21" i="6"/>
  <c r="H21" i="6"/>
  <c r="J21" i="6" s="1"/>
  <c r="O20" i="6"/>
  <c r="N20" i="6"/>
  <c r="I20" i="6"/>
  <c r="H20" i="6"/>
  <c r="J20" i="6" s="1"/>
  <c r="O19" i="6"/>
  <c r="N19" i="6"/>
  <c r="M19" i="6"/>
  <c r="I19" i="6"/>
  <c r="H19" i="6"/>
  <c r="J19" i="6" s="1"/>
  <c r="O18" i="6"/>
  <c r="N18" i="6"/>
  <c r="M18" i="6"/>
  <c r="I18" i="6"/>
  <c r="H18" i="6"/>
  <c r="J18" i="6" s="1"/>
  <c r="O17" i="6"/>
  <c r="N17" i="6"/>
  <c r="M17" i="6"/>
  <c r="J17" i="6"/>
  <c r="I17" i="6"/>
  <c r="H17" i="6"/>
  <c r="O16" i="6"/>
  <c r="N16" i="6"/>
  <c r="M16" i="6"/>
  <c r="I16" i="6"/>
  <c r="H16" i="6"/>
  <c r="J16" i="6" s="1"/>
  <c r="O15" i="6"/>
  <c r="N15" i="6"/>
  <c r="M15" i="6"/>
  <c r="I15" i="6"/>
  <c r="H15" i="6"/>
  <c r="J15" i="6" s="1"/>
  <c r="O14" i="6"/>
  <c r="N14" i="6"/>
  <c r="M14" i="6"/>
  <c r="I14" i="6"/>
  <c r="H14" i="6"/>
  <c r="O13" i="6"/>
  <c r="N13" i="6"/>
  <c r="M13" i="6"/>
  <c r="I13" i="6"/>
  <c r="H13" i="6"/>
  <c r="J13" i="6" s="1"/>
  <c r="O12" i="6"/>
  <c r="N12" i="6"/>
  <c r="M12" i="6"/>
  <c r="I12" i="6"/>
  <c r="H12" i="6"/>
  <c r="J12" i="6" s="1"/>
  <c r="O11" i="6"/>
  <c r="N11" i="6"/>
  <c r="M11" i="6"/>
  <c r="I11" i="6"/>
  <c r="H11" i="6"/>
  <c r="J11" i="6" s="1"/>
  <c r="O10" i="6"/>
  <c r="N10" i="6"/>
  <c r="M10" i="6"/>
  <c r="I10" i="6"/>
  <c r="H10" i="6"/>
  <c r="J10" i="6" s="1"/>
  <c r="O9" i="6"/>
  <c r="N9" i="6"/>
  <c r="M9" i="6"/>
  <c r="I9" i="6"/>
  <c r="H9" i="6"/>
  <c r="J9" i="6" s="1"/>
  <c r="O8" i="6"/>
  <c r="N8" i="6"/>
  <c r="M8" i="6"/>
  <c r="I8" i="6"/>
  <c r="H8" i="6"/>
  <c r="J8" i="6" s="1"/>
  <c r="O7" i="6"/>
  <c r="N7" i="6"/>
  <c r="M7" i="6"/>
  <c r="I7" i="6"/>
  <c r="H7" i="6"/>
  <c r="J7" i="6" s="1"/>
  <c r="O6" i="6"/>
  <c r="N6" i="6"/>
  <c r="M6" i="6"/>
  <c r="I6" i="6"/>
  <c r="H6" i="6"/>
  <c r="J6" i="6" s="1"/>
  <c r="O5" i="6"/>
  <c r="N5" i="6"/>
  <c r="M5" i="6"/>
  <c r="I5" i="6"/>
  <c r="H5" i="6"/>
  <c r="J5" i="6" s="1"/>
  <c r="O4" i="6"/>
  <c r="N4" i="6"/>
  <c r="M4" i="6"/>
  <c r="I4" i="6"/>
  <c r="H4" i="6"/>
  <c r="J4" i="6" s="1"/>
  <c r="O3" i="6"/>
  <c r="N3" i="6"/>
  <c r="M3" i="6"/>
  <c r="I3" i="6"/>
  <c r="H3" i="6"/>
  <c r="J3" i="6" s="1"/>
  <c r="O2" i="6"/>
  <c r="N2" i="6"/>
  <c r="M2" i="6"/>
  <c r="I2" i="6"/>
  <c r="H2" i="6"/>
  <c r="J2" i="6" s="1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B1" i="3" s="1"/>
  <c r="AC1" i="3" s="1"/>
  <c r="AD1" i="3" s="1"/>
  <c r="AE1" i="3" s="1"/>
  <c r="AF1" i="3" s="1"/>
  <c r="AG1" i="3" s="1"/>
  <c r="AH1" i="3" s="1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J14" i="6" l="1"/>
</calcChain>
</file>

<file path=xl/sharedStrings.xml><?xml version="1.0" encoding="utf-8"?>
<sst xmlns="http://schemas.openxmlformats.org/spreadsheetml/2006/main" count="402" uniqueCount="118">
  <si>
    <t>💰 Portfolio Values &amp; Growth Tracking (Starting 12/29/24)</t>
  </si>
  <si>
    <t>Account</t>
  </si>
  <si>
    <t>01/05/2025</t>
  </si>
  <si>
    <t>01/12/2025</t>
  </si>
  <si>
    <t>01/19/2025</t>
  </si>
  <si>
    <t>01/26/2025</t>
  </si>
  <si>
    <t>02/02/2025</t>
  </si>
  <si>
    <t>02/09/2025</t>
  </si>
  <si>
    <t>02/16/2025</t>
  </si>
  <si>
    <t>02/23/2025</t>
  </si>
  <si>
    <t>03/02/2025</t>
  </si>
  <si>
    <t>03/09/2025</t>
  </si>
  <si>
    <t>03/16/2025</t>
  </si>
  <si>
    <t>03/23/2025</t>
  </si>
  <si>
    <t>03/30/2025</t>
  </si>
  <si>
    <t>04/06/2025</t>
  </si>
  <si>
    <t>04/13/2025</t>
  </si>
  <si>
    <t>04/20/2025</t>
  </si>
  <si>
    <t>04/27/2025</t>
  </si>
  <si>
    <t>05/04/2025</t>
  </si>
  <si>
    <t>05/11/2025</t>
  </si>
  <si>
    <t>05/18/2025</t>
  </si>
  <si>
    <t>05/25/2025</t>
  </si>
  <si>
    <t>06/01/2025</t>
  </si>
  <si>
    <t>06/08/2025</t>
  </si>
  <si>
    <t>06/15/2025</t>
  </si>
  <si>
    <t>E*TRADE IRA</t>
  </si>
  <si>
    <t>E*TRADE Taxable</t>
  </si>
  <si>
    <t>Schwab IRA</t>
  </si>
  <si>
    <t>Schwab Individual</t>
  </si>
  <si>
    <t>401k Retirement (Manual)</t>
  </si>
  <si>
    <t>TOTAL PORTFOLIO</t>
  </si>
  <si>
    <t>📊 Dividend Income Tracking &amp; Progression (Starting 12/29/24)</t>
  </si>
  <si>
    <t>12/29/2024</t>
  </si>
  <si>
    <t>06/22/2025</t>
  </si>
  <si>
    <t>06/29/2025</t>
  </si>
  <si>
    <t>07/06/2025</t>
  </si>
  <si>
    <t>07/13/2025</t>
  </si>
  <si>
    <t>07/20/2025</t>
  </si>
  <si>
    <t>07/27/2025</t>
  </si>
  <si>
    <t>08/03/2025</t>
  </si>
  <si>
    <t>Monthly Total</t>
  </si>
  <si>
    <t>401K</t>
  </si>
  <si>
    <t>Etrade IRA</t>
  </si>
  <si>
    <t>Etrade Taxable</t>
  </si>
  <si>
    <t>Monthly totals</t>
  </si>
  <si>
    <t>Ticker</t>
  </si>
  <si>
    <t>Qty #</t>
  </si>
  <si>
    <t>Price Paid $</t>
  </si>
  <si>
    <t>Current Price $</t>
  </si>
  <si>
    <t>Day Change $</t>
  </si>
  <si>
    <t>Price Change $</t>
  </si>
  <si>
    <t>Change %</t>
  </si>
  <si>
    <t>Current Value $</t>
  </si>
  <si>
    <t>Original Value $</t>
  </si>
  <si>
    <t>Total Gain $</t>
  </si>
  <si>
    <t>Total Gain %</t>
  </si>
  <si>
    <t>Payment Cycle</t>
  </si>
  <si>
    <t>Original Yield %</t>
  </si>
  <si>
    <t>N/A</t>
  </si>
  <si>
    <t>📊 Limited Data</t>
  </si>
  <si>
    <t>ABR</t>
  </si>
  <si>
    <t>Quarterly</t>
  </si>
  <si>
    <t>ACP</t>
  </si>
  <si>
    <t>Monthly</t>
  </si>
  <si>
    <t>AGNC</t>
  </si>
  <si>
    <t>BITO</t>
  </si>
  <si>
    <t>BRSP</t>
  </si>
  <si>
    <t>CHMI</t>
  </si>
  <si>
    <t>DSL</t>
  </si>
  <si>
    <t>DX</t>
  </si>
  <si>
    <t>ECC</t>
  </si>
  <si>
    <t>EIC</t>
  </si>
  <si>
    <t>MORT</t>
  </si>
  <si>
    <t>NHS</t>
  </si>
  <si>
    <t>OFS</t>
  </si>
  <si>
    <t>PDI</t>
  </si>
  <si>
    <t>QDTE</t>
  </si>
  <si>
    <t>Weekly</t>
  </si>
  <si>
    <t>QYLD</t>
  </si>
  <si>
    <t>RYLD</t>
  </si>
  <si>
    <t>SVOL</t>
  </si>
  <si>
    <t>E*TRADE IRA Subtotals:</t>
  </si>
  <si>
    <t>E*TRADE Taxable Subtotals:</t>
  </si>
  <si>
    <t>Schwab IRA Subtotals:</t>
  </si>
  <si>
    <t>Schwab individual</t>
  </si>
  <si>
    <t>Schwab individual Subtotals:</t>
  </si>
  <si>
    <t>GRAND TOTALS (All Accounts):</t>
  </si>
  <si>
    <t>Last Price $</t>
  </si>
  <si>
    <t>Day's Gain $</t>
  </si>
  <si>
    <t>Change $</t>
  </si>
  <si>
    <t>Pay Date</t>
  </si>
  <si>
    <t>Payment cycle</t>
  </si>
  <si>
    <t>Rate per share</t>
  </si>
  <si>
    <t>Original Payment amount</t>
  </si>
  <si>
    <t>New Payment amount</t>
  </si>
  <si>
    <t>Beginning Dividend Yield</t>
  </si>
  <si>
    <t>08-02-2025</t>
  </si>
  <si>
    <t>07-28-2025</t>
  </si>
  <si>
    <t>07-19-2025</t>
  </si>
  <si>
    <t>07-12-2025</t>
  </si>
  <si>
    <t>07-04-2025</t>
  </si>
  <si>
    <t>06-29-2025</t>
  </si>
  <si>
    <t>06-21-2025</t>
  </si>
  <si>
    <t>06-15-2025</t>
  </si>
  <si>
    <t>06-08-2025</t>
  </si>
  <si>
    <t>06-03-2025</t>
  </si>
  <si>
    <t>05-25-2025</t>
  </si>
  <si>
    <t>05-10-2025</t>
  </si>
  <si>
    <t>05-03-2025</t>
  </si>
  <si>
    <t>04-26-2025</t>
  </si>
  <si>
    <t>04-19-2025</t>
  </si>
  <si>
    <t>04-12-2025</t>
  </si>
  <si>
    <t>2025-04-06</t>
  </si>
  <si>
    <t>New Payment</t>
  </si>
  <si>
    <t>Original Payment</t>
  </si>
  <si>
    <t>Rate Per Share</t>
  </si>
  <si>
    <t>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</si>
</sst>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mm\-dd"/>
  </numFmts>
  <fonts count="1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3" tint="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90EE90"/>
        <bgColor rgb="FF90EE90"/>
      </patternFill>
    </fill>
    <fill>
      <patternFill patternType="solid">
        <fgColor rgb="FFFFB6C1"/>
        <bgColor rgb="FFFFB6C1"/>
      </patternFill>
    </fill>
    <fill>
      <patternFill patternType="solid">
        <fgColor rgb="FFFFFFE0"/>
        <bgColor rgb="FFFFFFE0"/>
      </patternFill>
    </fill>
    <fill>
      <patternFill patternType="solid">
        <fgColor rgb="FFFFB6C1"/>
        <bgColor rgb="FF90EE90"/>
      </patternFill>
    </fill>
    <fill>
      <patternFill patternType="solid">
        <fgColor rgb="FF90EE90"/>
        <bgColor rgb="FF90EE90"/>
      </patternFill>
    </fill>
    <fill>
      <patternFill patternType="solid">
        <fgColor rgb="FFFFB6C1"/>
        <bgColor rgb="FFFFB6C1"/>
      </patternFill>
    </fill>
    <fill>
      <patternFill patternType="solid">
        <fgColor rgb="FFFFFFE0"/>
        <bgColor rgb="FFFFFFE0"/>
      </patternFill>
    </fill>
    <fill>
      <patternFill patternType="solid">
        <fgColor rgb="FFD3D3D3"/>
        <bgColor rgb="FFD3D3D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FF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4" fillId="0" borderId="0"/>
    <xf numFmtId="9" fontId="4" fillId="0" borderId="0" applyFont="0" applyFill="0" applyBorder="0" applyAlignment="0" applyProtection="0"/>
  </cellStyleXfs>
  <cellXfs count="70">
    <xf numFmtId="0" fontId="0" fillId="0" borderId="0" xfId="0"/>
    <xf numFmtId="164" fontId="0" fillId="0" borderId="0" xfId="0" applyNumberFormat="1"/>
    <xf numFmtId="164" fontId="5" fillId="0" borderId="0" xfId="0" applyNumberFormat="1" applyFont="1"/>
    <xf numFmtId="14" fontId="6" fillId="0" borderId="2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0" fillId="0" borderId="0" xfId="1" applyFont="1"/>
    <xf numFmtId="164" fontId="0" fillId="0" borderId="0" xfId="1" applyNumberFormat="1" applyFont="1"/>
    <xf numFmtId="0" fontId="7" fillId="2" borderId="3" xfId="0" applyFont="1" applyFill="1" applyBorder="1"/>
    <xf numFmtId="0" fontId="2" fillId="0" borderId="3" xfId="0" applyFont="1" applyBorder="1"/>
    <xf numFmtId="164" fontId="2" fillId="0" borderId="3" xfId="0" applyNumberFormat="1" applyFont="1" applyBorder="1"/>
    <xf numFmtId="164" fontId="2" fillId="3" borderId="3" xfId="0" applyNumberFormat="1" applyFont="1" applyFill="1" applyBorder="1"/>
    <xf numFmtId="164" fontId="2" fillId="4" borderId="3" xfId="0" applyNumberFormat="1" applyFont="1" applyFill="1" applyBorder="1"/>
    <xf numFmtId="0" fontId="0" fillId="0" borderId="3" xfId="0" applyBorder="1"/>
    <xf numFmtId="0" fontId="3" fillId="0" borderId="3" xfId="0" applyFont="1" applyBorder="1"/>
    <xf numFmtId="164" fontId="3" fillId="0" borderId="3" xfId="0" applyNumberFormat="1" applyFont="1" applyBorder="1"/>
    <xf numFmtId="164" fontId="3" fillId="3" borderId="3" xfId="0" applyNumberFormat="1" applyFont="1" applyFill="1" applyBorder="1"/>
    <xf numFmtId="164" fontId="2" fillId="5" borderId="3" xfId="0" applyNumberFormat="1" applyFont="1" applyFill="1" applyBorder="1"/>
    <xf numFmtId="164" fontId="3" fillId="4" borderId="3" xfId="0" applyNumberFormat="1" applyFont="1" applyFill="1" applyBorder="1"/>
    <xf numFmtId="14" fontId="7" fillId="2" borderId="3" xfId="0" applyNumberFormat="1" applyFont="1" applyFill="1" applyBorder="1"/>
    <xf numFmtId="164" fontId="2" fillId="6" borderId="3" xfId="0" applyNumberFormat="1" applyFont="1" applyFill="1" applyBorder="1"/>
    <xf numFmtId="164" fontId="3" fillId="6" borderId="3" xfId="0" applyNumberFormat="1" applyFont="1" applyFill="1" applyBorder="1"/>
    <xf numFmtId="165" fontId="7" fillId="2" borderId="3" xfId="0" applyNumberFormat="1" applyFont="1" applyFill="1" applyBorder="1"/>
    <xf numFmtId="0" fontId="8" fillId="0" borderId="4" xfId="0" applyFont="1" applyBorder="1"/>
    <xf numFmtId="166" fontId="9" fillId="0" borderId="5" xfId="0" applyNumberFormat="1" applyFont="1" applyBorder="1"/>
    <xf numFmtId="166" fontId="10" fillId="7" borderId="6" xfId="0" applyNumberFormat="1" applyFont="1" applyFill="1" applyBorder="1"/>
    <xf numFmtId="166" fontId="10" fillId="8" borderId="6" xfId="0" applyNumberFormat="1" applyFont="1" applyFill="1" applyBorder="1"/>
    <xf numFmtId="166" fontId="10" fillId="9" borderId="6" xfId="0" applyNumberFormat="1" applyFont="1" applyFill="1" applyBorder="1"/>
    <xf numFmtId="166" fontId="10" fillId="0" borderId="6" xfId="0" applyNumberFormat="1" applyFont="1" applyBorder="1"/>
    <xf numFmtId="10" fontId="0" fillId="0" borderId="0" xfId="0" applyNumberFormat="1"/>
    <xf numFmtId="0" fontId="0" fillId="10" borderId="0" xfId="0" applyFill="1"/>
    <xf numFmtId="0" fontId="6" fillId="0" borderId="7" xfId="0" applyFont="1" applyBorder="1" applyAlignment="1">
      <alignment wrapText="1"/>
    </xf>
    <xf numFmtId="1" fontId="6" fillId="0" borderId="7" xfId="0" applyNumberFormat="1" applyFont="1" applyBorder="1" applyAlignment="1">
      <alignment wrapText="1"/>
    </xf>
    <xf numFmtId="2" fontId="6" fillId="0" borderId="7" xfId="0" applyNumberFormat="1" applyFont="1" applyBorder="1" applyAlignment="1">
      <alignment wrapText="1"/>
    </xf>
    <xf numFmtId="164" fontId="6" fillId="0" borderId="7" xfId="0" applyNumberFormat="1" applyFont="1" applyBorder="1" applyAlignment="1">
      <alignment wrapText="1"/>
    </xf>
    <xf numFmtId="164" fontId="11" fillId="0" borderId="7" xfId="1" applyNumberFormat="1" applyFont="1" applyBorder="1" applyAlignment="1">
      <alignment wrapText="1"/>
    </xf>
    <xf numFmtId="49" fontId="6" fillId="0" borderId="7" xfId="0" applyNumberFormat="1" applyFont="1" applyBorder="1" applyAlignment="1">
      <alignment wrapText="1"/>
    </xf>
    <xf numFmtId="0" fontId="11" fillId="0" borderId="7" xfId="0" applyFont="1" applyBorder="1" applyAlignment="1">
      <alignment wrapText="1"/>
    </xf>
    <xf numFmtId="164" fontId="11" fillId="0" borderId="7" xfId="0" applyNumberFormat="1" applyFont="1" applyBorder="1" applyAlignment="1">
      <alignment wrapText="1"/>
    </xf>
    <xf numFmtId="164" fontId="6" fillId="0" borderId="7" xfId="1" applyNumberFormat="1" applyFont="1" applyBorder="1" applyAlignment="1">
      <alignment wrapText="1"/>
    </xf>
    <xf numFmtId="0" fontId="6" fillId="0" borderId="7" xfId="2" applyNumberFormat="1" applyFont="1" applyBorder="1" applyAlignment="1">
      <alignment wrapText="1"/>
    </xf>
    <xf numFmtId="0" fontId="11" fillId="0" borderId="0" xfId="0" applyFont="1"/>
    <xf numFmtId="0" fontId="12" fillId="0" borderId="0" xfId="0" applyFont="1"/>
    <xf numFmtId="1" fontId="12" fillId="0" borderId="0" xfId="0" applyNumberFormat="1" applyFont="1"/>
    <xf numFmtId="2" fontId="13" fillId="0" borderId="0" xfId="0" applyNumberFormat="1" applyFont="1"/>
    <xf numFmtId="0" fontId="13" fillId="0" borderId="0" xfId="0" applyFont="1"/>
    <xf numFmtId="10" fontId="13" fillId="0" borderId="0" xfId="0" applyNumberFormat="1" applyFont="1"/>
    <xf numFmtId="164" fontId="13" fillId="0" borderId="0" xfId="0" applyNumberFormat="1" applyFont="1"/>
    <xf numFmtId="164" fontId="4" fillId="0" borderId="0" xfId="1" applyNumberFormat="1"/>
    <xf numFmtId="167" fontId="13" fillId="0" borderId="0" xfId="0" applyNumberFormat="1" applyFont="1"/>
    <xf numFmtId="2" fontId="0" fillId="0" borderId="0" xfId="0" applyNumberFormat="1"/>
    <xf numFmtId="0" fontId="0" fillId="11" borderId="0" xfId="0" applyFill="1"/>
    <xf numFmtId="0" fontId="0" fillId="12" borderId="0" xfId="0" applyFill="1"/>
    <xf numFmtId="49" fontId="13" fillId="0" borderId="0" xfId="0" applyNumberFormat="1" applyFont="1"/>
    <xf numFmtId="0" fontId="0" fillId="13" borderId="0" xfId="0" applyFill="1"/>
    <xf numFmtId="2" fontId="13" fillId="0" borderId="0" xfId="2" applyNumberFormat="1" applyFont="1"/>
    <xf numFmtId="0" fontId="0" fillId="14" borderId="0" xfId="0" applyFill="1"/>
    <xf numFmtId="164" fontId="11" fillId="0" borderId="0" xfId="0" applyNumberFormat="1" applyFont="1"/>
    <xf numFmtId="2" fontId="11" fillId="0" borderId="0" xfId="0" applyNumberFormat="1" applyFont="1"/>
    <xf numFmtId="167" fontId="0" fillId="0" borderId="0" xfId="0" applyNumberFormat="1"/>
    <xf numFmtId="0" fontId="0" fillId="0" borderId="0" xfId="2" applyNumberFormat="1" applyFont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2" fontId="11" fillId="0" borderId="7" xfId="0" applyNumberFormat="1" applyFont="1" applyBorder="1"/>
    <xf numFmtId="0" fontId="0" fillId="0" borderId="0" xfId="0" applyFill="1"/>
    <xf numFmtId="14" fontId="0" fillId="0" borderId="0" xfId="0" applyNumberFormat="1" applyFont="1" applyBorder="1"/>
    <xf numFmtId="165" fontId="0" fillId="0" borderId="0" xfId="0" applyNumberFormat="1"/>
    <xf numFmtId="165" fontId="0" fillId="0" borderId="0" xfId="0" applyNumberFormat="1" applyFont="1" applyBorder="1"/>
    <xf numFmtId="164" fontId="11" fillId="0" borderId="7" xfId="0" applyNumberFormat="1" applyFont="1" applyBorder="1"/>
    <xf numFmtId="2" fontId="0" fillId="15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18">
    <dxf>
      <font>
        <color rgb="FF006100"/>
      </font>
      <fill>
        <patternFill>
          <bgColor rgb="FF00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000000"/>
      </font>
      <fill>
        <patternFill patternType="solid">
          <fgColor indexed="64"/>
          <bgColor rgb="FF00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00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00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00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00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"/>
  <sheetViews>
    <sheetView workbookViewId="0">
      <selection activeCell="AD22" sqref="AD22"/>
    </sheetView>
  </sheetViews>
  <sheetFormatPr defaultRowHeight="15" x14ac:dyDescent="0.25"/>
  <cols>
    <col min="1" max="1" width="25" customWidth="1"/>
    <col min="2" max="34" width="15.7109375" customWidth="1"/>
  </cols>
  <sheetData>
    <row r="1" spans="1:34" ht="18" customHeight="1" x14ac:dyDescent="0.2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</row>
    <row r="3" spans="1:34" ht="15.75" customHeight="1" x14ac:dyDescent="0.25">
      <c r="A3" s="7" t="s">
        <v>1</v>
      </c>
      <c r="B3" s="18">
        <v>45655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21">
        <v>45826</v>
      </c>
      <c r="AB3" s="21">
        <v>45830</v>
      </c>
      <c r="AC3" s="21">
        <v>45837</v>
      </c>
      <c r="AD3" s="21">
        <v>45844</v>
      </c>
      <c r="AE3" s="21">
        <v>45851</v>
      </c>
      <c r="AF3" s="21">
        <v>45858</v>
      </c>
      <c r="AG3" s="21">
        <v>45865</v>
      </c>
      <c r="AH3" s="21">
        <v>45872</v>
      </c>
    </row>
    <row r="4" spans="1:34" x14ac:dyDescent="0.25">
      <c r="A4" s="8" t="s">
        <v>26</v>
      </c>
      <c r="B4" s="9">
        <v>254846</v>
      </c>
      <c r="C4" s="10">
        <v>262064</v>
      </c>
      <c r="D4" s="11">
        <v>256772</v>
      </c>
      <c r="E4" s="10">
        <v>267398</v>
      </c>
      <c r="F4" s="10">
        <v>270572</v>
      </c>
      <c r="G4" s="11">
        <v>269937</v>
      </c>
      <c r="H4" s="10">
        <v>277913</v>
      </c>
      <c r="I4" s="10">
        <v>279767</v>
      </c>
      <c r="J4" s="11">
        <v>272834</v>
      </c>
      <c r="K4" s="11">
        <v>263612</v>
      </c>
      <c r="L4" s="11">
        <v>255640</v>
      </c>
      <c r="M4" s="11">
        <v>252656</v>
      </c>
      <c r="N4" s="10">
        <v>252762</v>
      </c>
      <c r="O4" s="11">
        <v>243756</v>
      </c>
      <c r="P4" s="11">
        <v>219603</v>
      </c>
      <c r="Q4" s="10">
        <v>224151</v>
      </c>
      <c r="R4" s="11">
        <v>223601</v>
      </c>
      <c r="S4" s="10">
        <v>236658</v>
      </c>
      <c r="T4" s="10">
        <v>243672</v>
      </c>
      <c r="U4" s="10">
        <v>244978</v>
      </c>
      <c r="V4" s="10">
        <v>258118</v>
      </c>
      <c r="W4" s="11">
        <v>249420</v>
      </c>
      <c r="X4" s="10">
        <v>253461</v>
      </c>
      <c r="Y4" s="10">
        <v>264617</v>
      </c>
      <c r="Z4" s="11">
        <v>262824</v>
      </c>
      <c r="AA4" s="10">
        <v>264981</v>
      </c>
      <c r="AB4" s="11">
        <v>263152</v>
      </c>
      <c r="AC4" s="10">
        <v>272767</v>
      </c>
      <c r="AD4" s="10">
        <v>278134</v>
      </c>
      <c r="AE4" s="11">
        <v>278002</v>
      </c>
      <c r="AF4" s="11">
        <v>277430</v>
      </c>
      <c r="AG4" s="10">
        <v>278418</v>
      </c>
      <c r="AH4" s="19">
        <v>275522</v>
      </c>
    </row>
    <row r="5" spans="1:34" x14ac:dyDescent="0.25">
      <c r="A5" s="8" t="s">
        <v>27</v>
      </c>
      <c r="B5" s="9">
        <v>62130</v>
      </c>
      <c r="C5" s="10">
        <v>63045</v>
      </c>
      <c r="D5" s="10">
        <v>63204</v>
      </c>
      <c r="E5" s="10">
        <v>63872</v>
      </c>
      <c r="F5" s="11">
        <v>63600</v>
      </c>
      <c r="G5" s="10">
        <v>63995</v>
      </c>
      <c r="H5" s="10">
        <v>64369</v>
      </c>
      <c r="I5" s="10">
        <v>65010</v>
      </c>
      <c r="J5" s="11">
        <v>63649</v>
      </c>
      <c r="K5" s="11">
        <v>62948</v>
      </c>
      <c r="L5" s="10">
        <v>63742</v>
      </c>
      <c r="M5" s="11">
        <v>61477</v>
      </c>
      <c r="N5" s="10">
        <v>61627</v>
      </c>
      <c r="O5" s="11">
        <v>60483</v>
      </c>
      <c r="P5" s="11">
        <v>56557</v>
      </c>
      <c r="Q5" s="10">
        <v>57385</v>
      </c>
      <c r="R5" s="11">
        <v>56721</v>
      </c>
      <c r="S5" s="10">
        <v>58556</v>
      </c>
      <c r="T5" s="10">
        <v>59427</v>
      </c>
      <c r="U5" s="10">
        <v>60844</v>
      </c>
      <c r="V5" s="11">
        <v>60318</v>
      </c>
      <c r="W5" s="11">
        <v>58830</v>
      </c>
      <c r="X5" s="10">
        <v>59465</v>
      </c>
      <c r="Y5" s="10">
        <v>60286</v>
      </c>
      <c r="Z5" s="10">
        <v>61572</v>
      </c>
      <c r="AA5" s="11">
        <v>60281</v>
      </c>
      <c r="AB5" s="11">
        <v>60015</v>
      </c>
      <c r="AC5" s="10">
        <v>60668</v>
      </c>
      <c r="AD5" s="10">
        <v>61658</v>
      </c>
      <c r="AE5" s="10">
        <v>63658</v>
      </c>
      <c r="AF5" s="11">
        <v>61708</v>
      </c>
      <c r="AG5" s="10">
        <v>62110</v>
      </c>
      <c r="AH5" s="19">
        <v>61135</v>
      </c>
    </row>
    <row r="6" spans="1:34" x14ac:dyDescent="0.25">
      <c r="A6" s="8" t="s">
        <v>28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9">
        <v>50145</v>
      </c>
      <c r="AC6" s="16">
        <v>50145</v>
      </c>
      <c r="AD6" s="16">
        <v>50145</v>
      </c>
      <c r="AE6" s="11">
        <v>50124</v>
      </c>
      <c r="AF6" s="11">
        <v>50077</v>
      </c>
      <c r="AG6" s="11">
        <v>49951</v>
      </c>
      <c r="AH6" s="11">
        <v>49382</v>
      </c>
    </row>
    <row r="7" spans="1:34" x14ac:dyDescent="0.25">
      <c r="A7" s="8" t="s">
        <v>29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9">
        <v>1500</v>
      </c>
      <c r="AC7" s="10">
        <v>1526</v>
      </c>
      <c r="AD7" s="10">
        <v>1613</v>
      </c>
      <c r="AE7" s="11">
        <v>1605</v>
      </c>
      <c r="AF7" s="11">
        <v>1566</v>
      </c>
      <c r="AG7" s="10">
        <v>1605.6</v>
      </c>
      <c r="AH7" s="19">
        <v>2572</v>
      </c>
    </row>
    <row r="8" spans="1:34" x14ac:dyDescent="0.25">
      <c r="A8" s="8" t="s">
        <v>30</v>
      </c>
      <c r="B8" s="9">
        <v>165551</v>
      </c>
      <c r="C8" s="10">
        <v>165819</v>
      </c>
      <c r="D8" s="11">
        <v>162065</v>
      </c>
      <c r="E8" s="10">
        <v>166210</v>
      </c>
      <c r="F8" s="10">
        <v>169990</v>
      </c>
      <c r="G8" s="11">
        <v>166949</v>
      </c>
      <c r="H8" s="11">
        <v>166709</v>
      </c>
      <c r="I8" s="10">
        <v>169029</v>
      </c>
      <c r="J8" s="11">
        <v>164087</v>
      </c>
      <c r="K8" s="11">
        <v>160462</v>
      </c>
      <c r="L8" s="11">
        <v>153493</v>
      </c>
      <c r="M8" s="11">
        <v>150494</v>
      </c>
      <c r="N8" s="10">
        <v>151362</v>
      </c>
      <c r="O8" s="11">
        <v>147403</v>
      </c>
      <c r="P8" s="11">
        <v>132519</v>
      </c>
      <c r="Q8" s="10">
        <v>140458</v>
      </c>
      <c r="R8" s="11">
        <v>138329</v>
      </c>
      <c r="S8" s="10">
        <v>146480</v>
      </c>
      <c r="T8" s="10">
        <v>151256</v>
      </c>
      <c r="U8" s="11">
        <v>150857</v>
      </c>
      <c r="V8" s="10">
        <v>160921</v>
      </c>
      <c r="W8" s="11">
        <v>156962</v>
      </c>
      <c r="X8" s="10">
        <v>159656</v>
      </c>
      <c r="Y8" s="10">
        <v>163658</v>
      </c>
      <c r="Z8" s="11">
        <v>162113</v>
      </c>
      <c r="AA8" s="10">
        <v>162957</v>
      </c>
      <c r="AB8" s="11">
        <v>112508</v>
      </c>
      <c r="AC8" s="10">
        <v>117082</v>
      </c>
      <c r="AD8" s="10">
        <v>119228</v>
      </c>
      <c r="AE8" s="11">
        <v>119082</v>
      </c>
      <c r="AF8" s="10">
        <v>120374</v>
      </c>
      <c r="AG8" s="10">
        <v>122122</v>
      </c>
      <c r="AH8" s="19">
        <v>119606</v>
      </c>
    </row>
    <row r="9" spans="1:34" ht="15.75" customHeight="1" x14ac:dyDescent="0.25"/>
    <row r="10" spans="1:34" ht="15.75" customHeight="1" x14ac:dyDescent="0.25">
      <c r="A10" s="13" t="s">
        <v>31</v>
      </c>
      <c r="B10" s="14">
        <v>482527</v>
      </c>
      <c r="C10" s="15">
        <v>490928</v>
      </c>
      <c r="D10" s="17">
        <v>482041</v>
      </c>
      <c r="E10" s="15">
        <v>497480</v>
      </c>
      <c r="F10" s="15">
        <v>504162</v>
      </c>
      <c r="G10" s="17">
        <v>500881</v>
      </c>
      <c r="H10" s="15">
        <v>508991</v>
      </c>
      <c r="I10" s="15">
        <v>513806</v>
      </c>
      <c r="J10" s="17">
        <v>500570</v>
      </c>
      <c r="K10" s="17">
        <v>487022</v>
      </c>
      <c r="L10" s="17">
        <v>472875</v>
      </c>
      <c r="M10" s="17">
        <v>464627</v>
      </c>
      <c r="N10" s="15">
        <v>465751</v>
      </c>
      <c r="O10" s="17">
        <v>451642</v>
      </c>
      <c r="P10" s="17">
        <v>408679</v>
      </c>
      <c r="Q10" s="15">
        <v>421994</v>
      </c>
      <c r="R10" s="17">
        <v>418651</v>
      </c>
      <c r="S10" s="15">
        <v>441694</v>
      </c>
      <c r="T10" s="15">
        <v>454355</v>
      </c>
      <c r="U10" s="15">
        <v>456679</v>
      </c>
      <c r="V10" s="15">
        <v>479357</v>
      </c>
      <c r="W10" s="17">
        <v>465212</v>
      </c>
      <c r="X10" s="15">
        <v>472582</v>
      </c>
      <c r="Y10" s="15">
        <v>488561</v>
      </c>
      <c r="Z10" s="17">
        <v>486509</v>
      </c>
      <c r="AA10" s="15">
        <v>488219</v>
      </c>
      <c r="AB10" s="17">
        <v>487320</v>
      </c>
      <c r="AC10" s="15">
        <v>502188</v>
      </c>
      <c r="AD10" s="15">
        <v>510778</v>
      </c>
      <c r="AE10" s="15">
        <v>512471</v>
      </c>
      <c r="AF10" s="17">
        <v>511155</v>
      </c>
      <c r="AG10" s="15">
        <v>514206.6</v>
      </c>
      <c r="AH10" s="20">
        <v>508216</v>
      </c>
    </row>
  </sheetData>
  <mergeCells count="1">
    <mergeCell ref="A1:AH1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"/>
  <sheetViews>
    <sheetView topLeftCell="M1" workbookViewId="0">
      <selection activeCell="J22" sqref="J22"/>
    </sheetView>
  </sheetViews>
  <sheetFormatPr defaultRowHeight="15" x14ac:dyDescent="0.25"/>
  <cols>
    <col min="1" max="1" width="25" customWidth="1"/>
    <col min="2" max="33" width="12" customWidth="1"/>
  </cols>
  <sheetData>
    <row r="1" spans="1:34" ht="18" customHeight="1" x14ac:dyDescent="0.25">
      <c r="A1" s="62" t="s">
        <v>32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</row>
    <row r="3" spans="1:34" ht="15.75" customHeight="1" x14ac:dyDescent="0.25">
      <c r="A3" s="7" t="s">
        <v>1</v>
      </c>
      <c r="B3" s="7" t="s">
        <v>33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34</v>
      </c>
      <c r="AB3" s="7" t="s">
        <v>35</v>
      </c>
      <c r="AC3" s="7" t="s">
        <v>36</v>
      </c>
      <c r="AD3" s="7" t="s">
        <v>37</v>
      </c>
      <c r="AE3" s="7" t="s">
        <v>38</v>
      </c>
      <c r="AF3" s="7" t="s">
        <v>39</v>
      </c>
      <c r="AG3" s="7" t="s">
        <v>40</v>
      </c>
    </row>
    <row r="4" spans="1:34" x14ac:dyDescent="0.25">
      <c r="A4" s="8" t="s">
        <v>26</v>
      </c>
      <c r="B4" s="9">
        <v>10802</v>
      </c>
      <c r="C4" s="10">
        <v>11085</v>
      </c>
      <c r="D4" s="16">
        <v>11085</v>
      </c>
      <c r="E4" s="10">
        <v>11557</v>
      </c>
      <c r="F4" s="11">
        <v>10457</v>
      </c>
      <c r="G4" s="10">
        <v>10630</v>
      </c>
      <c r="H4" s="11">
        <v>10317</v>
      </c>
      <c r="I4" s="10">
        <v>10367</v>
      </c>
      <c r="J4" s="11">
        <v>10355</v>
      </c>
      <c r="K4" s="11">
        <v>10186</v>
      </c>
      <c r="L4" s="11">
        <v>9390</v>
      </c>
      <c r="M4" s="10">
        <v>9598</v>
      </c>
      <c r="N4" s="10">
        <v>9711</v>
      </c>
      <c r="O4" s="10">
        <v>10184</v>
      </c>
      <c r="P4" s="11">
        <v>8939</v>
      </c>
      <c r="Q4" s="11">
        <v>8687</v>
      </c>
      <c r="R4" s="10">
        <v>8762</v>
      </c>
      <c r="S4" s="11">
        <v>8670</v>
      </c>
      <c r="T4" s="10">
        <v>9046</v>
      </c>
      <c r="U4" s="10">
        <v>9348</v>
      </c>
      <c r="V4" s="11">
        <v>8916</v>
      </c>
      <c r="W4" s="10">
        <v>8973</v>
      </c>
      <c r="X4" s="11">
        <v>8886</v>
      </c>
      <c r="Y4" s="10">
        <v>9948</v>
      </c>
      <c r="Z4" s="11">
        <v>9739</v>
      </c>
      <c r="AA4" s="10">
        <v>9938</v>
      </c>
      <c r="AB4" s="10">
        <v>10408</v>
      </c>
      <c r="AC4" s="11">
        <v>9435</v>
      </c>
      <c r="AD4" s="10">
        <v>9462</v>
      </c>
      <c r="AE4" s="10">
        <v>9468</v>
      </c>
      <c r="AF4" s="10">
        <v>9815</v>
      </c>
      <c r="AG4" s="10">
        <v>10858</v>
      </c>
    </row>
    <row r="5" spans="1:34" x14ac:dyDescent="0.25">
      <c r="A5" s="8" t="s">
        <v>27</v>
      </c>
      <c r="B5" s="9">
        <v>30010</v>
      </c>
      <c r="C5" s="11">
        <v>26188</v>
      </c>
      <c r="D5" s="16">
        <v>26188</v>
      </c>
      <c r="E5" s="10">
        <v>28051</v>
      </c>
      <c r="F5" s="11">
        <v>26762</v>
      </c>
      <c r="G5" s="11">
        <v>26654</v>
      </c>
      <c r="H5" s="11">
        <v>26102</v>
      </c>
      <c r="I5" s="10">
        <v>26273</v>
      </c>
      <c r="J5" s="10">
        <v>26606</v>
      </c>
      <c r="K5" s="10">
        <v>26681</v>
      </c>
      <c r="L5" s="11">
        <v>24408</v>
      </c>
      <c r="M5" s="10">
        <v>25122</v>
      </c>
      <c r="N5" s="10">
        <v>25507</v>
      </c>
      <c r="O5" s="10">
        <v>26412</v>
      </c>
      <c r="P5" s="11">
        <v>23552</v>
      </c>
      <c r="Q5" s="11">
        <v>22754</v>
      </c>
      <c r="R5" s="10">
        <v>23014</v>
      </c>
      <c r="S5" s="10">
        <v>23562</v>
      </c>
      <c r="T5" s="10">
        <v>23760</v>
      </c>
      <c r="U5" s="10">
        <v>24614</v>
      </c>
      <c r="V5" s="11">
        <v>23284</v>
      </c>
      <c r="W5" s="11">
        <v>23263</v>
      </c>
      <c r="X5" s="10">
        <v>23548</v>
      </c>
      <c r="Y5" s="10">
        <v>26246</v>
      </c>
      <c r="Z5" s="11">
        <v>25629</v>
      </c>
      <c r="AA5" s="10">
        <v>26334</v>
      </c>
      <c r="AB5" s="10">
        <v>27812</v>
      </c>
      <c r="AC5" s="11">
        <v>25610</v>
      </c>
      <c r="AD5" s="10">
        <v>25926</v>
      </c>
      <c r="AE5" s="10">
        <v>26006</v>
      </c>
      <c r="AF5" s="10">
        <v>26410</v>
      </c>
      <c r="AG5" s="10">
        <v>28709</v>
      </c>
    </row>
    <row r="6" spans="1:34" x14ac:dyDescent="0.25">
      <c r="A6" s="8" t="s">
        <v>28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9">
        <v>106.25</v>
      </c>
      <c r="AB6" s="16">
        <v>106.25</v>
      </c>
      <c r="AC6" s="16">
        <v>106.25</v>
      </c>
      <c r="AD6" s="16">
        <v>106.25</v>
      </c>
      <c r="AE6" s="10">
        <v>1526</v>
      </c>
      <c r="AF6" s="11">
        <v>255</v>
      </c>
      <c r="AG6" s="10">
        <v>670</v>
      </c>
    </row>
    <row r="7" spans="1:34" x14ac:dyDescent="0.25">
      <c r="A7" s="8" t="s">
        <v>29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9">
        <v>646.04</v>
      </c>
      <c r="AE7" s="10">
        <v>6868</v>
      </c>
      <c r="AF7" s="10">
        <v>8404</v>
      </c>
      <c r="AG7" s="11">
        <v>8323</v>
      </c>
    </row>
    <row r="8" spans="1:34" x14ac:dyDescent="0.25">
      <c r="A8" s="8"/>
      <c r="B8" s="12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x14ac:dyDescent="0.25">
      <c r="A9" s="22" t="s">
        <v>41</v>
      </c>
      <c r="B9" s="23">
        <f t="shared" ref="B9:AH9" si="0">SUM(B4:B7)/12</f>
        <v>3401</v>
      </c>
      <c r="C9" s="24">
        <f t="shared" si="0"/>
        <v>3106.0833333333335</v>
      </c>
      <c r="D9" s="25">
        <f t="shared" si="0"/>
        <v>3106.0833333333335</v>
      </c>
      <c r="E9" s="26">
        <f t="shared" si="0"/>
        <v>3300.6666666666665</v>
      </c>
      <c r="F9" s="24">
        <f t="shared" si="0"/>
        <v>3101.5833333333335</v>
      </c>
      <c r="G9" s="25">
        <f t="shared" si="0"/>
        <v>3107</v>
      </c>
      <c r="H9" s="26">
        <f t="shared" si="0"/>
        <v>3034.9166666666665</v>
      </c>
      <c r="I9" s="24">
        <f t="shared" si="0"/>
        <v>3053.3333333333335</v>
      </c>
      <c r="J9" s="25">
        <f t="shared" si="0"/>
        <v>3080.0833333333335</v>
      </c>
      <c r="K9" s="26">
        <f t="shared" si="0"/>
        <v>3072.25</v>
      </c>
      <c r="L9" s="24">
        <f t="shared" si="0"/>
        <v>2816.5</v>
      </c>
      <c r="M9" s="25">
        <f t="shared" si="0"/>
        <v>2893.3333333333335</v>
      </c>
      <c r="N9" s="26">
        <f t="shared" si="0"/>
        <v>2934.8333333333335</v>
      </c>
      <c r="O9" s="24">
        <f t="shared" si="0"/>
        <v>3049.6666666666665</v>
      </c>
      <c r="P9" s="25">
        <f t="shared" si="0"/>
        <v>2707.5833333333335</v>
      </c>
      <c r="Q9" s="26">
        <f t="shared" si="0"/>
        <v>2620.0833333333335</v>
      </c>
      <c r="R9" s="24">
        <f t="shared" si="0"/>
        <v>2648</v>
      </c>
      <c r="S9" s="25">
        <f t="shared" si="0"/>
        <v>2686</v>
      </c>
      <c r="T9" s="26">
        <f t="shared" si="0"/>
        <v>2733.8333333333335</v>
      </c>
      <c r="U9" s="24">
        <f t="shared" si="0"/>
        <v>2830.1666666666665</v>
      </c>
      <c r="V9" s="25">
        <f t="shared" si="0"/>
        <v>2683.3333333333335</v>
      </c>
      <c r="W9" s="26">
        <f t="shared" si="0"/>
        <v>2686.3333333333335</v>
      </c>
      <c r="X9" s="24">
        <f t="shared" si="0"/>
        <v>2702.8333333333335</v>
      </c>
      <c r="Y9" s="25">
        <f t="shared" si="0"/>
        <v>3016.1666666666665</v>
      </c>
      <c r="Z9" s="26">
        <f t="shared" si="0"/>
        <v>2947.3333333333335</v>
      </c>
      <c r="AA9" s="24">
        <f t="shared" si="0"/>
        <v>3031.5208333333335</v>
      </c>
      <c r="AB9" s="25">
        <f t="shared" si="0"/>
        <v>3193.8541666666665</v>
      </c>
      <c r="AC9" s="26">
        <f t="shared" si="0"/>
        <v>2929.2708333333335</v>
      </c>
      <c r="AD9" s="24">
        <f t="shared" si="0"/>
        <v>3011.6908333333336</v>
      </c>
      <c r="AE9" s="25">
        <f t="shared" si="0"/>
        <v>3655.6666666666665</v>
      </c>
      <c r="AF9" s="26">
        <f t="shared" si="0"/>
        <v>3740.3333333333335</v>
      </c>
      <c r="AG9" s="24">
        <f t="shared" si="0"/>
        <v>4046.6666666666665</v>
      </c>
      <c r="AH9" s="25">
        <f t="shared" si="0"/>
        <v>0</v>
      </c>
    </row>
  </sheetData>
  <mergeCells count="1">
    <mergeCell ref="A1:A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"/>
  <sheetViews>
    <sheetView workbookViewId="0">
      <selection activeCell="E8" sqref="E8"/>
    </sheetView>
  </sheetViews>
  <sheetFormatPr defaultRowHeight="15" x14ac:dyDescent="0.25"/>
  <cols>
    <col min="1" max="34" width="15.7109375" customWidth="1"/>
  </cols>
  <sheetData>
    <row r="1" spans="1:34" ht="15.75" customHeight="1" x14ac:dyDescent="0.25">
      <c r="A1" t="s">
        <v>1</v>
      </c>
      <c r="B1" s="3">
        <v>45655</v>
      </c>
      <c r="C1" s="4">
        <f t="shared" ref="C1:Z1" si="0">B1+7</f>
        <v>45662</v>
      </c>
      <c r="D1" s="4">
        <f t="shared" si="0"/>
        <v>45669</v>
      </c>
      <c r="E1" s="4">
        <f t="shared" si="0"/>
        <v>45676</v>
      </c>
      <c r="F1" s="4">
        <f t="shared" si="0"/>
        <v>45683</v>
      </c>
      <c r="G1" s="4">
        <f t="shared" si="0"/>
        <v>45690</v>
      </c>
      <c r="H1" s="4">
        <f t="shared" si="0"/>
        <v>45697</v>
      </c>
      <c r="I1" s="4">
        <f t="shared" si="0"/>
        <v>45704</v>
      </c>
      <c r="J1" s="4">
        <f t="shared" si="0"/>
        <v>45711</v>
      </c>
      <c r="K1" s="4">
        <f t="shared" si="0"/>
        <v>45718</v>
      </c>
      <c r="L1" s="4">
        <f t="shared" si="0"/>
        <v>45725</v>
      </c>
      <c r="M1" s="4">
        <f t="shared" si="0"/>
        <v>45732</v>
      </c>
      <c r="N1" s="4">
        <f t="shared" si="0"/>
        <v>45739</v>
      </c>
      <c r="O1" s="4">
        <f t="shared" si="0"/>
        <v>45746</v>
      </c>
      <c r="P1" s="4">
        <f t="shared" si="0"/>
        <v>45753</v>
      </c>
      <c r="Q1" s="4">
        <f t="shared" si="0"/>
        <v>45760</v>
      </c>
      <c r="R1" s="4">
        <f t="shared" si="0"/>
        <v>45767</v>
      </c>
      <c r="S1" s="4">
        <f t="shared" si="0"/>
        <v>45774</v>
      </c>
      <c r="T1" s="4">
        <f t="shared" si="0"/>
        <v>45781</v>
      </c>
      <c r="U1" s="4">
        <f t="shared" si="0"/>
        <v>45788</v>
      </c>
      <c r="V1" s="4">
        <f t="shared" si="0"/>
        <v>45795</v>
      </c>
      <c r="W1" s="4">
        <f t="shared" si="0"/>
        <v>45802</v>
      </c>
      <c r="X1" s="4">
        <f t="shared" si="0"/>
        <v>45809</v>
      </c>
      <c r="Y1" s="4">
        <f t="shared" si="0"/>
        <v>45816</v>
      </c>
      <c r="Z1" s="4">
        <f t="shared" si="0"/>
        <v>45823</v>
      </c>
      <c r="AA1" s="4">
        <v>45826</v>
      </c>
      <c r="AB1" s="4">
        <f>Z1+7</f>
        <v>45830</v>
      </c>
      <c r="AC1" s="4">
        <f t="shared" ref="AC1:AH1" si="1">AB1+7</f>
        <v>45837</v>
      </c>
      <c r="AD1" s="4">
        <f t="shared" si="1"/>
        <v>45844</v>
      </c>
      <c r="AE1" s="4">
        <f t="shared" si="1"/>
        <v>45851</v>
      </c>
      <c r="AF1" s="4">
        <f t="shared" si="1"/>
        <v>45858</v>
      </c>
      <c r="AG1" s="4">
        <f t="shared" si="1"/>
        <v>45865</v>
      </c>
      <c r="AH1" s="4">
        <f t="shared" si="1"/>
        <v>45872</v>
      </c>
    </row>
    <row r="2" spans="1:34" x14ac:dyDescent="0.25">
      <c r="A2" t="s">
        <v>42</v>
      </c>
      <c r="B2" s="1">
        <v>165551</v>
      </c>
      <c r="C2" s="1">
        <v>165819</v>
      </c>
      <c r="D2" s="1">
        <v>162065</v>
      </c>
      <c r="E2" s="1">
        <v>166210</v>
      </c>
      <c r="F2" s="1">
        <v>169990</v>
      </c>
      <c r="G2" s="1">
        <v>166949</v>
      </c>
      <c r="H2" s="1">
        <v>166709</v>
      </c>
      <c r="I2" s="1">
        <v>169029</v>
      </c>
      <c r="J2" s="1">
        <v>164087</v>
      </c>
      <c r="K2" s="1">
        <v>160462</v>
      </c>
      <c r="L2" s="1">
        <v>153493</v>
      </c>
      <c r="M2" s="1">
        <v>150494</v>
      </c>
      <c r="N2" s="1">
        <v>151362</v>
      </c>
      <c r="O2" s="1">
        <v>147403</v>
      </c>
      <c r="P2" s="1">
        <v>132519</v>
      </c>
      <c r="Q2" s="1">
        <v>140458</v>
      </c>
      <c r="R2" s="1">
        <v>138329</v>
      </c>
      <c r="S2" s="1">
        <v>146480</v>
      </c>
      <c r="T2" s="1">
        <v>151256</v>
      </c>
      <c r="U2" s="1">
        <v>150857</v>
      </c>
      <c r="V2" s="1">
        <v>160921</v>
      </c>
      <c r="W2" s="1">
        <v>156962</v>
      </c>
      <c r="X2" s="1">
        <v>159656</v>
      </c>
      <c r="Y2" s="1">
        <v>163658</v>
      </c>
      <c r="Z2" s="1">
        <v>162113</v>
      </c>
      <c r="AA2" s="1">
        <v>162957</v>
      </c>
      <c r="AB2" s="1">
        <v>112508</v>
      </c>
      <c r="AC2" s="1">
        <v>117082</v>
      </c>
      <c r="AD2" s="1">
        <v>119228</v>
      </c>
      <c r="AE2" s="1">
        <v>119082</v>
      </c>
      <c r="AF2" s="1">
        <v>120374</v>
      </c>
      <c r="AG2" s="1">
        <v>122122</v>
      </c>
      <c r="AH2" s="1">
        <v>119606</v>
      </c>
    </row>
    <row r="3" spans="1:34" x14ac:dyDescent="0.25">
      <c r="A3" t="s">
        <v>43</v>
      </c>
      <c r="B3" s="1">
        <v>254846</v>
      </c>
      <c r="C3" s="1">
        <v>262064</v>
      </c>
      <c r="D3" s="1">
        <v>256772</v>
      </c>
      <c r="E3" s="1">
        <v>267398</v>
      </c>
      <c r="F3" s="1">
        <v>270572</v>
      </c>
      <c r="G3" s="1">
        <v>269937</v>
      </c>
      <c r="H3" s="1">
        <v>277913</v>
      </c>
      <c r="I3" s="1">
        <v>279767</v>
      </c>
      <c r="J3" s="1">
        <v>272834</v>
      </c>
      <c r="K3" s="1">
        <v>263612</v>
      </c>
      <c r="L3" s="1">
        <v>255640</v>
      </c>
      <c r="M3" s="1">
        <v>252656</v>
      </c>
      <c r="N3" s="1">
        <v>252762</v>
      </c>
      <c r="O3" s="1">
        <v>243756</v>
      </c>
      <c r="P3" s="1">
        <v>219603</v>
      </c>
      <c r="Q3" s="1">
        <v>224151</v>
      </c>
      <c r="R3" s="1">
        <v>223601</v>
      </c>
      <c r="S3" s="1">
        <v>236658</v>
      </c>
      <c r="T3" s="1">
        <v>243672</v>
      </c>
      <c r="U3" s="1">
        <v>244978</v>
      </c>
      <c r="V3" s="1">
        <v>258118</v>
      </c>
      <c r="W3" s="1">
        <v>249420</v>
      </c>
      <c r="X3" s="1">
        <v>253461</v>
      </c>
      <c r="Y3" s="1">
        <v>264617</v>
      </c>
      <c r="Z3" s="1">
        <v>262824</v>
      </c>
      <c r="AA3" s="1">
        <v>264981</v>
      </c>
      <c r="AB3" s="1">
        <v>263152</v>
      </c>
      <c r="AC3" s="1">
        <v>272767</v>
      </c>
      <c r="AD3" s="1">
        <v>278134</v>
      </c>
      <c r="AE3" s="1">
        <v>278002</v>
      </c>
      <c r="AF3" s="1">
        <v>277430</v>
      </c>
      <c r="AG3" s="1">
        <v>278418</v>
      </c>
      <c r="AH3" s="1">
        <v>275522</v>
      </c>
    </row>
    <row r="4" spans="1:34" x14ac:dyDescent="0.25">
      <c r="A4" t="s">
        <v>44</v>
      </c>
      <c r="B4" s="1">
        <v>62130</v>
      </c>
      <c r="C4" s="1">
        <v>63045</v>
      </c>
      <c r="D4" s="1">
        <v>63204</v>
      </c>
      <c r="E4" s="1">
        <v>63872</v>
      </c>
      <c r="F4" s="1">
        <v>63600</v>
      </c>
      <c r="G4" s="1">
        <v>63995</v>
      </c>
      <c r="H4" s="1">
        <v>64369</v>
      </c>
      <c r="I4" s="1">
        <v>65010</v>
      </c>
      <c r="J4" s="1">
        <v>63649</v>
      </c>
      <c r="K4" s="1">
        <v>62948</v>
      </c>
      <c r="L4" s="1">
        <v>63742</v>
      </c>
      <c r="M4" s="1">
        <v>61477</v>
      </c>
      <c r="N4" s="1">
        <v>61627</v>
      </c>
      <c r="O4" s="1">
        <v>60483</v>
      </c>
      <c r="P4" s="1">
        <v>56557</v>
      </c>
      <c r="Q4" s="1">
        <v>57385</v>
      </c>
      <c r="R4" s="1">
        <v>56721</v>
      </c>
      <c r="S4" s="1">
        <v>58556</v>
      </c>
      <c r="T4" s="1">
        <v>59427</v>
      </c>
      <c r="U4" s="1">
        <v>60844</v>
      </c>
      <c r="V4" s="1">
        <v>60318</v>
      </c>
      <c r="W4" s="1">
        <v>58830</v>
      </c>
      <c r="X4" s="1">
        <v>59465</v>
      </c>
      <c r="Y4" s="1">
        <v>60286</v>
      </c>
      <c r="Z4" s="1">
        <v>61572</v>
      </c>
      <c r="AA4" s="1">
        <v>60281</v>
      </c>
      <c r="AB4" s="1">
        <v>60015</v>
      </c>
      <c r="AC4" s="1">
        <v>60668</v>
      </c>
      <c r="AD4" s="1">
        <v>61658</v>
      </c>
      <c r="AE4" s="1">
        <v>63658</v>
      </c>
      <c r="AF4" s="1">
        <v>61708</v>
      </c>
      <c r="AG4" s="1">
        <v>62110</v>
      </c>
      <c r="AH4" s="1">
        <v>61135</v>
      </c>
    </row>
    <row r="5" spans="1:34" x14ac:dyDescent="0.25">
      <c r="A5" t="s">
        <v>28</v>
      </c>
      <c r="AB5" s="6">
        <v>50145</v>
      </c>
      <c r="AC5" s="6">
        <v>50145</v>
      </c>
      <c r="AD5" s="6">
        <v>50145</v>
      </c>
      <c r="AE5" s="5">
        <v>50124</v>
      </c>
      <c r="AF5" s="6">
        <v>50077</v>
      </c>
      <c r="AG5" s="6">
        <v>49951</v>
      </c>
      <c r="AH5" s="6">
        <v>49382</v>
      </c>
    </row>
    <row r="6" spans="1:34" x14ac:dyDescent="0.25">
      <c r="A6" t="s">
        <v>29</v>
      </c>
      <c r="AB6" s="6">
        <v>1500</v>
      </c>
      <c r="AC6" s="6">
        <v>1526</v>
      </c>
      <c r="AD6" s="6">
        <v>1613</v>
      </c>
      <c r="AE6" s="1">
        <v>1605</v>
      </c>
      <c r="AF6" s="6">
        <v>1566</v>
      </c>
      <c r="AG6" s="6">
        <v>1605.6</v>
      </c>
      <c r="AH6" s="6">
        <v>2571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6"/>
  <sheetViews>
    <sheetView workbookViewId="0">
      <selection activeCell="D20" sqref="D20"/>
    </sheetView>
  </sheetViews>
  <sheetFormatPr defaultRowHeight="15" x14ac:dyDescent="0.25"/>
  <cols>
    <col min="1" max="33" width="15.7109375" customWidth="1"/>
  </cols>
  <sheetData>
    <row r="1" spans="1:33" ht="15.75" customHeight="1" x14ac:dyDescent="0.25">
      <c r="A1" t="s">
        <v>1</v>
      </c>
      <c r="B1" s="3">
        <v>45655</v>
      </c>
      <c r="C1" s="4">
        <f t="shared" ref="C1:AG1" si="0">B1+7</f>
        <v>45662</v>
      </c>
      <c r="D1" s="4">
        <f t="shared" si="0"/>
        <v>45669</v>
      </c>
      <c r="E1" s="4">
        <f t="shared" si="0"/>
        <v>45676</v>
      </c>
      <c r="F1" s="4">
        <f t="shared" si="0"/>
        <v>45683</v>
      </c>
      <c r="G1" s="4">
        <f t="shared" si="0"/>
        <v>45690</v>
      </c>
      <c r="H1" s="4">
        <f t="shared" si="0"/>
        <v>45697</v>
      </c>
      <c r="I1" s="4">
        <f t="shared" si="0"/>
        <v>45704</v>
      </c>
      <c r="J1" s="4">
        <f t="shared" si="0"/>
        <v>45711</v>
      </c>
      <c r="K1" s="4">
        <f t="shared" si="0"/>
        <v>45718</v>
      </c>
      <c r="L1" s="4">
        <f t="shared" si="0"/>
        <v>45725</v>
      </c>
      <c r="M1" s="4">
        <f t="shared" si="0"/>
        <v>45732</v>
      </c>
      <c r="N1" s="4">
        <f t="shared" si="0"/>
        <v>45739</v>
      </c>
      <c r="O1" s="4">
        <f t="shared" si="0"/>
        <v>45746</v>
      </c>
      <c r="P1" s="4">
        <f t="shared" si="0"/>
        <v>45753</v>
      </c>
      <c r="Q1" s="4">
        <f t="shared" si="0"/>
        <v>45760</v>
      </c>
      <c r="R1" s="4">
        <f t="shared" si="0"/>
        <v>45767</v>
      </c>
      <c r="S1" s="4">
        <f t="shared" si="0"/>
        <v>45774</v>
      </c>
      <c r="T1" s="4">
        <f t="shared" si="0"/>
        <v>45781</v>
      </c>
      <c r="U1" s="4">
        <f t="shared" si="0"/>
        <v>45788</v>
      </c>
      <c r="V1" s="4">
        <f t="shared" si="0"/>
        <v>45795</v>
      </c>
      <c r="W1" s="4">
        <f t="shared" si="0"/>
        <v>45802</v>
      </c>
      <c r="X1" s="4">
        <f t="shared" si="0"/>
        <v>45809</v>
      </c>
      <c r="Y1" s="4">
        <f t="shared" si="0"/>
        <v>45816</v>
      </c>
      <c r="Z1" s="4">
        <f t="shared" si="0"/>
        <v>45823</v>
      </c>
      <c r="AA1" s="4">
        <f t="shared" si="0"/>
        <v>45830</v>
      </c>
      <c r="AB1" s="4">
        <f t="shared" si="0"/>
        <v>45837</v>
      </c>
      <c r="AC1" s="4">
        <f t="shared" si="0"/>
        <v>45844</v>
      </c>
      <c r="AD1" s="4">
        <f t="shared" si="0"/>
        <v>45851</v>
      </c>
      <c r="AE1" s="4">
        <f t="shared" si="0"/>
        <v>45858</v>
      </c>
      <c r="AF1" s="4">
        <f t="shared" si="0"/>
        <v>45865</v>
      </c>
      <c r="AG1" s="4">
        <f t="shared" si="0"/>
        <v>45872</v>
      </c>
    </row>
    <row r="2" spans="1:33" x14ac:dyDescent="0.25">
      <c r="A2" t="s">
        <v>43</v>
      </c>
      <c r="B2" s="1">
        <v>10802</v>
      </c>
      <c r="C2" s="1">
        <v>11085</v>
      </c>
      <c r="D2" s="1">
        <v>11085</v>
      </c>
      <c r="E2" s="1">
        <v>11557</v>
      </c>
      <c r="F2" s="1">
        <v>10457</v>
      </c>
      <c r="G2" s="1">
        <v>10630</v>
      </c>
      <c r="H2" s="1">
        <v>10317</v>
      </c>
      <c r="I2" s="1">
        <v>10367</v>
      </c>
      <c r="J2" s="1">
        <v>10355</v>
      </c>
      <c r="K2" s="1">
        <v>10186</v>
      </c>
      <c r="L2" s="1">
        <v>9390</v>
      </c>
      <c r="M2" s="1">
        <v>9598</v>
      </c>
      <c r="N2" s="1">
        <v>9711</v>
      </c>
      <c r="O2" s="1">
        <v>10184</v>
      </c>
      <c r="P2" s="1">
        <v>8939</v>
      </c>
      <c r="Q2" s="1">
        <v>8687</v>
      </c>
      <c r="R2" s="1">
        <v>8762</v>
      </c>
      <c r="S2" s="1">
        <v>8670</v>
      </c>
      <c r="T2" s="1">
        <v>9046</v>
      </c>
      <c r="U2" s="1">
        <v>9348</v>
      </c>
      <c r="V2" s="1">
        <v>8916</v>
      </c>
      <c r="W2" s="1">
        <v>8973</v>
      </c>
      <c r="X2" s="1">
        <v>8886</v>
      </c>
      <c r="Y2" s="1">
        <v>9948</v>
      </c>
      <c r="Z2" s="1">
        <v>9739</v>
      </c>
      <c r="AA2" s="1">
        <v>9938</v>
      </c>
      <c r="AB2" s="1">
        <v>10408</v>
      </c>
      <c r="AC2" s="1">
        <v>9435</v>
      </c>
      <c r="AD2" s="1">
        <v>9462</v>
      </c>
      <c r="AE2" s="1">
        <v>9468</v>
      </c>
      <c r="AF2" s="1">
        <v>9815</v>
      </c>
      <c r="AG2" s="1">
        <v>10858</v>
      </c>
    </row>
    <row r="3" spans="1:33" x14ac:dyDescent="0.25">
      <c r="A3" t="s">
        <v>44</v>
      </c>
      <c r="B3" s="1">
        <v>30010</v>
      </c>
      <c r="C3" s="1">
        <v>26188</v>
      </c>
      <c r="D3" s="1">
        <v>26188</v>
      </c>
      <c r="E3" s="1">
        <v>28051</v>
      </c>
      <c r="F3" s="1">
        <v>26762</v>
      </c>
      <c r="G3" s="1">
        <v>26654</v>
      </c>
      <c r="H3" s="1">
        <v>26102</v>
      </c>
      <c r="I3" s="1">
        <v>26273</v>
      </c>
      <c r="J3" s="1">
        <v>26606</v>
      </c>
      <c r="K3" s="1">
        <v>26681</v>
      </c>
      <c r="L3" s="1">
        <v>24408</v>
      </c>
      <c r="M3" s="1">
        <v>25122</v>
      </c>
      <c r="N3" s="1">
        <v>25507</v>
      </c>
      <c r="O3" s="1">
        <v>26412</v>
      </c>
      <c r="P3" s="1">
        <v>23552</v>
      </c>
      <c r="Q3" s="1">
        <v>22754</v>
      </c>
      <c r="R3" s="1">
        <v>23014</v>
      </c>
      <c r="S3" s="1">
        <v>23562</v>
      </c>
      <c r="T3" s="1">
        <v>23760</v>
      </c>
      <c r="U3" s="1">
        <v>24614</v>
      </c>
      <c r="V3" s="1">
        <v>23284</v>
      </c>
      <c r="W3" s="1">
        <v>23263</v>
      </c>
      <c r="X3" s="1">
        <v>23548</v>
      </c>
      <c r="Y3" s="1">
        <v>26246</v>
      </c>
      <c r="Z3" s="1">
        <v>25629</v>
      </c>
      <c r="AA3" s="1">
        <v>26334</v>
      </c>
      <c r="AB3" s="1">
        <v>27812</v>
      </c>
      <c r="AC3" s="1">
        <v>25610</v>
      </c>
      <c r="AD3" s="1">
        <v>25926</v>
      </c>
      <c r="AE3" s="1">
        <v>26006</v>
      </c>
      <c r="AF3" s="1">
        <v>26410</v>
      </c>
      <c r="AG3" s="1">
        <v>28709</v>
      </c>
    </row>
    <row r="4" spans="1:33" x14ac:dyDescent="0.25">
      <c r="A4" t="s">
        <v>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>
        <v>106.25</v>
      </c>
      <c r="AB4" s="1">
        <v>106.25</v>
      </c>
      <c r="AC4" s="1">
        <v>106.25</v>
      </c>
      <c r="AD4" s="1">
        <v>106.25</v>
      </c>
      <c r="AE4" s="1">
        <v>1526</v>
      </c>
      <c r="AF4" s="1">
        <v>255</v>
      </c>
      <c r="AG4" s="1">
        <v>670</v>
      </c>
    </row>
    <row r="5" spans="1:33" x14ac:dyDescent="0.25">
      <c r="A5" t="s">
        <v>29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>
        <v>646.04</v>
      </c>
      <c r="AE5" s="1">
        <v>6868</v>
      </c>
      <c r="AF5" s="1">
        <v>8404</v>
      </c>
      <c r="AG5" s="1">
        <v>8323</v>
      </c>
    </row>
    <row r="6" spans="1:33" ht="18.75" customHeight="1" x14ac:dyDescent="0.3">
      <c r="A6" t="s">
        <v>45</v>
      </c>
      <c r="B6" s="2">
        <f>(B2+B3)/12</f>
        <v>3401</v>
      </c>
      <c r="C6" s="2">
        <f>SUM(C2:C3)/12</f>
        <v>3106.0833333333335</v>
      </c>
      <c r="D6" s="2">
        <f t="shared" ref="D6:AC6" si="1">IF((D3),SUM(D2:D3)/12,"")</f>
        <v>3106.0833333333335</v>
      </c>
      <c r="E6" s="2">
        <f t="shared" si="1"/>
        <v>3300.6666666666665</v>
      </c>
      <c r="F6" s="2">
        <f t="shared" si="1"/>
        <v>3101.5833333333335</v>
      </c>
      <c r="G6" s="2">
        <f t="shared" si="1"/>
        <v>3107</v>
      </c>
      <c r="H6" s="2">
        <f t="shared" si="1"/>
        <v>3034.9166666666665</v>
      </c>
      <c r="I6" s="2">
        <f t="shared" si="1"/>
        <v>3053.3333333333335</v>
      </c>
      <c r="J6" s="2">
        <f t="shared" si="1"/>
        <v>3080.0833333333335</v>
      </c>
      <c r="K6" s="2">
        <f t="shared" si="1"/>
        <v>3072.25</v>
      </c>
      <c r="L6" s="2">
        <f t="shared" si="1"/>
        <v>2816.5</v>
      </c>
      <c r="M6" s="2">
        <f t="shared" si="1"/>
        <v>2893.3333333333335</v>
      </c>
      <c r="N6" s="2">
        <f t="shared" si="1"/>
        <v>2934.8333333333335</v>
      </c>
      <c r="O6" s="2">
        <f t="shared" si="1"/>
        <v>3049.6666666666665</v>
      </c>
      <c r="P6" s="2">
        <f t="shared" si="1"/>
        <v>2707.5833333333335</v>
      </c>
      <c r="Q6" s="2">
        <f t="shared" si="1"/>
        <v>2620.0833333333335</v>
      </c>
      <c r="R6" s="2">
        <f t="shared" si="1"/>
        <v>2648</v>
      </c>
      <c r="S6" s="2">
        <f t="shared" si="1"/>
        <v>2686</v>
      </c>
      <c r="T6" s="2">
        <f t="shared" si="1"/>
        <v>2733.8333333333335</v>
      </c>
      <c r="U6" s="2">
        <f t="shared" si="1"/>
        <v>2830.1666666666665</v>
      </c>
      <c r="V6" s="2">
        <f t="shared" si="1"/>
        <v>2683.3333333333335</v>
      </c>
      <c r="W6" s="2">
        <f t="shared" si="1"/>
        <v>2686.3333333333335</v>
      </c>
      <c r="X6" s="2">
        <f t="shared" si="1"/>
        <v>2702.8333333333335</v>
      </c>
      <c r="Y6" s="2">
        <f t="shared" si="1"/>
        <v>3016.1666666666665</v>
      </c>
      <c r="Z6" s="2">
        <f t="shared" si="1"/>
        <v>2947.3333333333335</v>
      </c>
      <c r="AA6" s="2">
        <f t="shared" si="1"/>
        <v>3022.6666666666665</v>
      </c>
      <c r="AB6" s="2">
        <f t="shared" si="1"/>
        <v>3185</v>
      </c>
      <c r="AC6" s="2">
        <f t="shared" si="1"/>
        <v>2920.4166666666665</v>
      </c>
      <c r="AD6" s="2">
        <f>IF((AD3),SUM(AD2:AD5)/12,"")</f>
        <v>3011.6908333333336</v>
      </c>
      <c r="AE6" s="2">
        <f>IF((AE3),SUM(AE2:AE5)/12,"")</f>
        <v>3655.6666666666665</v>
      </c>
      <c r="AF6" s="2">
        <f>IF((AF3),SUM(AF2:AF5)/12,"")</f>
        <v>3740.3333333333335</v>
      </c>
      <c r="AG6" s="2">
        <f>IF((AG3),SUM(AG2:AG5)/12,"")</f>
        <v>4046.6666666666665</v>
      </c>
    </row>
  </sheetData>
  <conditionalFormatting sqref="C6:Y6 AA6:AG6">
    <cfRule type="expression" dxfId="17" priority="1">
      <formula>$C6 &gt;= D6</formula>
    </cfRule>
    <cfRule type="expression" dxfId="16" priority="2">
      <formula>$C6 &lt; D6</formula>
    </cfRule>
  </conditionalFormatting>
  <conditionalFormatting sqref="Z6">
    <cfRule type="expression" dxfId="15" priority="7">
      <formula>$C6 &gt;= #REF!</formula>
    </cfRule>
    <cfRule type="expression" dxfId="14" priority="8">
      <formula>$C6 &lt; #REF!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49"/>
  <sheetViews>
    <sheetView tabSelected="1" topLeftCell="A30" workbookViewId="0">
      <selection activeCell="R43" sqref="R43:AK43"/>
    </sheetView>
  </sheetViews>
  <sheetFormatPr defaultRowHeight="15" x14ac:dyDescent="0.25"/>
  <cols>
    <col min="1" max="1" width="20" customWidth="1"/>
    <col min="2" max="2" width="13" customWidth="1"/>
    <col min="3" max="3" width="7" customWidth="1"/>
    <col min="4" max="4" width="14" customWidth="1"/>
    <col min="5" max="5" width="19" customWidth="1"/>
    <col min="6" max="8" width="20" customWidth="1"/>
    <col min="9" max="10" width="19" customWidth="1"/>
    <col min="11" max="12" width="20" customWidth="1"/>
    <col min="13" max="13" width="15" customWidth="1"/>
    <col min="14" max="14" width="16" customWidth="1"/>
    <col min="15" max="15" width="20" customWidth="1"/>
    <col min="16" max="16" width="19" customWidth="1"/>
    <col min="17" max="17" width="18" customWidth="1"/>
    <col min="18" max="21" width="12" customWidth="1"/>
    <col min="22" max="26" width="11" customWidth="1"/>
    <col min="27" max="27" width="16" customWidth="1"/>
    <col min="28" max="31" width="12" customWidth="1"/>
    <col min="32" max="35" width="11" customWidth="1"/>
    <col min="36" max="36" width="10.28515625" customWidth="1"/>
    <col min="37" max="37" width="10.5703125" customWidth="1"/>
    <col min="38" max="38" width="17" customWidth="1"/>
    <col min="39" max="39" width="16" customWidth="1"/>
    <col min="40" max="40" width="14" customWidth="1"/>
    <col min="41" max="41" width="18" customWidth="1"/>
  </cols>
  <sheetData>
    <row r="1" spans="1:39" x14ac:dyDescent="0.25">
      <c r="A1" t="s">
        <v>46</v>
      </c>
      <c r="B1" t="s">
        <v>1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116</v>
      </c>
      <c r="O1" t="s">
        <v>115</v>
      </c>
      <c r="P1" t="s">
        <v>114</v>
      </c>
      <c r="Q1" t="s">
        <v>58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s="65">
        <v>45746</v>
      </c>
      <c r="AJ1" s="65">
        <v>45740</v>
      </c>
      <c r="AK1" s="65">
        <v>45732</v>
      </c>
    </row>
    <row r="3" spans="1:39" x14ac:dyDescent="0.25">
      <c r="A3" t="s">
        <v>61</v>
      </c>
      <c r="B3" t="s">
        <v>26</v>
      </c>
      <c r="C3">
        <v>1050</v>
      </c>
      <c r="D3" s="1">
        <v>13.877599999999999</v>
      </c>
      <c r="E3" s="1">
        <v>11.795000076293951</v>
      </c>
      <c r="F3" s="1">
        <v>425.24971961975098</v>
      </c>
      <c r="G3" s="1">
        <v>-2.082599923706054</v>
      </c>
      <c r="H3" s="28">
        <v>3.5557482068788303E-2</v>
      </c>
      <c r="I3" s="1">
        <v>12384.750080108641</v>
      </c>
      <c r="J3" s="1">
        <v>14571.48</v>
      </c>
      <c r="K3" s="1">
        <v>-2186.729919891357</v>
      </c>
      <c r="L3" s="28">
        <v>-0.1500691707288043</v>
      </c>
      <c r="M3" t="s">
        <v>62</v>
      </c>
      <c r="N3" s="1">
        <v>0.10033333333333333</v>
      </c>
      <c r="O3" s="1">
        <v>139.16</v>
      </c>
      <c r="P3" s="1">
        <v>105.35000000000001</v>
      </c>
      <c r="Q3" s="49">
        <v>14.2</v>
      </c>
      <c r="R3" s="50">
        <v>10.75</v>
      </c>
      <c r="S3" s="50">
        <v>9.93</v>
      </c>
      <c r="T3" s="50">
        <v>10.57</v>
      </c>
      <c r="U3" s="50">
        <v>10.67</v>
      </c>
      <c r="V3" s="50">
        <v>10.85</v>
      </c>
      <c r="W3" s="50">
        <v>11.17</v>
      </c>
      <c r="X3" s="50">
        <v>11.73</v>
      </c>
      <c r="Y3" s="50">
        <v>11.4</v>
      </c>
      <c r="Z3" s="50">
        <v>12.11</v>
      </c>
      <c r="AA3" s="50">
        <v>12.7</v>
      </c>
      <c r="AB3" s="50">
        <v>13.45</v>
      </c>
      <c r="AC3" s="50">
        <v>11.55</v>
      </c>
      <c r="AD3" s="50">
        <v>10.83</v>
      </c>
      <c r="AE3" s="51">
        <v>15.4</v>
      </c>
      <c r="AF3" s="51">
        <v>16.03</v>
      </c>
      <c r="AG3" s="51">
        <v>16.48</v>
      </c>
      <c r="AH3" s="51">
        <v>14.68</v>
      </c>
      <c r="AI3" s="51">
        <v>14.63</v>
      </c>
      <c r="AJ3" s="50">
        <v>14.02</v>
      </c>
      <c r="AK3" s="50">
        <v>13.86</v>
      </c>
      <c r="AM3" s="28"/>
    </row>
    <row r="4" spans="1:39" x14ac:dyDescent="0.25">
      <c r="A4" t="s">
        <v>63</v>
      </c>
      <c r="B4" t="s">
        <v>26</v>
      </c>
      <c r="C4">
        <v>1625</v>
      </c>
      <c r="D4" s="1">
        <v>6.6412000000000004</v>
      </c>
      <c r="E4" s="1">
        <v>5.945000171661377</v>
      </c>
      <c r="F4" s="1">
        <v>-24.374783039093021</v>
      </c>
      <c r="G4" s="1">
        <v>-0.69619982833862348</v>
      </c>
      <c r="H4" s="28">
        <v>-2.5167561056357512E-3</v>
      </c>
      <c r="I4" s="1">
        <v>9660.6252789497375</v>
      </c>
      <c r="J4" s="1">
        <v>10791.95</v>
      </c>
      <c r="K4" s="1">
        <v>-1131.324721050263</v>
      </c>
      <c r="L4" s="28">
        <v>-0.10483042647994691</v>
      </c>
      <c r="M4" t="s">
        <v>64</v>
      </c>
      <c r="N4" s="1">
        <v>7.7629000000000004E-2</v>
      </c>
      <c r="O4" s="1">
        <v>125.34004166666666</v>
      </c>
      <c r="P4" s="1">
        <v>126.147125</v>
      </c>
      <c r="Q4" s="49">
        <v>15.53</v>
      </c>
      <c r="R4" s="51">
        <v>15.63</v>
      </c>
      <c r="S4" s="51">
        <v>15.63</v>
      </c>
      <c r="T4" s="51">
        <v>15.6</v>
      </c>
      <c r="U4" s="51">
        <v>15.58</v>
      </c>
      <c r="V4" s="51">
        <v>15.66</v>
      </c>
      <c r="W4" s="51">
        <v>15.87</v>
      </c>
      <c r="X4" s="51">
        <v>15.82</v>
      </c>
      <c r="Y4" s="51">
        <v>15.76</v>
      </c>
      <c r="Z4" s="51">
        <v>15.92</v>
      </c>
      <c r="AA4" s="51">
        <v>15.9</v>
      </c>
      <c r="AB4" s="51">
        <v>16.23</v>
      </c>
      <c r="AC4" s="51">
        <v>16.29</v>
      </c>
      <c r="AD4" s="51">
        <v>16.399999999999999</v>
      </c>
      <c r="AE4" s="51">
        <v>16.79</v>
      </c>
      <c r="AF4" s="51">
        <v>16.88</v>
      </c>
      <c r="AG4" s="51">
        <v>17.350000000000001</v>
      </c>
      <c r="AH4" s="51">
        <v>16.059999999999999</v>
      </c>
      <c r="AI4" s="51">
        <v>15.74</v>
      </c>
      <c r="AJ4" s="50">
        <v>15.5</v>
      </c>
      <c r="AK4" s="51">
        <v>15.68</v>
      </c>
      <c r="AM4" s="28"/>
    </row>
    <row r="5" spans="1:39" x14ac:dyDescent="0.25">
      <c r="A5" t="s">
        <v>65</v>
      </c>
      <c r="B5" t="s">
        <v>26</v>
      </c>
      <c r="C5">
        <v>736</v>
      </c>
      <c r="D5" s="1">
        <v>10.37</v>
      </c>
      <c r="E5" s="1">
        <v>9.6000003814697266</v>
      </c>
      <c r="F5" s="1">
        <v>-22.079803466796879</v>
      </c>
      <c r="G5" s="1">
        <v>-0.76999961853027266</v>
      </c>
      <c r="H5" s="28">
        <v>-3.115237031638715E-3</v>
      </c>
      <c r="I5" s="1">
        <v>7065.6002807617188</v>
      </c>
      <c r="J5" s="1">
        <v>7632.32</v>
      </c>
      <c r="K5" s="1">
        <v>-566.71971923828096</v>
      </c>
      <c r="L5" s="28">
        <v>-7.4252615094529711E-2</v>
      </c>
      <c r="M5" t="s">
        <v>64</v>
      </c>
      <c r="N5" s="1">
        <v>0.120633</v>
      </c>
      <c r="O5" s="1">
        <v>80.296864000000014</v>
      </c>
      <c r="P5" s="1">
        <v>88.785888000000014</v>
      </c>
      <c r="Q5" s="49">
        <v>13.81</v>
      </c>
      <c r="R5" s="51">
        <v>15.27</v>
      </c>
      <c r="S5" s="51">
        <v>14.83</v>
      </c>
      <c r="T5" s="51">
        <v>15.52</v>
      </c>
      <c r="U5" s="51">
        <v>15.24</v>
      </c>
      <c r="V5" s="51">
        <v>15.29</v>
      </c>
      <c r="W5" s="51">
        <v>15.45</v>
      </c>
      <c r="X5" s="51">
        <v>15.55</v>
      </c>
      <c r="Y5" s="51">
        <v>15.32</v>
      </c>
      <c r="Z5" s="51">
        <v>15.93</v>
      </c>
      <c r="AA5" s="51">
        <v>16.309999999999999</v>
      </c>
      <c r="AB5" s="51">
        <v>16.350000000000001</v>
      </c>
      <c r="AC5" s="51">
        <v>16.22</v>
      </c>
      <c r="AD5" s="51">
        <v>16.350000000000001</v>
      </c>
      <c r="AE5" s="51">
        <v>16.510000000000002</v>
      </c>
      <c r="AF5" s="51">
        <v>17.350000000000001</v>
      </c>
      <c r="AG5" s="51">
        <v>17.73</v>
      </c>
      <c r="AH5" s="51">
        <v>15.42</v>
      </c>
      <c r="AI5" s="51">
        <v>15.13</v>
      </c>
      <c r="AJ5" s="51">
        <v>14.17</v>
      </c>
      <c r="AK5" s="51">
        <v>14.06</v>
      </c>
      <c r="AM5" s="28"/>
    </row>
    <row r="6" spans="1:39" x14ac:dyDescent="0.25">
      <c r="A6" t="s">
        <v>66</v>
      </c>
      <c r="B6" t="s">
        <v>26</v>
      </c>
      <c r="C6">
        <v>440</v>
      </c>
      <c r="D6" s="1">
        <v>28.001799999999999</v>
      </c>
      <c r="E6" s="1">
        <v>20.523500442504879</v>
      </c>
      <c r="F6" s="1">
        <v>-117.2602081298828</v>
      </c>
      <c r="G6" s="1">
        <v>-7.4782995574951174</v>
      </c>
      <c r="H6" s="28">
        <v>-1.2818685006570669E-2</v>
      </c>
      <c r="I6" s="1">
        <v>9030.3401947021484</v>
      </c>
      <c r="J6" s="1">
        <v>12320.791999999999</v>
      </c>
      <c r="K6" s="1">
        <v>-3290.451805297851</v>
      </c>
      <c r="L6" s="28">
        <v>-0.26706495859177332</v>
      </c>
      <c r="M6" t="s">
        <v>64</v>
      </c>
      <c r="N6" s="1">
        <v>0.88269583333333346</v>
      </c>
      <c r="O6" s="1">
        <v>428.97616666666664</v>
      </c>
      <c r="P6" s="1">
        <v>388.38616666666667</v>
      </c>
      <c r="Q6" s="49">
        <v>57.07</v>
      </c>
      <c r="R6" s="50">
        <v>51.67</v>
      </c>
      <c r="S6" s="50">
        <v>49.83</v>
      </c>
      <c r="T6" s="50">
        <v>48.92</v>
      </c>
      <c r="U6" s="50">
        <v>51.27</v>
      </c>
      <c r="V6" s="50">
        <v>52.94</v>
      </c>
      <c r="W6" s="50">
        <v>55.31</v>
      </c>
      <c r="X6" s="51">
        <v>57.33</v>
      </c>
      <c r="Y6" s="50">
        <v>55.67</v>
      </c>
      <c r="Z6" s="51">
        <v>58.32</v>
      </c>
      <c r="AA6" s="50">
        <v>56.87</v>
      </c>
      <c r="AB6" s="50">
        <v>54.14</v>
      </c>
      <c r="AC6" s="51">
        <v>59.28</v>
      </c>
      <c r="AD6" s="51">
        <v>62.12</v>
      </c>
      <c r="AE6" s="51">
        <v>67.78</v>
      </c>
      <c r="AF6" s="51">
        <v>75.319999999999993</v>
      </c>
      <c r="AG6" s="51">
        <v>79.84</v>
      </c>
      <c r="AH6" s="51">
        <v>77.52</v>
      </c>
      <c r="AI6" s="51">
        <v>74.83</v>
      </c>
      <c r="AJ6" s="51">
        <v>74.83</v>
      </c>
      <c r="AK6" s="51">
        <v>74.83</v>
      </c>
      <c r="AM6" s="28"/>
    </row>
    <row r="7" spans="1:39" x14ac:dyDescent="0.25">
      <c r="A7" t="s">
        <v>67</v>
      </c>
      <c r="B7" t="s">
        <v>26</v>
      </c>
      <c r="C7">
        <v>568</v>
      </c>
      <c r="D7" s="1">
        <v>5.7</v>
      </c>
      <c r="E7" s="1">
        <v>5.3600001335144043</v>
      </c>
      <c r="F7" s="1">
        <v>22.719978332519531</v>
      </c>
      <c r="G7" s="1">
        <v>-0.33999986648559588</v>
      </c>
      <c r="H7" s="28">
        <v>7.5187895793875133E-3</v>
      </c>
      <c r="I7" s="1">
        <v>3044.4800758361821</v>
      </c>
      <c r="J7" s="1">
        <v>3237.6</v>
      </c>
      <c r="K7" s="1">
        <v>-193.1199241638183</v>
      </c>
      <c r="L7" s="28">
        <v>-5.9649099383437813E-2</v>
      </c>
      <c r="M7" t="s">
        <v>62</v>
      </c>
      <c r="N7" s="1">
        <v>5.3148000000000001E-2</v>
      </c>
      <c r="O7" s="1">
        <v>25.181144000000003</v>
      </c>
      <c r="P7" s="1">
        <v>30.188063999999997</v>
      </c>
      <c r="Q7" s="49">
        <v>10.31</v>
      </c>
      <c r="R7" s="51">
        <v>12.36</v>
      </c>
      <c r="S7" s="51">
        <v>13.03</v>
      </c>
      <c r="T7" s="51">
        <v>12.88</v>
      </c>
      <c r="U7" s="51">
        <v>12.55</v>
      </c>
      <c r="V7" s="51">
        <v>12.24</v>
      </c>
      <c r="W7" s="51">
        <v>12.17</v>
      </c>
      <c r="X7" s="51">
        <v>12.5</v>
      </c>
      <c r="Y7" s="51">
        <v>11.96</v>
      </c>
      <c r="Z7" s="51">
        <v>12.6</v>
      </c>
      <c r="AA7" s="51">
        <v>12.7</v>
      </c>
      <c r="AB7" s="51">
        <v>12.6</v>
      </c>
      <c r="AC7" s="51">
        <v>12.28</v>
      </c>
      <c r="AD7" s="51">
        <v>12.77</v>
      </c>
      <c r="AE7" s="51">
        <v>13.53</v>
      </c>
      <c r="AF7" s="51">
        <v>14.48</v>
      </c>
      <c r="AG7" s="51">
        <v>14.41</v>
      </c>
      <c r="AH7" s="51">
        <v>11.83</v>
      </c>
      <c r="AI7" s="51">
        <v>11.27</v>
      </c>
      <c r="AJ7" s="51">
        <v>10.77</v>
      </c>
      <c r="AK7" s="51">
        <v>10.65</v>
      </c>
      <c r="AM7" s="28"/>
    </row>
    <row r="8" spans="1:39" x14ac:dyDescent="0.25">
      <c r="A8" t="s">
        <v>68</v>
      </c>
      <c r="B8" t="s">
        <v>26</v>
      </c>
      <c r="C8">
        <v>2425</v>
      </c>
      <c r="D8" s="1">
        <v>3.3992800000000001</v>
      </c>
      <c r="E8" s="1">
        <v>2.785000085830688</v>
      </c>
      <c r="F8" s="1">
        <v>60.625231266021729</v>
      </c>
      <c r="G8" s="1">
        <v>-0.6142799141693116</v>
      </c>
      <c r="H8" s="28">
        <v>9.0580055992085188E-3</v>
      </c>
      <c r="I8" s="1">
        <v>6753.6252081394196</v>
      </c>
      <c r="J8" s="1">
        <v>8243.2540000000008</v>
      </c>
      <c r="K8" s="1">
        <v>-1489.628791860581</v>
      </c>
      <c r="L8" s="28">
        <v>-0.1807088307433668</v>
      </c>
      <c r="M8" t="s">
        <v>62</v>
      </c>
      <c r="N8" s="1">
        <v>4.8734833333333331E-2</v>
      </c>
      <c r="O8" s="1">
        <v>93.099791666666661</v>
      </c>
      <c r="P8" s="1">
        <v>118.18197083333332</v>
      </c>
      <c r="Q8" s="49">
        <v>17</v>
      </c>
      <c r="R8" s="51">
        <v>21.58</v>
      </c>
      <c r="S8" s="51">
        <v>22.22</v>
      </c>
      <c r="T8" s="51">
        <v>22.56</v>
      </c>
      <c r="U8" s="51">
        <v>21.43</v>
      </c>
      <c r="V8" s="51">
        <v>21.66</v>
      </c>
      <c r="W8" s="51">
        <v>20.13</v>
      </c>
      <c r="X8" s="51">
        <v>20.55</v>
      </c>
      <c r="Y8" s="51">
        <v>20.13</v>
      </c>
      <c r="Z8" s="51">
        <v>20.2</v>
      </c>
      <c r="AA8" s="51">
        <v>20.34</v>
      </c>
      <c r="AB8" s="51">
        <v>20.13</v>
      </c>
      <c r="AC8" s="51">
        <v>19.8</v>
      </c>
      <c r="AD8" s="51">
        <v>20.34</v>
      </c>
      <c r="AE8" s="51">
        <v>22.39</v>
      </c>
      <c r="AF8" s="51">
        <v>22.39</v>
      </c>
      <c r="AG8" s="51">
        <v>24.49</v>
      </c>
      <c r="AH8" s="51">
        <v>19.29</v>
      </c>
      <c r="AI8" s="51">
        <v>17.440000000000001</v>
      </c>
      <c r="AJ8" s="50">
        <v>16.670000000000002</v>
      </c>
      <c r="AK8" s="50">
        <v>16.670000000000002</v>
      </c>
      <c r="AM8" s="28"/>
    </row>
    <row r="9" spans="1:39" x14ac:dyDescent="0.25">
      <c r="A9" t="s">
        <v>69</v>
      </c>
      <c r="B9" t="s">
        <v>26</v>
      </c>
      <c r="C9">
        <v>260</v>
      </c>
      <c r="D9" s="1">
        <v>12.5</v>
      </c>
      <c r="E9" s="1">
        <v>12.14529991149902</v>
      </c>
      <c r="F9" s="1">
        <v>-3.8219833374023442</v>
      </c>
      <c r="G9" s="1">
        <v>-0.35470008850097662</v>
      </c>
      <c r="H9" s="28">
        <v>-1.2088763238113341E-3</v>
      </c>
      <c r="I9" s="1">
        <v>3157.7779769897461</v>
      </c>
      <c r="J9" s="1">
        <v>3250</v>
      </c>
      <c r="K9" s="1">
        <v>-92.222023010253906</v>
      </c>
      <c r="L9" s="28">
        <v>-2.837600708007813E-2</v>
      </c>
      <c r="M9" t="s">
        <v>64</v>
      </c>
      <c r="N9" s="1">
        <v>0.10950499999999998</v>
      </c>
      <c r="O9" s="1">
        <v>33.426250000000003</v>
      </c>
      <c r="P9" s="1">
        <v>28.471299999999996</v>
      </c>
      <c r="Q9" s="49">
        <v>12.75</v>
      </c>
      <c r="R9" s="50">
        <v>10.86</v>
      </c>
      <c r="S9" s="50">
        <v>10.97</v>
      </c>
      <c r="T9" s="50">
        <v>10.97</v>
      </c>
      <c r="U9" s="50">
        <v>10.86</v>
      </c>
      <c r="V9" s="50">
        <v>10.78</v>
      </c>
      <c r="W9" s="50">
        <v>10.78</v>
      </c>
      <c r="X9" s="50">
        <v>10.95</v>
      </c>
      <c r="Y9" s="50">
        <v>10.71</v>
      </c>
      <c r="Z9" s="50">
        <v>10.73</v>
      </c>
      <c r="AA9" s="50">
        <v>10.78</v>
      </c>
      <c r="AB9" s="50">
        <v>10.99</v>
      </c>
      <c r="AC9" s="50">
        <v>10.91</v>
      </c>
      <c r="AD9" s="50">
        <v>10.95</v>
      </c>
      <c r="AE9" s="50">
        <v>11.15</v>
      </c>
      <c r="AF9" s="50">
        <v>11.38</v>
      </c>
      <c r="AG9" s="50">
        <v>11.71</v>
      </c>
      <c r="AH9" s="50">
        <v>10.69</v>
      </c>
      <c r="AI9" s="51">
        <v>12.75</v>
      </c>
      <c r="AJ9" s="51">
        <v>12.75</v>
      </c>
      <c r="AK9" s="51">
        <v>12.75</v>
      </c>
      <c r="AM9" s="28"/>
    </row>
    <row r="10" spans="1:39" x14ac:dyDescent="0.25">
      <c r="A10" t="s">
        <v>70</v>
      </c>
      <c r="B10" t="s">
        <v>26</v>
      </c>
      <c r="C10">
        <v>625</v>
      </c>
      <c r="D10" s="1">
        <v>11.9018</v>
      </c>
      <c r="E10" s="1">
        <v>12.55000019073486</v>
      </c>
      <c r="F10" s="1">
        <v>-12.49969005584717</v>
      </c>
      <c r="G10" s="1">
        <v>0.64820019073486357</v>
      </c>
      <c r="H10" s="28">
        <v>-1.5910504832860419E-3</v>
      </c>
      <c r="I10" s="1">
        <v>7843.7501192092896</v>
      </c>
      <c r="J10" s="1">
        <v>7438.625</v>
      </c>
      <c r="K10" s="1">
        <v>405.12511920928961</v>
      </c>
      <c r="L10" s="28">
        <v>5.4462366258453618E-2</v>
      </c>
      <c r="M10" t="s">
        <v>64</v>
      </c>
      <c r="N10" s="1">
        <v>0.17015</v>
      </c>
      <c r="O10" s="1">
        <v>94.801562499999989</v>
      </c>
      <c r="P10" s="1">
        <v>106.34374999999999</v>
      </c>
      <c r="Q10" s="49">
        <v>14.62</v>
      </c>
      <c r="R10" s="51">
        <v>16.399999999999999</v>
      </c>
      <c r="S10" s="51">
        <v>16</v>
      </c>
      <c r="T10" s="51">
        <v>16.22</v>
      </c>
      <c r="U10" s="51">
        <v>15.89</v>
      </c>
      <c r="V10" s="51">
        <v>16.25</v>
      </c>
      <c r="W10" s="51">
        <v>16.72</v>
      </c>
      <c r="X10" s="51">
        <v>16.71</v>
      </c>
      <c r="Y10" s="51">
        <v>16.45</v>
      </c>
      <c r="Z10" s="51">
        <v>16.86</v>
      </c>
      <c r="AA10" s="51">
        <v>17.16</v>
      </c>
      <c r="AB10" s="51">
        <v>17.260000000000002</v>
      </c>
      <c r="AC10" s="51">
        <v>16.43</v>
      </c>
      <c r="AD10" s="51">
        <v>16.73</v>
      </c>
      <c r="AE10" s="51">
        <v>17.03</v>
      </c>
      <c r="AF10" s="51">
        <v>17.600000000000001</v>
      </c>
      <c r="AG10" s="51">
        <v>18.329999999999998</v>
      </c>
      <c r="AH10" s="51">
        <v>16.059999999999999</v>
      </c>
      <c r="AI10" s="51">
        <v>15.63</v>
      </c>
      <c r="AJ10" s="50">
        <v>14.53</v>
      </c>
      <c r="AK10" s="50">
        <v>14.35</v>
      </c>
      <c r="AM10" s="28"/>
    </row>
    <row r="11" spans="1:39" x14ac:dyDescent="0.25">
      <c r="A11" t="s">
        <v>71</v>
      </c>
      <c r="B11" t="s">
        <v>26</v>
      </c>
      <c r="C11">
        <v>1142</v>
      </c>
      <c r="D11" s="1">
        <v>10.0969</v>
      </c>
      <c r="E11" s="1">
        <v>6.984799861907959</v>
      </c>
      <c r="F11" s="1">
        <v>108.2615947723389</v>
      </c>
      <c r="G11" s="1">
        <v>-3.1121001380920408</v>
      </c>
      <c r="H11" s="28">
        <v>1.3759070719796431E-2</v>
      </c>
      <c r="I11" s="1">
        <v>7976.6414422988892</v>
      </c>
      <c r="J11" s="1">
        <v>11530.659799999999</v>
      </c>
      <c r="K11" s="1">
        <v>-3554.0183577011098</v>
      </c>
      <c r="L11" s="28">
        <v>-0.30822332974398492</v>
      </c>
      <c r="M11" t="s">
        <v>64</v>
      </c>
      <c r="N11" s="1">
        <v>0.13838</v>
      </c>
      <c r="O11" s="1">
        <v>125.22029999999999</v>
      </c>
      <c r="P11" s="1">
        <v>158.02995999999999</v>
      </c>
      <c r="Q11" s="49">
        <v>19.350000000000001</v>
      </c>
      <c r="R11" s="51">
        <v>24.42</v>
      </c>
      <c r="S11" s="51">
        <v>24.31</v>
      </c>
      <c r="T11" s="51">
        <v>22.67</v>
      </c>
      <c r="U11" s="51">
        <v>21.93</v>
      </c>
      <c r="V11" s="51">
        <v>21.65</v>
      </c>
      <c r="W11" s="51">
        <v>22.31</v>
      </c>
      <c r="X11" s="51">
        <v>22.31</v>
      </c>
      <c r="Y11" s="51">
        <v>22.16</v>
      </c>
      <c r="Z11" s="51">
        <v>21.65</v>
      </c>
      <c r="AA11" s="51">
        <v>21.37</v>
      </c>
      <c r="AB11" s="51">
        <v>22.58</v>
      </c>
      <c r="AC11" s="51">
        <v>21.03</v>
      </c>
      <c r="AD11" s="51">
        <v>21.62</v>
      </c>
      <c r="AE11" s="51">
        <v>21.76</v>
      </c>
      <c r="AF11" s="51">
        <v>23.05</v>
      </c>
      <c r="AG11" s="51">
        <v>23.08</v>
      </c>
      <c r="AH11" s="51">
        <v>21.71</v>
      </c>
      <c r="AI11" s="51">
        <v>20.87</v>
      </c>
      <c r="AJ11" s="51">
        <v>21.21</v>
      </c>
      <c r="AK11" s="51">
        <v>20.39</v>
      </c>
      <c r="AM11" s="28"/>
    </row>
    <row r="12" spans="1:39" x14ac:dyDescent="0.25">
      <c r="A12" t="s">
        <v>72</v>
      </c>
      <c r="B12" t="s">
        <v>26</v>
      </c>
      <c r="C12">
        <v>466</v>
      </c>
      <c r="D12" s="1">
        <v>15.65</v>
      </c>
      <c r="E12" s="1">
        <v>12.680000305175779</v>
      </c>
      <c r="F12" s="1">
        <v>-13.979875564575201</v>
      </c>
      <c r="G12" s="1">
        <v>-2.9699996948242191</v>
      </c>
      <c r="H12" s="28">
        <v>-2.3603251676752278E-3</v>
      </c>
      <c r="I12" s="1">
        <v>5908.8801422119141</v>
      </c>
      <c r="J12" s="1">
        <v>7292.9000000000005</v>
      </c>
      <c r="K12" s="1">
        <v>-1384.019857788086</v>
      </c>
      <c r="L12" s="28">
        <v>-0.18977633832742619</v>
      </c>
      <c r="M12" t="s">
        <v>64</v>
      </c>
      <c r="N12" s="1">
        <v>0.127306</v>
      </c>
      <c r="O12" s="1">
        <v>75.230108000000001</v>
      </c>
      <c r="P12" s="1">
        <v>59.324596000000007</v>
      </c>
      <c r="Q12" s="49">
        <v>15.23</v>
      </c>
      <c r="R12" s="50">
        <v>12.01</v>
      </c>
      <c r="S12" s="50">
        <v>12.05</v>
      </c>
      <c r="T12" s="50">
        <v>11.61</v>
      </c>
      <c r="U12" s="50">
        <v>11.24</v>
      </c>
      <c r="V12" s="50">
        <v>11.35</v>
      </c>
      <c r="W12" s="50">
        <v>11.62</v>
      </c>
      <c r="X12" s="50">
        <v>11.66</v>
      </c>
      <c r="Y12" s="50">
        <v>11.86</v>
      </c>
      <c r="Z12" s="50">
        <v>12.17</v>
      </c>
      <c r="AA12" s="50">
        <v>11.8</v>
      </c>
      <c r="AB12" s="51">
        <v>16.72</v>
      </c>
      <c r="AC12" s="51">
        <v>16.670000000000002</v>
      </c>
      <c r="AD12" s="51">
        <v>17.13</v>
      </c>
      <c r="AE12" s="51">
        <v>17.13</v>
      </c>
      <c r="AF12" s="51">
        <v>17.38</v>
      </c>
      <c r="AG12" s="51">
        <v>17.079999999999998</v>
      </c>
      <c r="AH12" s="51">
        <v>16.18</v>
      </c>
      <c r="AI12" s="51">
        <v>16.02</v>
      </c>
      <c r="AJ12" s="51">
        <v>16.04</v>
      </c>
      <c r="AK12" s="51">
        <v>15.75</v>
      </c>
      <c r="AM12" s="28"/>
    </row>
    <row r="13" spans="1:39" x14ac:dyDescent="0.25">
      <c r="A13" t="s">
        <v>73</v>
      </c>
      <c r="B13" t="s">
        <v>26</v>
      </c>
      <c r="C13">
        <v>90</v>
      </c>
      <c r="D13" s="1">
        <v>11.3</v>
      </c>
      <c r="E13" s="1">
        <v>10.670000076293951</v>
      </c>
      <c r="F13" s="1">
        <v>0</v>
      </c>
      <c r="G13" s="1">
        <v>-0.6299999237060554</v>
      </c>
      <c r="H13" s="28">
        <v>0</v>
      </c>
      <c r="I13" s="1">
        <v>960.30000686645508</v>
      </c>
      <c r="J13" s="1">
        <v>1017</v>
      </c>
      <c r="K13" s="1">
        <v>-56.699993133545043</v>
      </c>
      <c r="L13" s="28">
        <v>-5.5752205637704062E-2</v>
      </c>
      <c r="M13" t="s">
        <v>62</v>
      </c>
      <c r="N13" s="1">
        <v>0.11002225</v>
      </c>
      <c r="O13" s="1">
        <v>8.5042575000000014</v>
      </c>
      <c r="P13" s="1">
        <v>9.9020025</v>
      </c>
      <c r="Q13" s="49">
        <v>10.83</v>
      </c>
      <c r="R13" s="51">
        <v>12.61</v>
      </c>
      <c r="S13" s="51">
        <v>12.19</v>
      </c>
      <c r="T13" s="51">
        <v>12.52</v>
      </c>
      <c r="U13" s="51">
        <v>12.31</v>
      </c>
      <c r="V13" s="51">
        <v>12.43</v>
      </c>
      <c r="W13" s="51">
        <v>12.4</v>
      </c>
      <c r="X13" s="51">
        <v>12.61</v>
      </c>
      <c r="Y13" s="51">
        <v>12.38</v>
      </c>
      <c r="Z13" s="51">
        <v>12.76</v>
      </c>
      <c r="AA13" s="51">
        <v>13.02</v>
      </c>
      <c r="AB13" s="51">
        <v>13.05</v>
      </c>
      <c r="AC13" s="51">
        <v>12.76</v>
      </c>
      <c r="AD13" s="51">
        <v>12.78</v>
      </c>
      <c r="AE13" s="51">
        <v>13.17</v>
      </c>
      <c r="AF13" s="51">
        <v>13.88</v>
      </c>
      <c r="AG13" s="51">
        <v>14.2</v>
      </c>
      <c r="AH13" s="51">
        <v>12.43</v>
      </c>
      <c r="AI13" s="50">
        <v>10.41</v>
      </c>
      <c r="AJ13" s="51">
        <v>10.83</v>
      </c>
      <c r="AK13" s="51">
        <v>10.83</v>
      </c>
      <c r="AM13" s="28"/>
    </row>
    <row r="14" spans="1:39" x14ac:dyDescent="0.25">
      <c r="A14" t="s">
        <v>74</v>
      </c>
      <c r="B14" t="s">
        <v>26</v>
      </c>
      <c r="C14">
        <v>917</v>
      </c>
      <c r="D14" s="1">
        <v>8.1135999999999999</v>
      </c>
      <c r="E14" s="1">
        <v>7.4000000953674316</v>
      </c>
      <c r="F14" s="1">
        <v>-18.339982509613041</v>
      </c>
      <c r="G14" s="1">
        <v>-0.71359990463256828</v>
      </c>
      <c r="H14" s="28">
        <v>-2.6954151914918879E-3</v>
      </c>
      <c r="I14" s="1">
        <v>6785.8000874519348</v>
      </c>
      <c r="J14" s="1">
        <v>7440.1711999999998</v>
      </c>
      <c r="K14" s="1">
        <v>-654.37111254806496</v>
      </c>
      <c r="L14" s="28">
        <v>-8.7951082704664771E-2</v>
      </c>
      <c r="M14" t="s">
        <v>64</v>
      </c>
      <c r="N14" s="1">
        <v>9.0098250000000005E-2</v>
      </c>
      <c r="O14" s="1">
        <v>78.396163999999999</v>
      </c>
      <c r="P14" s="1">
        <v>82.620095250000006</v>
      </c>
      <c r="Q14" s="49">
        <v>13.92</v>
      </c>
      <c r="R14" s="51">
        <v>14.67</v>
      </c>
      <c r="S14" s="51">
        <v>14.7</v>
      </c>
      <c r="T14" s="51">
        <v>14.64</v>
      </c>
      <c r="U14" s="51">
        <v>14.38</v>
      </c>
      <c r="V14" s="51">
        <v>14.31</v>
      </c>
      <c r="W14" s="51">
        <v>14.5</v>
      </c>
      <c r="X14" s="51">
        <v>14.37</v>
      </c>
      <c r="Y14" s="51">
        <v>14.2</v>
      </c>
      <c r="Z14" s="51">
        <v>14.38</v>
      </c>
      <c r="AA14" s="51">
        <v>14.37</v>
      </c>
      <c r="AB14" s="51">
        <v>14.78</v>
      </c>
      <c r="AC14" s="51">
        <v>14.38</v>
      </c>
      <c r="AD14" s="51">
        <v>14.14</v>
      </c>
      <c r="AE14" s="51">
        <v>14.5</v>
      </c>
      <c r="AF14" s="51">
        <v>14.62</v>
      </c>
      <c r="AG14" s="51">
        <v>15.34</v>
      </c>
      <c r="AH14" s="51">
        <v>14.27</v>
      </c>
      <c r="AI14" s="51">
        <v>14.2</v>
      </c>
      <c r="AJ14" s="51">
        <v>14.12</v>
      </c>
      <c r="AK14" s="51">
        <v>14.12</v>
      </c>
      <c r="AM14" s="28"/>
    </row>
    <row r="15" spans="1:39" x14ac:dyDescent="0.25">
      <c r="A15" t="s">
        <v>75</v>
      </c>
      <c r="B15" t="s">
        <v>26</v>
      </c>
      <c r="C15">
        <v>1385</v>
      </c>
      <c r="D15" s="1">
        <v>9.5274000000000001</v>
      </c>
      <c r="E15" s="1">
        <v>8.2100000381469727</v>
      </c>
      <c r="F15" s="1">
        <v>-27.699313163757321</v>
      </c>
      <c r="G15" s="1">
        <v>-1.317399961853027</v>
      </c>
      <c r="H15" s="28">
        <v>-2.4300735360576978E-3</v>
      </c>
      <c r="I15" s="1">
        <v>11370.850052833561</v>
      </c>
      <c r="J15" s="1">
        <v>13195.449000000001</v>
      </c>
      <c r="K15" s="1">
        <v>-1824.5989471664429</v>
      </c>
      <c r="L15" s="28">
        <v>-0.1382748663699464</v>
      </c>
      <c r="M15" t="s">
        <v>62</v>
      </c>
      <c r="N15" s="1">
        <v>0.11094333333333334</v>
      </c>
      <c r="O15" s="1">
        <v>153.65651666666668</v>
      </c>
      <c r="P15" s="1">
        <v>153.65651666666668</v>
      </c>
      <c r="Q15" s="49">
        <v>16.04</v>
      </c>
      <c r="R15" s="53">
        <v>16.04</v>
      </c>
      <c r="S15" s="53">
        <v>16.04</v>
      </c>
      <c r="T15" s="50">
        <v>15.96</v>
      </c>
      <c r="U15" s="51">
        <v>16.079999999999998</v>
      </c>
      <c r="V15" s="50">
        <v>15.93</v>
      </c>
      <c r="W15" s="51">
        <v>16.079999999999998</v>
      </c>
      <c r="X15" s="50">
        <v>15.53</v>
      </c>
      <c r="Y15" s="50">
        <v>15.23</v>
      </c>
      <c r="Z15" s="51">
        <v>16.190000000000001</v>
      </c>
      <c r="AA15" s="51">
        <v>16.22</v>
      </c>
      <c r="AB15" s="51">
        <v>16.41</v>
      </c>
      <c r="AC15" s="50">
        <v>15.91</v>
      </c>
      <c r="AD15" s="50">
        <v>15.49</v>
      </c>
      <c r="AE15" s="50">
        <v>15.93</v>
      </c>
      <c r="AF15" s="51">
        <v>16.690000000000001</v>
      </c>
      <c r="AG15" s="51">
        <v>16.350000000000001</v>
      </c>
      <c r="AH15" s="50">
        <v>14.99</v>
      </c>
      <c r="AI15" s="50">
        <v>15.13</v>
      </c>
      <c r="AJ15" s="50">
        <v>14.82</v>
      </c>
      <c r="AK15" s="50">
        <v>14.62</v>
      </c>
      <c r="AM15" s="28"/>
    </row>
    <row r="16" spans="1:39" x14ac:dyDescent="0.25">
      <c r="A16" t="s">
        <v>76</v>
      </c>
      <c r="B16" t="s">
        <v>26</v>
      </c>
      <c r="C16">
        <v>688</v>
      </c>
      <c r="D16" s="1">
        <v>19.151299999999999</v>
      </c>
      <c r="E16" s="1">
        <v>19.336700439453121</v>
      </c>
      <c r="F16" s="1">
        <v>25.25042724609375</v>
      </c>
      <c r="G16" s="1">
        <v>0.1854004394531259</v>
      </c>
      <c r="H16" s="28">
        <v>1.9016167794506001E-3</v>
      </c>
      <c r="I16" s="1">
        <v>13303.64990234375</v>
      </c>
      <c r="J16" s="1">
        <v>13176.0944</v>
      </c>
      <c r="K16" s="1">
        <v>127.55550234375001</v>
      </c>
      <c r="L16" s="28">
        <v>9.6808279047962843E-3</v>
      </c>
      <c r="M16" t="s">
        <v>64</v>
      </c>
      <c r="N16" s="1">
        <v>0.22070966666666661</v>
      </c>
      <c r="O16" s="1">
        <v>183.47411999999997</v>
      </c>
      <c r="P16" s="1">
        <v>151.84825066666664</v>
      </c>
      <c r="Q16" s="49">
        <v>16.649999999999999</v>
      </c>
      <c r="R16" s="50">
        <v>13.78</v>
      </c>
      <c r="S16" s="50">
        <v>13.85</v>
      </c>
      <c r="T16" s="50">
        <v>13.99</v>
      </c>
      <c r="U16" s="50">
        <v>13.93</v>
      </c>
      <c r="V16" s="50">
        <v>13.89</v>
      </c>
      <c r="W16" s="50">
        <v>14.05</v>
      </c>
      <c r="X16" s="50">
        <v>14.2</v>
      </c>
      <c r="Y16" s="50">
        <v>14.07</v>
      </c>
      <c r="Z16" s="50">
        <v>14.03</v>
      </c>
      <c r="AA16" s="50">
        <v>14.07</v>
      </c>
      <c r="AB16" s="50">
        <v>14.41</v>
      </c>
      <c r="AC16" s="50">
        <v>13.98</v>
      </c>
      <c r="AD16" s="50">
        <v>14.21</v>
      </c>
      <c r="AE16" s="50">
        <v>14.44</v>
      </c>
      <c r="AF16" s="50">
        <v>14.93</v>
      </c>
      <c r="AG16" s="50">
        <v>14.89</v>
      </c>
      <c r="AH16" s="50">
        <v>13.42</v>
      </c>
      <c r="AI16" s="51">
        <v>16.649999999999999</v>
      </c>
      <c r="AJ16" s="51">
        <v>16.649999999999999</v>
      </c>
      <c r="AK16" s="51">
        <v>16.649999999999999</v>
      </c>
      <c r="AM16" s="28"/>
    </row>
    <row r="17" spans="1:39" ht="15.75" x14ac:dyDescent="0.25">
      <c r="A17" t="s">
        <v>77</v>
      </c>
      <c r="B17" t="s">
        <v>26</v>
      </c>
      <c r="C17">
        <v>276</v>
      </c>
      <c r="D17" s="1">
        <v>38.83</v>
      </c>
      <c r="E17" s="1">
        <v>35.099998474121087</v>
      </c>
      <c r="F17" s="1">
        <v>-40.020126342773438</v>
      </c>
      <c r="G17" s="1">
        <v>-3.730001525878905</v>
      </c>
      <c r="H17" s="28">
        <v>-4.1140718444594888E-3</v>
      </c>
      <c r="I17" s="1">
        <v>9687.5995788574219</v>
      </c>
      <c r="J17" s="1">
        <v>10717.08</v>
      </c>
      <c r="K17" s="1">
        <v>-1029.4804211425781</v>
      </c>
      <c r="L17" s="28">
        <v>-9.6059786914213408E-2</v>
      </c>
      <c r="M17" t="s">
        <v>78</v>
      </c>
      <c r="N17" s="1">
        <v>0.23310800000000001</v>
      </c>
      <c r="O17" s="1">
        <v>55.10119199999999</v>
      </c>
      <c r="P17" s="1">
        <v>64.337807999999981</v>
      </c>
      <c r="Q17" s="54">
        <v>6.92</v>
      </c>
      <c r="R17" s="50">
        <v>8.08</v>
      </c>
      <c r="S17" s="50">
        <v>8</v>
      </c>
      <c r="T17" s="51">
        <v>32.4</v>
      </c>
      <c r="U17" s="51">
        <v>8.08</v>
      </c>
      <c r="V17" s="51">
        <v>7.82</v>
      </c>
      <c r="W17" s="51">
        <v>8.43</v>
      </c>
      <c r="X17" s="51">
        <v>7.18</v>
      </c>
      <c r="Y17" s="50">
        <v>5.05</v>
      </c>
      <c r="Z17" s="51">
        <v>7.3</v>
      </c>
      <c r="AA17" s="51">
        <v>7.54</v>
      </c>
      <c r="AB17" s="50">
        <v>6.11</v>
      </c>
      <c r="AC17" s="51">
        <v>11.39</v>
      </c>
      <c r="AD17" s="51">
        <v>8.17</v>
      </c>
      <c r="AE17" s="51">
        <v>9.17</v>
      </c>
      <c r="AF17" s="51">
        <v>8.3000000000000007</v>
      </c>
      <c r="AG17" s="51">
        <v>7.08</v>
      </c>
      <c r="AH17" s="51">
        <v>9.1300000000000008</v>
      </c>
      <c r="AI17" s="55">
        <v>7.92</v>
      </c>
      <c r="AJ17" s="55">
        <v>9.2899999999999991</v>
      </c>
      <c r="AK17" s="55">
        <v>8.0399999999999991</v>
      </c>
      <c r="AM17" s="28"/>
    </row>
    <row r="18" spans="1:39" x14ac:dyDescent="0.25">
      <c r="A18" t="s">
        <v>79</v>
      </c>
      <c r="B18" t="s">
        <v>26</v>
      </c>
      <c r="C18">
        <v>350</v>
      </c>
      <c r="D18" s="1">
        <v>17.920000000000002</v>
      </c>
      <c r="E18" s="1">
        <v>16.747299194335941</v>
      </c>
      <c r="F18" s="1">
        <v>-7.9454421997070313</v>
      </c>
      <c r="G18" s="1">
        <v>-1.172700805664064</v>
      </c>
      <c r="H18" s="28">
        <v>-1.353682934291443E-3</v>
      </c>
      <c r="I18" s="1">
        <v>5861.5547180175781</v>
      </c>
      <c r="J18" s="1">
        <v>6272.0000000000009</v>
      </c>
      <c r="K18" s="1">
        <v>-410.44528198242278</v>
      </c>
      <c r="L18" s="28">
        <v>-6.5440893173217912E-2</v>
      </c>
      <c r="M18" t="s">
        <v>64</v>
      </c>
      <c r="N18" s="1">
        <v>0.17118849999999999</v>
      </c>
      <c r="O18" s="1">
        <v>59.867616666666663</v>
      </c>
      <c r="P18" s="1">
        <v>59.915974999999996</v>
      </c>
      <c r="Q18" s="49">
        <v>12.38</v>
      </c>
      <c r="R18" s="51">
        <v>12.39</v>
      </c>
      <c r="S18" s="51">
        <v>12.39</v>
      </c>
      <c r="T18" s="51">
        <v>12.44</v>
      </c>
      <c r="U18" s="51">
        <v>12.45</v>
      </c>
      <c r="V18" s="51">
        <v>12.49</v>
      </c>
      <c r="W18" s="51">
        <v>12.53</v>
      </c>
      <c r="X18" s="51">
        <v>12.57</v>
      </c>
      <c r="Y18" s="51">
        <v>12.57</v>
      </c>
      <c r="Z18" s="51">
        <v>12.69</v>
      </c>
      <c r="AA18" s="51">
        <v>12.72</v>
      </c>
      <c r="AB18" s="51">
        <v>12.91</v>
      </c>
      <c r="AC18" s="51">
        <v>12.75</v>
      </c>
      <c r="AD18" s="51">
        <v>12.79</v>
      </c>
      <c r="AE18" s="51">
        <v>12.91</v>
      </c>
      <c r="AF18" s="51">
        <v>13.15</v>
      </c>
      <c r="AG18" s="51">
        <v>13.14</v>
      </c>
      <c r="AH18" s="51">
        <v>13.02</v>
      </c>
      <c r="AI18" s="51">
        <v>12.68</v>
      </c>
      <c r="AJ18" s="51">
        <v>12.68</v>
      </c>
      <c r="AK18" s="51">
        <v>12.68</v>
      </c>
      <c r="AM18" s="28"/>
    </row>
    <row r="19" spans="1:39" x14ac:dyDescent="0.25">
      <c r="A19" t="s">
        <v>80</v>
      </c>
      <c r="B19" t="s">
        <v>26</v>
      </c>
      <c r="C19">
        <v>579</v>
      </c>
      <c r="D19" s="1">
        <v>16.540700000000001</v>
      </c>
      <c r="E19" s="1">
        <v>14.7637996673584</v>
      </c>
      <c r="F19" s="1">
        <v>19.570272445678711</v>
      </c>
      <c r="G19" s="1">
        <v>-1.7769003326416031</v>
      </c>
      <c r="H19" s="28">
        <v>2.2946453613357501E-3</v>
      </c>
      <c r="I19" s="1">
        <v>8548.2400074005127</v>
      </c>
      <c r="J19" s="1">
        <v>9577.0653000000002</v>
      </c>
      <c r="K19" s="1">
        <v>-1028.825292599488</v>
      </c>
      <c r="L19" s="28">
        <v>-0.10742594525271611</v>
      </c>
      <c r="M19" t="s">
        <v>64</v>
      </c>
      <c r="N19" s="1">
        <v>0.1553245</v>
      </c>
      <c r="O19" s="1">
        <v>82.816396499999996</v>
      </c>
      <c r="P19" s="1">
        <v>89.932885500000012</v>
      </c>
      <c r="Q19" s="49">
        <v>11.87</v>
      </c>
      <c r="R19" s="51">
        <v>12.89</v>
      </c>
      <c r="S19" s="51">
        <v>12.77</v>
      </c>
      <c r="T19" s="51">
        <v>12.66</v>
      </c>
      <c r="U19" s="51">
        <v>12.67</v>
      </c>
      <c r="V19" s="51">
        <v>12.74</v>
      </c>
      <c r="W19" s="51">
        <v>12.81</v>
      </c>
      <c r="X19" s="51">
        <v>12.89</v>
      </c>
      <c r="Y19" s="51">
        <v>12.92</v>
      </c>
      <c r="Z19" s="51">
        <v>13.1</v>
      </c>
      <c r="AA19" s="51">
        <v>13.2</v>
      </c>
      <c r="AB19" s="51">
        <v>13.39</v>
      </c>
      <c r="AC19" s="51">
        <v>13.25</v>
      </c>
      <c r="AD19" s="51">
        <v>13.33</v>
      </c>
      <c r="AE19" s="51">
        <v>13.36</v>
      </c>
      <c r="AF19" s="51">
        <v>13.79</v>
      </c>
      <c r="AG19" s="51">
        <v>14.02</v>
      </c>
      <c r="AH19" s="51">
        <v>13.48</v>
      </c>
      <c r="AI19" s="51">
        <v>12.28</v>
      </c>
      <c r="AJ19" s="51">
        <v>12.28</v>
      </c>
      <c r="AK19" s="51">
        <v>12.28</v>
      </c>
      <c r="AM19" s="28"/>
    </row>
    <row r="20" spans="1:39" x14ac:dyDescent="0.25">
      <c r="A20" t="s">
        <v>81</v>
      </c>
      <c r="B20" t="s">
        <v>26</v>
      </c>
      <c r="C20">
        <v>552</v>
      </c>
      <c r="D20" s="1">
        <v>22.328800000000001</v>
      </c>
      <c r="E20" s="1">
        <v>16.735000610351559</v>
      </c>
      <c r="F20" s="1">
        <v>-52.439620971679688</v>
      </c>
      <c r="G20" s="1">
        <v>-5.5937993896484386</v>
      </c>
      <c r="H20" s="28">
        <v>-5.6446413419574664E-3</v>
      </c>
      <c r="I20" s="1">
        <v>9237.7203369140625</v>
      </c>
      <c r="J20" s="1">
        <v>12325.497600000001</v>
      </c>
      <c r="K20" s="1">
        <v>-3087.7772630859381</v>
      </c>
      <c r="L20" s="28">
        <v>-0.25051948110281058</v>
      </c>
      <c r="M20" t="s">
        <v>64</v>
      </c>
      <c r="N20" s="1">
        <v>0.27480400000000005</v>
      </c>
      <c r="O20" s="1">
        <v>123.49123200000001</v>
      </c>
      <c r="P20" s="1">
        <v>151.69180800000004</v>
      </c>
      <c r="Q20" s="49">
        <v>16.29</v>
      </c>
      <c r="R20" s="51">
        <v>20.010000000000002</v>
      </c>
      <c r="S20" s="51">
        <v>19.29</v>
      </c>
      <c r="T20" s="51">
        <v>19.37</v>
      </c>
      <c r="U20" s="51">
        <v>18.52</v>
      </c>
      <c r="V20" s="51">
        <v>18.350000000000001</v>
      </c>
      <c r="W20" s="51">
        <v>19.190000000000001</v>
      </c>
      <c r="X20" s="51">
        <v>20</v>
      </c>
      <c r="Y20" s="51">
        <v>18.940000000000001</v>
      </c>
      <c r="Z20" s="51">
        <v>19.29</v>
      </c>
      <c r="AA20" s="51">
        <v>19.260000000000002</v>
      </c>
      <c r="AB20" s="51">
        <v>18.559999999999999</v>
      </c>
      <c r="AC20" s="51">
        <v>20.56</v>
      </c>
      <c r="AD20" s="51">
        <v>20.309999999999999</v>
      </c>
      <c r="AE20" s="51">
        <v>20.75</v>
      </c>
      <c r="AF20" s="51">
        <v>21.94</v>
      </c>
      <c r="AG20" s="51">
        <v>22.22</v>
      </c>
      <c r="AH20" s="51">
        <v>19.760000000000002</v>
      </c>
      <c r="AI20" s="51">
        <v>16.649999999999999</v>
      </c>
      <c r="AJ20" s="51">
        <v>16.649999999999999</v>
      </c>
      <c r="AK20" s="51">
        <v>16.649999999999999</v>
      </c>
      <c r="AM20" s="28"/>
    </row>
    <row r="21" spans="1:39" x14ac:dyDescent="0.25">
      <c r="A21" t="s">
        <v>82</v>
      </c>
      <c r="I21" s="1">
        <v>138582.18548989299</v>
      </c>
      <c r="J21" s="1">
        <v>160029.93830000001</v>
      </c>
      <c r="K21" s="1">
        <v>-21447.752810107038</v>
      </c>
      <c r="O21" s="68">
        <v>2207.9940675833336</v>
      </c>
      <c r="P21" s="1">
        <v>2267.3850720833334</v>
      </c>
      <c r="Q21" s="49">
        <v>16.278571428571428</v>
      </c>
      <c r="R21" s="63">
        <v>16.897142857142853</v>
      </c>
      <c r="S21" s="63">
        <v>16.725714285714282</v>
      </c>
      <c r="T21" s="63">
        <v>18.940000000000005</v>
      </c>
      <c r="U21" s="63">
        <v>16.454761904761902</v>
      </c>
      <c r="V21" s="63">
        <v>16.526666666666667</v>
      </c>
      <c r="W21" s="63">
        <v>16.744285714285713</v>
      </c>
      <c r="X21" s="63">
        <v>16.857619047619046</v>
      </c>
      <c r="Y21" s="63">
        <v>16.507619047619045</v>
      </c>
      <c r="Z21" s="63">
        <v>16.923809523809524</v>
      </c>
      <c r="AA21" s="63">
        <v>16.900476190476191</v>
      </c>
      <c r="AB21" s="63">
        <v>17.042857142857141</v>
      </c>
      <c r="AC21" s="63">
        <v>17.389047619047616</v>
      </c>
      <c r="AD21" s="63">
        <v>17.47190476190476</v>
      </c>
      <c r="AE21" s="63">
        <v>18.075238095238099</v>
      </c>
      <c r="AF21" s="63">
        <v>18.781428571428574</v>
      </c>
      <c r="AG21" s="63">
        <v>19.168571428571422</v>
      </c>
      <c r="AH21" s="63">
        <v>17.930476190476192</v>
      </c>
      <c r="AI21" s="63">
        <v>17.470476190476187</v>
      </c>
      <c r="AJ21" s="63">
        <v>17.38428571428571</v>
      </c>
      <c r="AK21" s="63">
        <v>17.251428571428569</v>
      </c>
    </row>
    <row r="22" spans="1:39" x14ac:dyDescent="0.25">
      <c r="Q22" s="57"/>
    </row>
    <row r="23" spans="1:39" x14ac:dyDescent="0.25">
      <c r="Q23" s="59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</row>
    <row r="24" spans="1:39" x14ac:dyDescent="0.25">
      <c r="A24" t="s">
        <v>61</v>
      </c>
      <c r="B24" t="s">
        <v>27</v>
      </c>
      <c r="C24">
        <v>367</v>
      </c>
      <c r="D24" s="1">
        <v>14.2</v>
      </c>
      <c r="E24" s="1">
        <v>11.795000076293951</v>
      </c>
      <c r="F24" s="1">
        <v>202.4998664855957</v>
      </c>
      <c r="G24" s="1">
        <v>-2.404999923706054</v>
      </c>
      <c r="H24" s="28">
        <v>3.5557482068788303E-2</v>
      </c>
      <c r="I24" s="1">
        <v>5897.5000381469727</v>
      </c>
      <c r="J24" s="1">
        <v>7100</v>
      </c>
      <c r="K24" s="1">
        <v>-1202.4999618530269</v>
      </c>
      <c r="L24" s="28">
        <v>-0.1693661918102855</v>
      </c>
      <c r="M24" t="s">
        <v>62</v>
      </c>
      <c r="N24" s="1">
        <v>1.2</v>
      </c>
      <c r="O24" s="1">
        <v>200</v>
      </c>
      <c r="P24" s="1">
        <v>184.0454</v>
      </c>
      <c r="Q24" s="49">
        <v>14.2</v>
      </c>
      <c r="R24" s="50">
        <v>10.75</v>
      </c>
      <c r="S24" s="50">
        <v>9.93</v>
      </c>
      <c r="T24" s="50">
        <v>10.57</v>
      </c>
      <c r="U24" s="50">
        <v>10.67</v>
      </c>
      <c r="V24" s="50">
        <v>10.85</v>
      </c>
      <c r="W24" s="50">
        <v>11.17</v>
      </c>
      <c r="X24" s="50">
        <v>11.73</v>
      </c>
      <c r="Y24" s="50">
        <v>11.4</v>
      </c>
      <c r="Z24" s="50">
        <v>12.11</v>
      </c>
      <c r="AA24" s="50">
        <v>12.7</v>
      </c>
      <c r="AB24" s="50">
        <v>13.45</v>
      </c>
      <c r="AC24" s="50">
        <v>11.55</v>
      </c>
      <c r="AD24" s="50">
        <v>10.83</v>
      </c>
      <c r="AE24" s="51">
        <v>15.4</v>
      </c>
      <c r="AF24" s="51">
        <v>16.03</v>
      </c>
      <c r="AG24" s="51">
        <v>16.48</v>
      </c>
      <c r="AH24" s="51">
        <v>14.68</v>
      </c>
      <c r="AI24" s="51">
        <v>14.63</v>
      </c>
      <c r="AJ24" s="50">
        <v>14.02</v>
      </c>
      <c r="AK24" s="50">
        <v>13.86</v>
      </c>
      <c r="AL24" s="28"/>
    </row>
    <row r="25" spans="1:39" x14ac:dyDescent="0.25">
      <c r="A25" t="s">
        <v>63</v>
      </c>
      <c r="B25" t="s">
        <v>27</v>
      </c>
      <c r="C25">
        <v>931</v>
      </c>
      <c r="D25" s="1">
        <v>6.6412000000000004</v>
      </c>
      <c r="E25" s="1">
        <v>5.945000171661377</v>
      </c>
      <c r="F25" s="1">
        <v>-24.374783039093021</v>
      </c>
      <c r="G25" s="1">
        <v>-0.69619982833862348</v>
      </c>
      <c r="H25" s="28">
        <v>-2.5167561056357512E-3</v>
      </c>
      <c r="I25" s="1">
        <v>9660.6252789497375</v>
      </c>
      <c r="J25" s="1">
        <v>10791.95</v>
      </c>
      <c r="K25" s="1">
        <v>-1131.324721050263</v>
      </c>
      <c r="L25" s="28">
        <v>-0.10483042647994691</v>
      </c>
      <c r="M25" t="s">
        <v>64</v>
      </c>
      <c r="N25" s="1">
        <v>7.7629000000000004E-2</v>
      </c>
      <c r="O25" s="1">
        <v>125.34004166666666</v>
      </c>
      <c r="P25" s="1">
        <v>126.147125</v>
      </c>
      <c r="Q25" s="49">
        <v>15.53</v>
      </c>
      <c r="R25" s="51">
        <v>15.63</v>
      </c>
      <c r="S25" s="51">
        <v>15.63</v>
      </c>
      <c r="T25" s="51">
        <v>15.6</v>
      </c>
      <c r="U25" s="51">
        <v>15.58</v>
      </c>
      <c r="V25" s="51">
        <v>15.66</v>
      </c>
      <c r="W25" s="51">
        <v>15.87</v>
      </c>
      <c r="X25" s="51">
        <v>15.82</v>
      </c>
      <c r="Y25" s="51">
        <v>15.76</v>
      </c>
      <c r="Z25" s="51">
        <v>15.92</v>
      </c>
      <c r="AA25" s="51">
        <v>15.9</v>
      </c>
      <c r="AB25" s="51">
        <v>16.23</v>
      </c>
      <c r="AC25" s="51">
        <v>16.29</v>
      </c>
      <c r="AD25" s="51">
        <v>16.399999999999999</v>
      </c>
      <c r="AE25" s="51">
        <v>16.79</v>
      </c>
      <c r="AF25" s="51">
        <v>16.88</v>
      </c>
      <c r="AG25" s="51">
        <v>17.350000000000001</v>
      </c>
      <c r="AH25" s="51">
        <v>16.059999999999999</v>
      </c>
      <c r="AI25" s="51">
        <v>15.74</v>
      </c>
      <c r="AJ25" s="50">
        <v>15.5</v>
      </c>
      <c r="AK25" s="51">
        <v>15.68</v>
      </c>
      <c r="AL25" s="28"/>
    </row>
    <row r="26" spans="1:39" x14ac:dyDescent="0.25">
      <c r="A26" t="s">
        <v>65</v>
      </c>
      <c r="B26" t="s">
        <v>27</v>
      </c>
      <c r="C26">
        <v>326</v>
      </c>
      <c r="D26" s="1">
        <v>8.5</v>
      </c>
      <c r="E26" s="1">
        <v>6.984799861907959</v>
      </c>
      <c r="F26" s="1">
        <v>28.439998626708981</v>
      </c>
      <c r="G26" s="1">
        <v>-1.515200138092041</v>
      </c>
      <c r="H26" s="28">
        <v>1.3759070719796431E-2</v>
      </c>
      <c r="I26" s="1">
        <v>2095.4399585723882</v>
      </c>
      <c r="J26" s="1">
        <v>2550</v>
      </c>
      <c r="K26" s="1">
        <v>-454.5600414276123</v>
      </c>
      <c r="L26" s="28">
        <v>-0.17825883977553431</v>
      </c>
      <c r="M26" t="s">
        <v>64</v>
      </c>
      <c r="N26" s="1">
        <v>1.68</v>
      </c>
      <c r="O26" s="1">
        <v>504</v>
      </c>
      <c r="P26" s="1">
        <v>6048</v>
      </c>
      <c r="Q26" s="49">
        <v>13.81</v>
      </c>
      <c r="R26" s="51">
        <v>15.27</v>
      </c>
      <c r="S26" s="51">
        <v>14.83</v>
      </c>
      <c r="T26" s="51">
        <v>15.52</v>
      </c>
      <c r="U26" s="51">
        <v>15.24</v>
      </c>
      <c r="V26" s="51">
        <v>15.29</v>
      </c>
      <c r="W26" s="51">
        <v>15.45</v>
      </c>
      <c r="X26" s="51">
        <v>15.55</v>
      </c>
      <c r="Y26" s="51">
        <v>15.32</v>
      </c>
      <c r="Z26" s="51">
        <v>15.93</v>
      </c>
      <c r="AA26" s="51">
        <v>16.309999999999999</v>
      </c>
      <c r="AB26" s="51">
        <v>16.350000000000001</v>
      </c>
      <c r="AC26" s="51">
        <v>16.22</v>
      </c>
      <c r="AD26" s="51">
        <v>16.350000000000001</v>
      </c>
      <c r="AE26" s="51">
        <v>16.510000000000002</v>
      </c>
      <c r="AF26" s="51">
        <v>17.350000000000001</v>
      </c>
      <c r="AG26" s="51">
        <v>17.73</v>
      </c>
      <c r="AH26" s="51">
        <v>15.42</v>
      </c>
      <c r="AI26" s="51">
        <v>15.13</v>
      </c>
      <c r="AJ26" s="51">
        <v>14.17</v>
      </c>
      <c r="AK26" s="51">
        <v>14.06</v>
      </c>
      <c r="AL26" s="28"/>
    </row>
    <row r="27" spans="1:39" x14ac:dyDescent="0.25">
      <c r="A27" t="s">
        <v>117</v>
      </c>
      <c r="B27" t="s">
        <v>27</v>
      </c>
      <c r="C27">
        <v>472</v>
      </c>
      <c r="D27" s="1">
        <v>10.16</v>
      </c>
      <c r="E27" s="1">
        <v>9.91</v>
      </c>
      <c r="F27" s="1">
        <v>5.0000000000000001E-3</v>
      </c>
      <c r="G27" s="1">
        <v>-0.24</v>
      </c>
      <c r="H27" s="28">
        <v>-5.0000000000000002E-5</v>
      </c>
      <c r="I27" s="1">
        <v>4679.88</v>
      </c>
      <c r="J27" s="1">
        <v>4794.1499999999996</v>
      </c>
      <c r="K27" s="1">
        <v>-114.27</v>
      </c>
      <c r="L27" s="28">
        <v>-2.3800000000000002E-2</v>
      </c>
      <c r="N27" s="1"/>
      <c r="O27" s="1"/>
      <c r="P27" s="1"/>
      <c r="Q27" s="28">
        <v>0.16</v>
      </c>
      <c r="R27" s="29">
        <v>10.09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8"/>
    </row>
    <row r="28" spans="1:39" x14ac:dyDescent="0.25">
      <c r="A28" t="s">
        <v>66</v>
      </c>
      <c r="B28" t="s">
        <v>27</v>
      </c>
      <c r="C28">
        <v>200</v>
      </c>
      <c r="D28" s="1">
        <v>28.001799999999999</v>
      </c>
      <c r="E28" s="1">
        <v>20.523500442504879</v>
      </c>
      <c r="F28" s="1">
        <v>-117.2602081298828</v>
      </c>
      <c r="G28" s="1">
        <v>-7.4782995574951174</v>
      </c>
      <c r="H28" s="28">
        <v>-1.2818685006570669E-2</v>
      </c>
      <c r="I28" s="1">
        <v>9030.3401947021484</v>
      </c>
      <c r="J28" s="1">
        <v>12320.791999999999</v>
      </c>
      <c r="K28" s="1">
        <v>-3290.451805297851</v>
      </c>
      <c r="L28" s="28">
        <v>-0.26706495859177332</v>
      </c>
      <c r="M28" t="s">
        <v>64</v>
      </c>
      <c r="N28" s="1">
        <v>0.88269583333333346</v>
      </c>
      <c r="O28" s="1">
        <v>428.97616666666664</v>
      </c>
      <c r="P28" s="1">
        <v>388.38616666666667</v>
      </c>
      <c r="Q28" s="49">
        <v>57.07</v>
      </c>
      <c r="R28" s="69">
        <v>57.07</v>
      </c>
      <c r="S28" s="50">
        <v>51.67</v>
      </c>
      <c r="T28" s="50">
        <v>49.83</v>
      </c>
      <c r="U28" s="50">
        <v>48.92</v>
      </c>
      <c r="V28" s="50">
        <v>51.27</v>
      </c>
      <c r="W28" s="50">
        <v>52.94</v>
      </c>
      <c r="X28" s="50">
        <v>55.31</v>
      </c>
      <c r="Y28" s="51">
        <v>57.33</v>
      </c>
      <c r="Z28" s="50">
        <v>55.67</v>
      </c>
      <c r="AA28" s="51">
        <v>58.32</v>
      </c>
      <c r="AB28" s="50">
        <v>56.87</v>
      </c>
      <c r="AC28" s="50">
        <v>54.14</v>
      </c>
      <c r="AD28" s="51">
        <v>59.28</v>
      </c>
      <c r="AE28" s="51">
        <v>62.12</v>
      </c>
      <c r="AF28" s="51">
        <v>67.78</v>
      </c>
      <c r="AG28" s="51">
        <v>75.319999999999993</v>
      </c>
      <c r="AH28" s="51">
        <v>79.84</v>
      </c>
      <c r="AI28" s="51">
        <v>77.52</v>
      </c>
      <c r="AJ28" s="51">
        <v>74.83</v>
      </c>
      <c r="AK28" s="51">
        <v>74.83</v>
      </c>
      <c r="AL28" s="28"/>
    </row>
    <row r="29" spans="1:39" x14ac:dyDescent="0.25">
      <c r="A29" t="s">
        <v>72</v>
      </c>
      <c r="B29" t="s">
        <v>27</v>
      </c>
      <c r="C29">
        <v>300</v>
      </c>
      <c r="D29" s="1">
        <v>15.65</v>
      </c>
      <c r="E29" s="1">
        <v>12.680000305175779</v>
      </c>
      <c r="F29" s="1">
        <v>-13.979875564575201</v>
      </c>
      <c r="G29" s="1">
        <v>-2.9699996948242191</v>
      </c>
      <c r="H29" s="28">
        <v>-2.3603251676752278E-3</v>
      </c>
      <c r="I29" s="1">
        <v>5908.8801422119141</v>
      </c>
      <c r="J29" s="1">
        <v>7292.9000000000005</v>
      </c>
      <c r="K29" s="1">
        <v>-1384.019857788086</v>
      </c>
      <c r="L29" s="28">
        <v>-0.18977633832742619</v>
      </c>
      <c r="M29" t="s">
        <v>64</v>
      </c>
      <c r="N29" s="1">
        <v>0.127306</v>
      </c>
      <c r="O29" s="1">
        <v>75.230108000000001</v>
      </c>
      <c r="P29" s="1">
        <v>59.324596000000007</v>
      </c>
      <c r="Q29" s="49">
        <v>15.23</v>
      </c>
      <c r="R29" s="50">
        <v>12.01</v>
      </c>
      <c r="S29" s="50">
        <v>12.05</v>
      </c>
      <c r="T29" s="50">
        <v>11.61</v>
      </c>
      <c r="U29" s="50">
        <v>11.24</v>
      </c>
      <c r="V29" s="50">
        <v>11.35</v>
      </c>
      <c r="W29" s="50">
        <v>11.62</v>
      </c>
      <c r="X29" s="50">
        <v>11.66</v>
      </c>
      <c r="Y29" s="50">
        <v>11.86</v>
      </c>
      <c r="Z29" s="50">
        <v>12.17</v>
      </c>
      <c r="AA29" s="50">
        <v>11.8</v>
      </c>
      <c r="AB29" s="51">
        <v>16.72</v>
      </c>
      <c r="AC29" s="51">
        <v>16.670000000000002</v>
      </c>
      <c r="AD29" s="51">
        <v>17.13</v>
      </c>
      <c r="AE29" s="51">
        <v>17.13</v>
      </c>
      <c r="AF29" s="51">
        <v>17.38</v>
      </c>
      <c r="AG29" s="51">
        <v>17.079999999999998</v>
      </c>
      <c r="AH29" s="51">
        <v>16.18</v>
      </c>
      <c r="AI29" s="51">
        <v>16.02</v>
      </c>
      <c r="AJ29" s="51">
        <v>16.04</v>
      </c>
      <c r="AK29" s="51">
        <v>15.75</v>
      </c>
      <c r="AL29" s="28"/>
    </row>
    <row r="30" spans="1:39" x14ac:dyDescent="0.25">
      <c r="A30" t="s">
        <v>73</v>
      </c>
      <c r="B30" t="s">
        <v>27</v>
      </c>
      <c r="C30">
        <v>90</v>
      </c>
      <c r="D30" s="1">
        <v>11.3</v>
      </c>
      <c r="E30" s="1">
        <v>10.670000076293951</v>
      </c>
      <c r="F30" s="1">
        <v>0</v>
      </c>
      <c r="G30" s="1">
        <v>-0.6299999237060554</v>
      </c>
      <c r="H30" s="28">
        <v>0</v>
      </c>
      <c r="I30" s="1">
        <v>960.30000686645508</v>
      </c>
      <c r="J30" s="1">
        <v>1017</v>
      </c>
      <c r="K30" s="1">
        <v>-56.699993133545043</v>
      </c>
      <c r="L30" s="28">
        <v>-5.5752205637704062E-2</v>
      </c>
      <c r="M30" t="s">
        <v>62</v>
      </c>
      <c r="N30" s="1">
        <v>0.11002225</v>
      </c>
      <c r="O30" s="1">
        <v>8.5042575000000014</v>
      </c>
      <c r="P30" s="1">
        <v>9.9020025</v>
      </c>
      <c r="Q30" s="49">
        <v>10.83</v>
      </c>
      <c r="R30" s="51">
        <v>12.61</v>
      </c>
      <c r="S30" s="51">
        <v>12.19</v>
      </c>
      <c r="T30" s="51">
        <v>12.52</v>
      </c>
      <c r="U30" s="51">
        <v>12.31</v>
      </c>
      <c r="V30" s="51">
        <v>12.43</v>
      </c>
      <c r="W30" s="51">
        <v>12.4</v>
      </c>
      <c r="X30" s="51">
        <v>12.61</v>
      </c>
      <c r="Y30" s="51">
        <v>12.38</v>
      </c>
      <c r="Z30" s="51">
        <v>12.76</v>
      </c>
      <c r="AA30" s="51">
        <v>13.02</v>
      </c>
      <c r="AB30" s="51">
        <v>13.05</v>
      </c>
      <c r="AC30" s="51">
        <v>12.76</v>
      </c>
      <c r="AD30" s="51">
        <v>12.78</v>
      </c>
      <c r="AE30" s="51">
        <v>13.17</v>
      </c>
      <c r="AF30" s="51">
        <v>13.88</v>
      </c>
      <c r="AG30" s="51">
        <v>14.2</v>
      </c>
      <c r="AH30" s="51">
        <v>12.43</v>
      </c>
      <c r="AI30" s="50">
        <v>10.41</v>
      </c>
      <c r="AJ30" s="51">
        <v>10.83</v>
      </c>
      <c r="AK30" s="51">
        <v>10.83</v>
      </c>
      <c r="AL30" s="28"/>
    </row>
    <row r="31" spans="1:39" x14ac:dyDescent="0.25">
      <c r="A31" t="s">
        <v>75</v>
      </c>
      <c r="B31" t="s">
        <v>27</v>
      </c>
      <c r="C31">
        <v>348</v>
      </c>
      <c r="D31" s="1">
        <v>9.5274000000000001</v>
      </c>
      <c r="E31" s="1">
        <v>8.2100000381469727</v>
      </c>
      <c r="F31" s="1">
        <v>-27.699313163757321</v>
      </c>
      <c r="G31" s="1">
        <v>-1.317399961853027</v>
      </c>
      <c r="H31" s="28">
        <v>-2.4300735360576978E-3</v>
      </c>
      <c r="I31" s="1">
        <v>11370.850052833561</v>
      </c>
      <c r="J31" s="1">
        <v>13195.449000000001</v>
      </c>
      <c r="K31" s="1">
        <v>-1824.5989471664429</v>
      </c>
      <c r="L31" s="28">
        <v>-0.1382748663699464</v>
      </c>
      <c r="M31" t="s">
        <v>62</v>
      </c>
      <c r="N31" s="1">
        <v>0.11094333333333334</v>
      </c>
      <c r="O31" s="1">
        <v>153.65651666666668</v>
      </c>
      <c r="P31" s="1">
        <v>153.65651666666668</v>
      </c>
      <c r="Q31" s="49">
        <v>16.04</v>
      </c>
      <c r="R31" s="53">
        <v>16.04</v>
      </c>
      <c r="S31" s="53">
        <v>16.04</v>
      </c>
      <c r="T31" s="50">
        <v>15.96</v>
      </c>
      <c r="U31" s="51">
        <v>16.079999999999998</v>
      </c>
      <c r="V31" s="50">
        <v>15.93</v>
      </c>
      <c r="W31" s="51">
        <v>16.079999999999998</v>
      </c>
      <c r="X31" s="50">
        <v>15.53</v>
      </c>
      <c r="Y31" s="50">
        <v>15.23</v>
      </c>
      <c r="Z31" s="51">
        <v>16.190000000000001</v>
      </c>
      <c r="AA31" s="51">
        <v>16.22</v>
      </c>
      <c r="AB31" s="51">
        <v>16.41</v>
      </c>
      <c r="AC31" s="50">
        <v>15.91</v>
      </c>
      <c r="AD31" s="50">
        <v>15.49</v>
      </c>
      <c r="AE31" s="50">
        <v>15.93</v>
      </c>
      <c r="AF31" s="51">
        <v>16.690000000000001</v>
      </c>
      <c r="AG31" s="51">
        <v>16.350000000000001</v>
      </c>
      <c r="AH31" s="50">
        <v>14.99</v>
      </c>
      <c r="AI31" s="50">
        <v>15.13</v>
      </c>
      <c r="AJ31" s="50">
        <v>14.82</v>
      </c>
      <c r="AK31" s="50">
        <v>14.62</v>
      </c>
      <c r="AL31" s="28"/>
    </row>
    <row r="32" spans="1:39" ht="15.75" x14ac:dyDescent="0.25">
      <c r="A32" t="s">
        <v>77</v>
      </c>
      <c r="B32" t="s">
        <v>27</v>
      </c>
      <c r="C32">
        <v>93</v>
      </c>
      <c r="D32" s="1">
        <v>36.5</v>
      </c>
      <c r="E32" s="1">
        <v>35.099998474121087</v>
      </c>
      <c r="F32" s="1">
        <v>-21.750068664550781</v>
      </c>
      <c r="G32" s="1">
        <v>-1.400001525878906</v>
      </c>
      <c r="H32" s="28">
        <v>-4.1140718444594888E-3</v>
      </c>
      <c r="I32" s="1">
        <v>5264.9997711181641</v>
      </c>
      <c r="J32" s="1">
        <v>5475</v>
      </c>
      <c r="K32" s="1">
        <v>-210.00022888183591</v>
      </c>
      <c r="L32" s="28">
        <v>-3.8356206188463193E-2</v>
      </c>
      <c r="M32" t="s">
        <v>78</v>
      </c>
      <c r="N32" s="1">
        <v>0</v>
      </c>
      <c r="O32" s="1">
        <v>0</v>
      </c>
      <c r="P32" s="1">
        <v>0</v>
      </c>
      <c r="Q32" s="54">
        <v>6.92</v>
      </c>
      <c r="R32" s="50">
        <v>8.08</v>
      </c>
      <c r="S32" s="50">
        <v>8</v>
      </c>
      <c r="T32" s="51">
        <v>32.4</v>
      </c>
      <c r="U32" s="51">
        <v>8.08</v>
      </c>
      <c r="V32" s="51">
        <v>7.82</v>
      </c>
      <c r="W32" s="51">
        <v>8.43</v>
      </c>
      <c r="X32" s="51">
        <v>7.18</v>
      </c>
      <c r="Y32" s="50">
        <v>5.05</v>
      </c>
      <c r="Z32" s="51">
        <v>7.3</v>
      </c>
      <c r="AA32" s="51">
        <v>7.54</v>
      </c>
      <c r="AB32" s="50">
        <v>6.11</v>
      </c>
      <c r="AC32" s="51">
        <v>11.39</v>
      </c>
      <c r="AD32" s="51">
        <v>8.17</v>
      </c>
      <c r="AE32" s="51">
        <v>9.17</v>
      </c>
      <c r="AF32" s="51">
        <v>8.3000000000000007</v>
      </c>
      <c r="AG32" s="51">
        <v>7.08</v>
      </c>
      <c r="AH32" s="51">
        <v>9.1300000000000008</v>
      </c>
      <c r="AI32" s="55">
        <v>7.92</v>
      </c>
      <c r="AJ32" s="55">
        <v>9.2899999999999991</v>
      </c>
      <c r="AK32" s="55">
        <v>8.0399999999999991</v>
      </c>
      <c r="AL32" s="28"/>
    </row>
    <row r="33" spans="1:38" x14ac:dyDescent="0.25">
      <c r="A33" t="s">
        <v>79</v>
      </c>
      <c r="B33" t="s">
        <v>27</v>
      </c>
      <c r="C33">
        <v>554</v>
      </c>
      <c r="D33" s="1">
        <v>18.2</v>
      </c>
      <c r="E33" s="1">
        <v>16.747299194335941</v>
      </c>
      <c r="F33" s="1">
        <v>-4.0862274169921884</v>
      </c>
      <c r="G33" s="1">
        <v>-1.452700805664062</v>
      </c>
      <c r="H33" s="28">
        <v>-1.353682934291443E-3</v>
      </c>
      <c r="I33" s="1">
        <v>3014.5138549804692</v>
      </c>
      <c r="J33" s="1">
        <v>3276</v>
      </c>
      <c r="K33" s="1">
        <v>-261.48614501953119</v>
      </c>
      <c r="L33" s="28">
        <v>-7.98187255859375E-2</v>
      </c>
      <c r="M33" t="s">
        <v>64</v>
      </c>
      <c r="N33" s="1">
        <v>0</v>
      </c>
      <c r="O33" s="1">
        <v>0</v>
      </c>
      <c r="P33" s="1">
        <v>0</v>
      </c>
      <c r="Q33" s="49">
        <v>12.38</v>
      </c>
      <c r="R33" s="51">
        <v>12.39</v>
      </c>
      <c r="S33" s="51">
        <v>12.39</v>
      </c>
      <c r="T33" s="51">
        <v>12.44</v>
      </c>
      <c r="U33" s="51">
        <v>12.45</v>
      </c>
      <c r="V33" s="51">
        <v>12.49</v>
      </c>
      <c r="W33" s="51">
        <v>12.53</v>
      </c>
      <c r="X33" s="51">
        <v>12.57</v>
      </c>
      <c r="Y33" s="51">
        <v>12.57</v>
      </c>
      <c r="Z33" s="51">
        <v>12.69</v>
      </c>
      <c r="AA33" s="51">
        <v>12.72</v>
      </c>
      <c r="AB33" s="51">
        <v>12.91</v>
      </c>
      <c r="AC33" s="51">
        <v>12.75</v>
      </c>
      <c r="AD33" s="51">
        <v>12.79</v>
      </c>
      <c r="AE33" s="51">
        <v>12.91</v>
      </c>
      <c r="AF33" s="51">
        <v>13.15</v>
      </c>
      <c r="AG33" s="51">
        <v>13.14</v>
      </c>
      <c r="AH33" s="51">
        <v>13.02</v>
      </c>
      <c r="AI33" s="51">
        <v>12.68</v>
      </c>
      <c r="AJ33" s="51">
        <v>12.68</v>
      </c>
      <c r="AK33" s="51">
        <v>12.68</v>
      </c>
      <c r="AL33" s="28"/>
    </row>
    <row r="34" spans="1:38" x14ac:dyDescent="0.25">
      <c r="A34" t="s">
        <v>80</v>
      </c>
      <c r="B34" t="s">
        <v>27</v>
      </c>
      <c r="C34">
        <v>790</v>
      </c>
      <c r="D34" s="1">
        <v>16.8</v>
      </c>
      <c r="E34" s="1">
        <v>14.7637996673584</v>
      </c>
      <c r="F34" s="1">
        <v>6.7600250244140616</v>
      </c>
      <c r="G34" s="1">
        <v>-2.0362003326416018</v>
      </c>
      <c r="H34" s="28">
        <v>2.2946453613357501E-3</v>
      </c>
      <c r="I34" s="1">
        <v>2952.7599334716801</v>
      </c>
      <c r="J34" s="1">
        <v>3360</v>
      </c>
      <c r="K34" s="1">
        <v>-407.24006652832031</v>
      </c>
      <c r="L34" s="28">
        <v>-0.12120240075247631</v>
      </c>
      <c r="M34" t="s">
        <v>64</v>
      </c>
      <c r="N34" s="1">
        <v>0</v>
      </c>
      <c r="O34" s="1">
        <v>0</v>
      </c>
      <c r="P34" s="1">
        <v>0</v>
      </c>
      <c r="Q34" s="49">
        <v>11.87</v>
      </c>
      <c r="R34" s="51">
        <v>12.89</v>
      </c>
      <c r="S34" s="51">
        <v>12.77</v>
      </c>
      <c r="T34" s="51">
        <v>12.66</v>
      </c>
      <c r="U34" s="51">
        <v>12.67</v>
      </c>
      <c r="V34" s="51">
        <v>12.74</v>
      </c>
      <c r="W34" s="51">
        <v>12.81</v>
      </c>
      <c r="X34" s="51">
        <v>12.89</v>
      </c>
      <c r="Y34" s="51">
        <v>12.92</v>
      </c>
      <c r="Z34" s="51">
        <v>13.1</v>
      </c>
      <c r="AA34" s="51">
        <v>13.2</v>
      </c>
      <c r="AB34" s="51">
        <v>13.39</v>
      </c>
      <c r="AC34" s="51">
        <v>13.25</v>
      </c>
      <c r="AD34" s="51">
        <v>13.33</v>
      </c>
      <c r="AE34" s="51">
        <v>13.36</v>
      </c>
      <c r="AF34" s="51">
        <v>13.79</v>
      </c>
      <c r="AG34" s="51">
        <v>14.02</v>
      </c>
      <c r="AH34" s="51">
        <v>13.48</v>
      </c>
      <c r="AI34" s="51">
        <v>12.28</v>
      </c>
      <c r="AJ34" s="51">
        <v>12.28</v>
      </c>
      <c r="AK34" s="51">
        <v>12.28</v>
      </c>
      <c r="AL34" s="28"/>
    </row>
    <row r="35" spans="1:38" x14ac:dyDescent="0.25">
      <c r="A35" t="s">
        <v>83</v>
      </c>
      <c r="I35" s="1">
        <v>19225.213556289669</v>
      </c>
      <c r="J35" s="1">
        <v>21761</v>
      </c>
      <c r="K35" s="1">
        <v>-2535.7864437103271</v>
      </c>
      <c r="O35" s="1">
        <v>704</v>
      </c>
      <c r="P35" s="1">
        <v>8448</v>
      </c>
      <c r="R35" s="29" t="s">
        <v>59</v>
      </c>
      <c r="S35" s="29" t="s">
        <v>59</v>
      </c>
      <c r="T35" s="29" t="s">
        <v>59</v>
      </c>
      <c r="U35" s="29" t="s">
        <v>59</v>
      </c>
      <c r="V35" s="29" t="s">
        <v>59</v>
      </c>
      <c r="W35" s="29" t="s">
        <v>59</v>
      </c>
      <c r="X35" s="29" t="s">
        <v>59</v>
      </c>
      <c r="Y35" s="29" t="s">
        <v>59</v>
      </c>
      <c r="Z35" s="29" t="s">
        <v>59</v>
      </c>
      <c r="AA35" s="29" t="s">
        <v>60</v>
      </c>
      <c r="AB35" s="29" t="s">
        <v>59</v>
      </c>
      <c r="AC35" s="29" t="s">
        <v>59</v>
      </c>
      <c r="AD35" s="29" t="s">
        <v>59</v>
      </c>
      <c r="AE35" s="29" t="s">
        <v>59</v>
      </c>
      <c r="AF35" s="29" t="s">
        <v>59</v>
      </c>
      <c r="AG35" s="29" t="s">
        <v>59</v>
      </c>
      <c r="AH35" s="29" t="s">
        <v>59</v>
      </c>
      <c r="AI35" s="29" t="s">
        <v>59</v>
      </c>
      <c r="AJ35" s="29" t="s">
        <v>59</v>
      </c>
      <c r="AK35" s="29" t="s">
        <v>60</v>
      </c>
    </row>
    <row r="37" spans="1:38" x14ac:dyDescent="0.25"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</row>
    <row r="38" spans="1:38" x14ac:dyDescent="0.25">
      <c r="A38" t="s">
        <v>65</v>
      </c>
      <c r="B38" t="s">
        <v>28</v>
      </c>
      <c r="C38">
        <v>1060</v>
      </c>
      <c r="D38" s="1">
        <v>9.42</v>
      </c>
      <c r="E38" s="1">
        <v>9.6000003814697266</v>
      </c>
      <c r="F38" s="1">
        <v>-31.799716949462891</v>
      </c>
      <c r="G38" s="1">
        <v>0.18000038146972661</v>
      </c>
      <c r="H38" s="28">
        <v>-3.115237031638715E-3</v>
      </c>
      <c r="I38" s="1">
        <v>10176.00040435791</v>
      </c>
      <c r="J38" s="1">
        <v>9985.2000000000007</v>
      </c>
      <c r="K38" s="1">
        <v>190.8004043579094</v>
      </c>
      <c r="L38" s="28">
        <v>1.910832075050168E-2</v>
      </c>
      <c r="M38" t="s">
        <v>64</v>
      </c>
      <c r="N38" s="1">
        <v>1.44</v>
      </c>
      <c r="O38" s="1">
        <v>1526.4</v>
      </c>
      <c r="P38" s="1">
        <v>18316.8</v>
      </c>
      <c r="Q38" s="49">
        <v>13.81</v>
      </c>
      <c r="R38" s="51">
        <v>15.27</v>
      </c>
      <c r="S38" s="51">
        <v>14.83</v>
      </c>
      <c r="T38" s="51">
        <v>15.52</v>
      </c>
      <c r="U38" s="51">
        <v>15.24</v>
      </c>
      <c r="V38" s="51">
        <v>15.29</v>
      </c>
      <c r="W38" s="51">
        <v>15.45</v>
      </c>
      <c r="X38" s="51">
        <v>15.55</v>
      </c>
      <c r="Y38" s="51">
        <v>15.32</v>
      </c>
      <c r="Z38" s="51">
        <v>15.93</v>
      </c>
      <c r="AA38" s="51">
        <v>16.309999999999999</v>
      </c>
      <c r="AB38" s="51">
        <v>16.350000000000001</v>
      </c>
      <c r="AC38" s="51">
        <v>16.22</v>
      </c>
      <c r="AD38" s="51">
        <v>16.350000000000001</v>
      </c>
      <c r="AE38" s="51">
        <v>16.510000000000002</v>
      </c>
      <c r="AF38" s="51">
        <v>17.350000000000001</v>
      </c>
      <c r="AG38" s="51">
        <v>17.73</v>
      </c>
      <c r="AH38" s="51">
        <v>15.42</v>
      </c>
      <c r="AI38" s="51">
        <v>15.13</v>
      </c>
      <c r="AJ38" s="51">
        <v>14.17</v>
      </c>
      <c r="AK38" s="51">
        <v>14.06</v>
      </c>
      <c r="AL38" s="28"/>
    </row>
    <row r="39" spans="1:38" x14ac:dyDescent="0.25">
      <c r="A39" t="s">
        <v>71</v>
      </c>
      <c r="B39" t="s">
        <v>28</v>
      </c>
      <c r="C39">
        <v>1330</v>
      </c>
      <c r="D39" s="1">
        <v>7.43</v>
      </c>
      <c r="E39" s="1">
        <v>6.984799861907959</v>
      </c>
      <c r="F39" s="1">
        <v>126.08399391174321</v>
      </c>
      <c r="G39" s="1">
        <v>-0.44520013809204068</v>
      </c>
      <c r="H39" s="28">
        <v>1.3759070719796431E-2</v>
      </c>
      <c r="I39" s="1">
        <v>9289.7838163375854</v>
      </c>
      <c r="J39" s="1">
        <v>9881.9</v>
      </c>
      <c r="K39" s="1">
        <v>-592.11618366241419</v>
      </c>
      <c r="L39" s="28">
        <v>-5.9919264884527687E-2</v>
      </c>
      <c r="M39" t="s">
        <v>64</v>
      </c>
      <c r="N39" s="1">
        <v>1.68</v>
      </c>
      <c r="O39" s="1">
        <v>2234.4</v>
      </c>
      <c r="P39" s="1">
        <v>26812.799999999999</v>
      </c>
      <c r="Q39" s="49">
        <v>19.350000000000001</v>
      </c>
      <c r="R39" s="51">
        <v>24.42</v>
      </c>
      <c r="S39" s="51">
        <v>24.31</v>
      </c>
      <c r="T39" s="51">
        <v>22.67</v>
      </c>
      <c r="U39" s="51">
        <v>21.93</v>
      </c>
      <c r="V39" s="51">
        <v>21.65</v>
      </c>
      <c r="W39" s="51">
        <v>22.31</v>
      </c>
      <c r="X39" s="51">
        <v>22.31</v>
      </c>
      <c r="Y39" s="51">
        <v>22.16</v>
      </c>
      <c r="Z39" s="51">
        <v>21.65</v>
      </c>
      <c r="AA39" s="51">
        <v>21.37</v>
      </c>
      <c r="AB39" s="51">
        <v>22.58</v>
      </c>
      <c r="AC39" s="51">
        <v>21.03</v>
      </c>
      <c r="AD39" s="51">
        <v>21.62</v>
      </c>
      <c r="AE39" s="51">
        <v>21.76</v>
      </c>
      <c r="AF39" s="51">
        <v>23.05</v>
      </c>
      <c r="AG39" s="51">
        <v>23.08</v>
      </c>
      <c r="AH39" s="51">
        <v>21.71</v>
      </c>
      <c r="AI39" s="51">
        <v>20.87</v>
      </c>
      <c r="AJ39" s="51">
        <v>21.21</v>
      </c>
      <c r="AK39" s="51">
        <v>20.39</v>
      </c>
      <c r="AL39" s="28"/>
    </row>
    <row r="40" spans="1:38" ht="15.75" x14ac:dyDescent="0.25">
      <c r="A40" t="s">
        <v>77</v>
      </c>
      <c r="B40" t="s">
        <v>28</v>
      </c>
      <c r="C40">
        <v>285</v>
      </c>
      <c r="D40" s="1">
        <v>35.299999999999997</v>
      </c>
      <c r="E40" s="1">
        <v>35.099998474121087</v>
      </c>
      <c r="F40" s="1">
        <v>-41.325130462646477</v>
      </c>
      <c r="G40" s="1">
        <v>-0.20000152587890341</v>
      </c>
      <c r="H40" s="28">
        <v>-4.1140718444594888E-3</v>
      </c>
      <c r="I40" s="1">
        <v>10003.49956512451</v>
      </c>
      <c r="J40" s="1">
        <v>10060.5</v>
      </c>
      <c r="K40" s="1">
        <v>-57.000434875488281</v>
      </c>
      <c r="L40" s="28">
        <v>-5.6657656056347382E-3</v>
      </c>
      <c r="M40" t="s">
        <v>78</v>
      </c>
      <c r="N40" s="1">
        <v>0</v>
      </c>
      <c r="O40" s="1">
        <v>0</v>
      </c>
      <c r="P40" s="1">
        <v>0</v>
      </c>
      <c r="Q40" s="54">
        <v>6.92</v>
      </c>
      <c r="R40" s="50">
        <v>8.08</v>
      </c>
      <c r="S40" s="50">
        <v>8</v>
      </c>
      <c r="T40" s="51">
        <v>32.4</v>
      </c>
      <c r="U40" s="51">
        <v>8.08</v>
      </c>
      <c r="V40" s="51">
        <v>7.82</v>
      </c>
      <c r="W40" s="51">
        <v>8.43</v>
      </c>
      <c r="X40" s="51">
        <v>7.18</v>
      </c>
      <c r="Y40" s="50">
        <v>5.05</v>
      </c>
      <c r="Z40" s="51">
        <v>7.3</v>
      </c>
      <c r="AA40" s="51">
        <v>7.54</v>
      </c>
      <c r="AB40" s="50">
        <v>6.11</v>
      </c>
      <c r="AC40" s="51">
        <v>11.39</v>
      </c>
      <c r="AD40" s="51">
        <v>8.17</v>
      </c>
      <c r="AE40" s="51">
        <v>9.17</v>
      </c>
      <c r="AF40" s="51">
        <v>8.3000000000000007</v>
      </c>
      <c r="AG40" s="51">
        <v>7.08</v>
      </c>
      <c r="AH40" s="51">
        <v>9.1300000000000008</v>
      </c>
      <c r="AI40" s="55">
        <v>7.92</v>
      </c>
      <c r="AJ40" s="55">
        <v>9.2899999999999991</v>
      </c>
      <c r="AK40" s="55">
        <v>8.0399999999999991</v>
      </c>
      <c r="AL40" s="28"/>
    </row>
    <row r="41" spans="1:38" x14ac:dyDescent="0.25">
      <c r="A41" t="s">
        <v>84</v>
      </c>
      <c r="I41" s="1">
        <v>29469.283785820011</v>
      </c>
      <c r="J41" s="1">
        <v>29927.599999999999</v>
      </c>
      <c r="K41" s="1">
        <v>-458.31621417999298</v>
      </c>
      <c r="O41" s="1">
        <v>3760.8</v>
      </c>
      <c r="P41" s="1">
        <v>45129.600000000013</v>
      </c>
      <c r="R41" s="29" t="s">
        <v>59</v>
      </c>
      <c r="S41" s="29" t="s">
        <v>59</v>
      </c>
      <c r="T41" s="29" t="s">
        <v>59</v>
      </c>
      <c r="U41" s="29" t="s">
        <v>59</v>
      </c>
      <c r="V41" s="29" t="s">
        <v>59</v>
      </c>
      <c r="W41" s="29" t="s">
        <v>59</v>
      </c>
      <c r="X41" s="29" t="s">
        <v>59</v>
      </c>
      <c r="Y41" s="29" t="s">
        <v>59</v>
      </c>
      <c r="Z41" s="29" t="s">
        <v>59</v>
      </c>
      <c r="AA41" s="29" t="s">
        <v>60</v>
      </c>
      <c r="AB41" s="29" t="s">
        <v>59</v>
      </c>
      <c r="AC41" s="29" t="s">
        <v>59</v>
      </c>
      <c r="AD41" s="29" t="s">
        <v>59</v>
      </c>
      <c r="AE41" s="29" t="s">
        <v>59</v>
      </c>
      <c r="AF41" s="29" t="s">
        <v>59</v>
      </c>
      <c r="AG41" s="29" t="s">
        <v>59</v>
      </c>
      <c r="AH41" s="29" t="s">
        <v>59</v>
      </c>
      <c r="AI41" s="29" t="s">
        <v>59</v>
      </c>
      <c r="AJ41" s="29" t="s">
        <v>59</v>
      </c>
      <c r="AK41" s="29" t="s">
        <v>60</v>
      </c>
    </row>
    <row r="43" spans="1:38" x14ac:dyDescent="0.25"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</row>
    <row r="44" spans="1:38" x14ac:dyDescent="0.25">
      <c r="A44" t="s">
        <v>70</v>
      </c>
      <c r="B44" t="s">
        <v>85</v>
      </c>
      <c r="C44">
        <v>125</v>
      </c>
      <c r="D44" s="1">
        <v>11.91</v>
      </c>
      <c r="E44" s="1">
        <v>12.55000019073486</v>
      </c>
      <c r="F44" s="1">
        <v>-2.499938011169434</v>
      </c>
      <c r="G44" s="1">
        <v>0.64000019073486314</v>
      </c>
      <c r="H44" s="28">
        <v>-1.5910504832860419E-3</v>
      </c>
      <c r="I44" s="1">
        <v>1568.7500238418579</v>
      </c>
      <c r="J44" s="1">
        <v>1488.75</v>
      </c>
      <c r="K44" s="1">
        <v>80.00002384185791</v>
      </c>
      <c r="L44" s="28">
        <v>5.373637201804058E-2</v>
      </c>
      <c r="M44" t="s">
        <v>64</v>
      </c>
      <c r="N44" s="1">
        <v>2.04</v>
      </c>
      <c r="O44" s="1">
        <v>255</v>
      </c>
      <c r="P44" s="1">
        <v>3060</v>
      </c>
      <c r="Q44" s="49">
        <v>14.62</v>
      </c>
      <c r="R44" s="51">
        <v>16.399999999999999</v>
      </c>
      <c r="S44" s="51">
        <v>16</v>
      </c>
      <c r="T44" s="51">
        <v>16.22</v>
      </c>
      <c r="U44" s="51">
        <v>15.89</v>
      </c>
      <c r="V44" s="51">
        <v>16.25</v>
      </c>
      <c r="W44" s="51">
        <v>16.72</v>
      </c>
      <c r="X44" s="51">
        <v>16.71</v>
      </c>
      <c r="Y44" s="51">
        <v>16.45</v>
      </c>
      <c r="Z44" s="51">
        <v>16.86</v>
      </c>
      <c r="AA44" s="51">
        <v>17.16</v>
      </c>
      <c r="AB44" s="51">
        <v>17.260000000000002</v>
      </c>
      <c r="AC44" s="51">
        <v>16.43</v>
      </c>
      <c r="AD44" s="51">
        <v>16.73</v>
      </c>
      <c r="AE44" s="51">
        <v>17.03</v>
      </c>
      <c r="AF44" s="51">
        <v>17.600000000000001</v>
      </c>
      <c r="AG44" s="51">
        <v>18.329999999999998</v>
      </c>
      <c r="AH44" s="51">
        <v>16.059999999999999</v>
      </c>
      <c r="AI44" s="51">
        <v>15.63</v>
      </c>
      <c r="AJ44" s="50">
        <v>14.53</v>
      </c>
      <c r="AK44" s="50">
        <v>14.35</v>
      </c>
      <c r="AL44" s="28"/>
    </row>
    <row r="45" spans="1:38" ht="15.75" x14ac:dyDescent="0.25">
      <c r="A45" t="s">
        <v>77</v>
      </c>
      <c r="B45" t="s">
        <v>85</v>
      </c>
      <c r="C45">
        <v>28</v>
      </c>
      <c r="D45" s="1">
        <v>35.26</v>
      </c>
      <c r="E45" s="1">
        <v>35.049999999999997</v>
      </c>
      <c r="F45" s="1">
        <v>-3.36</v>
      </c>
      <c r="G45" s="1">
        <v>-0.12</v>
      </c>
      <c r="H45" s="28">
        <v>-6.1999999999999998E-3</v>
      </c>
      <c r="I45" s="1">
        <v>981.12</v>
      </c>
      <c r="J45" s="1">
        <v>987.28</v>
      </c>
      <c r="K45" s="1">
        <v>-3.36</v>
      </c>
      <c r="L45" s="28">
        <v>-5.6657656056347382E-3</v>
      </c>
      <c r="M45" t="s">
        <v>78</v>
      </c>
      <c r="N45" s="1">
        <v>0</v>
      </c>
      <c r="O45" s="1">
        <v>0</v>
      </c>
      <c r="P45" s="1">
        <v>0</v>
      </c>
      <c r="Q45" s="54">
        <v>6.92</v>
      </c>
      <c r="R45" s="50">
        <v>8.08</v>
      </c>
      <c r="S45" s="50">
        <v>8</v>
      </c>
      <c r="T45" s="51">
        <v>32.4</v>
      </c>
      <c r="U45" s="51">
        <v>8.08</v>
      </c>
      <c r="V45" s="51">
        <v>7.82</v>
      </c>
      <c r="W45" s="51">
        <v>8.43</v>
      </c>
      <c r="X45" s="51">
        <v>7.18</v>
      </c>
      <c r="Y45" s="50">
        <v>5.05</v>
      </c>
      <c r="Z45" s="51">
        <v>7.3</v>
      </c>
      <c r="AA45" s="51">
        <v>7.54</v>
      </c>
      <c r="AB45" s="50">
        <v>6.11</v>
      </c>
      <c r="AC45" s="51">
        <v>11.39</v>
      </c>
      <c r="AD45" s="51">
        <v>8.17</v>
      </c>
      <c r="AE45" s="51">
        <v>9.17</v>
      </c>
      <c r="AF45" s="51">
        <v>8.3000000000000007</v>
      </c>
      <c r="AG45" s="51">
        <v>7.08</v>
      </c>
      <c r="AH45" s="51">
        <v>9.1300000000000008</v>
      </c>
      <c r="AI45" s="55">
        <v>7.92</v>
      </c>
      <c r="AJ45" s="55">
        <v>9.2899999999999991</v>
      </c>
      <c r="AK45" s="55">
        <v>8.0399999999999991</v>
      </c>
      <c r="AL45" s="28"/>
    </row>
    <row r="46" spans="1:38" x14ac:dyDescent="0.25">
      <c r="A46" t="s">
        <v>86</v>
      </c>
      <c r="I46" s="1">
        <v>1568.7500238418579</v>
      </c>
      <c r="J46" s="1">
        <v>1488.75</v>
      </c>
      <c r="K46" s="1">
        <v>80.00002384185791</v>
      </c>
      <c r="O46" s="1">
        <v>255</v>
      </c>
      <c r="P46" s="1">
        <v>3060</v>
      </c>
      <c r="R46" s="29" t="s">
        <v>59</v>
      </c>
      <c r="S46" s="29" t="s">
        <v>59</v>
      </c>
      <c r="T46" s="29" t="s">
        <v>59</v>
      </c>
      <c r="U46" s="29" t="s">
        <v>59</v>
      </c>
      <c r="V46" s="29" t="s">
        <v>59</v>
      </c>
      <c r="W46" s="29" t="s">
        <v>59</v>
      </c>
      <c r="X46" s="29" t="s">
        <v>59</v>
      </c>
      <c r="Y46" s="29" t="s">
        <v>59</v>
      </c>
      <c r="Z46" s="29" t="s">
        <v>59</v>
      </c>
      <c r="AA46" s="29" t="s">
        <v>60</v>
      </c>
      <c r="AB46" s="29" t="s">
        <v>59</v>
      </c>
      <c r="AC46" s="29" t="s">
        <v>59</v>
      </c>
      <c r="AD46" s="29" t="s">
        <v>59</v>
      </c>
      <c r="AE46" s="29" t="s">
        <v>59</v>
      </c>
      <c r="AF46" s="29" t="s">
        <v>59</v>
      </c>
      <c r="AG46" s="29" t="s">
        <v>59</v>
      </c>
      <c r="AH46" s="29" t="s">
        <v>59</v>
      </c>
      <c r="AI46" s="29" t="s">
        <v>59</v>
      </c>
      <c r="AJ46" s="29" t="s">
        <v>59</v>
      </c>
      <c r="AK46" s="29" t="s">
        <v>60</v>
      </c>
    </row>
    <row r="49" spans="1:37" x14ac:dyDescent="0.25">
      <c r="A49" t="s">
        <v>87</v>
      </c>
      <c r="I49" s="1">
        <v>188845.4328558445</v>
      </c>
      <c r="J49" s="1">
        <v>213207.28829999999</v>
      </c>
      <c r="K49" s="1">
        <v>-24361.855444155499</v>
      </c>
      <c r="O49" s="1">
        <v>16031.38</v>
      </c>
      <c r="P49" s="1">
        <v>192376.56</v>
      </c>
      <c r="R49" s="29" t="s">
        <v>59</v>
      </c>
      <c r="S49" s="29" t="s">
        <v>59</v>
      </c>
      <c r="T49" s="29" t="s">
        <v>59</v>
      </c>
      <c r="U49" s="29" t="s">
        <v>59</v>
      </c>
      <c r="V49" s="29" t="s">
        <v>59</v>
      </c>
      <c r="W49" s="29" t="s">
        <v>59</v>
      </c>
      <c r="X49" s="29" t="s">
        <v>59</v>
      </c>
      <c r="Y49" s="29" t="s">
        <v>59</v>
      </c>
      <c r="Z49" s="29" t="s">
        <v>59</v>
      </c>
      <c r="AA49" s="29" t="s">
        <v>60</v>
      </c>
      <c r="AB49" s="29" t="s">
        <v>59</v>
      </c>
      <c r="AC49" s="29" t="s">
        <v>59</v>
      </c>
      <c r="AD49" s="29" t="s">
        <v>59</v>
      </c>
      <c r="AE49" s="29" t="s">
        <v>59</v>
      </c>
      <c r="AF49" s="29" t="s">
        <v>59</v>
      </c>
      <c r="AG49" s="29" t="s">
        <v>59</v>
      </c>
      <c r="AH49" s="29" t="s">
        <v>59</v>
      </c>
      <c r="AI49" s="29" t="s">
        <v>59</v>
      </c>
      <c r="AJ49" s="29" t="s">
        <v>59</v>
      </c>
      <c r="AK49" s="29" t="s">
        <v>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F12-23FC-4C36-96B2-9A02BFEA5D41}">
  <dimension ref="A1:AK23"/>
  <sheetViews>
    <sheetView topLeftCell="J1" workbookViewId="0">
      <selection activeCell="AK1" sqref="AK1:AK1048576"/>
    </sheetView>
  </sheetViews>
  <sheetFormatPr defaultRowHeight="15" x14ac:dyDescent="0.25"/>
  <cols>
    <col min="33" max="33" width="10.7109375" bestFit="1" customWidth="1"/>
    <col min="34" max="34" width="11" customWidth="1"/>
    <col min="35" max="36" width="11.140625" customWidth="1"/>
  </cols>
  <sheetData>
    <row r="1" spans="1:37" ht="63" x14ac:dyDescent="0.25">
      <c r="A1" s="30" t="s">
        <v>46</v>
      </c>
      <c r="B1" s="31" t="s">
        <v>47</v>
      </c>
      <c r="C1" s="30" t="s">
        <v>48</v>
      </c>
      <c r="D1" s="32" t="s">
        <v>88</v>
      </c>
      <c r="E1" s="30" t="s">
        <v>89</v>
      </c>
      <c r="F1" s="30" t="s">
        <v>90</v>
      </c>
      <c r="G1" s="30" t="s">
        <v>52</v>
      </c>
      <c r="H1" s="33" t="s">
        <v>53</v>
      </c>
      <c r="I1" s="34" t="s">
        <v>54</v>
      </c>
      <c r="J1" s="30" t="s">
        <v>56</v>
      </c>
      <c r="K1" s="35" t="s">
        <v>91</v>
      </c>
      <c r="L1" s="36" t="s">
        <v>92</v>
      </c>
      <c r="M1" s="37" t="s">
        <v>93</v>
      </c>
      <c r="N1" s="38" t="s">
        <v>94</v>
      </c>
      <c r="O1" s="36" t="s">
        <v>95</v>
      </c>
      <c r="P1" s="39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s="66">
        <v>45753</v>
      </c>
      <c r="AH1" s="67">
        <v>45746</v>
      </c>
      <c r="AI1" s="67">
        <v>45740</v>
      </c>
      <c r="AJ1" s="67">
        <v>45732</v>
      </c>
      <c r="AK1" s="40" t="s">
        <v>1</v>
      </c>
    </row>
    <row r="2" spans="1:37" ht="15.75" x14ac:dyDescent="0.25">
      <c r="A2" s="41" t="s">
        <v>61</v>
      </c>
      <c r="B2" s="42">
        <v>1050</v>
      </c>
      <c r="C2" s="43">
        <v>13.877599999999999</v>
      </c>
      <c r="D2" s="43">
        <v>11.2</v>
      </c>
      <c r="E2" s="44">
        <v>-108.24</v>
      </c>
      <c r="F2" s="44">
        <v>-0.12</v>
      </c>
      <c r="G2" s="45">
        <v>-8.6999999999999994E-3</v>
      </c>
      <c r="H2" s="46">
        <f t="shared" ref="H2:H23" si="0">B2*D2</f>
        <v>11760</v>
      </c>
      <c r="I2" s="47">
        <f t="shared" ref="I2:I23" si="1">B2*C2</f>
        <v>14571.48</v>
      </c>
      <c r="J2" s="46">
        <f t="shared" ref="J2:J23" si="2">H2-I2</f>
        <v>-2811.4799999999996</v>
      </c>
      <c r="K2" s="48">
        <v>45898.701793981483</v>
      </c>
      <c r="L2" t="s">
        <v>62</v>
      </c>
      <c r="M2" s="1">
        <f t="shared" ref="M2:M19" si="3">((D2*Q2)/100)/12</f>
        <v>0.10033333333333333</v>
      </c>
      <c r="N2" s="1">
        <f>(($B2*$D2)*(P2/100)/12)</f>
        <v>139.16</v>
      </c>
      <c r="O2" s="1">
        <f>(($B2*$D2)*(Q2/100)/12)</f>
        <v>105.35000000000001</v>
      </c>
      <c r="P2" s="49">
        <v>14.2</v>
      </c>
      <c r="Q2" s="50">
        <v>10.75</v>
      </c>
      <c r="R2" s="50">
        <v>9.93</v>
      </c>
      <c r="S2" s="50">
        <v>10.57</v>
      </c>
      <c r="T2" s="50">
        <v>10.67</v>
      </c>
      <c r="U2" s="50">
        <v>10.85</v>
      </c>
      <c r="V2" s="50">
        <v>11.17</v>
      </c>
      <c r="W2" s="50">
        <v>11.73</v>
      </c>
      <c r="X2" s="50">
        <v>11.4</v>
      </c>
      <c r="Y2" s="50">
        <v>12.11</v>
      </c>
      <c r="Z2" s="50">
        <v>12.7</v>
      </c>
      <c r="AA2" s="50">
        <v>13.45</v>
      </c>
      <c r="AB2" s="50">
        <v>11.55</v>
      </c>
      <c r="AC2" s="50">
        <v>10.83</v>
      </c>
      <c r="AD2" s="51">
        <v>15.4</v>
      </c>
      <c r="AE2" s="51">
        <v>16.03</v>
      </c>
      <c r="AF2" s="51">
        <v>16.48</v>
      </c>
      <c r="AG2" s="51">
        <v>14.68</v>
      </c>
      <c r="AH2" s="51">
        <v>14.63</v>
      </c>
      <c r="AI2" s="50">
        <v>14.02</v>
      </c>
      <c r="AJ2" s="50">
        <v>13.86</v>
      </c>
      <c r="AK2" s="52" t="s">
        <v>43</v>
      </c>
    </row>
    <row r="3" spans="1:37" ht="15.75" x14ac:dyDescent="0.25">
      <c r="A3" s="41" t="s">
        <v>63</v>
      </c>
      <c r="B3" s="42">
        <v>1625</v>
      </c>
      <c r="C3" s="43">
        <v>6.6412000000000004</v>
      </c>
      <c r="D3" s="43">
        <v>5.96</v>
      </c>
      <c r="E3" s="44">
        <v>-32.5</v>
      </c>
      <c r="F3" s="44">
        <v>-0.02</v>
      </c>
      <c r="G3" s="45">
        <v>-3.3E-3</v>
      </c>
      <c r="H3" s="46">
        <f t="shared" si="0"/>
        <v>9685</v>
      </c>
      <c r="I3" s="47">
        <f t="shared" si="1"/>
        <v>10791.95</v>
      </c>
      <c r="J3" s="46">
        <f t="shared" si="2"/>
        <v>-1106.9500000000007</v>
      </c>
      <c r="K3" s="48">
        <v>45869.701793981483</v>
      </c>
      <c r="L3" t="s">
        <v>64</v>
      </c>
      <c r="M3" s="1">
        <f t="shared" si="3"/>
        <v>7.7629000000000004E-2</v>
      </c>
      <c r="N3" s="1">
        <f t="shared" ref="N3:N23" si="4">((B3*D3)*(P3/100)/12)</f>
        <v>125.34004166666666</v>
      </c>
      <c r="O3" s="1">
        <f t="shared" ref="O3:O23" si="5">(($B3*$D3)*(Q3/100)/12)</f>
        <v>126.147125</v>
      </c>
      <c r="P3" s="49">
        <v>15.53</v>
      </c>
      <c r="Q3" s="51">
        <v>15.63</v>
      </c>
      <c r="R3" s="51">
        <v>15.63</v>
      </c>
      <c r="S3" s="51">
        <v>15.6</v>
      </c>
      <c r="T3" s="51">
        <v>15.58</v>
      </c>
      <c r="U3" s="51">
        <v>15.66</v>
      </c>
      <c r="V3" s="51">
        <v>15.87</v>
      </c>
      <c r="W3" s="51">
        <v>15.82</v>
      </c>
      <c r="X3" s="51">
        <v>15.76</v>
      </c>
      <c r="Y3" s="51">
        <v>15.92</v>
      </c>
      <c r="Z3" s="51">
        <v>15.9</v>
      </c>
      <c r="AA3" s="51">
        <v>16.23</v>
      </c>
      <c r="AB3" s="51">
        <v>16.29</v>
      </c>
      <c r="AC3" s="51">
        <v>16.399999999999999</v>
      </c>
      <c r="AD3" s="51">
        <v>16.79</v>
      </c>
      <c r="AE3" s="51">
        <v>16.88</v>
      </c>
      <c r="AF3" s="51">
        <v>17.350000000000001</v>
      </c>
      <c r="AG3" s="51">
        <v>16.059999999999999</v>
      </c>
      <c r="AH3" s="51">
        <v>15.74</v>
      </c>
      <c r="AI3" s="50">
        <v>15.5</v>
      </c>
      <c r="AJ3" s="51">
        <v>15.68</v>
      </c>
      <c r="AK3" s="52" t="s">
        <v>43</v>
      </c>
    </row>
    <row r="4" spans="1:37" ht="15.75" x14ac:dyDescent="0.25">
      <c r="A4" s="41" t="s">
        <v>65</v>
      </c>
      <c r="B4" s="42">
        <v>736</v>
      </c>
      <c r="C4" s="43">
        <v>10.37</v>
      </c>
      <c r="D4" s="43">
        <v>9.48</v>
      </c>
      <c r="E4" s="44">
        <v>-51.52</v>
      </c>
      <c r="F4" s="44">
        <v>-7.0000000000000007E-2</v>
      </c>
      <c r="G4" s="45">
        <v>-6.8999999999999999E-3</v>
      </c>
      <c r="H4" s="46">
        <f t="shared" si="0"/>
        <v>6977.2800000000007</v>
      </c>
      <c r="I4" s="47">
        <f t="shared" si="1"/>
        <v>7632.32</v>
      </c>
      <c r="J4" s="46">
        <f t="shared" si="2"/>
        <v>-655.03999999999905</v>
      </c>
      <c r="K4" s="48">
        <v>45880.701793981483</v>
      </c>
      <c r="L4" t="s">
        <v>64</v>
      </c>
      <c r="M4" s="1">
        <f t="shared" si="3"/>
        <v>0.120633</v>
      </c>
      <c r="N4" s="1">
        <f t="shared" si="4"/>
        <v>80.296864000000014</v>
      </c>
      <c r="O4" s="1">
        <f t="shared" si="5"/>
        <v>88.785888000000014</v>
      </c>
      <c r="P4" s="49">
        <v>13.81</v>
      </c>
      <c r="Q4" s="51">
        <v>15.27</v>
      </c>
      <c r="R4" s="51">
        <v>14.83</v>
      </c>
      <c r="S4" s="51">
        <v>15.52</v>
      </c>
      <c r="T4" s="51">
        <v>15.24</v>
      </c>
      <c r="U4" s="51">
        <v>15.29</v>
      </c>
      <c r="V4" s="51">
        <v>15.45</v>
      </c>
      <c r="W4" s="51">
        <v>15.55</v>
      </c>
      <c r="X4" s="51">
        <v>15.32</v>
      </c>
      <c r="Y4" s="51">
        <v>15.93</v>
      </c>
      <c r="Z4" s="51">
        <v>16.309999999999999</v>
      </c>
      <c r="AA4" s="51">
        <v>16.350000000000001</v>
      </c>
      <c r="AB4" s="51">
        <v>16.22</v>
      </c>
      <c r="AC4" s="51">
        <v>16.350000000000001</v>
      </c>
      <c r="AD4" s="51">
        <v>16.510000000000002</v>
      </c>
      <c r="AE4" s="51">
        <v>17.350000000000001</v>
      </c>
      <c r="AF4" s="51">
        <v>17.73</v>
      </c>
      <c r="AG4" s="51">
        <v>15.42</v>
      </c>
      <c r="AH4" s="51">
        <v>15.13</v>
      </c>
      <c r="AI4" s="51">
        <v>14.17</v>
      </c>
      <c r="AJ4" s="51">
        <v>14.06</v>
      </c>
      <c r="AK4" s="52" t="s">
        <v>43</v>
      </c>
    </row>
    <row r="5" spans="1:37" ht="15.75" x14ac:dyDescent="0.25">
      <c r="A5" s="41" t="s">
        <v>66</v>
      </c>
      <c r="B5" s="42">
        <v>440</v>
      </c>
      <c r="C5" s="43">
        <v>28.001799999999999</v>
      </c>
      <c r="D5" s="43">
        <v>20.5</v>
      </c>
      <c r="E5" s="44">
        <v>-118.8</v>
      </c>
      <c r="F5" s="44">
        <v>-0.27</v>
      </c>
      <c r="G5" s="45">
        <v>-1.2E-2</v>
      </c>
      <c r="H5" s="46">
        <f t="shared" si="0"/>
        <v>9020</v>
      </c>
      <c r="I5" s="47">
        <f t="shared" si="1"/>
        <v>12320.791999999999</v>
      </c>
      <c r="J5" s="46">
        <f t="shared" si="2"/>
        <v>-3300.7919999999995</v>
      </c>
      <c r="K5" s="48">
        <v>45876.701793981483</v>
      </c>
      <c r="L5" t="s">
        <v>64</v>
      </c>
      <c r="M5" s="1">
        <f t="shared" si="3"/>
        <v>0.88269583333333346</v>
      </c>
      <c r="N5" s="1">
        <f t="shared" si="4"/>
        <v>428.97616666666664</v>
      </c>
      <c r="O5" s="1">
        <f t="shared" si="5"/>
        <v>388.38616666666667</v>
      </c>
      <c r="P5" s="49">
        <v>57.07</v>
      </c>
      <c r="Q5" s="50">
        <v>51.67</v>
      </c>
      <c r="R5" s="50">
        <v>49.83</v>
      </c>
      <c r="S5" s="50">
        <v>48.92</v>
      </c>
      <c r="T5" s="50">
        <v>51.27</v>
      </c>
      <c r="U5" s="50">
        <v>52.94</v>
      </c>
      <c r="V5" s="50">
        <v>55.31</v>
      </c>
      <c r="W5" s="51">
        <v>57.33</v>
      </c>
      <c r="X5" s="50">
        <v>55.67</v>
      </c>
      <c r="Y5" s="51">
        <v>58.32</v>
      </c>
      <c r="Z5" s="50">
        <v>56.87</v>
      </c>
      <c r="AA5" s="50">
        <v>54.14</v>
      </c>
      <c r="AB5" s="51">
        <v>59.28</v>
      </c>
      <c r="AC5" s="51">
        <v>62.12</v>
      </c>
      <c r="AD5" s="51">
        <v>67.78</v>
      </c>
      <c r="AE5" s="51">
        <v>75.319999999999993</v>
      </c>
      <c r="AF5" s="51">
        <v>79.84</v>
      </c>
      <c r="AG5" s="51">
        <v>77.52</v>
      </c>
      <c r="AH5" s="51">
        <v>74.83</v>
      </c>
      <c r="AI5" s="51">
        <v>74.83</v>
      </c>
      <c r="AJ5" s="51">
        <v>74.83</v>
      </c>
      <c r="AK5" s="52" t="s">
        <v>43</v>
      </c>
    </row>
    <row r="6" spans="1:37" ht="15.75" x14ac:dyDescent="0.25">
      <c r="A6" s="41" t="s">
        <v>67</v>
      </c>
      <c r="B6" s="42">
        <v>568</v>
      </c>
      <c r="C6" s="43">
        <v>5.7</v>
      </c>
      <c r="D6" s="43">
        <v>5.16</v>
      </c>
      <c r="E6" s="44">
        <v>-28.4</v>
      </c>
      <c r="F6" s="44">
        <v>-0.05</v>
      </c>
      <c r="G6" s="45">
        <v>-8.6999999999999994E-3</v>
      </c>
      <c r="H6" s="46">
        <f t="shared" si="0"/>
        <v>2930.88</v>
      </c>
      <c r="I6" s="47">
        <f t="shared" si="1"/>
        <v>3237.6</v>
      </c>
      <c r="J6" s="46">
        <f t="shared" si="2"/>
        <v>-306.7199999999998</v>
      </c>
      <c r="K6" s="48">
        <v>45852.701793981483</v>
      </c>
      <c r="L6" t="s">
        <v>62</v>
      </c>
      <c r="M6" s="1">
        <f t="shared" si="3"/>
        <v>5.3148000000000001E-2</v>
      </c>
      <c r="N6" s="1">
        <f t="shared" si="4"/>
        <v>25.181144000000003</v>
      </c>
      <c r="O6" s="1">
        <f t="shared" si="5"/>
        <v>30.188063999999997</v>
      </c>
      <c r="P6" s="49">
        <v>10.31</v>
      </c>
      <c r="Q6" s="51">
        <v>12.36</v>
      </c>
      <c r="R6" s="51">
        <v>13.03</v>
      </c>
      <c r="S6" s="51">
        <v>12.88</v>
      </c>
      <c r="T6" s="51">
        <v>12.55</v>
      </c>
      <c r="U6" s="51">
        <v>12.24</v>
      </c>
      <c r="V6" s="51">
        <v>12.17</v>
      </c>
      <c r="W6" s="51">
        <v>12.5</v>
      </c>
      <c r="X6" s="51">
        <v>11.96</v>
      </c>
      <c r="Y6" s="51">
        <v>12.6</v>
      </c>
      <c r="Z6" s="51">
        <v>12.7</v>
      </c>
      <c r="AA6" s="51">
        <v>12.6</v>
      </c>
      <c r="AB6" s="51">
        <v>12.28</v>
      </c>
      <c r="AC6" s="51">
        <v>12.77</v>
      </c>
      <c r="AD6" s="51">
        <v>13.53</v>
      </c>
      <c r="AE6" s="51">
        <v>14.48</v>
      </c>
      <c r="AF6" s="51">
        <v>14.41</v>
      </c>
      <c r="AG6" s="51">
        <v>11.83</v>
      </c>
      <c r="AH6" s="51">
        <v>11.27</v>
      </c>
      <c r="AI6" s="51">
        <v>10.77</v>
      </c>
      <c r="AJ6" s="51">
        <v>10.65</v>
      </c>
      <c r="AK6" s="52" t="s">
        <v>43</v>
      </c>
    </row>
    <row r="7" spans="1:37" ht="15.75" x14ac:dyDescent="0.25">
      <c r="A7" s="41" t="s">
        <v>68</v>
      </c>
      <c r="B7" s="42">
        <v>2425</v>
      </c>
      <c r="C7" s="43">
        <v>3.3992800000000001</v>
      </c>
      <c r="D7" s="43">
        <v>2.71</v>
      </c>
      <c r="E7" s="44">
        <v>-242.5</v>
      </c>
      <c r="F7" s="44">
        <v>-0.1</v>
      </c>
      <c r="G7" s="45">
        <v>-2.87E-2</v>
      </c>
      <c r="H7" s="46">
        <f t="shared" si="0"/>
        <v>6571.75</v>
      </c>
      <c r="I7" s="47">
        <f t="shared" si="1"/>
        <v>8243.2540000000008</v>
      </c>
      <c r="J7" s="46">
        <f t="shared" si="2"/>
        <v>-1671.5040000000008</v>
      </c>
      <c r="K7" s="48">
        <v>45869.701793981483</v>
      </c>
      <c r="L7" t="s">
        <v>62</v>
      </c>
      <c r="M7" s="1">
        <f t="shared" si="3"/>
        <v>4.8734833333333331E-2</v>
      </c>
      <c r="N7" s="1">
        <f t="shared" si="4"/>
        <v>93.099791666666661</v>
      </c>
      <c r="O7" s="1">
        <f t="shared" si="5"/>
        <v>118.18197083333332</v>
      </c>
      <c r="P7" s="49">
        <v>17</v>
      </c>
      <c r="Q7" s="51">
        <v>21.58</v>
      </c>
      <c r="R7" s="51">
        <v>22.22</v>
      </c>
      <c r="S7" s="51">
        <v>22.56</v>
      </c>
      <c r="T7" s="51">
        <v>21.43</v>
      </c>
      <c r="U7" s="51">
        <v>21.66</v>
      </c>
      <c r="V7" s="51">
        <v>20.13</v>
      </c>
      <c r="W7" s="51">
        <v>20.55</v>
      </c>
      <c r="X7" s="51">
        <v>20.13</v>
      </c>
      <c r="Y7" s="51">
        <v>20.2</v>
      </c>
      <c r="Z7" s="51">
        <v>20.34</v>
      </c>
      <c r="AA7" s="51">
        <v>20.13</v>
      </c>
      <c r="AB7" s="51">
        <v>19.8</v>
      </c>
      <c r="AC7" s="51">
        <v>20.34</v>
      </c>
      <c r="AD7" s="51">
        <v>22.39</v>
      </c>
      <c r="AE7" s="51">
        <v>22.39</v>
      </c>
      <c r="AF7" s="51">
        <v>24.49</v>
      </c>
      <c r="AG7" s="51">
        <v>19.29</v>
      </c>
      <c r="AH7" s="51">
        <v>17.440000000000001</v>
      </c>
      <c r="AI7" s="50">
        <v>16.670000000000002</v>
      </c>
      <c r="AJ7" s="50">
        <v>16.670000000000002</v>
      </c>
      <c r="AK7" s="52" t="s">
        <v>43</v>
      </c>
    </row>
    <row r="8" spans="1:37" ht="15.75" x14ac:dyDescent="0.25">
      <c r="A8" s="41" t="s">
        <v>69</v>
      </c>
      <c r="B8" s="42">
        <v>260</v>
      </c>
      <c r="C8" s="43">
        <v>12.5</v>
      </c>
      <c r="D8" s="43">
        <v>12.1</v>
      </c>
      <c r="E8" s="44">
        <v>5.2</v>
      </c>
      <c r="F8" s="44">
        <v>0.02</v>
      </c>
      <c r="G8" s="45">
        <v>1.6000000000000001E-3</v>
      </c>
      <c r="H8" s="46">
        <f t="shared" si="0"/>
        <v>3146</v>
      </c>
      <c r="I8" s="47">
        <f t="shared" si="1"/>
        <v>3250</v>
      </c>
      <c r="J8" s="46">
        <f t="shared" si="2"/>
        <v>-104</v>
      </c>
      <c r="K8" s="48">
        <v>45898.701793981483</v>
      </c>
      <c r="L8" t="s">
        <v>64</v>
      </c>
      <c r="M8" s="1">
        <f t="shared" si="3"/>
        <v>0.10950499999999998</v>
      </c>
      <c r="N8" s="1">
        <f t="shared" si="4"/>
        <v>33.426250000000003</v>
      </c>
      <c r="O8" s="1">
        <f t="shared" si="5"/>
        <v>28.471299999999996</v>
      </c>
      <c r="P8" s="49">
        <v>12.75</v>
      </c>
      <c r="Q8" s="50">
        <v>10.86</v>
      </c>
      <c r="R8" s="50">
        <v>10.97</v>
      </c>
      <c r="S8" s="50">
        <v>10.97</v>
      </c>
      <c r="T8" s="50">
        <v>10.86</v>
      </c>
      <c r="U8" s="50">
        <v>10.78</v>
      </c>
      <c r="V8" s="50">
        <v>10.78</v>
      </c>
      <c r="W8" s="50">
        <v>10.95</v>
      </c>
      <c r="X8" s="50">
        <v>10.71</v>
      </c>
      <c r="Y8" s="50">
        <v>10.73</v>
      </c>
      <c r="Z8" s="50">
        <v>10.78</v>
      </c>
      <c r="AA8" s="50">
        <v>10.99</v>
      </c>
      <c r="AB8" s="50">
        <v>10.91</v>
      </c>
      <c r="AC8" s="50">
        <v>10.95</v>
      </c>
      <c r="AD8" s="50">
        <v>11.15</v>
      </c>
      <c r="AE8" s="50">
        <v>11.38</v>
      </c>
      <c r="AF8" s="50">
        <v>11.71</v>
      </c>
      <c r="AG8" s="50">
        <v>10.69</v>
      </c>
      <c r="AH8" s="51">
        <v>12.75</v>
      </c>
      <c r="AI8" s="51">
        <v>12.75</v>
      </c>
      <c r="AJ8" s="51">
        <v>12.75</v>
      </c>
      <c r="AK8" s="52" t="s">
        <v>43</v>
      </c>
    </row>
    <row r="9" spans="1:37" ht="15.75" x14ac:dyDescent="0.25">
      <c r="A9" s="41" t="s">
        <v>70</v>
      </c>
      <c r="B9" s="42">
        <v>625</v>
      </c>
      <c r="C9" s="43">
        <v>11.9018</v>
      </c>
      <c r="D9" s="43">
        <v>12.45</v>
      </c>
      <c r="E9" s="44">
        <v>-37.94</v>
      </c>
      <c r="F9" s="44">
        <v>-7.0000000000000007E-2</v>
      </c>
      <c r="G9" s="45">
        <v>-5.1999999999999998E-3</v>
      </c>
      <c r="H9" s="46">
        <f t="shared" si="0"/>
        <v>7781.25</v>
      </c>
      <c r="I9" s="47">
        <f t="shared" si="1"/>
        <v>7438.625</v>
      </c>
      <c r="J9" s="46">
        <f t="shared" si="2"/>
        <v>342.625</v>
      </c>
      <c r="K9" s="48">
        <v>45870.701793981483</v>
      </c>
      <c r="L9" t="s">
        <v>64</v>
      </c>
      <c r="M9" s="1">
        <f t="shared" si="3"/>
        <v>0.17015</v>
      </c>
      <c r="N9" s="1">
        <f t="shared" si="4"/>
        <v>94.801562499999989</v>
      </c>
      <c r="O9" s="1">
        <f t="shared" si="5"/>
        <v>106.34374999999999</v>
      </c>
      <c r="P9" s="49">
        <v>14.62</v>
      </c>
      <c r="Q9" s="51">
        <v>16.399999999999999</v>
      </c>
      <c r="R9" s="51">
        <v>16</v>
      </c>
      <c r="S9" s="51">
        <v>16.22</v>
      </c>
      <c r="T9" s="51">
        <v>15.89</v>
      </c>
      <c r="U9" s="51">
        <v>16.25</v>
      </c>
      <c r="V9" s="51">
        <v>16.72</v>
      </c>
      <c r="W9" s="51">
        <v>16.71</v>
      </c>
      <c r="X9" s="51">
        <v>16.45</v>
      </c>
      <c r="Y9" s="51">
        <v>16.86</v>
      </c>
      <c r="Z9" s="51">
        <v>17.16</v>
      </c>
      <c r="AA9" s="51">
        <v>17.260000000000002</v>
      </c>
      <c r="AB9" s="51">
        <v>16.43</v>
      </c>
      <c r="AC9" s="51">
        <v>16.73</v>
      </c>
      <c r="AD9" s="51">
        <v>17.03</v>
      </c>
      <c r="AE9" s="51">
        <v>17.600000000000001</v>
      </c>
      <c r="AF9" s="51">
        <v>18.329999999999998</v>
      </c>
      <c r="AG9" s="51">
        <v>16.059999999999999</v>
      </c>
      <c r="AH9" s="51">
        <v>15.63</v>
      </c>
      <c r="AI9" s="50">
        <v>14.53</v>
      </c>
      <c r="AJ9" s="50">
        <v>14.35</v>
      </c>
      <c r="AK9" s="52" t="s">
        <v>43</v>
      </c>
    </row>
    <row r="10" spans="1:37" ht="15.75" x14ac:dyDescent="0.25">
      <c r="A10" s="41" t="s">
        <v>71</v>
      </c>
      <c r="B10" s="42">
        <v>1142</v>
      </c>
      <c r="C10" s="43">
        <v>10.0969</v>
      </c>
      <c r="D10" s="43">
        <v>6.8</v>
      </c>
      <c r="E10" s="44">
        <v>30.36</v>
      </c>
      <c r="F10" s="44">
        <v>0.03</v>
      </c>
      <c r="G10" s="45">
        <v>3.3999999999999998E-3</v>
      </c>
      <c r="H10" s="46">
        <f t="shared" si="0"/>
        <v>7765.5999999999995</v>
      </c>
      <c r="I10" s="47">
        <f t="shared" si="1"/>
        <v>11530.659799999999</v>
      </c>
      <c r="J10" s="46">
        <f t="shared" si="2"/>
        <v>-3765.0598</v>
      </c>
      <c r="K10" s="48">
        <v>45898.701793981483</v>
      </c>
      <c r="L10" t="s">
        <v>64</v>
      </c>
      <c r="M10" s="1">
        <f t="shared" si="3"/>
        <v>0.13838</v>
      </c>
      <c r="N10" s="1">
        <f t="shared" si="4"/>
        <v>125.22029999999999</v>
      </c>
      <c r="O10" s="1">
        <f t="shared" si="5"/>
        <v>158.02995999999999</v>
      </c>
      <c r="P10" s="49">
        <v>19.350000000000001</v>
      </c>
      <c r="Q10" s="51">
        <v>24.42</v>
      </c>
      <c r="R10" s="51">
        <v>24.31</v>
      </c>
      <c r="S10" s="51">
        <v>22.67</v>
      </c>
      <c r="T10" s="51">
        <v>21.93</v>
      </c>
      <c r="U10" s="51">
        <v>21.65</v>
      </c>
      <c r="V10" s="51">
        <v>22.31</v>
      </c>
      <c r="W10" s="51">
        <v>22.31</v>
      </c>
      <c r="X10" s="51">
        <v>22.16</v>
      </c>
      <c r="Y10" s="51">
        <v>21.65</v>
      </c>
      <c r="Z10" s="51">
        <v>21.37</v>
      </c>
      <c r="AA10" s="51">
        <v>22.58</v>
      </c>
      <c r="AB10" s="51">
        <v>21.03</v>
      </c>
      <c r="AC10" s="51">
        <v>21.62</v>
      </c>
      <c r="AD10" s="51">
        <v>21.76</v>
      </c>
      <c r="AE10" s="51">
        <v>23.05</v>
      </c>
      <c r="AF10" s="51">
        <v>23.08</v>
      </c>
      <c r="AG10" s="51">
        <v>21.71</v>
      </c>
      <c r="AH10" s="51">
        <v>20.87</v>
      </c>
      <c r="AI10" s="51">
        <v>21.21</v>
      </c>
      <c r="AJ10" s="51">
        <v>20.39</v>
      </c>
      <c r="AK10" s="52" t="s">
        <v>43</v>
      </c>
    </row>
    <row r="11" spans="1:37" ht="15.75" x14ac:dyDescent="0.25">
      <c r="A11" s="41" t="s">
        <v>72</v>
      </c>
      <c r="B11" s="42">
        <v>466</v>
      </c>
      <c r="C11" s="43">
        <v>15.65</v>
      </c>
      <c r="D11" s="43">
        <v>12.72</v>
      </c>
      <c r="E11" s="44">
        <v>-18.64</v>
      </c>
      <c r="F11" s="44">
        <v>-0.04</v>
      </c>
      <c r="G11" s="45">
        <v>-2.5000000000000001E-3</v>
      </c>
      <c r="H11" s="46">
        <f t="shared" si="0"/>
        <v>5927.52</v>
      </c>
      <c r="I11" s="47">
        <f t="shared" si="1"/>
        <v>7292.9000000000005</v>
      </c>
      <c r="J11" s="46">
        <f t="shared" si="2"/>
        <v>-1365.38</v>
      </c>
      <c r="K11" s="48">
        <v>45898.701805555553</v>
      </c>
      <c r="L11" t="s">
        <v>64</v>
      </c>
      <c r="M11" s="1">
        <f t="shared" si="3"/>
        <v>0.127306</v>
      </c>
      <c r="N11" s="1">
        <f t="shared" si="4"/>
        <v>75.230108000000001</v>
      </c>
      <c r="O11" s="1">
        <f t="shared" si="5"/>
        <v>59.324596000000007</v>
      </c>
      <c r="P11" s="49">
        <v>15.23</v>
      </c>
      <c r="Q11" s="50">
        <v>12.01</v>
      </c>
      <c r="R11" s="50">
        <v>12.05</v>
      </c>
      <c r="S11" s="50">
        <v>11.61</v>
      </c>
      <c r="T11" s="50">
        <v>11.24</v>
      </c>
      <c r="U11" s="50">
        <v>11.35</v>
      </c>
      <c r="V11" s="50">
        <v>11.62</v>
      </c>
      <c r="W11" s="50">
        <v>11.66</v>
      </c>
      <c r="X11" s="50">
        <v>11.86</v>
      </c>
      <c r="Y11" s="50">
        <v>12.17</v>
      </c>
      <c r="Z11" s="50">
        <v>11.8</v>
      </c>
      <c r="AA11" s="51">
        <v>16.72</v>
      </c>
      <c r="AB11" s="51">
        <v>16.670000000000002</v>
      </c>
      <c r="AC11" s="51">
        <v>17.13</v>
      </c>
      <c r="AD11" s="51">
        <v>17.13</v>
      </c>
      <c r="AE11" s="51">
        <v>17.38</v>
      </c>
      <c r="AF11" s="51">
        <v>17.079999999999998</v>
      </c>
      <c r="AG11" s="51">
        <v>16.18</v>
      </c>
      <c r="AH11" s="51">
        <v>16.02</v>
      </c>
      <c r="AI11" s="51">
        <v>16.04</v>
      </c>
      <c r="AJ11" s="51">
        <v>15.75</v>
      </c>
      <c r="AK11" s="52" t="s">
        <v>43</v>
      </c>
    </row>
    <row r="12" spans="1:37" ht="15.75" x14ac:dyDescent="0.25">
      <c r="A12" s="41" t="s">
        <v>73</v>
      </c>
      <c r="B12" s="42">
        <v>90</v>
      </c>
      <c r="C12" s="43">
        <v>11.3</v>
      </c>
      <c r="D12" s="43">
        <v>10.47</v>
      </c>
      <c r="E12" s="44">
        <v>-18.899999999999999</v>
      </c>
      <c r="F12" s="44">
        <v>-0.21</v>
      </c>
      <c r="G12" s="45">
        <v>-1.8700000000000001E-2</v>
      </c>
      <c r="H12" s="46">
        <f t="shared" si="0"/>
        <v>942.30000000000007</v>
      </c>
      <c r="I12" s="47">
        <f t="shared" si="1"/>
        <v>1017.0000000000001</v>
      </c>
      <c r="J12" s="46">
        <f t="shared" si="2"/>
        <v>-74.700000000000045</v>
      </c>
      <c r="K12" s="48">
        <v>45845.701805555553</v>
      </c>
      <c r="L12" t="s">
        <v>62</v>
      </c>
      <c r="M12" s="1">
        <f t="shared" si="3"/>
        <v>0.11002225</v>
      </c>
      <c r="N12" s="1">
        <f t="shared" si="4"/>
        <v>8.5042575000000014</v>
      </c>
      <c r="O12" s="1">
        <f t="shared" si="5"/>
        <v>9.9020025</v>
      </c>
      <c r="P12" s="49">
        <v>10.83</v>
      </c>
      <c r="Q12" s="51">
        <v>12.61</v>
      </c>
      <c r="R12" s="51">
        <v>12.19</v>
      </c>
      <c r="S12" s="51">
        <v>12.52</v>
      </c>
      <c r="T12" s="51">
        <v>12.31</v>
      </c>
      <c r="U12" s="51">
        <v>12.43</v>
      </c>
      <c r="V12" s="51">
        <v>12.4</v>
      </c>
      <c r="W12" s="51">
        <v>12.61</v>
      </c>
      <c r="X12" s="51">
        <v>12.38</v>
      </c>
      <c r="Y12" s="51">
        <v>12.76</v>
      </c>
      <c r="Z12" s="51">
        <v>13.02</v>
      </c>
      <c r="AA12" s="51">
        <v>13.05</v>
      </c>
      <c r="AB12" s="51">
        <v>12.76</v>
      </c>
      <c r="AC12" s="51">
        <v>12.78</v>
      </c>
      <c r="AD12" s="51">
        <v>13.17</v>
      </c>
      <c r="AE12" s="51">
        <v>13.88</v>
      </c>
      <c r="AF12" s="51">
        <v>14.2</v>
      </c>
      <c r="AG12" s="51">
        <v>12.43</v>
      </c>
      <c r="AH12" s="50">
        <v>10.41</v>
      </c>
      <c r="AI12" s="51">
        <v>10.83</v>
      </c>
      <c r="AJ12" s="51">
        <v>10.83</v>
      </c>
      <c r="AK12" s="52" t="s">
        <v>43</v>
      </c>
    </row>
    <row r="13" spans="1:37" ht="15.75" x14ac:dyDescent="0.25">
      <c r="A13" s="41" t="s">
        <v>74</v>
      </c>
      <c r="B13" s="42">
        <v>917</v>
      </c>
      <c r="C13" s="43">
        <v>8.1135999999999999</v>
      </c>
      <c r="D13" s="43">
        <v>7.37</v>
      </c>
      <c r="E13" s="44">
        <v>-82.53</v>
      </c>
      <c r="F13" s="44">
        <v>-0.09</v>
      </c>
      <c r="G13" s="45">
        <v>-1.15E-2</v>
      </c>
      <c r="H13" s="46">
        <f t="shared" si="0"/>
        <v>6758.29</v>
      </c>
      <c r="I13" s="47">
        <f t="shared" si="1"/>
        <v>7440.1711999999998</v>
      </c>
      <c r="J13" s="46">
        <f t="shared" si="2"/>
        <v>-681.88119999999981</v>
      </c>
      <c r="K13" s="48">
        <v>45898.701805555553</v>
      </c>
      <c r="L13" t="s">
        <v>64</v>
      </c>
      <c r="M13" s="1">
        <f t="shared" si="3"/>
        <v>9.0098250000000005E-2</v>
      </c>
      <c r="N13" s="1">
        <f t="shared" si="4"/>
        <v>78.396163999999999</v>
      </c>
      <c r="O13" s="1">
        <f t="shared" si="5"/>
        <v>82.620095250000006</v>
      </c>
      <c r="P13" s="49">
        <v>13.92</v>
      </c>
      <c r="Q13" s="51">
        <v>14.67</v>
      </c>
      <c r="R13" s="51">
        <v>14.7</v>
      </c>
      <c r="S13" s="51">
        <v>14.64</v>
      </c>
      <c r="T13" s="51">
        <v>14.38</v>
      </c>
      <c r="U13" s="51">
        <v>14.31</v>
      </c>
      <c r="V13" s="51">
        <v>14.5</v>
      </c>
      <c r="W13" s="51">
        <v>14.37</v>
      </c>
      <c r="X13" s="51">
        <v>14.2</v>
      </c>
      <c r="Y13" s="51">
        <v>14.38</v>
      </c>
      <c r="Z13" s="51">
        <v>14.37</v>
      </c>
      <c r="AA13" s="51">
        <v>14.78</v>
      </c>
      <c r="AB13" s="51">
        <v>14.38</v>
      </c>
      <c r="AC13" s="51">
        <v>14.14</v>
      </c>
      <c r="AD13" s="51">
        <v>14.5</v>
      </c>
      <c r="AE13" s="51">
        <v>14.62</v>
      </c>
      <c r="AF13" s="51">
        <v>15.34</v>
      </c>
      <c r="AG13" s="51">
        <v>14.27</v>
      </c>
      <c r="AH13" s="51">
        <v>14.2</v>
      </c>
      <c r="AI13" s="51">
        <v>14.12</v>
      </c>
      <c r="AJ13" s="51">
        <v>14.12</v>
      </c>
      <c r="AK13" s="52" t="s">
        <v>43</v>
      </c>
    </row>
    <row r="14" spans="1:37" ht="15.75" x14ac:dyDescent="0.25">
      <c r="A14" s="41" t="s">
        <v>75</v>
      </c>
      <c r="B14" s="42">
        <v>1385</v>
      </c>
      <c r="C14" s="43">
        <v>9.5274000000000001</v>
      </c>
      <c r="D14" s="43">
        <v>8.3000000000000007</v>
      </c>
      <c r="E14" s="44">
        <v>-41.55</v>
      </c>
      <c r="F14" s="44">
        <v>-0.03</v>
      </c>
      <c r="G14" s="45">
        <v>-3.7000000000000002E-3</v>
      </c>
      <c r="H14" s="46">
        <f t="shared" si="0"/>
        <v>11495.500000000002</v>
      </c>
      <c r="I14" s="47">
        <f t="shared" si="1"/>
        <v>13195.449000000001</v>
      </c>
      <c r="J14" s="46">
        <f t="shared" si="2"/>
        <v>-1699.9489999999987</v>
      </c>
      <c r="K14" s="48">
        <v>45930.701805555553</v>
      </c>
      <c r="L14" t="s">
        <v>62</v>
      </c>
      <c r="M14" s="1">
        <f t="shared" si="3"/>
        <v>0.11094333333333334</v>
      </c>
      <c r="N14" s="1">
        <f t="shared" si="4"/>
        <v>153.65651666666668</v>
      </c>
      <c r="O14" s="1">
        <f t="shared" si="5"/>
        <v>153.65651666666668</v>
      </c>
      <c r="P14" s="49">
        <v>16.04</v>
      </c>
      <c r="Q14" s="53">
        <v>16.04</v>
      </c>
      <c r="R14" s="53">
        <v>16.04</v>
      </c>
      <c r="S14" s="50">
        <v>15.96</v>
      </c>
      <c r="T14" s="51">
        <v>16.079999999999998</v>
      </c>
      <c r="U14" s="50">
        <v>15.93</v>
      </c>
      <c r="V14" s="51">
        <v>16.079999999999998</v>
      </c>
      <c r="W14" s="50">
        <v>15.53</v>
      </c>
      <c r="X14" s="50">
        <v>15.23</v>
      </c>
      <c r="Y14" s="51">
        <v>16.190000000000001</v>
      </c>
      <c r="Z14" s="51">
        <v>16.22</v>
      </c>
      <c r="AA14" s="51">
        <v>16.41</v>
      </c>
      <c r="AB14" s="50">
        <v>15.91</v>
      </c>
      <c r="AC14" s="50">
        <v>15.49</v>
      </c>
      <c r="AD14" s="50">
        <v>15.93</v>
      </c>
      <c r="AE14" s="51">
        <v>16.690000000000001</v>
      </c>
      <c r="AF14" s="51">
        <v>16.350000000000001</v>
      </c>
      <c r="AG14" s="50">
        <v>14.99</v>
      </c>
      <c r="AH14" s="50">
        <v>15.13</v>
      </c>
      <c r="AI14" s="50">
        <v>14.82</v>
      </c>
      <c r="AJ14" s="50">
        <v>14.62</v>
      </c>
      <c r="AK14" s="52" t="s">
        <v>43</v>
      </c>
    </row>
    <row r="15" spans="1:37" ht="15.75" x14ac:dyDescent="0.25">
      <c r="A15" s="41" t="s">
        <v>76</v>
      </c>
      <c r="B15" s="42">
        <v>688</v>
      </c>
      <c r="C15" s="43">
        <v>19.151299999999999</v>
      </c>
      <c r="D15" s="43">
        <v>19.22</v>
      </c>
      <c r="E15" s="44">
        <v>6.88</v>
      </c>
      <c r="F15" s="44">
        <v>0.01</v>
      </c>
      <c r="G15" s="45">
        <v>5.0000000000000001E-4</v>
      </c>
      <c r="H15" s="46">
        <f t="shared" si="0"/>
        <v>13223.359999999999</v>
      </c>
      <c r="I15" s="47">
        <f t="shared" si="1"/>
        <v>13176.0944</v>
      </c>
      <c r="J15" s="46">
        <f t="shared" si="2"/>
        <v>47.265599999998813</v>
      </c>
      <c r="K15" s="48">
        <v>45870.701805555553</v>
      </c>
      <c r="L15" t="s">
        <v>64</v>
      </c>
      <c r="M15" s="1">
        <f t="shared" si="3"/>
        <v>0.22070966666666661</v>
      </c>
      <c r="N15" s="1">
        <f t="shared" si="4"/>
        <v>183.47411999999997</v>
      </c>
      <c r="O15" s="1">
        <f t="shared" si="5"/>
        <v>151.84825066666664</v>
      </c>
      <c r="P15" s="49">
        <v>16.649999999999999</v>
      </c>
      <c r="Q15" s="50">
        <v>13.78</v>
      </c>
      <c r="R15" s="50">
        <v>13.85</v>
      </c>
      <c r="S15" s="50">
        <v>13.99</v>
      </c>
      <c r="T15" s="50">
        <v>13.93</v>
      </c>
      <c r="U15" s="50">
        <v>13.89</v>
      </c>
      <c r="V15" s="50">
        <v>14.05</v>
      </c>
      <c r="W15" s="50">
        <v>14.2</v>
      </c>
      <c r="X15" s="50">
        <v>14.07</v>
      </c>
      <c r="Y15" s="50">
        <v>14.03</v>
      </c>
      <c r="Z15" s="50">
        <v>14.07</v>
      </c>
      <c r="AA15" s="50">
        <v>14.41</v>
      </c>
      <c r="AB15" s="50">
        <v>13.98</v>
      </c>
      <c r="AC15" s="50">
        <v>14.21</v>
      </c>
      <c r="AD15" s="50">
        <v>14.44</v>
      </c>
      <c r="AE15" s="50">
        <v>14.93</v>
      </c>
      <c r="AF15" s="50">
        <v>14.89</v>
      </c>
      <c r="AG15" s="50">
        <v>13.42</v>
      </c>
      <c r="AH15" s="51">
        <v>16.649999999999999</v>
      </c>
      <c r="AI15" s="51">
        <v>16.649999999999999</v>
      </c>
      <c r="AJ15" s="51">
        <v>16.649999999999999</v>
      </c>
      <c r="AK15" s="52" t="s">
        <v>43</v>
      </c>
    </row>
    <row r="16" spans="1:37" ht="15.75" x14ac:dyDescent="0.25">
      <c r="A16" s="41" t="s">
        <v>77</v>
      </c>
      <c r="B16" s="42">
        <v>276</v>
      </c>
      <c r="C16" s="43">
        <v>38.83</v>
      </c>
      <c r="D16" s="43">
        <v>34.619999999999997</v>
      </c>
      <c r="E16" s="44">
        <v>-72.239999999999995</v>
      </c>
      <c r="F16" s="44">
        <v>-0.43</v>
      </c>
      <c r="G16" s="45">
        <v>-1.0699999999999999E-2</v>
      </c>
      <c r="H16" s="46">
        <f t="shared" si="0"/>
        <v>9555.119999999999</v>
      </c>
      <c r="I16" s="47">
        <f t="shared" si="1"/>
        <v>10717.08</v>
      </c>
      <c r="J16" s="46">
        <f t="shared" si="2"/>
        <v>-1161.9600000000009</v>
      </c>
      <c r="K16" s="48">
        <v>45870.701805555553</v>
      </c>
      <c r="L16" t="s">
        <v>78</v>
      </c>
      <c r="M16" s="1">
        <f t="shared" si="3"/>
        <v>0.23310800000000001</v>
      </c>
      <c r="N16" s="1">
        <f t="shared" si="4"/>
        <v>55.10119199999999</v>
      </c>
      <c r="O16" s="1">
        <f t="shared" si="5"/>
        <v>64.337807999999981</v>
      </c>
      <c r="P16" s="54">
        <v>6.92</v>
      </c>
      <c r="Q16" s="50">
        <v>8.08</v>
      </c>
      <c r="R16" s="50">
        <v>8</v>
      </c>
      <c r="S16" s="51">
        <v>32.4</v>
      </c>
      <c r="T16" s="51">
        <v>8.08</v>
      </c>
      <c r="U16" s="51">
        <v>7.82</v>
      </c>
      <c r="V16" s="51">
        <v>8.43</v>
      </c>
      <c r="W16" s="51">
        <v>7.18</v>
      </c>
      <c r="X16" s="50">
        <v>5.05</v>
      </c>
      <c r="Y16" s="51">
        <v>7.3</v>
      </c>
      <c r="Z16" s="51">
        <v>7.54</v>
      </c>
      <c r="AA16" s="50">
        <v>6.11</v>
      </c>
      <c r="AB16" s="51">
        <v>11.39</v>
      </c>
      <c r="AC16" s="51">
        <v>8.17</v>
      </c>
      <c r="AD16" s="51">
        <v>9.17</v>
      </c>
      <c r="AE16" s="51">
        <v>8.3000000000000007</v>
      </c>
      <c r="AF16" s="51">
        <v>7.08</v>
      </c>
      <c r="AG16" s="51">
        <v>9.1300000000000008</v>
      </c>
      <c r="AH16" s="55">
        <v>7.92</v>
      </c>
      <c r="AI16" s="55">
        <v>9.2899999999999991</v>
      </c>
      <c r="AJ16" s="55">
        <v>8.0399999999999991</v>
      </c>
      <c r="AK16" s="52" t="s">
        <v>43</v>
      </c>
    </row>
    <row r="17" spans="1:37" ht="15.75" x14ac:dyDescent="0.25">
      <c r="A17" s="41" t="s">
        <v>79</v>
      </c>
      <c r="B17" s="42">
        <v>350</v>
      </c>
      <c r="C17" s="43">
        <v>17.920000000000002</v>
      </c>
      <c r="D17" s="43">
        <v>16.579999999999998</v>
      </c>
      <c r="E17" s="44">
        <v>-24.5</v>
      </c>
      <c r="F17" s="44">
        <v>-7.0000000000000007E-2</v>
      </c>
      <c r="G17" s="45">
        <v>-3.8E-3</v>
      </c>
      <c r="H17" s="46">
        <f t="shared" si="0"/>
        <v>5802.9999999999991</v>
      </c>
      <c r="I17" s="47">
        <f t="shared" si="1"/>
        <v>6272.0000000000009</v>
      </c>
      <c r="J17" s="46">
        <f t="shared" si="2"/>
        <v>-469.00000000000182</v>
      </c>
      <c r="K17" s="48">
        <v>45866.701805555553</v>
      </c>
      <c r="L17" t="s">
        <v>64</v>
      </c>
      <c r="M17" s="1">
        <f t="shared" si="3"/>
        <v>0.17118849999999999</v>
      </c>
      <c r="N17" s="1">
        <f t="shared" si="4"/>
        <v>59.867616666666663</v>
      </c>
      <c r="O17" s="1">
        <f t="shared" si="5"/>
        <v>59.915974999999996</v>
      </c>
      <c r="P17" s="49">
        <v>12.38</v>
      </c>
      <c r="Q17" s="51">
        <v>12.39</v>
      </c>
      <c r="R17" s="51">
        <v>12.39</v>
      </c>
      <c r="S17" s="51">
        <v>12.44</v>
      </c>
      <c r="T17" s="51">
        <v>12.45</v>
      </c>
      <c r="U17" s="51">
        <v>12.49</v>
      </c>
      <c r="V17" s="51">
        <v>12.53</v>
      </c>
      <c r="W17" s="51">
        <v>12.57</v>
      </c>
      <c r="X17" s="51">
        <v>12.57</v>
      </c>
      <c r="Y17" s="51">
        <v>12.69</v>
      </c>
      <c r="Z17" s="51">
        <v>12.72</v>
      </c>
      <c r="AA17" s="51">
        <v>12.91</v>
      </c>
      <c r="AB17" s="51">
        <v>12.75</v>
      </c>
      <c r="AC17" s="51">
        <v>12.79</v>
      </c>
      <c r="AD17" s="51">
        <v>12.91</v>
      </c>
      <c r="AE17" s="51">
        <v>13.15</v>
      </c>
      <c r="AF17" s="51">
        <v>13.14</v>
      </c>
      <c r="AG17" s="51">
        <v>13.02</v>
      </c>
      <c r="AH17" s="51">
        <v>12.68</v>
      </c>
      <c r="AI17" s="51">
        <v>12.68</v>
      </c>
      <c r="AJ17" s="51">
        <v>12.68</v>
      </c>
      <c r="AK17" s="52" t="s">
        <v>43</v>
      </c>
    </row>
    <row r="18" spans="1:37" ht="15.75" x14ac:dyDescent="0.25">
      <c r="A18" s="41" t="s">
        <v>80</v>
      </c>
      <c r="B18" s="42">
        <v>579</v>
      </c>
      <c r="C18" s="43">
        <v>16.540700000000001</v>
      </c>
      <c r="D18" s="43">
        <v>14.46</v>
      </c>
      <c r="E18" s="44">
        <v>-28.95</v>
      </c>
      <c r="F18" s="44">
        <v>-0.05</v>
      </c>
      <c r="G18" s="45">
        <v>-3.0000000000000001E-3</v>
      </c>
      <c r="H18" s="46">
        <f t="shared" si="0"/>
        <v>8372.34</v>
      </c>
      <c r="I18" s="47">
        <f t="shared" si="1"/>
        <v>9577.0653000000002</v>
      </c>
      <c r="J18" s="46">
        <f t="shared" si="2"/>
        <v>-1204.7253000000001</v>
      </c>
      <c r="K18" s="48">
        <v>45866.701805555553</v>
      </c>
      <c r="L18" t="s">
        <v>64</v>
      </c>
      <c r="M18" s="1">
        <f t="shared" si="3"/>
        <v>0.1553245</v>
      </c>
      <c r="N18" s="1">
        <f t="shared" si="4"/>
        <v>82.816396499999996</v>
      </c>
      <c r="O18" s="1">
        <f t="shared" si="5"/>
        <v>89.932885500000012</v>
      </c>
      <c r="P18" s="49">
        <v>11.87</v>
      </c>
      <c r="Q18" s="51">
        <v>12.89</v>
      </c>
      <c r="R18" s="51">
        <v>12.77</v>
      </c>
      <c r="S18" s="51">
        <v>12.66</v>
      </c>
      <c r="T18" s="51">
        <v>12.67</v>
      </c>
      <c r="U18" s="51">
        <v>12.74</v>
      </c>
      <c r="V18" s="51">
        <v>12.81</v>
      </c>
      <c r="W18" s="51">
        <v>12.89</v>
      </c>
      <c r="X18" s="51">
        <v>12.92</v>
      </c>
      <c r="Y18" s="51">
        <v>13.1</v>
      </c>
      <c r="Z18" s="51">
        <v>13.2</v>
      </c>
      <c r="AA18" s="51">
        <v>13.39</v>
      </c>
      <c r="AB18" s="51">
        <v>13.25</v>
      </c>
      <c r="AC18" s="51">
        <v>13.33</v>
      </c>
      <c r="AD18" s="51">
        <v>13.36</v>
      </c>
      <c r="AE18" s="51">
        <v>13.79</v>
      </c>
      <c r="AF18" s="51">
        <v>14.02</v>
      </c>
      <c r="AG18" s="51">
        <v>13.48</v>
      </c>
      <c r="AH18" s="51">
        <v>12.28</v>
      </c>
      <c r="AI18" s="51">
        <v>12.28</v>
      </c>
      <c r="AJ18" s="51">
        <v>12.28</v>
      </c>
      <c r="AK18" s="52" t="s">
        <v>43</v>
      </c>
    </row>
    <row r="19" spans="1:37" ht="15.75" x14ac:dyDescent="0.25">
      <c r="A19" s="41" t="s">
        <v>81</v>
      </c>
      <c r="B19" s="42">
        <v>552</v>
      </c>
      <c r="C19" s="43">
        <v>22.328800000000001</v>
      </c>
      <c r="D19" s="43">
        <v>16.48</v>
      </c>
      <c r="E19" s="44">
        <v>-143.52000000000001</v>
      </c>
      <c r="F19" s="44">
        <v>-0.26</v>
      </c>
      <c r="G19" s="45">
        <v>-1.21E-2</v>
      </c>
      <c r="H19" s="46">
        <f t="shared" si="0"/>
        <v>9096.9600000000009</v>
      </c>
      <c r="I19" s="47">
        <f t="shared" si="1"/>
        <v>12325.497600000001</v>
      </c>
      <c r="J19" s="46">
        <f t="shared" si="2"/>
        <v>-3228.5375999999997</v>
      </c>
      <c r="K19" s="48">
        <v>45869.701805555553</v>
      </c>
      <c r="L19" t="s">
        <v>64</v>
      </c>
      <c r="M19" s="1">
        <f t="shared" si="3"/>
        <v>0.27480400000000005</v>
      </c>
      <c r="N19" s="1">
        <f t="shared" si="4"/>
        <v>123.49123200000001</v>
      </c>
      <c r="O19" s="1">
        <f t="shared" si="5"/>
        <v>151.69180800000004</v>
      </c>
      <c r="P19" s="49">
        <v>16.29</v>
      </c>
      <c r="Q19" s="51">
        <v>20.010000000000002</v>
      </c>
      <c r="R19" s="51">
        <v>19.29</v>
      </c>
      <c r="S19" s="51">
        <v>19.37</v>
      </c>
      <c r="T19" s="51">
        <v>18.52</v>
      </c>
      <c r="U19" s="51">
        <v>18.350000000000001</v>
      </c>
      <c r="V19" s="51">
        <v>19.190000000000001</v>
      </c>
      <c r="W19" s="51">
        <v>20</v>
      </c>
      <c r="X19" s="51">
        <v>18.940000000000001</v>
      </c>
      <c r="Y19" s="51">
        <v>19.29</v>
      </c>
      <c r="Z19" s="51">
        <v>19.260000000000002</v>
      </c>
      <c r="AA19" s="51">
        <v>18.559999999999999</v>
      </c>
      <c r="AB19" s="51">
        <v>20.56</v>
      </c>
      <c r="AC19" s="51">
        <v>20.309999999999999</v>
      </c>
      <c r="AD19" s="51">
        <v>20.75</v>
      </c>
      <c r="AE19" s="51">
        <v>21.94</v>
      </c>
      <c r="AF19" s="51">
        <v>22.22</v>
      </c>
      <c r="AG19" s="51">
        <v>19.760000000000002</v>
      </c>
      <c r="AH19" s="51">
        <v>16.649999999999999</v>
      </c>
      <c r="AI19" s="51">
        <v>16.649999999999999</v>
      </c>
      <c r="AJ19" s="51">
        <v>16.649999999999999</v>
      </c>
      <c r="AK19" s="52" t="s">
        <v>43</v>
      </c>
    </row>
    <row r="20" spans="1:37" ht="15.75" x14ac:dyDescent="0.25">
      <c r="A20" s="41" t="s">
        <v>70</v>
      </c>
      <c r="B20" s="42">
        <v>125</v>
      </c>
      <c r="C20" s="43">
        <v>11.91</v>
      </c>
      <c r="D20" s="43">
        <v>12.45</v>
      </c>
      <c r="E20" s="43">
        <v>78.099999999999994</v>
      </c>
      <c r="F20" s="44">
        <v>-0.02</v>
      </c>
      <c r="G20" s="45">
        <v>5.2499999999999998E-2</v>
      </c>
      <c r="H20" s="46">
        <f t="shared" si="0"/>
        <v>1556.25</v>
      </c>
      <c r="I20" s="47">
        <f t="shared" si="1"/>
        <v>1488.75</v>
      </c>
      <c r="J20" s="46">
        <f t="shared" si="2"/>
        <v>67.5</v>
      </c>
      <c r="K20" s="48">
        <v>45870.701817129629</v>
      </c>
      <c r="L20" t="s">
        <v>64</v>
      </c>
      <c r="M20" s="1">
        <v>0.17</v>
      </c>
      <c r="N20" s="1">
        <f t="shared" si="4"/>
        <v>20.607343750000002</v>
      </c>
      <c r="O20" s="1">
        <f t="shared" si="5"/>
        <v>21.268749999999997</v>
      </c>
      <c r="P20" s="49">
        <v>15.89</v>
      </c>
      <c r="Q20" s="51">
        <v>16.399999999999999</v>
      </c>
      <c r="R20" s="51">
        <v>16</v>
      </c>
      <c r="S20" s="51">
        <v>16.22</v>
      </c>
      <c r="T20" s="49">
        <v>15.89</v>
      </c>
      <c r="U20" s="49">
        <v>15.89</v>
      </c>
      <c r="V20" s="49">
        <v>15.89</v>
      </c>
      <c r="W20" s="49">
        <v>15.89</v>
      </c>
      <c r="X20" s="49">
        <v>15.89</v>
      </c>
      <c r="Y20" s="49">
        <v>15.89</v>
      </c>
      <c r="Z20" s="49">
        <v>15.89</v>
      </c>
      <c r="AA20" s="49">
        <v>15.89</v>
      </c>
      <c r="AB20" s="49">
        <v>15.89</v>
      </c>
      <c r="AC20" s="49">
        <v>15.89</v>
      </c>
      <c r="AD20" s="49">
        <v>15.89</v>
      </c>
      <c r="AE20" s="49">
        <v>15.89</v>
      </c>
      <c r="AF20" s="49">
        <v>15.89</v>
      </c>
      <c r="AG20" s="49">
        <v>15.89</v>
      </c>
      <c r="AH20" s="49">
        <v>15.89</v>
      </c>
      <c r="AI20" s="49">
        <v>15.89</v>
      </c>
      <c r="AJ20" s="49">
        <v>15.89</v>
      </c>
      <c r="AK20" s="52" t="s">
        <v>85</v>
      </c>
    </row>
    <row r="21" spans="1:37" ht="15.75" x14ac:dyDescent="0.25">
      <c r="A21" s="41" t="s">
        <v>65</v>
      </c>
      <c r="B21" s="42">
        <v>1060</v>
      </c>
      <c r="C21" s="43">
        <v>9.42</v>
      </c>
      <c r="D21" s="49">
        <v>9.48</v>
      </c>
      <c r="E21" s="43">
        <v>-180.2</v>
      </c>
      <c r="F21" s="44">
        <v>-0.02</v>
      </c>
      <c r="G21" s="45">
        <v>-1.7999999999999999E-2</v>
      </c>
      <c r="H21" s="46">
        <f t="shared" si="0"/>
        <v>10048.800000000001</v>
      </c>
      <c r="I21" s="47">
        <f t="shared" si="1"/>
        <v>9985.2000000000007</v>
      </c>
      <c r="J21" s="46">
        <f t="shared" si="2"/>
        <v>63.600000000000364</v>
      </c>
      <c r="K21" s="48">
        <v>45880.701817129629</v>
      </c>
      <c r="L21" t="s">
        <v>64</v>
      </c>
      <c r="M21" s="56">
        <v>0.12</v>
      </c>
      <c r="N21" s="1">
        <f t="shared" si="4"/>
        <v>128.79212000000004</v>
      </c>
      <c r="O21" s="1">
        <f t="shared" si="5"/>
        <v>127.87098000000002</v>
      </c>
      <c r="P21" s="57">
        <v>15.38</v>
      </c>
      <c r="Q21" s="50">
        <v>15.27</v>
      </c>
      <c r="R21" s="50">
        <v>14.83</v>
      </c>
      <c r="S21" s="51">
        <v>15.52</v>
      </c>
      <c r="T21" s="50">
        <v>15.24</v>
      </c>
      <c r="U21" s="57">
        <v>15.38</v>
      </c>
      <c r="V21" s="57">
        <v>15.38</v>
      </c>
      <c r="W21" s="57">
        <v>15.38</v>
      </c>
      <c r="X21" s="57">
        <v>15.38</v>
      </c>
      <c r="Y21" s="57">
        <v>15.38</v>
      </c>
      <c r="Z21" s="57">
        <v>15.38</v>
      </c>
      <c r="AA21" s="57">
        <v>15.38</v>
      </c>
      <c r="AB21" s="57">
        <v>15.38</v>
      </c>
      <c r="AC21" s="57">
        <v>15.38</v>
      </c>
      <c r="AD21" s="57">
        <v>15.38</v>
      </c>
      <c r="AE21" s="57">
        <v>15.38</v>
      </c>
      <c r="AF21" s="57">
        <v>15.38</v>
      </c>
      <c r="AG21" s="57">
        <v>15.38</v>
      </c>
      <c r="AH21" s="57">
        <v>15.38</v>
      </c>
      <c r="AI21" s="57">
        <v>15.38</v>
      </c>
      <c r="AJ21" s="57">
        <v>15.38</v>
      </c>
      <c r="AK21" t="s">
        <v>28</v>
      </c>
    </row>
    <row r="22" spans="1:37" ht="15.75" x14ac:dyDescent="0.25">
      <c r="A22" s="41" t="s">
        <v>77</v>
      </c>
      <c r="B22" s="42">
        <v>285</v>
      </c>
      <c r="C22" s="43">
        <v>35.299999999999997</v>
      </c>
      <c r="D22" s="49">
        <v>34.619999999999997</v>
      </c>
      <c r="E22" s="43">
        <v>17.100000000000001</v>
      </c>
      <c r="F22" s="44">
        <v>-0.02</v>
      </c>
      <c r="G22" s="45">
        <v>1.6999999999999999E-3</v>
      </c>
      <c r="H22" s="46">
        <f t="shared" si="0"/>
        <v>9866.6999999999989</v>
      </c>
      <c r="I22" s="47">
        <f t="shared" si="1"/>
        <v>10060.5</v>
      </c>
      <c r="J22" s="46">
        <f t="shared" si="2"/>
        <v>-193.80000000000109</v>
      </c>
      <c r="K22" s="58">
        <v>45870.701817129629</v>
      </c>
      <c r="L22" t="s">
        <v>78</v>
      </c>
      <c r="M22">
        <v>0.24</v>
      </c>
      <c r="N22" s="1">
        <f t="shared" si="4"/>
        <v>66.435779999999994</v>
      </c>
      <c r="O22" s="1">
        <f t="shared" si="5"/>
        <v>66.435779999999994</v>
      </c>
      <c r="P22" s="59">
        <v>8.08</v>
      </c>
      <c r="Q22" s="50">
        <v>8.08</v>
      </c>
      <c r="R22" s="50">
        <v>8</v>
      </c>
      <c r="S22" s="51">
        <v>32.4</v>
      </c>
      <c r="T22" s="59">
        <v>8.08</v>
      </c>
      <c r="U22" s="59">
        <v>8.08</v>
      </c>
      <c r="V22" s="59">
        <v>8.08</v>
      </c>
      <c r="W22" s="59">
        <v>8.08</v>
      </c>
      <c r="X22" s="59">
        <v>8.08</v>
      </c>
      <c r="Y22" s="59">
        <v>8.08</v>
      </c>
      <c r="Z22" s="59">
        <v>8.08</v>
      </c>
      <c r="AA22" s="59">
        <v>8.08</v>
      </c>
      <c r="AB22" s="59">
        <v>8.08</v>
      </c>
      <c r="AC22" s="59">
        <v>8.08</v>
      </c>
      <c r="AD22" s="59">
        <v>8.08</v>
      </c>
      <c r="AE22" s="59">
        <v>8.08</v>
      </c>
      <c r="AF22" s="59">
        <v>8.08</v>
      </c>
      <c r="AG22" s="59">
        <v>8.08</v>
      </c>
      <c r="AH22" s="59">
        <v>8.08</v>
      </c>
      <c r="AI22" s="59">
        <v>8.08</v>
      </c>
      <c r="AJ22" s="59">
        <v>8.08</v>
      </c>
      <c r="AK22" t="s">
        <v>28</v>
      </c>
    </row>
    <row r="23" spans="1:37" ht="15.75" x14ac:dyDescent="0.25">
      <c r="A23" s="41" t="s">
        <v>71</v>
      </c>
      <c r="B23" s="42">
        <v>1330</v>
      </c>
      <c r="C23" s="43">
        <v>7.43</v>
      </c>
      <c r="D23" s="49">
        <v>6.8</v>
      </c>
      <c r="E23">
        <v>33.25</v>
      </c>
      <c r="F23" s="44">
        <v>0.02</v>
      </c>
      <c r="G23" s="45">
        <v>6.7999999999999996E-3</v>
      </c>
      <c r="H23" s="46">
        <f t="shared" si="0"/>
        <v>9044</v>
      </c>
      <c r="I23" s="47">
        <f t="shared" si="1"/>
        <v>9881.9</v>
      </c>
      <c r="J23" s="46">
        <f t="shared" si="2"/>
        <v>-837.89999999999964</v>
      </c>
      <c r="K23" s="58">
        <v>45898.701817129629</v>
      </c>
      <c r="L23" t="s">
        <v>64</v>
      </c>
      <c r="M23">
        <v>0.14000000000000001</v>
      </c>
      <c r="N23" s="1">
        <f t="shared" si="4"/>
        <v>165.2791</v>
      </c>
      <c r="O23" s="1">
        <f t="shared" si="5"/>
        <v>184.0454</v>
      </c>
      <c r="P23" s="59">
        <v>21.93</v>
      </c>
      <c r="Q23" s="51">
        <v>24.42</v>
      </c>
      <c r="R23" s="51">
        <v>24.31</v>
      </c>
      <c r="S23" s="51">
        <v>22.67</v>
      </c>
      <c r="T23" s="59">
        <v>21.93</v>
      </c>
      <c r="U23" s="59">
        <v>21.93</v>
      </c>
      <c r="V23" s="59">
        <v>21.93</v>
      </c>
      <c r="W23" s="59">
        <v>21.93</v>
      </c>
      <c r="X23" s="59">
        <v>21.93</v>
      </c>
      <c r="Y23" s="59">
        <v>21.93</v>
      </c>
      <c r="Z23" s="59">
        <v>21.93</v>
      </c>
      <c r="AA23" s="59">
        <v>21.93</v>
      </c>
      <c r="AB23" s="59">
        <v>21.93</v>
      </c>
      <c r="AC23" s="59">
        <v>21.93</v>
      </c>
      <c r="AD23" s="59">
        <v>21.93</v>
      </c>
      <c r="AE23" s="59">
        <v>21.93</v>
      </c>
      <c r="AF23" s="59">
        <v>21.93</v>
      </c>
      <c r="AG23" s="59">
        <v>21.93</v>
      </c>
      <c r="AH23" s="59">
        <v>21.93</v>
      </c>
      <c r="AI23" s="59">
        <v>21.93</v>
      </c>
      <c r="AJ23" s="59">
        <v>21.93</v>
      </c>
      <c r="AK23" t="s">
        <v>28</v>
      </c>
    </row>
  </sheetData>
  <conditionalFormatting sqref="H2:H23">
    <cfRule type="expression" dxfId="5" priority="5">
      <formula>$H2 &lt; $I2</formula>
    </cfRule>
    <cfRule type="expression" dxfId="4" priority="6">
      <formula>$H2 &gt; $I2</formula>
    </cfRule>
  </conditionalFormatting>
  <conditionalFormatting sqref="J2:J23">
    <cfRule type="expression" dxfId="3" priority="3">
      <formula>$J2 &gt; 0</formula>
    </cfRule>
    <cfRule type="expression" dxfId="2" priority="4">
      <formula>$J2 &lt; 0</formula>
    </cfRule>
  </conditionalFormatting>
  <conditionalFormatting sqref="O2:O23">
    <cfRule type="expression" dxfId="1" priority="1">
      <formula>O2&lt;N2</formula>
    </cfRule>
    <cfRule type="expression" dxfId="0" priority="2">
      <formula>O2&gt;N2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Portfolio Values 2025</vt:lpstr>
      <vt:lpstr>Estimated Income 2025</vt:lpstr>
      <vt:lpstr>All account weekly totals</vt:lpstr>
      <vt:lpstr>All account weekly dividends</vt:lpstr>
      <vt:lpstr>Ticker Analysis 2025</vt:lpstr>
      <vt:lpstr>Etrade IRA historic 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J Matthews</cp:lastModifiedBy>
  <dcterms:created xsi:type="dcterms:W3CDTF">2025-08-03T13:53:31Z</dcterms:created>
  <dcterms:modified xsi:type="dcterms:W3CDTF">2025-08-05T19:59:18Z</dcterms:modified>
</cp:coreProperties>
</file>