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jmat\Python Code in VS\"/>
    </mc:Choice>
  </mc:AlternateContent>
  <xr:revisionPtr revIDLastSave="0" documentId="13_ncr:1_{3C400CA7-6925-4538-A241-4F064EA962C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ColumnL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1" l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P25" i="1"/>
  <c r="O23" i="1"/>
  <c r="N23" i="1"/>
  <c r="I23" i="1"/>
  <c r="H23" i="1"/>
  <c r="J23" i="1" s="1"/>
  <c r="O22" i="1"/>
  <c r="N22" i="1"/>
  <c r="J22" i="1"/>
  <c r="I22" i="1"/>
  <c r="H22" i="1"/>
  <c r="O21" i="1"/>
  <c r="N21" i="1"/>
  <c r="I21" i="1"/>
  <c r="H21" i="1"/>
  <c r="J21" i="1" s="1"/>
  <c r="O20" i="1"/>
  <c r="N20" i="1"/>
  <c r="I20" i="1"/>
  <c r="H20" i="1"/>
  <c r="J20" i="1" s="1"/>
  <c r="O19" i="1"/>
  <c r="N19" i="1"/>
  <c r="M19" i="1"/>
  <c r="J19" i="1"/>
  <c r="I19" i="1"/>
  <c r="H19" i="1"/>
  <c r="O18" i="1"/>
  <c r="N18" i="1"/>
  <c r="M18" i="1"/>
  <c r="I18" i="1"/>
  <c r="H18" i="1"/>
  <c r="J18" i="1" s="1"/>
  <c r="O17" i="1"/>
  <c r="N17" i="1"/>
  <c r="M17" i="1"/>
  <c r="I17" i="1"/>
  <c r="H17" i="1"/>
  <c r="J17" i="1" s="1"/>
  <c r="O16" i="1"/>
  <c r="N16" i="1"/>
  <c r="M16" i="1"/>
  <c r="I16" i="1"/>
  <c r="H16" i="1"/>
  <c r="J16" i="1" s="1"/>
  <c r="O15" i="1"/>
  <c r="N15" i="1"/>
  <c r="M15" i="1"/>
  <c r="I15" i="1"/>
  <c r="H15" i="1"/>
  <c r="J15" i="1" s="1"/>
  <c r="O14" i="1"/>
  <c r="N14" i="1"/>
  <c r="M14" i="1"/>
  <c r="I14" i="1"/>
  <c r="J14" i="1" s="1"/>
  <c r="H14" i="1"/>
  <c r="O13" i="1"/>
  <c r="N13" i="1"/>
  <c r="M13" i="1"/>
  <c r="I13" i="1"/>
  <c r="H13" i="1"/>
  <c r="J13" i="1" s="1"/>
  <c r="O12" i="1"/>
  <c r="N12" i="1"/>
  <c r="M12" i="1"/>
  <c r="I12" i="1"/>
  <c r="H12" i="1"/>
  <c r="J12" i="1" s="1"/>
  <c r="O11" i="1"/>
  <c r="N11" i="1"/>
  <c r="M11" i="1"/>
  <c r="J11" i="1"/>
  <c r="I11" i="1"/>
  <c r="H11" i="1"/>
  <c r="O10" i="1"/>
  <c r="N10" i="1"/>
  <c r="M10" i="1"/>
  <c r="I10" i="1"/>
  <c r="H10" i="1"/>
  <c r="J10" i="1" s="1"/>
  <c r="O9" i="1"/>
  <c r="N9" i="1"/>
  <c r="M9" i="1"/>
  <c r="I9" i="1"/>
  <c r="H9" i="1"/>
  <c r="J9" i="1" s="1"/>
  <c r="O8" i="1"/>
  <c r="N8" i="1"/>
  <c r="M8" i="1"/>
  <c r="I8" i="1"/>
  <c r="H8" i="1"/>
  <c r="J8" i="1" s="1"/>
  <c r="O7" i="1"/>
  <c r="N7" i="1"/>
  <c r="M7" i="1"/>
  <c r="I7" i="1"/>
  <c r="H7" i="1"/>
  <c r="J7" i="1" s="1"/>
  <c r="O6" i="1"/>
  <c r="N6" i="1"/>
  <c r="M6" i="1"/>
  <c r="I6" i="1"/>
  <c r="J6" i="1" s="1"/>
  <c r="H6" i="1"/>
  <c r="O5" i="1"/>
  <c r="N5" i="1"/>
  <c r="M5" i="1"/>
  <c r="I5" i="1"/>
  <c r="H5" i="1"/>
  <c r="J5" i="1" s="1"/>
  <c r="O4" i="1"/>
  <c r="N4" i="1"/>
  <c r="M4" i="1"/>
  <c r="I4" i="1"/>
  <c r="H4" i="1"/>
  <c r="J4" i="1" s="1"/>
  <c r="O3" i="1"/>
  <c r="O25" i="1" s="1"/>
  <c r="N3" i="1"/>
  <c r="N25" i="1" s="1"/>
  <c r="M3" i="1"/>
  <c r="M25" i="1" s="1"/>
  <c r="J3" i="1"/>
  <c r="I3" i="1"/>
  <c r="H3" i="1"/>
  <c r="O2" i="1"/>
  <c r="N2" i="1"/>
  <c r="M2" i="1"/>
  <c r="I2" i="1"/>
  <c r="H2" i="1"/>
  <c r="J2" i="1" s="1"/>
</calcChain>
</file>

<file path=xl/sharedStrings.xml><?xml version="1.0" encoding="utf-8"?>
<sst xmlns="http://schemas.openxmlformats.org/spreadsheetml/2006/main" count="105" uniqueCount="63">
  <si>
    <t>Ticker</t>
  </si>
  <si>
    <t>Qty #</t>
  </si>
  <si>
    <t>Price Paid $</t>
  </si>
  <si>
    <t>Last Price $</t>
  </si>
  <si>
    <t>Day's Gain $</t>
  </si>
  <si>
    <t>Change $</t>
  </si>
  <si>
    <t>Change %</t>
  </si>
  <si>
    <t>Current Value $</t>
  </si>
  <si>
    <t>Original Value $</t>
  </si>
  <si>
    <t>Total Gain %</t>
  </si>
  <si>
    <t>Pay Date</t>
  </si>
  <si>
    <t>Payment cycle</t>
  </si>
  <si>
    <t>Rate per share</t>
  </si>
  <si>
    <t>Original Payment amount</t>
  </si>
  <si>
    <t>New Payment amount</t>
  </si>
  <si>
    <t>Beginning Dividend Yield</t>
  </si>
  <si>
    <t>08-16-2025</t>
  </si>
  <si>
    <t>08-09-2025</t>
  </si>
  <si>
    <t>08-02-2025</t>
  </si>
  <si>
    <t>07-28-2025</t>
  </si>
  <si>
    <t>07-19-2025</t>
  </si>
  <si>
    <t>07-12-2025</t>
  </si>
  <si>
    <t>07-04-2025</t>
  </si>
  <si>
    <t>06-29-2025</t>
  </si>
  <si>
    <t>06-21-2025</t>
  </si>
  <si>
    <t>06-15-2025</t>
  </si>
  <si>
    <t>06-08-2025</t>
  </si>
  <si>
    <t>06-03-2025</t>
  </si>
  <si>
    <t>05-25-2025</t>
  </si>
  <si>
    <t>05-10-2025</t>
  </si>
  <si>
    <t>05-03-2025</t>
  </si>
  <si>
    <t>04-26-2025</t>
  </si>
  <si>
    <t>04-19-2025</t>
  </si>
  <si>
    <t>04-12-2025</t>
  </si>
  <si>
    <t>2025-04-06</t>
  </si>
  <si>
    <t>2025-03-30</t>
  </si>
  <si>
    <t>2025-03-24</t>
  </si>
  <si>
    <t>2025-03-16</t>
  </si>
  <si>
    <t>Account</t>
  </si>
  <si>
    <t>ABR</t>
  </si>
  <si>
    <t>Quarterly</t>
  </si>
  <si>
    <t>Etrade</t>
  </si>
  <si>
    <t>ACP</t>
  </si>
  <si>
    <t>Monthly</t>
  </si>
  <si>
    <t>AGNC</t>
  </si>
  <si>
    <t>BITO</t>
  </si>
  <si>
    <t>BRSP</t>
  </si>
  <si>
    <t>CHMI</t>
  </si>
  <si>
    <t>DSL</t>
  </si>
  <si>
    <t>DX</t>
  </si>
  <si>
    <t>ECC</t>
  </si>
  <si>
    <t>EIC</t>
  </si>
  <si>
    <t>MORT</t>
  </si>
  <si>
    <t>NHS</t>
  </si>
  <si>
    <t>OFS</t>
  </si>
  <si>
    <t>PDI</t>
  </si>
  <si>
    <t>QDTE</t>
  </si>
  <si>
    <t>Weekly</t>
  </si>
  <si>
    <t>QYLD</t>
  </si>
  <si>
    <t>RYLD</t>
  </si>
  <si>
    <t>SVOL</t>
  </si>
  <si>
    <t>Schwab individual</t>
  </si>
  <si>
    <t>Schwab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</si>
</sst>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\-dd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3" tint="0.249977111117893"/>
      <name val="Aptos Narrow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80">
    <xf numFmtId="0" fontId="0" fillId="0" borderId="0" xfId="0"/>
    <xf numFmtId="0" fontId="3" fillId="0" borderId="0" xfId="0" applyFont="1"/>
    <xf numFmtId="10" fontId="3" fillId="0" borderId="0" xfId="0" applyNumberFormat="1" applyFont="1"/>
    <xf numFmtId="0" fontId="5" fillId="0" borderId="0" xfId="0" applyFont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4" fillId="0" borderId="1" xfId="1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0" fillId="0" borderId="0" xfId="0" applyNumberFormat="1"/>
    <xf numFmtId="164" fontId="3" fillId="0" borderId="0" xfId="0" applyNumberFormat="1" applyFont="1"/>
    <xf numFmtId="49" fontId="3" fillId="0" borderId="0" xfId="0" applyNumberFormat="1" applyFont="1"/>
    <xf numFmtId="49" fontId="4" fillId="0" borderId="1" xfId="0" applyNumberFormat="1" applyFont="1" applyBorder="1" applyAlignment="1">
      <alignment wrapText="1"/>
    </xf>
    <xf numFmtId="0" fontId="4" fillId="0" borderId="1" xfId="2" applyNumberFormat="1" applyFont="1" applyBorder="1" applyAlignment="1">
      <alignment wrapText="1"/>
    </xf>
    <xf numFmtId="0" fontId="0" fillId="0" borderId="0" xfId="2" applyNumberFormat="1" applyFont="1"/>
    <xf numFmtId="0" fontId="0" fillId="2" borderId="0" xfId="0" applyFill="1"/>
    <xf numFmtId="0" fontId="0" fillId="3" borderId="0" xfId="0" applyFill="1"/>
    <xf numFmtId="164" fontId="1" fillId="0" borderId="0" xfId="1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2" fontId="4" fillId="0" borderId="1" xfId="0" applyNumberFormat="1" applyFont="1" applyBorder="1" applyAlignment="1">
      <alignment wrapText="1"/>
    </xf>
    <xf numFmtId="2" fontId="3" fillId="0" borderId="0" xfId="0" applyNumberFormat="1" applyFont="1"/>
    <xf numFmtId="2" fontId="0" fillId="0" borderId="0" xfId="0" applyNumberFormat="1"/>
    <xf numFmtId="1" fontId="4" fillId="0" borderId="1" xfId="0" applyNumberFormat="1" applyFont="1" applyBorder="1" applyAlignment="1">
      <alignment wrapText="1"/>
    </xf>
    <xf numFmtId="0" fontId="0" fillId="7" borderId="0" xfId="0" applyFill="1"/>
    <xf numFmtId="1" fontId="5" fillId="0" borderId="0" xfId="0" applyNumberFormat="1" applyFont="1"/>
    <xf numFmtId="0" fontId="0" fillId="8" borderId="0" xfId="0" applyFill="1"/>
    <xf numFmtId="0" fontId="0" fillId="9" borderId="0" xfId="0" applyFill="1"/>
    <xf numFmtId="0" fontId="2" fillId="0" borderId="1" xfId="0" applyFont="1" applyBorder="1"/>
    <xf numFmtId="164" fontId="2" fillId="0" borderId="1" xfId="1" applyNumberFormat="1" applyFont="1" applyBorder="1" applyAlignment="1">
      <alignment wrapText="1"/>
    </xf>
    <xf numFmtId="2" fontId="3" fillId="0" borderId="0" xfId="2" applyNumberFormat="1" applyFont="1"/>
    <xf numFmtId="0" fontId="0" fillId="10" borderId="0" xfId="0" applyFill="1"/>
    <xf numFmtId="0" fontId="0" fillId="11" borderId="0" xfId="0" applyFill="1"/>
    <xf numFmtId="165" fontId="3" fillId="0" borderId="0" xfId="0" applyNumberFormat="1" applyFont="1"/>
    <xf numFmtId="164" fontId="2" fillId="0" borderId="1" xfId="0" applyNumberFormat="1" applyFont="1" applyBorder="1"/>
    <xf numFmtId="2" fontId="2" fillId="0" borderId="1" xfId="0" applyNumberFormat="1" applyFont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4" fillId="0" borderId="1" xfId="0" applyNumberFormat="1" applyFont="1" applyBorder="1" applyAlignment="1">
      <alignment wrapText="1"/>
    </xf>
    <xf numFmtId="164" fontId="2" fillId="0" borderId="0" xfId="0" applyNumberFormat="1" applyFont="1"/>
    <xf numFmtId="2" fontId="2" fillId="0" borderId="0" xfId="0" applyNumberFormat="1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165" fontId="0" fillId="0" borderId="0" xfId="0" applyNumberFormat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2" fillId="0" borderId="0" xfId="0" applyFont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</cellXfs>
  <cellStyles count="3">
    <cellStyle name="Currency" xfId="1" builtinId="4"/>
    <cellStyle name="Normal" xfId="0" builtinId="0"/>
    <cellStyle name="Percent" xfId="2" builtinId="5"/>
  </cellStyles>
  <dxfs count="7">
    <dxf>
      <font>
        <color auto="1"/>
      </font>
      <fill>
        <patternFill>
          <bgColor rgb="FF66FF33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000000"/>
      </font>
      <fill>
        <patternFill patternType="solid">
          <fgColor indexed="64"/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"/>
  <sheetViews>
    <sheetView tabSelected="1" workbookViewId="0">
      <pane xSplit="1" topLeftCell="B1" activePane="topRight" state="frozen"/>
      <selection pane="topRight" activeCell="D1" sqref="D1:D1048576"/>
    </sheetView>
  </sheetViews>
  <sheetFormatPr defaultRowHeight="15" x14ac:dyDescent="0.25"/>
  <cols>
    <col min="3" max="3" width="9.28515625" bestFit="1" customWidth="1"/>
    <col min="4" max="4" width="9.28515625" style="22" bestFit="1" customWidth="1"/>
    <col min="5" max="7" width="9.28515625" bestFit="1" customWidth="1"/>
    <col min="8" max="8" width="11.7109375" style="8" customWidth="1"/>
    <col min="9" max="9" width="10.85546875" style="16" customWidth="1"/>
    <col min="10" max="10" width="12" customWidth="1"/>
    <col min="11" max="15" width="11.140625" customWidth="1"/>
    <col min="16" max="16" width="12.85546875" style="13" customWidth="1"/>
  </cols>
  <sheetData>
    <row r="1" spans="1:39" ht="45.6" customHeight="1" x14ac:dyDescent="0.25">
      <c r="A1" s="4" t="s">
        <v>0</v>
      </c>
      <c r="B1" s="23" t="s">
        <v>1</v>
      </c>
      <c r="C1" s="4" t="s">
        <v>2</v>
      </c>
      <c r="D1" s="20" t="s">
        <v>3</v>
      </c>
      <c r="E1" s="4" t="s">
        <v>4</v>
      </c>
      <c r="F1" s="4" t="s">
        <v>5</v>
      </c>
      <c r="G1" s="4" t="s">
        <v>6</v>
      </c>
      <c r="H1" s="61" t="s">
        <v>7</v>
      </c>
      <c r="I1" s="29" t="s">
        <v>8</v>
      </c>
      <c r="J1" s="4" t="s">
        <v>9</v>
      </c>
      <c r="K1" s="11" t="s">
        <v>10</v>
      </c>
      <c r="L1" s="5" t="s">
        <v>11</v>
      </c>
      <c r="M1" s="7" t="s">
        <v>12</v>
      </c>
      <c r="N1" s="6" t="s">
        <v>13</v>
      </c>
      <c r="O1" s="5" t="s">
        <v>14</v>
      </c>
      <c r="P1" s="1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28" t="s">
        <v>35</v>
      </c>
      <c r="AK1" s="28" t="s">
        <v>36</v>
      </c>
      <c r="AL1" s="28" t="s">
        <v>37</v>
      </c>
      <c r="AM1" s="75" t="s">
        <v>38</v>
      </c>
    </row>
    <row r="2" spans="1:39" ht="15.95" customHeight="1" x14ac:dyDescent="0.25">
      <c r="A2" s="3" t="s">
        <v>39</v>
      </c>
      <c r="B2" s="25">
        <v>1050</v>
      </c>
      <c r="C2" s="21">
        <v>13.877599999999999</v>
      </c>
      <c r="D2" s="21">
        <v>11.6</v>
      </c>
      <c r="E2" s="1">
        <v>-108.24</v>
      </c>
      <c r="F2" s="1">
        <v>-0.12</v>
      </c>
      <c r="G2" s="2">
        <v>-8.6999999999999994E-3</v>
      </c>
      <c r="H2" s="9">
        <f t="shared" ref="H2:H23" si="0">B2*D2</f>
        <v>12180</v>
      </c>
      <c r="I2" s="16">
        <f t="shared" ref="I2:I23" si="1">B2*C2</f>
        <v>14571.48</v>
      </c>
      <c r="J2" s="9">
        <f t="shared" ref="J2:J23" si="2">H2-I2</f>
        <v>-2391.4799999999996</v>
      </c>
      <c r="K2" s="33">
        <v>45898.335150462961</v>
      </c>
      <c r="L2" t="s">
        <v>40</v>
      </c>
      <c r="M2" s="8">
        <f t="shared" ref="M2:M19" si="3">((D2*Q2)/100)/12</f>
        <v>9.9856666666666663E-2</v>
      </c>
      <c r="N2" s="8">
        <f>(($B2*$D2)*(P2/100)/12)</f>
        <v>144.13</v>
      </c>
      <c r="O2" s="8">
        <f>(($B2*$D2)*(Q2/100)/12)</f>
        <v>104.84949999999999</v>
      </c>
      <c r="P2" s="22">
        <v>14.2</v>
      </c>
      <c r="Q2" s="78">
        <v>10.33</v>
      </c>
      <c r="R2" s="76">
        <v>10.199999999999999</v>
      </c>
      <c r="S2" s="72">
        <v>10.75</v>
      </c>
      <c r="T2" s="69">
        <v>9.93</v>
      </c>
      <c r="U2" s="66">
        <v>10.57</v>
      </c>
      <c r="V2" s="64">
        <v>10.67</v>
      </c>
      <c r="W2" s="59">
        <v>10.85</v>
      </c>
      <c r="X2" s="57">
        <v>11.17</v>
      </c>
      <c r="Y2" s="55">
        <v>11.73</v>
      </c>
      <c r="Z2" s="53">
        <v>11.4</v>
      </c>
      <c r="AA2" s="51">
        <v>12.11</v>
      </c>
      <c r="AB2" s="49">
        <v>12.7</v>
      </c>
      <c r="AC2" s="46">
        <v>13.45</v>
      </c>
      <c r="AD2" s="44">
        <v>11.55</v>
      </c>
      <c r="AE2" s="42">
        <v>10.83</v>
      </c>
      <c r="AF2" s="40">
        <v>15.4</v>
      </c>
      <c r="AG2" s="38">
        <v>16.03</v>
      </c>
      <c r="AH2" s="36">
        <v>16.48</v>
      </c>
      <c r="AI2" s="31">
        <v>14.68</v>
      </c>
      <c r="AJ2" s="26">
        <v>14.63</v>
      </c>
      <c r="AK2" s="18">
        <v>14.02</v>
      </c>
      <c r="AL2" s="14">
        <v>13.86</v>
      </c>
      <c r="AM2" s="10" t="s">
        <v>41</v>
      </c>
    </row>
    <row r="3" spans="1:39" ht="15.95" customHeight="1" x14ac:dyDescent="0.25">
      <c r="A3" s="3" t="s">
        <v>42</v>
      </c>
      <c r="B3" s="25">
        <v>1625</v>
      </c>
      <c r="C3" s="21">
        <v>6.6412000000000004</v>
      </c>
      <c r="D3" s="21">
        <v>5.94</v>
      </c>
      <c r="E3" s="1">
        <v>-32.5</v>
      </c>
      <c r="F3" s="1">
        <v>-0.02</v>
      </c>
      <c r="G3" s="2">
        <v>-3.3E-3</v>
      </c>
      <c r="H3" s="9">
        <f t="shared" si="0"/>
        <v>9652.5</v>
      </c>
      <c r="I3" s="16">
        <f t="shared" si="1"/>
        <v>10791.95</v>
      </c>
      <c r="J3" s="9">
        <f t="shared" si="2"/>
        <v>-1139.4500000000007</v>
      </c>
      <c r="K3" s="33">
        <v>45898.335162037038</v>
      </c>
      <c r="L3" t="s">
        <v>43</v>
      </c>
      <c r="M3" s="8">
        <f t="shared" si="3"/>
        <v>7.6972499999999999E-2</v>
      </c>
      <c r="N3" s="8">
        <f t="shared" ref="N3:N23" si="4">((B3*D3)*(P3/100)/12)</f>
        <v>124.9194375</v>
      </c>
      <c r="O3" s="8">
        <f t="shared" ref="O3:O23" si="5">(($B3*$D3)*(Q3/100)/12)</f>
        <v>125.08031249999999</v>
      </c>
      <c r="P3" s="22">
        <v>15.53</v>
      </c>
      <c r="Q3" s="79">
        <v>15.55</v>
      </c>
      <c r="R3" s="77">
        <v>15.63</v>
      </c>
      <c r="S3" s="73">
        <v>15.63</v>
      </c>
      <c r="T3" s="70">
        <v>15.63</v>
      </c>
      <c r="U3" s="67">
        <v>15.6</v>
      </c>
      <c r="V3" s="65">
        <v>15.58</v>
      </c>
      <c r="W3" s="60">
        <v>15.66</v>
      </c>
      <c r="X3" s="58">
        <v>15.87</v>
      </c>
      <c r="Y3" s="56">
        <v>15.82</v>
      </c>
      <c r="Z3" s="54">
        <v>15.76</v>
      </c>
      <c r="AA3" s="52">
        <v>15.92</v>
      </c>
      <c r="AB3" s="50">
        <v>15.9</v>
      </c>
      <c r="AC3" s="47">
        <v>16.23</v>
      </c>
      <c r="AD3" s="45">
        <v>16.29</v>
      </c>
      <c r="AE3" s="43">
        <v>16.399999999999999</v>
      </c>
      <c r="AF3" s="40">
        <v>16.79</v>
      </c>
      <c r="AG3" s="38">
        <v>16.88</v>
      </c>
      <c r="AH3" s="36">
        <v>17.350000000000001</v>
      </c>
      <c r="AI3" s="31">
        <v>16.059999999999999</v>
      </c>
      <c r="AJ3" s="26">
        <v>15.74</v>
      </c>
      <c r="AK3" s="18">
        <v>15.5</v>
      </c>
      <c r="AL3" s="15">
        <v>15.68</v>
      </c>
      <c r="AM3" s="10" t="s">
        <v>41</v>
      </c>
    </row>
    <row r="4" spans="1:39" ht="15.95" customHeight="1" x14ac:dyDescent="0.25">
      <c r="A4" s="3" t="s">
        <v>44</v>
      </c>
      <c r="B4" s="25">
        <v>736</v>
      </c>
      <c r="C4" s="21">
        <v>10.37</v>
      </c>
      <c r="D4" s="21">
        <v>9.6300000000000008</v>
      </c>
      <c r="E4" s="1">
        <v>-51.52</v>
      </c>
      <c r="F4" s="1">
        <v>-7.0000000000000007E-2</v>
      </c>
      <c r="G4" s="2">
        <v>-6.8999999999999999E-3</v>
      </c>
      <c r="H4" s="9">
        <f t="shared" si="0"/>
        <v>7087.68</v>
      </c>
      <c r="I4" s="16">
        <f t="shared" si="1"/>
        <v>7632.32</v>
      </c>
      <c r="J4" s="9">
        <f t="shared" si="2"/>
        <v>-544.63999999999942</v>
      </c>
      <c r="K4" s="33">
        <v>45910.335162037038</v>
      </c>
      <c r="L4" t="s">
        <v>43</v>
      </c>
      <c r="M4" s="8">
        <f t="shared" si="3"/>
        <v>0.12021450000000002</v>
      </c>
      <c r="N4" s="8">
        <f t="shared" si="4"/>
        <v>81.567384000000004</v>
      </c>
      <c r="O4" s="8">
        <f t="shared" si="5"/>
        <v>88.477872000000005</v>
      </c>
      <c r="P4" s="22">
        <v>13.81</v>
      </c>
      <c r="Q4" s="79">
        <v>14.98</v>
      </c>
      <c r="R4" s="77">
        <v>15.3</v>
      </c>
      <c r="S4" s="73">
        <v>15.27</v>
      </c>
      <c r="T4" s="70">
        <v>14.83</v>
      </c>
      <c r="U4" s="67">
        <v>15.52</v>
      </c>
      <c r="V4" s="65">
        <v>15.24</v>
      </c>
      <c r="W4" s="60">
        <v>15.29</v>
      </c>
      <c r="X4" s="58">
        <v>15.45</v>
      </c>
      <c r="Y4" s="56">
        <v>15.55</v>
      </c>
      <c r="Z4" s="54">
        <v>15.32</v>
      </c>
      <c r="AA4" s="52">
        <v>15.93</v>
      </c>
      <c r="AB4" s="50">
        <v>16.309999999999999</v>
      </c>
      <c r="AC4" s="47">
        <v>16.350000000000001</v>
      </c>
      <c r="AD4" s="45">
        <v>16.22</v>
      </c>
      <c r="AE4" s="43">
        <v>16.350000000000001</v>
      </c>
      <c r="AF4" s="40">
        <v>16.510000000000002</v>
      </c>
      <c r="AG4" s="38">
        <v>17.350000000000001</v>
      </c>
      <c r="AH4" s="36">
        <v>17.73</v>
      </c>
      <c r="AI4" s="31">
        <v>15.42</v>
      </c>
      <c r="AJ4" s="26">
        <v>15.13</v>
      </c>
      <c r="AK4" s="19">
        <v>14.17</v>
      </c>
      <c r="AL4" s="15">
        <v>14.06</v>
      </c>
      <c r="AM4" s="10" t="s">
        <v>41</v>
      </c>
    </row>
    <row r="5" spans="1:39" ht="15.95" customHeight="1" x14ac:dyDescent="0.25">
      <c r="A5" s="3" t="s">
        <v>45</v>
      </c>
      <c r="B5" s="25">
        <v>440</v>
      </c>
      <c r="C5" s="21">
        <v>28.001799999999999</v>
      </c>
      <c r="D5" s="21">
        <v>21.17</v>
      </c>
      <c r="E5" s="1">
        <v>-118.8</v>
      </c>
      <c r="F5" s="1">
        <v>-0.27</v>
      </c>
      <c r="G5" s="2">
        <v>-1.2E-2</v>
      </c>
      <c r="H5" s="9">
        <f t="shared" si="0"/>
        <v>9314.8000000000011</v>
      </c>
      <c r="I5" s="16">
        <f t="shared" si="1"/>
        <v>12320.791999999999</v>
      </c>
      <c r="J5" s="9">
        <f t="shared" si="2"/>
        <v>-3005.9919999999984</v>
      </c>
      <c r="K5" s="33">
        <v>45876.335162037038</v>
      </c>
      <c r="L5" t="s">
        <v>43</v>
      </c>
      <c r="M5" s="8">
        <f t="shared" si="3"/>
        <v>0.90342975000000003</v>
      </c>
      <c r="N5" s="8">
        <f t="shared" si="4"/>
        <v>442.99636333333336</v>
      </c>
      <c r="O5" s="8">
        <f t="shared" si="5"/>
        <v>397.50909000000001</v>
      </c>
      <c r="P5" s="22">
        <v>57.07</v>
      </c>
      <c r="Q5" s="78">
        <v>51.21</v>
      </c>
      <c r="R5" s="76">
        <v>51.36</v>
      </c>
      <c r="S5" s="72">
        <v>51.67</v>
      </c>
      <c r="T5" s="69">
        <v>49.83</v>
      </c>
      <c r="U5" s="66">
        <v>48.92</v>
      </c>
      <c r="V5" s="64">
        <v>51.27</v>
      </c>
      <c r="W5" s="59">
        <v>52.94</v>
      </c>
      <c r="X5" s="57">
        <v>55.31</v>
      </c>
      <c r="Y5" s="56">
        <v>57.33</v>
      </c>
      <c r="Z5" s="53">
        <v>55.67</v>
      </c>
      <c r="AA5" s="52">
        <v>58.32</v>
      </c>
      <c r="AB5" s="49">
        <v>56.87</v>
      </c>
      <c r="AC5" s="46">
        <v>54.14</v>
      </c>
      <c r="AD5" s="45">
        <v>59.28</v>
      </c>
      <c r="AE5" s="43">
        <v>62.12</v>
      </c>
      <c r="AF5" s="40">
        <v>67.78</v>
      </c>
      <c r="AG5" s="38">
        <v>75.319999999999993</v>
      </c>
      <c r="AH5" s="36">
        <v>79.84</v>
      </c>
      <c r="AI5" s="31">
        <v>77.52</v>
      </c>
      <c r="AJ5" s="26">
        <v>74.83</v>
      </c>
      <c r="AK5" s="19">
        <v>74.83</v>
      </c>
      <c r="AL5" s="15">
        <v>74.83</v>
      </c>
      <c r="AM5" s="10" t="s">
        <v>41</v>
      </c>
    </row>
    <row r="6" spans="1:39" ht="15.95" customHeight="1" x14ac:dyDescent="0.25">
      <c r="A6" s="3" t="s">
        <v>46</v>
      </c>
      <c r="B6" s="25">
        <v>568</v>
      </c>
      <c r="C6" s="21">
        <v>5.7</v>
      </c>
      <c r="D6" s="21">
        <v>5.54</v>
      </c>
      <c r="E6" s="1">
        <v>-28.4</v>
      </c>
      <c r="F6" s="1">
        <v>-0.05</v>
      </c>
      <c r="G6" s="2">
        <v>-8.6999999999999994E-3</v>
      </c>
      <c r="H6" s="9">
        <f t="shared" si="0"/>
        <v>3146.72</v>
      </c>
      <c r="I6" s="16">
        <f t="shared" si="1"/>
        <v>3237.6</v>
      </c>
      <c r="J6" s="9">
        <f t="shared" si="2"/>
        <v>-90.880000000000109</v>
      </c>
      <c r="K6" s="33">
        <v>45852.335162037038</v>
      </c>
      <c r="L6" t="s">
        <v>40</v>
      </c>
      <c r="M6" s="8">
        <f t="shared" si="3"/>
        <v>5.3045500000000002E-2</v>
      </c>
      <c r="N6" s="8">
        <f t="shared" si="4"/>
        <v>27.035569333333331</v>
      </c>
      <c r="O6" s="8">
        <f t="shared" si="5"/>
        <v>30.129844000000002</v>
      </c>
      <c r="P6" s="22">
        <v>10.31</v>
      </c>
      <c r="Q6" s="79">
        <v>11.49</v>
      </c>
      <c r="R6" s="77">
        <v>11.98</v>
      </c>
      <c r="S6" s="73">
        <v>12.36</v>
      </c>
      <c r="T6" s="70">
        <v>13.03</v>
      </c>
      <c r="U6" s="67">
        <v>12.88</v>
      </c>
      <c r="V6" s="65">
        <v>12.55</v>
      </c>
      <c r="W6" s="60">
        <v>12.24</v>
      </c>
      <c r="X6" s="58">
        <v>12.17</v>
      </c>
      <c r="Y6" s="56">
        <v>12.5</v>
      </c>
      <c r="Z6" s="54">
        <v>11.96</v>
      </c>
      <c r="AA6" s="52">
        <v>12.6</v>
      </c>
      <c r="AB6" s="50">
        <v>12.7</v>
      </c>
      <c r="AC6" s="47">
        <v>12.6</v>
      </c>
      <c r="AD6" s="45">
        <v>12.28</v>
      </c>
      <c r="AE6" s="43">
        <v>12.77</v>
      </c>
      <c r="AF6" s="40">
        <v>13.53</v>
      </c>
      <c r="AG6" s="38">
        <v>14.48</v>
      </c>
      <c r="AH6" s="36">
        <v>14.41</v>
      </c>
      <c r="AI6" s="31">
        <v>11.83</v>
      </c>
      <c r="AJ6" s="26">
        <v>11.27</v>
      </c>
      <c r="AK6" s="19">
        <v>10.77</v>
      </c>
      <c r="AL6" s="15">
        <v>10.65</v>
      </c>
      <c r="AM6" s="10" t="s">
        <v>41</v>
      </c>
    </row>
    <row r="7" spans="1:39" ht="15.95" customHeight="1" x14ac:dyDescent="0.25">
      <c r="A7" s="3" t="s">
        <v>47</v>
      </c>
      <c r="B7" s="25">
        <v>2425</v>
      </c>
      <c r="C7" s="21">
        <v>3.3992800000000001</v>
      </c>
      <c r="D7" s="21">
        <v>3</v>
      </c>
      <c r="E7" s="1">
        <v>-242.5</v>
      </c>
      <c r="F7" s="1">
        <v>-0.1</v>
      </c>
      <c r="G7" s="2">
        <v>-2.87E-2</v>
      </c>
      <c r="H7" s="9">
        <f t="shared" si="0"/>
        <v>7275</v>
      </c>
      <c r="I7" s="16">
        <f t="shared" si="1"/>
        <v>8243.2540000000008</v>
      </c>
      <c r="J7" s="9">
        <f t="shared" si="2"/>
        <v>-968.25400000000081</v>
      </c>
      <c r="K7" s="33">
        <v>45869.335162037038</v>
      </c>
      <c r="L7" t="s">
        <v>40</v>
      </c>
      <c r="M7" s="8">
        <f t="shared" si="3"/>
        <v>5.1025000000000008E-2</v>
      </c>
      <c r="N7" s="8">
        <f t="shared" si="4"/>
        <v>103.0625</v>
      </c>
      <c r="O7" s="8">
        <f t="shared" si="5"/>
        <v>123.73562500000001</v>
      </c>
      <c r="P7" s="22">
        <v>17</v>
      </c>
      <c r="Q7" s="79">
        <v>20.41</v>
      </c>
      <c r="R7" s="77">
        <v>21.51</v>
      </c>
      <c r="S7" s="73">
        <v>21.58</v>
      </c>
      <c r="T7" s="70">
        <v>22.22</v>
      </c>
      <c r="U7" s="67">
        <v>22.56</v>
      </c>
      <c r="V7" s="65">
        <v>21.43</v>
      </c>
      <c r="W7" s="60">
        <v>21.66</v>
      </c>
      <c r="X7" s="58">
        <v>20.13</v>
      </c>
      <c r="Y7" s="56">
        <v>20.55</v>
      </c>
      <c r="Z7" s="54">
        <v>20.13</v>
      </c>
      <c r="AA7" s="52">
        <v>20.2</v>
      </c>
      <c r="AB7" s="50">
        <v>20.34</v>
      </c>
      <c r="AC7" s="47">
        <v>20.13</v>
      </c>
      <c r="AD7" s="45">
        <v>19.8</v>
      </c>
      <c r="AE7" s="43">
        <v>20.34</v>
      </c>
      <c r="AF7" s="40">
        <v>22.39</v>
      </c>
      <c r="AG7" s="38">
        <v>22.39</v>
      </c>
      <c r="AH7" s="36">
        <v>24.49</v>
      </c>
      <c r="AI7" s="31">
        <v>19.29</v>
      </c>
      <c r="AJ7" s="26">
        <v>17.440000000000001</v>
      </c>
      <c r="AK7" s="18">
        <v>16.670000000000002</v>
      </c>
      <c r="AL7" s="14">
        <v>16.670000000000002</v>
      </c>
      <c r="AM7" s="10" t="s">
        <v>41</v>
      </c>
    </row>
    <row r="8" spans="1:39" ht="15.95" customHeight="1" x14ac:dyDescent="0.25">
      <c r="A8" s="3" t="s">
        <v>48</v>
      </c>
      <c r="B8" s="25">
        <v>260</v>
      </c>
      <c r="C8" s="21">
        <v>12.5</v>
      </c>
      <c r="D8" s="21">
        <v>12.24</v>
      </c>
      <c r="E8" s="1">
        <v>5.2</v>
      </c>
      <c r="F8" s="1">
        <v>0.02</v>
      </c>
      <c r="G8" s="2">
        <v>1.6000000000000001E-3</v>
      </c>
      <c r="H8" s="9">
        <f t="shared" si="0"/>
        <v>3182.4</v>
      </c>
      <c r="I8" s="16">
        <f t="shared" si="1"/>
        <v>3250</v>
      </c>
      <c r="J8" s="9">
        <f t="shared" si="2"/>
        <v>-67.599999999999909</v>
      </c>
      <c r="K8" s="33">
        <v>45898.335173611107</v>
      </c>
      <c r="L8" t="s">
        <v>43</v>
      </c>
      <c r="M8" s="8">
        <f t="shared" si="3"/>
        <v>0.10985400000000001</v>
      </c>
      <c r="N8" s="8">
        <f t="shared" si="4"/>
        <v>33.813000000000002</v>
      </c>
      <c r="O8" s="8">
        <f t="shared" si="5"/>
        <v>28.562039999999996</v>
      </c>
      <c r="P8" s="22">
        <v>12.75</v>
      </c>
      <c r="Q8" s="78">
        <v>10.77</v>
      </c>
      <c r="R8" s="76">
        <v>10.83</v>
      </c>
      <c r="S8" s="72">
        <v>10.86</v>
      </c>
      <c r="T8" s="69">
        <v>10.97</v>
      </c>
      <c r="U8" s="66">
        <v>10.97</v>
      </c>
      <c r="V8" s="64">
        <v>10.86</v>
      </c>
      <c r="W8" s="59">
        <v>10.78</v>
      </c>
      <c r="X8" s="57">
        <v>10.78</v>
      </c>
      <c r="Y8" s="55">
        <v>10.95</v>
      </c>
      <c r="Z8" s="53">
        <v>10.71</v>
      </c>
      <c r="AA8" s="51">
        <v>10.73</v>
      </c>
      <c r="AB8" s="49">
        <v>10.78</v>
      </c>
      <c r="AC8" s="46">
        <v>10.99</v>
      </c>
      <c r="AD8" s="44">
        <v>10.91</v>
      </c>
      <c r="AE8" s="42">
        <v>10.95</v>
      </c>
      <c r="AF8" s="41">
        <v>11.15</v>
      </c>
      <c r="AG8" s="39">
        <v>11.38</v>
      </c>
      <c r="AH8" s="37">
        <v>11.71</v>
      </c>
      <c r="AI8" s="32">
        <v>10.69</v>
      </c>
      <c r="AJ8" s="26">
        <v>12.75</v>
      </c>
      <c r="AK8" s="19">
        <v>12.75</v>
      </c>
      <c r="AL8" s="15">
        <v>12.75</v>
      </c>
      <c r="AM8" s="10" t="s">
        <v>41</v>
      </c>
    </row>
    <row r="9" spans="1:39" ht="15.95" customHeight="1" x14ac:dyDescent="0.25">
      <c r="A9" s="3" t="s">
        <v>49</v>
      </c>
      <c r="B9" s="25">
        <v>625</v>
      </c>
      <c r="C9" s="21">
        <v>11.9018</v>
      </c>
      <c r="D9" s="21">
        <v>12.58</v>
      </c>
      <c r="E9" s="1">
        <v>-37.94</v>
      </c>
      <c r="F9" s="1">
        <v>-7.0000000000000007E-2</v>
      </c>
      <c r="G9" s="2">
        <v>-5.1999999999999998E-3</v>
      </c>
      <c r="H9" s="9">
        <f t="shared" si="0"/>
        <v>7862.5</v>
      </c>
      <c r="I9" s="16">
        <f t="shared" si="1"/>
        <v>7438.625</v>
      </c>
      <c r="J9" s="9">
        <f t="shared" si="2"/>
        <v>423.875</v>
      </c>
      <c r="K9" s="33">
        <v>45902.335173611107</v>
      </c>
      <c r="L9" t="s">
        <v>43</v>
      </c>
      <c r="M9" s="8">
        <f t="shared" si="3"/>
        <v>0.1701445</v>
      </c>
      <c r="N9" s="8">
        <f t="shared" si="4"/>
        <v>95.791458333333324</v>
      </c>
      <c r="O9" s="8">
        <f t="shared" si="5"/>
        <v>106.3403125</v>
      </c>
      <c r="P9" s="22">
        <v>14.62</v>
      </c>
      <c r="Q9" s="79">
        <v>16.23</v>
      </c>
      <c r="R9" s="77">
        <v>16.55</v>
      </c>
      <c r="S9" s="73">
        <v>16.399999999999999</v>
      </c>
      <c r="T9" s="70">
        <v>16</v>
      </c>
      <c r="U9" s="67">
        <v>16.22</v>
      </c>
      <c r="V9" s="65">
        <v>15.89</v>
      </c>
      <c r="W9" s="60">
        <v>16.25</v>
      </c>
      <c r="X9" s="58">
        <v>16.72</v>
      </c>
      <c r="Y9" s="56">
        <v>16.71</v>
      </c>
      <c r="Z9" s="54">
        <v>16.45</v>
      </c>
      <c r="AA9" s="52">
        <v>16.86</v>
      </c>
      <c r="AB9" s="50">
        <v>17.16</v>
      </c>
      <c r="AC9" s="47">
        <v>17.260000000000002</v>
      </c>
      <c r="AD9" s="45">
        <v>16.43</v>
      </c>
      <c r="AE9" s="43">
        <v>16.73</v>
      </c>
      <c r="AF9" s="40">
        <v>17.03</v>
      </c>
      <c r="AG9" s="38">
        <v>17.600000000000001</v>
      </c>
      <c r="AH9" s="36">
        <v>18.329999999999998</v>
      </c>
      <c r="AI9" s="31">
        <v>16.059999999999999</v>
      </c>
      <c r="AJ9" s="26">
        <v>15.63</v>
      </c>
      <c r="AK9" s="18">
        <v>14.53</v>
      </c>
      <c r="AL9" s="14">
        <v>14.35</v>
      </c>
      <c r="AM9" s="10" t="s">
        <v>41</v>
      </c>
    </row>
    <row r="10" spans="1:39" ht="15.95" customHeight="1" x14ac:dyDescent="0.25">
      <c r="A10" s="3" t="s">
        <v>50</v>
      </c>
      <c r="B10" s="25">
        <v>1142</v>
      </c>
      <c r="C10" s="21">
        <v>10.0969</v>
      </c>
      <c r="D10" s="21">
        <v>6.71</v>
      </c>
      <c r="E10" s="1">
        <v>30.36</v>
      </c>
      <c r="F10" s="1">
        <v>0.03</v>
      </c>
      <c r="G10" s="2">
        <v>3.3999999999999998E-3</v>
      </c>
      <c r="H10" s="9">
        <f t="shared" si="0"/>
        <v>7662.82</v>
      </c>
      <c r="I10" s="16">
        <f t="shared" si="1"/>
        <v>11530.659799999999</v>
      </c>
      <c r="J10" s="9">
        <f t="shared" si="2"/>
        <v>-3867.8397999999997</v>
      </c>
      <c r="K10" s="33">
        <v>45930.335173611107</v>
      </c>
      <c r="L10" t="s">
        <v>43</v>
      </c>
      <c r="M10" s="8">
        <f t="shared" si="3"/>
        <v>0.14107774999999997</v>
      </c>
      <c r="N10" s="8">
        <f t="shared" si="4"/>
        <v>123.5629725</v>
      </c>
      <c r="O10" s="8">
        <f t="shared" si="5"/>
        <v>161.11079050000001</v>
      </c>
      <c r="P10" s="22">
        <v>19.350000000000001</v>
      </c>
      <c r="Q10" s="79">
        <v>25.23</v>
      </c>
      <c r="R10" s="77">
        <v>26.21</v>
      </c>
      <c r="S10" s="73">
        <v>24.42</v>
      </c>
      <c r="T10" s="70">
        <v>24.31</v>
      </c>
      <c r="U10" s="67">
        <v>22.67</v>
      </c>
      <c r="V10" s="65">
        <v>21.93</v>
      </c>
      <c r="W10" s="60">
        <v>21.65</v>
      </c>
      <c r="X10" s="58">
        <v>22.31</v>
      </c>
      <c r="Y10" s="56">
        <v>22.31</v>
      </c>
      <c r="Z10" s="54">
        <v>22.16</v>
      </c>
      <c r="AA10" s="52">
        <v>21.65</v>
      </c>
      <c r="AB10" s="50">
        <v>21.37</v>
      </c>
      <c r="AC10" s="47">
        <v>22.58</v>
      </c>
      <c r="AD10" s="45">
        <v>21.03</v>
      </c>
      <c r="AE10" s="43">
        <v>21.62</v>
      </c>
      <c r="AF10" s="40">
        <v>21.76</v>
      </c>
      <c r="AG10" s="38">
        <v>23.05</v>
      </c>
      <c r="AH10" s="36">
        <v>23.08</v>
      </c>
      <c r="AI10" s="31">
        <v>21.71</v>
      </c>
      <c r="AJ10" s="26">
        <v>20.87</v>
      </c>
      <c r="AK10" s="19">
        <v>21.21</v>
      </c>
      <c r="AL10" s="15">
        <v>20.39</v>
      </c>
      <c r="AM10" s="10" t="s">
        <v>41</v>
      </c>
    </row>
    <row r="11" spans="1:39" ht="15.95" customHeight="1" x14ac:dyDescent="0.25">
      <c r="A11" s="3" t="s">
        <v>51</v>
      </c>
      <c r="B11" s="25">
        <v>466</v>
      </c>
      <c r="C11" s="21">
        <v>15.65</v>
      </c>
      <c r="D11" s="21">
        <v>13.07</v>
      </c>
      <c r="E11" s="1">
        <v>-18.64</v>
      </c>
      <c r="F11" s="1">
        <v>-0.04</v>
      </c>
      <c r="G11" s="2">
        <v>-2.5000000000000001E-3</v>
      </c>
      <c r="H11" s="9">
        <f t="shared" si="0"/>
        <v>6090.62</v>
      </c>
      <c r="I11" s="16">
        <f t="shared" si="1"/>
        <v>7292.9000000000005</v>
      </c>
      <c r="J11" s="9">
        <f t="shared" si="2"/>
        <v>-1202.2800000000007</v>
      </c>
      <c r="K11" s="33">
        <v>45930.335173611107</v>
      </c>
      <c r="L11" t="s">
        <v>43</v>
      </c>
      <c r="M11" s="8">
        <f t="shared" si="3"/>
        <v>0.13080891666666666</v>
      </c>
      <c r="N11" s="8">
        <f t="shared" si="4"/>
        <v>77.300118833333329</v>
      </c>
      <c r="O11" s="8">
        <f t="shared" si="5"/>
        <v>60.956955166666667</v>
      </c>
      <c r="P11" s="22">
        <v>15.23</v>
      </c>
      <c r="Q11" s="78">
        <v>12.01</v>
      </c>
      <c r="R11" s="76">
        <v>12.73</v>
      </c>
      <c r="S11" s="72">
        <v>12.01</v>
      </c>
      <c r="T11" s="69">
        <v>12.05</v>
      </c>
      <c r="U11" s="66">
        <v>11.61</v>
      </c>
      <c r="V11" s="64">
        <v>11.24</v>
      </c>
      <c r="W11" s="59">
        <v>11.35</v>
      </c>
      <c r="X11" s="57">
        <v>11.62</v>
      </c>
      <c r="Y11" s="55">
        <v>11.66</v>
      </c>
      <c r="Z11" s="53">
        <v>11.86</v>
      </c>
      <c r="AA11" s="51">
        <v>12.17</v>
      </c>
      <c r="AB11" s="49">
        <v>11.8</v>
      </c>
      <c r="AC11" s="47">
        <v>16.72</v>
      </c>
      <c r="AD11" s="45">
        <v>16.670000000000002</v>
      </c>
      <c r="AE11" s="43">
        <v>17.13</v>
      </c>
      <c r="AF11" s="40">
        <v>17.13</v>
      </c>
      <c r="AG11" s="38">
        <v>17.38</v>
      </c>
      <c r="AH11" s="36">
        <v>17.079999999999998</v>
      </c>
      <c r="AI11" s="31">
        <v>16.18</v>
      </c>
      <c r="AJ11" s="26">
        <v>16.02</v>
      </c>
      <c r="AK11" s="19">
        <v>16.04</v>
      </c>
      <c r="AL11" s="15">
        <v>15.75</v>
      </c>
      <c r="AM11" s="10" t="s">
        <v>41</v>
      </c>
    </row>
    <row r="12" spans="1:39" ht="15.95" customHeight="1" x14ac:dyDescent="0.25">
      <c r="A12" s="3" t="s">
        <v>52</v>
      </c>
      <c r="B12" s="25">
        <v>90</v>
      </c>
      <c r="C12" s="21">
        <v>11.3</v>
      </c>
      <c r="D12" s="21">
        <v>10.73</v>
      </c>
      <c r="E12" s="1">
        <v>-18.899999999999999</v>
      </c>
      <c r="F12" s="1">
        <v>-0.21</v>
      </c>
      <c r="G12" s="2">
        <v>-1.8700000000000001E-2</v>
      </c>
      <c r="H12" s="9">
        <f t="shared" si="0"/>
        <v>965.7</v>
      </c>
      <c r="I12" s="16">
        <f t="shared" si="1"/>
        <v>1017.0000000000001</v>
      </c>
      <c r="J12" s="9">
        <f t="shared" si="2"/>
        <v>-51.300000000000068</v>
      </c>
      <c r="K12" s="33">
        <v>45845.335173611107</v>
      </c>
      <c r="L12" t="s">
        <v>40</v>
      </c>
      <c r="M12" s="8">
        <f t="shared" si="3"/>
        <v>0.10926716666666669</v>
      </c>
      <c r="N12" s="8">
        <f t="shared" si="4"/>
        <v>8.7154425</v>
      </c>
      <c r="O12" s="8">
        <f t="shared" si="5"/>
        <v>9.8340450000000015</v>
      </c>
      <c r="P12" s="22">
        <v>10.83</v>
      </c>
      <c r="Q12" s="79">
        <v>12.22</v>
      </c>
      <c r="R12" s="77">
        <v>12.42</v>
      </c>
      <c r="S12" s="73">
        <v>12.61</v>
      </c>
      <c r="T12" s="70">
        <v>12.19</v>
      </c>
      <c r="U12" s="67">
        <v>12.52</v>
      </c>
      <c r="V12" s="65">
        <v>12.31</v>
      </c>
      <c r="W12" s="60">
        <v>12.43</v>
      </c>
      <c r="X12" s="58">
        <v>12.4</v>
      </c>
      <c r="Y12" s="56">
        <v>12.61</v>
      </c>
      <c r="Z12" s="54">
        <v>12.38</v>
      </c>
      <c r="AA12" s="52">
        <v>12.76</v>
      </c>
      <c r="AB12" s="50">
        <v>13.02</v>
      </c>
      <c r="AC12" s="47">
        <v>13.05</v>
      </c>
      <c r="AD12" s="45">
        <v>12.76</v>
      </c>
      <c r="AE12" s="43">
        <v>12.78</v>
      </c>
      <c r="AF12" s="40">
        <v>13.17</v>
      </c>
      <c r="AG12" s="38">
        <v>13.88</v>
      </c>
      <c r="AH12" s="36">
        <v>14.2</v>
      </c>
      <c r="AI12" s="31">
        <v>12.43</v>
      </c>
      <c r="AJ12" s="27">
        <v>10.41</v>
      </c>
      <c r="AK12" s="19">
        <v>10.83</v>
      </c>
      <c r="AL12" s="15">
        <v>10.83</v>
      </c>
      <c r="AM12" s="10" t="s">
        <v>41</v>
      </c>
    </row>
    <row r="13" spans="1:39" ht="15.95" customHeight="1" x14ac:dyDescent="0.25">
      <c r="A13" s="3" t="s">
        <v>53</v>
      </c>
      <c r="B13" s="25">
        <v>917</v>
      </c>
      <c r="C13" s="21">
        <v>8.1135999999999999</v>
      </c>
      <c r="D13" s="21">
        <v>7.37</v>
      </c>
      <c r="E13" s="1">
        <v>-82.53</v>
      </c>
      <c r="F13" s="1">
        <v>-0.09</v>
      </c>
      <c r="G13" s="2">
        <v>-1.15E-2</v>
      </c>
      <c r="H13" s="9">
        <f t="shared" si="0"/>
        <v>6758.29</v>
      </c>
      <c r="I13" s="16">
        <f t="shared" si="1"/>
        <v>7440.1711999999998</v>
      </c>
      <c r="J13" s="9">
        <f t="shared" si="2"/>
        <v>-681.88119999999981</v>
      </c>
      <c r="K13" s="33">
        <v>45898.335173611107</v>
      </c>
      <c r="L13" t="s">
        <v>43</v>
      </c>
      <c r="M13" s="8">
        <f t="shared" si="3"/>
        <v>9.071241666666667E-2</v>
      </c>
      <c r="N13" s="8">
        <f t="shared" si="4"/>
        <v>78.396163999999999</v>
      </c>
      <c r="O13" s="8">
        <f t="shared" si="5"/>
        <v>83.183286083333329</v>
      </c>
      <c r="P13" s="22">
        <v>13.92</v>
      </c>
      <c r="Q13" s="79">
        <v>14.77</v>
      </c>
      <c r="R13" s="77">
        <v>14.63</v>
      </c>
      <c r="S13" s="73">
        <v>14.67</v>
      </c>
      <c r="T13" s="70">
        <v>14.7</v>
      </c>
      <c r="U13" s="67">
        <v>14.64</v>
      </c>
      <c r="V13" s="65">
        <v>14.38</v>
      </c>
      <c r="W13" s="60">
        <v>14.31</v>
      </c>
      <c r="X13" s="58">
        <v>14.5</v>
      </c>
      <c r="Y13" s="56">
        <v>14.37</v>
      </c>
      <c r="Z13" s="54">
        <v>14.2</v>
      </c>
      <c r="AA13" s="52">
        <v>14.38</v>
      </c>
      <c r="AB13" s="50">
        <v>14.37</v>
      </c>
      <c r="AC13" s="47">
        <v>14.78</v>
      </c>
      <c r="AD13" s="45">
        <v>14.38</v>
      </c>
      <c r="AE13" s="43">
        <v>14.14</v>
      </c>
      <c r="AF13" s="40">
        <v>14.5</v>
      </c>
      <c r="AG13" s="38">
        <v>14.62</v>
      </c>
      <c r="AH13" s="36">
        <v>15.34</v>
      </c>
      <c r="AI13" s="31">
        <v>14.27</v>
      </c>
      <c r="AJ13" s="26">
        <v>14.2</v>
      </c>
      <c r="AK13" s="19">
        <v>14.12</v>
      </c>
      <c r="AL13" s="15">
        <v>14.12</v>
      </c>
      <c r="AM13" s="10" t="s">
        <v>41</v>
      </c>
    </row>
    <row r="14" spans="1:39" ht="15.95" customHeight="1" x14ac:dyDescent="0.25">
      <c r="A14" s="3" t="s">
        <v>54</v>
      </c>
      <c r="B14" s="25">
        <v>1385</v>
      </c>
      <c r="C14" s="21">
        <v>9.5274000000000001</v>
      </c>
      <c r="D14" s="21">
        <v>8.3000000000000007</v>
      </c>
      <c r="E14" s="1">
        <v>-41.55</v>
      </c>
      <c r="F14" s="1">
        <v>-0.03</v>
      </c>
      <c r="G14" s="2">
        <v>-3.7000000000000002E-3</v>
      </c>
      <c r="H14" s="9">
        <f t="shared" si="0"/>
        <v>11495.500000000002</v>
      </c>
      <c r="I14" s="16">
        <f t="shared" si="1"/>
        <v>13195.449000000001</v>
      </c>
      <c r="J14" s="9">
        <f t="shared" si="2"/>
        <v>-1699.9489999999987</v>
      </c>
      <c r="K14" s="33">
        <v>45930.335185185177</v>
      </c>
      <c r="L14" t="s">
        <v>40</v>
      </c>
      <c r="M14" s="8">
        <f t="shared" si="3"/>
        <v>0.11364083333333334</v>
      </c>
      <c r="N14" s="8">
        <f t="shared" si="4"/>
        <v>153.65651666666668</v>
      </c>
      <c r="O14" s="8">
        <f t="shared" si="5"/>
        <v>157.39255416666668</v>
      </c>
      <c r="P14" s="22">
        <v>16.04</v>
      </c>
      <c r="Q14" s="79">
        <v>16.43</v>
      </c>
      <c r="R14" s="77">
        <v>16.45</v>
      </c>
      <c r="S14" s="74">
        <v>16.04</v>
      </c>
      <c r="T14" s="71">
        <v>16.04</v>
      </c>
      <c r="U14" s="66">
        <v>15.96</v>
      </c>
      <c r="V14" s="65">
        <v>16.079999999999998</v>
      </c>
      <c r="W14" s="59">
        <v>15.93</v>
      </c>
      <c r="X14" s="58">
        <v>16.079999999999998</v>
      </c>
      <c r="Y14" s="55">
        <v>15.53</v>
      </c>
      <c r="Z14" s="53">
        <v>15.23</v>
      </c>
      <c r="AA14" s="52">
        <v>16.190000000000001</v>
      </c>
      <c r="AB14" s="50">
        <v>16.22</v>
      </c>
      <c r="AC14" s="47">
        <v>16.41</v>
      </c>
      <c r="AD14" s="44">
        <v>15.91</v>
      </c>
      <c r="AE14" s="42">
        <v>15.49</v>
      </c>
      <c r="AF14" s="41">
        <v>15.93</v>
      </c>
      <c r="AG14" s="38">
        <v>16.690000000000001</v>
      </c>
      <c r="AH14" s="36">
        <v>16.350000000000001</v>
      </c>
      <c r="AI14" s="32">
        <v>14.99</v>
      </c>
      <c r="AJ14" s="27">
        <v>15.13</v>
      </c>
      <c r="AK14" s="18">
        <v>14.82</v>
      </c>
      <c r="AL14" s="14">
        <v>14.62</v>
      </c>
      <c r="AM14" s="10" t="s">
        <v>41</v>
      </c>
    </row>
    <row r="15" spans="1:39" ht="15.95" customHeight="1" x14ac:dyDescent="0.25">
      <c r="A15" s="3" t="s">
        <v>55</v>
      </c>
      <c r="B15" s="25">
        <v>688</v>
      </c>
      <c r="C15" s="21">
        <v>19.151299999999999</v>
      </c>
      <c r="D15" s="21">
        <v>19.2</v>
      </c>
      <c r="E15" s="1">
        <v>6.88</v>
      </c>
      <c r="F15" s="1">
        <v>0.01</v>
      </c>
      <c r="G15" s="2">
        <v>5.0000000000000001E-4</v>
      </c>
      <c r="H15" s="9">
        <f t="shared" si="0"/>
        <v>13209.6</v>
      </c>
      <c r="I15" s="16">
        <f t="shared" si="1"/>
        <v>13176.0944</v>
      </c>
      <c r="J15" s="9">
        <f t="shared" si="2"/>
        <v>33.505600000000413</v>
      </c>
      <c r="K15" s="33">
        <v>45902.335185185177</v>
      </c>
      <c r="L15" t="s">
        <v>43</v>
      </c>
      <c r="M15" s="8">
        <f t="shared" si="3"/>
        <v>0.22111999999999998</v>
      </c>
      <c r="N15" s="8">
        <f t="shared" si="4"/>
        <v>183.28319999999999</v>
      </c>
      <c r="O15" s="8">
        <f t="shared" si="5"/>
        <v>152.13055999999997</v>
      </c>
      <c r="P15" s="22">
        <v>16.649999999999999</v>
      </c>
      <c r="Q15" s="78">
        <v>13.82</v>
      </c>
      <c r="R15" s="76">
        <v>13.71</v>
      </c>
      <c r="S15" s="72">
        <v>13.78</v>
      </c>
      <c r="T15" s="69">
        <v>13.85</v>
      </c>
      <c r="U15" s="66">
        <v>13.99</v>
      </c>
      <c r="V15" s="64">
        <v>13.93</v>
      </c>
      <c r="W15" s="59">
        <v>13.89</v>
      </c>
      <c r="X15" s="57">
        <v>14.05</v>
      </c>
      <c r="Y15" s="55">
        <v>14.2</v>
      </c>
      <c r="Z15" s="53">
        <v>14.07</v>
      </c>
      <c r="AA15" s="51">
        <v>14.03</v>
      </c>
      <c r="AB15" s="49">
        <v>14.07</v>
      </c>
      <c r="AC15" s="46">
        <v>14.41</v>
      </c>
      <c r="AD15" s="44">
        <v>13.98</v>
      </c>
      <c r="AE15" s="42">
        <v>14.21</v>
      </c>
      <c r="AF15" s="41">
        <v>14.44</v>
      </c>
      <c r="AG15" s="39">
        <v>14.93</v>
      </c>
      <c r="AH15" s="37">
        <v>14.89</v>
      </c>
      <c r="AI15" s="32">
        <v>13.42</v>
      </c>
      <c r="AJ15" s="26">
        <v>16.649999999999999</v>
      </c>
      <c r="AK15" s="19">
        <v>16.649999999999999</v>
      </c>
      <c r="AL15" s="15">
        <v>16.649999999999999</v>
      </c>
      <c r="AM15" s="10" t="s">
        <v>41</v>
      </c>
    </row>
    <row r="16" spans="1:39" ht="15.95" customHeight="1" x14ac:dyDescent="0.25">
      <c r="A16" s="3" t="s">
        <v>56</v>
      </c>
      <c r="B16" s="25">
        <v>276</v>
      </c>
      <c r="C16" s="21">
        <v>38.83</v>
      </c>
      <c r="D16" s="21">
        <v>35.47</v>
      </c>
      <c r="E16" s="1">
        <v>-72.239999999999995</v>
      </c>
      <c r="F16" s="1">
        <v>-0.43</v>
      </c>
      <c r="G16" s="2">
        <v>-1.0699999999999999E-2</v>
      </c>
      <c r="H16" s="9">
        <f t="shared" si="0"/>
        <v>9789.7199999999993</v>
      </c>
      <c r="I16" s="16">
        <f t="shared" si="1"/>
        <v>10717.08</v>
      </c>
      <c r="J16" s="9">
        <f t="shared" si="2"/>
        <v>-927.36000000000058</v>
      </c>
      <c r="K16" s="33">
        <v>45884.335185185177</v>
      </c>
      <c r="L16" t="s">
        <v>57</v>
      </c>
      <c r="M16" s="8">
        <f t="shared" si="3"/>
        <v>0.23203291666666662</v>
      </c>
      <c r="N16" s="8">
        <f t="shared" si="4"/>
        <v>56.45405199999999</v>
      </c>
      <c r="O16" s="8">
        <f t="shared" si="5"/>
        <v>64.041084999999995</v>
      </c>
      <c r="P16" s="30">
        <v>6.92</v>
      </c>
      <c r="Q16" s="79">
        <v>7.85</v>
      </c>
      <c r="R16" s="77">
        <v>8.14</v>
      </c>
      <c r="S16" s="72">
        <v>8.08</v>
      </c>
      <c r="T16" s="69">
        <v>8</v>
      </c>
      <c r="U16" s="67">
        <v>32.4</v>
      </c>
      <c r="V16" s="65">
        <v>8.08</v>
      </c>
      <c r="W16" s="60">
        <v>7.82</v>
      </c>
      <c r="X16" s="58">
        <v>8.43</v>
      </c>
      <c r="Y16" s="56">
        <v>7.18</v>
      </c>
      <c r="Z16" s="53">
        <v>5.05</v>
      </c>
      <c r="AA16" s="52">
        <v>7.3</v>
      </c>
      <c r="AB16" s="50">
        <v>7.54</v>
      </c>
      <c r="AC16" s="46">
        <v>6.11</v>
      </c>
      <c r="AD16" s="45">
        <v>11.39</v>
      </c>
      <c r="AE16" s="43">
        <v>8.17</v>
      </c>
      <c r="AF16" s="40">
        <v>9.17</v>
      </c>
      <c r="AG16" s="38">
        <v>8.3000000000000007</v>
      </c>
      <c r="AH16" s="36">
        <v>7.08</v>
      </c>
      <c r="AI16" s="31">
        <v>9.1300000000000008</v>
      </c>
      <c r="AJ16" s="17">
        <v>7.92</v>
      </c>
      <c r="AK16" s="17">
        <v>9.2899999999999991</v>
      </c>
      <c r="AL16" s="17">
        <v>8.0399999999999991</v>
      </c>
      <c r="AM16" s="10" t="s">
        <v>41</v>
      </c>
    </row>
    <row r="17" spans="1:39" ht="15.95" customHeight="1" x14ac:dyDescent="0.25">
      <c r="A17" s="3" t="s">
        <v>58</v>
      </c>
      <c r="B17" s="25">
        <v>350</v>
      </c>
      <c r="C17" s="21">
        <v>17.920000000000002</v>
      </c>
      <c r="D17" s="21">
        <v>16.84</v>
      </c>
      <c r="E17" s="1">
        <v>-24.5</v>
      </c>
      <c r="F17" s="1">
        <v>-7.0000000000000007E-2</v>
      </c>
      <c r="G17" s="2">
        <v>-3.8E-3</v>
      </c>
      <c r="H17" s="9">
        <f t="shared" si="0"/>
        <v>5894</v>
      </c>
      <c r="I17" s="16">
        <f t="shared" si="1"/>
        <v>6272.0000000000009</v>
      </c>
      <c r="J17" s="9">
        <f t="shared" si="2"/>
        <v>-378.00000000000091</v>
      </c>
      <c r="K17" s="33">
        <v>45866.335185185177</v>
      </c>
      <c r="L17" t="s">
        <v>43</v>
      </c>
      <c r="M17" s="8">
        <f t="shared" si="3"/>
        <v>0.17204866666666666</v>
      </c>
      <c r="N17" s="8">
        <f t="shared" si="4"/>
        <v>60.806433333333338</v>
      </c>
      <c r="O17" s="8">
        <f t="shared" si="5"/>
        <v>60.21703333333334</v>
      </c>
      <c r="P17" s="22">
        <v>12.38</v>
      </c>
      <c r="Q17" s="78">
        <v>12.26</v>
      </c>
      <c r="R17" s="76">
        <v>12.32</v>
      </c>
      <c r="S17" s="73">
        <v>12.39</v>
      </c>
      <c r="T17" s="70">
        <v>12.39</v>
      </c>
      <c r="U17" s="67">
        <v>12.44</v>
      </c>
      <c r="V17" s="65">
        <v>12.45</v>
      </c>
      <c r="W17" s="60">
        <v>12.49</v>
      </c>
      <c r="X17" s="58">
        <v>12.53</v>
      </c>
      <c r="Y17" s="56">
        <v>12.57</v>
      </c>
      <c r="Z17" s="54">
        <v>12.57</v>
      </c>
      <c r="AA17" s="52">
        <v>12.69</v>
      </c>
      <c r="AB17" s="50">
        <v>12.72</v>
      </c>
      <c r="AC17" s="48">
        <v>12.91</v>
      </c>
      <c r="AD17" s="45">
        <v>12.75</v>
      </c>
      <c r="AE17" s="43">
        <v>12.79</v>
      </c>
      <c r="AF17" s="40">
        <v>12.91</v>
      </c>
      <c r="AG17" s="38">
        <v>13.15</v>
      </c>
      <c r="AH17" s="36">
        <v>13.14</v>
      </c>
      <c r="AI17" s="31">
        <v>13.02</v>
      </c>
      <c r="AJ17" s="26">
        <v>12.68</v>
      </c>
      <c r="AK17" s="24">
        <v>12.68</v>
      </c>
      <c r="AL17" s="15">
        <v>12.68</v>
      </c>
      <c r="AM17" s="10" t="s">
        <v>41</v>
      </c>
    </row>
    <row r="18" spans="1:39" ht="15.95" customHeight="1" x14ac:dyDescent="0.25">
      <c r="A18" s="3" t="s">
        <v>59</v>
      </c>
      <c r="B18" s="25">
        <v>579</v>
      </c>
      <c r="C18" s="21">
        <v>16.540700000000001</v>
      </c>
      <c r="D18" s="21">
        <v>15</v>
      </c>
      <c r="E18" s="1">
        <v>-28.95</v>
      </c>
      <c r="F18" s="1">
        <v>-0.05</v>
      </c>
      <c r="G18" s="2">
        <v>-3.0000000000000001E-3</v>
      </c>
      <c r="H18" s="9">
        <f t="shared" si="0"/>
        <v>8685</v>
      </c>
      <c r="I18" s="16">
        <f t="shared" si="1"/>
        <v>9577.0653000000002</v>
      </c>
      <c r="J18" s="9">
        <f t="shared" si="2"/>
        <v>-892.06530000000021</v>
      </c>
      <c r="K18" s="33">
        <v>45866.335185185177</v>
      </c>
      <c r="L18" t="s">
        <v>43</v>
      </c>
      <c r="M18" s="8">
        <f t="shared" si="3"/>
        <v>0.1565</v>
      </c>
      <c r="N18" s="8">
        <f t="shared" si="4"/>
        <v>85.909125000000003</v>
      </c>
      <c r="O18" s="8">
        <f t="shared" si="5"/>
        <v>90.613500000000002</v>
      </c>
      <c r="P18" s="22">
        <v>11.87</v>
      </c>
      <c r="Q18" s="79">
        <v>12.52</v>
      </c>
      <c r="R18" s="77">
        <v>12.83</v>
      </c>
      <c r="S18" s="73">
        <v>12.89</v>
      </c>
      <c r="T18" s="70">
        <v>12.77</v>
      </c>
      <c r="U18" s="67">
        <v>12.66</v>
      </c>
      <c r="V18" s="65">
        <v>12.67</v>
      </c>
      <c r="W18" s="60">
        <v>12.74</v>
      </c>
      <c r="X18" s="58">
        <v>12.81</v>
      </c>
      <c r="Y18" s="56">
        <v>12.89</v>
      </c>
      <c r="Z18" s="54">
        <v>12.92</v>
      </c>
      <c r="AA18" s="52">
        <v>13.1</v>
      </c>
      <c r="AB18" s="50">
        <v>13.2</v>
      </c>
      <c r="AC18" s="47">
        <v>13.39</v>
      </c>
      <c r="AD18" s="45">
        <v>13.25</v>
      </c>
      <c r="AE18" s="43">
        <v>13.33</v>
      </c>
      <c r="AF18" s="40">
        <v>13.36</v>
      </c>
      <c r="AG18" s="38">
        <v>13.79</v>
      </c>
      <c r="AH18" s="36">
        <v>14.02</v>
      </c>
      <c r="AI18" s="31">
        <v>13.48</v>
      </c>
      <c r="AJ18" s="26">
        <v>12.28</v>
      </c>
      <c r="AK18" s="19">
        <v>12.28</v>
      </c>
      <c r="AL18" s="15">
        <v>12.28</v>
      </c>
      <c r="AM18" s="10" t="s">
        <v>41</v>
      </c>
    </row>
    <row r="19" spans="1:39" ht="15.95" customHeight="1" x14ac:dyDescent="0.25">
      <c r="A19" s="3" t="s">
        <v>60</v>
      </c>
      <c r="B19" s="25">
        <v>552</v>
      </c>
      <c r="C19" s="21">
        <v>22.328800000000001</v>
      </c>
      <c r="D19" s="21">
        <v>17.3</v>
      </c>
      <c r="E19" s="1">
        <v>-143.52000000000001</v>
      </c>
      <c r="F19" s="1">
        <v>-0.26</v>
      </c>
      <c r="G19" s="2">
        <v>-1.21E-2</v>
      </c>
      <c r="H19" s="9">
        <f t="shared" si="0"/>
        <v>9549.6</v>
      </c>
      <c r="I19" s="16">
        <f t="shared" si="1"/>
        <v>12325.497600000001</v>
      </c>
      <c r="J19" s="9">
        <f t="shared" si="2"/>
        <v>-2775.8976000000002</v>
      </c>
      <c r="K19" s="33">
        <v>45869.335196759261</v>
      </c>
      <c r="L19" t="s">
        <v>43</v>
      </c>
      <c r="M19" s="8">
        <f t="shared" si="3"/>
        <v>0.27838583333333333</v>
      </c>
      <c r="N19" s="8">
        <f t="shared" si="4"/>
        <v>129.63582</v>
      </c>
      <c r="O19" s="8">
        <f t="shared" si="5"/>
        <v>153.66898</v>
      </c>
      <c r="P19" s="22">
        <v>16.29</v>
      </c>
      <c r="Q19" s="79">
        <v>19.309999999999999</v>
      </c>
      <c r="R19" s="77">
        <v>19.98</v>
      </c>
      <c r="S19" s="73">
        <v>20.010000000000002</v>
      </c>
      <c r="T19" s="70">
        <v>19.29</v>
      </c>
      <c r="U19" s="67">
        <v>19.37</v>
      </c>
      <c r="V19" s="65">
        <v>18.52</v>
      </c>
      <c r="W19" s="60">
        <v>18.350000000000001</v>
      </c>
      <c r="X19" s="58">
        <v>19.190000000000001</v>
      </c>
      <c r="Y19" s="56">
        <v>20</v>
      </c>
      <c r="Z19" s="54">
        <v>18.940000000000001</v>
      </c>
      <c r="AA19" s="52">
        <v>19.29</v>
      </c>
      <c r="AB19" s="50">
        <v>19.260000000000002</v>
      </c>
      <c r="AC19" s="47">
        <v>18.559999999999999</v>
      </c>
      <c r="AD19" s="45">
        <v>20.56</v>
      </c>
      <c r="AE19" s="43">
        <v>20.309999999999999</v>
      </c>
      <c r="AF19" s="40">
        <v>20.75</v>
      </c>
      <c r="AG19" s="38">
        <v>21.94</v>
      </c>
      <c r="AH19" s="36">
        <v>22.22</v>
      </c>
      <c r="AI19" s="31">
        <v>19.760000000000002</v>
      </c>
      <c r="AJ19" s="26">
        <v>16.649999999999999</v>
      </c>
      <c r="AK19" s="19">
        <v>16.649999999999999</v>
      </c>
      <c r="AL19" s="15">
        <v>16.649999999999999</v>
      </c>
      <c r="AM19" s="10" t="s">
        <v>41</v>
      </c>
    </row>
    <row r="20" spans="1:39" ht="15.95" customHeight="1" x14ac:dyDescent="0.25">
      <c r="A20" s="3" t="s">
        <v>49</v>
      </c>
      <c r="B20" s="25">
        <v>125</v>
      </c>
      <c r="C20" s="21">
        <v>11.91</v>
      </c>
      <c r="D20" s="21">
        <v>12.58</v>
      </c>
      <c r="E20" s="21">
        <v>78.099999999999994</v>
      </c>
      <c r="F20" s="1">
        <v>-0.02</v>
      </c>
      <c r="G20" s="2">
        <v>5.2499999999999998E-2</v>
      </c>
      <c r="H20" s="9">
        <f t="shared" si="0"/>
        <v>1572.5</v>
      </c>
      <c r="I20" s="16">
        <f t="shared" si="1"/>
        <v>1488.75</v>
      </c>
      <c r="J20" s="9">
        <f t="shared" si="2"/>
        <v>83.75</v>
      </c>
      <c r="K20" s="33">
        <v>45902.335196759261</v>
      </c>
      <c r="L20" t="s">
        <v>43</v>
      </c>
      <c r="M20" s="8">
        <v>0.17</v>
      </c>
      <c r="N20" s="8">
        <f t="shared" si="4"/>
        <v>20.822520833333336</v>
      </c>
      <c r="O20" s="8">
        <f t="shared" si="5"/>
        <v>21.268062499999999</v>
      </c>
      <c r="P20" s="22">
        <v>15.89</v>
      </c>
      <c r="Q20" s="79">
        <v>16.23</v>
      </c>
      <c r="R20" s="77">
        <v>16.55</v>
      </c>
      <c r="S20" s="73">
        <v>16.399999999999999</v>
      </c>
      <c r="T20" s="70">
        <v>16</v>
      </c>
      <c r="U20" s="67">
        <v>16.22</v>
      </c>
      <c r="V20" s="22">
        <v>15.89</v>
      </c>
      <c r="W20" s="22">
        <v>15.89</v>
      </c>
      <c r="X20" s="22">
        <v>15.89</v>
      </c>
      <c r="Y20" s="22">
        <v>15.89</v>
      </c>
      <c r="Z20" s="22">
        <v>15.89</v>
      </c>
      <c r="AA20" s="22">
        <v>15.89</v>
      </c>
      <c r="AB20" s="22">
        <v>15.89</v>
      </c>
      <c r="AC20" s="22">
        <v>15.89</v>
      </c>
      <c r="AD20" s="22">
        <v>15.89</v>
      </c>
      <c r="AE20" s="22">
        <v>15.89</v>
      </c>
      <c r="AF20" s="22">
        <v>15.89</v>
      </c>
      <c r="AG20" s="22">
        <v>15.89</v>
      </c>
      <c r="AH20" s="22">
        <v>15.89</v>
      </c>
      <c r="AI20" s="22">
        <v>15.89</v>
      </c>
      <c r="AJ20" s="22">
        <v>15.89</v>
      </c>
      <c r="AK20" s="22">
        <v>15.89</v>
      </c>
      <c r="AL20" s="22">
        <v>15.89</v>
      </c>
      <c r="AM20" s="10" t="s">
        <v>61</v>
      </c>
    </row>
    <row r="21" spans="1:39" ht="15.75" customHeight="1" x14ac:dyDescent="0.25">
      <c r="A21" s="3" t="s">
        <v>44</v>
      </c>
      <c r="B21" s="25">
        <v>1060</v>
      </c>
      <c r="C21" s="21">
        <v>9.42</v>
      </c>
      <c r="D21" s="22">
        <v>9.6300000000000008</v>
      </c>
      <c r="E21" s="21">
        <v>-180.2</v>
      </c>
      <c r="F21" s="1">
        <v>-0.02</v>
      </c>
      <c r="G21" s="2">
        <v>-1.7999999999999999E-2</v>
      </c>
      <c r="H21" s="9">
        <f t="shared" si="0"/>
        <v>10207.800000000001</v>
      </c>
      <c r="I21" s="16">
        <f t="shared" si="1"/>
        <v>9985.2000000000007</v>
      </c>
      <c r="J21" s="9">
        <f t="shared" si="2"/>
        <v>222.60000000000036</v>
      </c>
      <c r="K21" s="33">
        <v>45910.335196759261</v>
      </c>
      <c r="L21" t="s">
        <v>43</v>
      </c>
      <c r="M21" s="62">
        <v>0.12</v>
      </c>
      <c r="N21" s="8">
        <f t="shared" si="4"/>
        <v>130.82997000000003</v>
      </c>
      <c r="O21" s="8">
        <f t="shared" si="5"/>
        <v>127.42737000000004</v>
      </c>
      <c r="P21" s="63">
        <v>15.38</v>
      </c>
      <c r="Q21" s="78">
        <v>14.98</v>
      </c>
      <c r="R21" s="76">
        <v>15.3</v>
      </c>
      <c r="S21" s="72">
        <v>15.27</v>
      </c>
      <c r="T21" s="69">
        <v>14.83</v>
      </c>
      <c r="U21" s="67">
        <v>15.52</v>
      </c>
      <c r="V21" s="64">
        <v>15.24</v>
      </c>
      <c r="W21" s="63">
        <v>15.38</v>
      </c>
      <c r="X21" s="63">
        <v>15.38</v>
      </c>
      <c r="Y21" s="63">
        <v>15.38</v>
      </c>
      <c r="Z21" s="63">
        <v>15.38</v>
      </c>
      <c r="AA21" s="63">
        <v>15.38</v>
      </c>
      <c r="AB21" s="63">
        <v>15.38</v>
      </c>
      <c r="AC21" s="63">
        <v>15.38</v>
      </c>
      <c r="AD21" s="63">
        <v>15.38</v>
      </c>
      <c r="AE21" s="63">
        <v>15.38</v>
      </c>
      <c r="AF21" s="63">
        <v>15.38</v>
      </c>
      <c r="AG21" s="63">
        <v>15.38</v>
      </c>
      <c r="AH21" s="63">
        <v>15.38</v>
      </c>
      <c r="AI21" s="63">
        <v>15.38</v>
      </c>
      <c r="AJ21" s="63">
        <v>15.38</v>
      </c>
      <c r="AK21" s="63">
        <v>15.38</v>
      </c>
      <c r="AL21" s="63">
        <v>15.38</v>
      </c>
      <c r="AM21" t="s">
        <v>62</v>
      </c>
    </row>
    <row r="22" spans="1:39" ht="15.75" customHeight="1" x14ac:dyDescent="0.25">
      <c r="A22" s="3" t="s">
        <v>56</v>
      </c>
      <c r="B22" s="25">
        <v>285</v>
      </c>
      <c r="C22" s="21">
        <v>35.299999999999997</v>
      </c>
      <c r="D22" s="22">
        <v>35.47</v>
      </c>
      <c r="E22" s="21">
        <v>17.100000000000001</v>
      </c>
      <c r="F22" s="1">
        <v>-0.02</v>
      </c>
      <c r="G22" s="2">
        <v>1.6999999999999999E-3</v>
      </c>
      <c r="H22" s="9">
        <f t="shared" si="0"/>
        <v>10108.949999999999</v>
      </c>
      <c r="I22" s="16">
        <f t="shared" si="1"/>
        <v>10060.5</v>
      </c>
      <c r="J22" s="9">
        <f t="shared" si="2"/>
        <v>48.449999999998909</v>
      </c>
      <c r="K22" s="68">
        <v>45884.335196759261</v>
      </c>
      <c r="L22" t="s">
        <v>57</v>
      </c>
      <c r="M22">
        <v>0.24</v>
      </c>
      <c r="N22" s="8">
        <f t="shared" si="4"/>
        <v>68.066929999999999</v>
      </c>
      <c r="O22" s="8">
        <f t="shared" si="5"/>
        <v>66.129381249999994</v>
      </c>
      <c r="P22" s="13">
        <v>8.08</v>
      </c>
      <c r="Q22" s="78">
        <v>7.85</v>
      </c>
      <c r="R22" s="77">
        <v>8.14</v>
      </c>
      <c r="S22" s="72">
        <v>8.08</v>
      </c>
      <c r="T22" s="69">
        <v>8</v>
      </c>
      <c r="U22" s="67">
        <v>32.4</v>
      </c>
      <c r="V22" s="13">
        <v>8.08</v>
      </c>
      <c r="W22" s="13">
        <v>8.08</v>
      </c>
      <c r="X22" s="13">
        <v>8.08</v>
      </c>
      <c r="Y22" s="13">
        <v>8.08</v>
      </c>
      <c r="Z22" s="13">
        <v>8.08</v>
      </c>
      <c r="AA22" s="13">
        <v>8.08</v>
      </c>
      <c r="AB22" s="13">
        <v>8.08</v>
      </c>
      <c r="AC22" s="13">
        <v>8.08</v>
      </c>
      <c r="AD22" s="13">
        <v>8.08</v>
      </c>
      <c r="AE22" s="13">
        <v>8.08</v>
      </c>
      <c r="AF22" s="13">
        <v>8.08</v>
      </c>
      <c r="AG22" s="13">
        <v>8.08</v>
      </c>
      <c r="AH22" s="13">
        <v>8.08</v>
      </c>
      <c r="AI22" s="13">
        <v>8.08</v>
      </c>
      <c r="AJ22" s="13">
        <v>8.08</v>
      </c>
      <c r="AK22" s="13">
        <v>8.08</v>
      </c>
      <c r="AL22" s="13">
        <v>8.08</v>
      </c>
      <c r="AM22" t="s">
        <v>62</v>
      </c>
    </row>
    <row r="23" spans="1:39" ht="15.75" customHeight="1" x14ac:dyDescent="0.25">
      <c r="A23" s="3" t="s">
        <v>50</v>
      </c>
      <c r="B23" s="25">
        <v>1330</v>
      </c>
      <c r="C23" s="21">
        <v>7.43</v>
      </c>
      <c r="D23" s="22">
        <v>6.71</v>
      </c>
      <c r="E23">
        <v>33.25</v>
      </c>
      <c r="F23" s="1">
        <v>0.02</v>
      </c>
      <c r="G23" s="2">
        <v>6.7999999999999996E-3</v>
      </c>
      <c r="H23" s="9">
        <f t="shared" si="0"/>
        <v>8924.2999999999993</v>
      </c>
      <c r="I23" s="16">
        <f t="shared" si="1"/>
        <v>9881.9</v>
      </c>
      <c r="J23" s="9">
        <f t="shared" si="2"/>
        <v>-957.60000000000036</v>
      </c>
      <c r="K23" s="68">
        <v>45930.335196759261</v>
      </c>
      <c r="L23" t="s">
        <v>43</v>
      </c>
      <c r="M23">
        <v>0.14000000000000001</v>
      </c>
      <c r="N23" s="8">
        <f t="shared" si="4"/>
        <v>163.09158249999999</v>
      </c>
      <c r="O23" s="8">
        <f t="shared" si="5"/>
        <v>187.6334075</v>
      </c>
      <c r="P23" s="13">
        <v>21.93</v>
      </c>
      <c r="Q23" s="79">
        <v>25.23</v>
      </c>
      <c r="R23" s="77">
        <v>26.21</v>
      </c>
      <c r="S23" s="73">
        <v>24.42</v>
      </c>
      <c r="T23" s="70">
        <v>24.31</v>
      </c>
      <c r="U23" s="67">
        <v>22.67</v>
      </c>
      <c r="V23" s="13">
        <v>21.93</v>
      </c>
      <c r="W23" s="13">
        <v>21.93</v>
      </c>
      <c r="X23" s="13">
        <v>21.93</v>
      </c>
      <c r="Y23" s="13">
        <v>21.93</v>
      </c>
      <c r="Z23" s="13">
        <v>21.93</v>
      </c>
      <c r="AA23" s="13">
        <v>21.93</v>
      </c>
      <c r="AB23" s="13">
        <v>21.93</v>
      </c>
      <c r="AC23" s="13">
        <v>21.93</v>
      </c>
      <c r="AD23" s="13">
        <v>21.93</v>
      </c>
      <c r="AE23" s="13">
        <v>21.93</v>
      </c>
      <c r="AF23" s="13">
        <v>21.93</v>
      </c>
      <c r="AG23" s="13">
        <v>21.93</v>
      </c>
      <c r="AH23" s="13">
        <v>21.93</v>
      </c>
      <c r="AI23" s="13">
        <v>21.93</v>
      </c>
      <c r="AJ23" s="13">
        <v>21.93</v>
      </c>
      <c r="AK23" s="13">
        <v>21.93</v>
      </c>
      <c r="AL23" s="13">
        <v>21.93</v>
      </c>
      <c r="AM23" t="s">
        <v>62</v>
      </c>
    </row>
    <row r="25" spans="1:39" x14ac:dyDescent="0.25">
      <c r="M25" s="34">
        <f>AVERAGE(M3:M23)</f>
        <v>0.18096572619047618</v>
      </c>
      <c r="N25" s="34">
        <f>SUM(N3:N23)</f>
        <v>2249.7165606666672</v>
      </c>
      <c r="O25" s="35">
        <f>SUM(O3:O23)</f>
        <v>2295.4421065000001</v>
      </c>
      <c r="P25" s="35">
        <f>AVERAGE(P3:P24)</f>
        <v>16.278571428571428</v>
      </c>
      <c r="Q25" s="35">
        <f t="shared" ref="Q25:AL25" si="6">AVERAGE(Q3:Q24)</f>
        <v>16.730952380952381</v>
      </c>
      <c r="R25" s="35">
        <f t="shared" si="6"/>
        <v>17.084761904761905</v>
      </c>
      <c r="S25" s="35">
        <f t="shared" si="6"/>
        <v>16.897142857142853</v>
      </c>
      <c r="T25" s="35">
        <f t="shared" si="6"/>
        <v>16.725714285714282</v>
      </c>
      <c r="U25" s="35">
        <f t="shared" si="6"/>
        <v>18.940000000000005</v>
      </c>
      <c r="V25" s="35">
        <f t="shared" si="6"/>
        <v>16.454761904761902</v>
      </c>
      <c r="W25" s="35">
        <f t="shared" si="6"/>
        <v>16.526666666666667</v>
      </c>
      <c r="X25" s="35">
        <f t="shared" si="6"/>
        <v>16.744285714285713</v>
      </c>
      <c r="Y25" s="35">
        <f t="shared" si="6"/>
        <v>16.857619047619046</v>
      </c>
      <c r="Z25" s="35">
        <f t="shared" si="6"/>
        <v>16.507619047619045</v>
      </c>
      <c r="AA25" s="35">
        <f t="shared" si="6"/>
        <v>16.923809523809524</v>
      </c>
      <c r="AB25" s="35">
        <f t="shared" si="6"/>
        <v>16.900476190476191</v>
      </c>
      <c r="AC25" s="35">
        <f t="shared" si="6"/>
        <v>17.042857142857141</v>
      </c>
      <c r="AD25" s="35">
        <f t="shared" si="6"/>
        <v>17.389047619047616</v>
      </c>
      <c r="AE25" s="35">
        <f t="shared" si="6"/>
        <v>17.47190476190476</v>
      </c>
      <c r="AF25" s="35">
        <f t="shared" si="6"/>
        <v>18.075238095238099</v>
      </c>
      <c r="AG25" s="35">
        <f t="shared" si="6"/>
        <v>18.781428571428574</v>
      </c>
      <c r="AH25" s="35">
        <f t="shared" si="6"/>
        <v>19.168571428571422</v>
      </c>
      <c r="AI25" s="35">
        <f t="shared" si="6"/>
        <v>17.930476190476192</v>
      </c>
      <c r="AJ25" s="35">
        <f t="shared" si="6"/>
        <v>17.470476190476187</v>
      </c>
      <c r="AK25" s="35">
        <f t="shared" si="6"/>
        <v>17.38428571428571</v>
      </c>
      <c r="AL25" s="35">
        <f t="shared" si="6"/>
        <v>17.251428571428569</v>
      </c>
    </row>
  </sheetData>
  <conditionalFormatting sqref="H2:H23">
    <cfRule type="expression" dxfId="6" priority="11">
      <formula>$H2 &lt; $I2</formula>
    </cfRule>
    <cfRule type="expression" dxfId="5" priority="12">
      <formula>$H2 &gt; $I2</formula>
    </cfRule>
  </conditionalFormatting>
  <conditionalFormatting sqref="J2:J23">
    <cfRule type="expression" dxfId="4" priority="7">
      <formula>$J2 &gt; 0</formula>
    </cfRule>
    <cfRule type="expression" dxfId="3" priority="8">
      <formula>$J2 &lt; 0</formula>
    </cfRule>
  </conditionalFormatting>
  <conditionalFormatting sqref="O2:O24">
    <cfRule type="expression" dxfId="2" priority="6">
      <formula>O2&gt;N2</formula>
    </cfRule>
  </conditionalFormatting>
  <conditionalFormatting sqref="O2:O25">
    <cfRule type="expression" dxfId="1" priority="1">
      <formula>O2&lt;N2</formula>
    </cfRule>
  </conditionalFormatting>
  <conditionalFormatting sqref="O25">
    <cfRule type="expression" dxfId="0" priority="2">
      <formula>O25&gt;=N25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 Matthews</dc:creator>
  <cp:lastModifiedBy>Mark J Matthews</cp:lastModifiedBy>
  <dcterms:created xsi:type="dcterms:W3CDTF">2025-02-09T14:57:12Z</dcterms:created>
  <dcterms:modified xsi:type="dcterms:W3CDTF">2025-08-16T12:10:44Z</dcterms:modified>
</cp:coreProperties>
</file>