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 filterPrivacy="1" defaultThemeVersion="124226"/>
  <xr:revisionPtr revIDLastSave="3" documentId="13_ncr:1_{0FC04BA3-8F7A-3F48-8983-6F4710A40876}" xr6:coauthVersionLast="47" xr6:coauthVersionMax="47" xr10:uidLastSave="{63B6AE45-50FD-42AF-B66C-2DBAB2D1B7D6}"/>
  <bookViews>
    <workbookView xWindow="0" yWindow="500" windowWidth="28800" windowHeight="16760" xr2:uid="{00000000-000D-0000-FFFF-FFFF00000000}"/>
  </bookViews>
  <sheets>
    <sheet name="optimization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2</definedName>
    <definedName name="solver_adj" localSheetId="0" hidden="1">optimization!$C$27:$C$31,optimization!$D$48:$H$52,optimization!$D$67:$H$71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1" localSheetId="0" hidden="1">optimization!$D$48:$H$52</definedName>
    <definedName name="solver_adj2" localSheetId="0" hidden="1">optimization!$C$27:$C$31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optimization!$C$75</definedName>
    <definedName name="solver_lhs2" localSheetId="0" hidden="1">optimization!$D$48:$H$52</definedName>
    <definedName name="solver_lhs3" localSheetId="0" hidden="1">optimization!$D$48:$H$52</definedName>
    <definedName name="solver_lhs4" localSheetId="0" hidden="1">optimization!$D$67:$H$71</definedName>
    <definedName name="solver_lhs5" localSheetId="0" hidden="1">optimization!$D$67:$H$71</definedName>
    <definedName name="solver_lin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5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optimization!$C$24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p" localSheetId="0" hidden="1">0</definedName>
    <definedName name="solver_rhs1" localSheetId="0" hidden="1">optimization!$E$75</definedName>
    <definedName name="solver_rhs2" localSheetId="0" hidden="1">optimization!$D$39:$H$43</definedName>
    <definedName name="solver_rhs3" localSheetId="0" hidden="1">optimization!$D$8:$H$12</definedName>
    <definedName name="solver_rhs4" localSheetId="0" hidden="1">optimization!$D$17:$H$21</definedName>
    <definedName name="solver_rhs5" localSheetId="0" hidden="1">optimization!$D$58:$H$62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rxv1" localSheetId="0" hidden="1">1</definedName>
    <definedName name="solver_rxv2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" "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ar2" localSheetId="0" hidden="1">" "</definedName>
    <definedName name="solver_ver" localSheetId="0" hidden="1">2</definedName>
    <definedName name="solver_vir" localSheetId="0" hidden="1">1</definedName>
    <definedName name="solver_vir1" localSheetId="0" hidden="1">1</definedName>
    <definedName name="solver_vir2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solver_vst2" localSheetId="0" hidden="1">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D39" i="1"/>
  <c r="I17" i="1"/>
  <c r="I18" i="1"/>
  <c r="I19" i="1"/>
  <c r="I20" i="1"/>
  <c r="I21" i="1"/>
  <c r="I22" i="1"/>
  <c r="H22" i="1"/>
  <c r="G22" i="1"/>
  <c r="F22" i="1"/>
  <c r="E22" i="1"/>
  <c r="D22" i="1"/>
  <c r="I9" i="1"/>
  <c r="I10" i="1"/>
  <c r="I11" i="1"/>
  <c r="I12" i="1"/>
  <c r="I13" i="1"/>
  <c r="H13" i="1"/>
  <c r="G13" i="1"/>
  <c r="F13" i="1"/>
  <c r="E13" i="1"/>
  <c r="D13" i="1"/>
  <c r="C24" i="1"/>
  <c r="E75" i="1"/>
  <c r="C32" i="1"/>
  <c r="C75" i="1"/>
  <c r="G40" i="1"/>
  <c r="E42" i="1"/>
  <c r="H43" i="1"/>
  <c r="G41" i="1"/>
  <c r="D41" i="1"/>
  <c r="H41" i="1"/>
  <c r="E41" i="1"/>
  <c r="D40" i="1"/>
  <c r="H40" i="1"/>
  <c r="E40" i="1"/>
  <c r="F40" i="1"/>
  <c r="F41" i="1"/>
  <c r="E43" i="1"/>
  <c r="F43" i="1"/>
  <c r="G43" i="1"/>
  <c r="F42" i="1"/>
  <c r="G42" i="1"/>
  <c r="D42" i="1"/>
  <c r="H42" i="1"/>
  <c r="D43" i="1"/>
  <c r="F39" i="1"/>
  <c r="G39" i="1"/>
  <c r="H39" i="1"/>
  <c r="E39" i="1"/>
  <c r="I39" i="1"/>
  <c r="I41" i="1"/>
  <c r="E44" i="1"/>
  <c r="I42" i="1"/>
  <c r="I43" i="1"/>
  <c r="H44" i="1"/>
  <c r="G44" i="1"/>
  <c r="I40" i="1"/>
  <c r="D44" i="1"/>
  <c r="F44" i="1"/>
  <c r="I48" i="1"/>
  <c r="F72" i="1"/>
  <c r="I51" i="1"/>
  <c r="D72" i="1"/>
  <c r="I49" i="1"/>
  <c r="I69" i="1"/>
  <c r="I67" i="1"/>
  <c r="H53" i="1"/>
  <c r="G72" i="1"/>
  <c r="I50" i="1"/>
  <c r="D53" i="1"/>
  <c r="E72" i="1"/>
  <c r="I71" i="1"/>
  <c r="I70" i="1"/>
  <c r="H72" i="1"/>
  <c r="E53" i="1"/>
  <c r="I68" i="1"/>
  <c r="F53" i="1"/>
  <c r="G53" i="1"/>
  <c r="I52" i="1"/>
  <c r="K48" i="1"/>
  <c r="E58" i="1"/>
  <c r="K49" i="1"/>
  <c r="H59" i="1"/>
  <c r="I44" i="1"/>
  <c r="K51" i="1"/>
  <c r="I53" i="1"/>
  <c r="K52" i="1"/>
  <c r="K50" i="1"/>
  <c r="I72" i="1"/>
  <c r="F58" i="1"/>
  <c r="D58" i="1"/>
  <c r="H58" i="1"/>
  <c r="K67" i="1"/>
  <c r="G58" i="1"/>
  <c r="D59" i="1"/>
  <c r="G59" i="1"/>
  <c r="E59" i="1"/>
  <c r="K68" i="1"/>
  <c r="F59" i="1"/>
  <c r="G60" i="1"/>
  <c r="D60" i="1"/>
  <c r="H60" i="1"/>
  <c r="E60" i="1"/>
  <c r="F60" i="1"/>
  <c r="E62" i="1"/>
  <c r="F62" i="1"/>
  <c r="G62" i="1"/>
  <c r="D62" i="1"/>
  <c r="H62" i="1"/>
  <c r="K70" i="1"/>
  <c r="F61" i="1"/>
  <c r="G61" i="1"/>
  <c r="D61" i="1"/>
  <c r="H61" i="1"/>
  <c r="E61" i="1"/>
  <c r="K71" i="1"/>
  <c r="K53" i="1"/>
  <c r="K69" i="1"/>
  <c r="I58" i="1"/>
  <c r="I59" i="1"/>
  <c r="E63" i="1"/>
  <c r="H63" i="1"/>
  <c r="F63" i="1"/>
  <c r="G63" i="1"/>
  <c r="I61" i="1"/>
  <c r="I62" i="1"/>
  <c r="K72" i="1"/>
  <c r="D63" i="1"/>
  <c r="I60" i="1"/>
  <c r="I63" i="1"/>
</calcChain>
</file>

<file path=xl/sharedStrings.xml><?xml version="1.0" encoding="utf-8"?>
<sst xmlns="http://schemas.openxmlformats.org/spreadsheetml/2006/main" count="116" uniqueCount="33">
  <si>
    <r>
      <t xml:space="preserve">CitiBike: Use Excel Solver to </t>
    </r>
    <r>
      <rPr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aximize the number of trips taken (blue cell) for 1000 bikes</t>
    </r>
  </si>
  <si>
    <r>
      <t xml:space="preserve">Instruction: </t>
    </r>
    <r>
      <rPr>
        <sz val="11"/>
        <color theme="1"/>
        <rFont val="Calibri"/>
        <family val="2"/>
        <scheme val="minor"/>
      </rPr>
      <t xml:space="preserve">Fill in the green cells with the predicted demand (trips between stations). The green cells already filled with a sample.
The number of initial bikes is provided to you after solving with solver (yellow cells are decision variables and will be filled automatically by the solver) </t>
    </r>
  </si>
  <si>
    <t>Parameters</t>
  </si>
  <si>
    <t># bikes</t>
  </si>
  <si>
    <t>Morning Demand</t>
  </si>
  <si>
    <t>Destination Station</t>
  </si>
  <si>
    <t>Pershing Square North</t>
  </si>
  <si>
    <t>Broadway &amp; E 22 St</t>
  </si>
  <si>
    <t>W 21 St &amp; 6 Ave</t>
  </si>
  <si>
    <t>West St &amp; Chambers St</t>
  </si>
  <si>
    <t>W 41 St &amp; 8 Ave</t>
  </si>
  <si>
    <t>total</t>
  </si>
  <si>
    <t>Origin Station</t>
  </si>
  <si>
    <t>Evening Demand</t>
  </si>
  <si>
    <t>Objective</t>
  </si>
  <si>
    <t>Number trips</t>
  </si>
  <si>
    <t>Decisions</t>
  </si>
  <si>
    <t>Station</t>
  </si>
  <si>
    <t>Initial Allocation</t>
  </si>
  <si>
    <t>Calculations and constraints</t>
  </si>
  <si>
    <t>Morning Capacity Contraint</t>
  </si>
  <si>
    <t># moved*</t>
  </si>
  <si>
    <t>Morning</t>
  </si>
  <si>
    <t># at end of morning</t>
  </si>
  <si>
    <t>Evening Capacity Contraint</t>
  </si>
  <si>
    <t>evening</t>
  </si>
  <si>
    <t># at end of evening</t>
  </si>
  <si>
    <t># initial bikes</t>
  </si>
  <si>
    <t>total bikes</t>
  </si>
  <si>
    <t>&lt;=</t>
  </si>
  <si>
    <t>*If there are not enough bikes to satisfy demand from a station,</t>
  </si>
  <si>
    <t xml:space="preserve">  then the number of bikes moved (or returned to the original station) is derived from </t>
  </si>
  <si>
    <t xml:space="preserve">  the proportion of total demand contributed by each origin-destination pair.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</si>
</sst>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E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0" xfId="0" applyBorder="1"/>
    <xf numFmtId="0" fontId="0" fillId="0" borderId="1" xfId="0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8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1" fontId="0" fillId="4" borderId="2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1" fontId="0" fillId="4" borderId="0" xfId="0" applyNumberFormat="1" applyFill="1"/>
    <xf numFmtId="1" fontId="0" fillId="4" borderId="5" xfId="0" applyNumberFormat="1" applyFill="1" applyBorder="1"/>
    <xf numFmtId="1" fontId="0" fillId="4" borderId="6" xfId="0" applyNumberFormat="1" applyFill="1" applyBorder="1"/>
    <xf numFmtId="1" fontId="4" fillId="3" borderId="0" xfId="0" applyNumberFormat="1" applyFont="1" applyFill="1"/>
    <xf numFmtId="164" fontId="0" fillId="2" borderId="11" xfId="1" applyNumberFormat="1" applyFont="1" applyFill="1" applyBorder="1"/>
    <xf numFmtId="0" fontId="2" fillId="0" borderId="1" xfId="0" applyFont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4" xfId="0" applyNumberFormat="1" applyFill="1" applyBorder="1"/>
    <xf numFmtId="1" fontId="0" fillId="5" borderId="0" xfId="0" applyNumberFormat="1" applyFill="1"/>
    <xf numFmtId="1" fontId="0" fillId="5" borderId="5" xfId="0" applyNumberFormat="1" applyFill="1" applyBorder="1"/>
    <xf numFmtId="1" fontId="0" fillId="5" borderId="6" xfId="0" applyNumberFormat="1" applyFill="1" applyBorder="1"/>
    <xf numFmtId="0" fontId="1" fillId="6" borderId="0" xfId="0" applyFont="1" applyFill="1"/>
    <xf numFmtId="0" fontId="0" fillId="6" borderId="0" xfId="0" applyFill="1"/>
    <xf numFmtId="0" fontId="7" fillId="7" borderId="13" xfId="0" applyFont="1" applyFill="1" applyBorder="1"/>
    <xf numFmtId="0" fontId="7" fillId="7" borderId="14" xfId="0" applyFont="1" applyFill="1" applyBorder="1"/>
    <xf numFmtId="0" fontId="7" fillId="7" borderId="15" xfId="0" applyFont="1" applyFill="1" applyBorder="1"/>
    <xf numFmtId="1" fontId="0" fillId="0" borderId="7" xfId="0" applyNumberFormat="1" applyBorder="1"/>
    <xf numFmtId="1" fontId="0" fillId="0" borderId="9" xfId="0" applyNumberForma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2FE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zoomScale="120" zoomScaleNormal="120" workbookViewId="0">
      <selection activeCell="E30" sqref="E30"/>
    </sheetView>
  </sheetViews>
  <sheetFormatPr defaultColWidth="8.85546875" defaultRowHeight="15"/>
  <cols>
    <col min="1" max="1" width="9.140625" style="2"/>
    <col min="2" max="2" width="21.140625" customWidth="1"/>
    <col min="3" max="3" width="23.85546875" customWidth="1"/>
    <col min="4" max="4" width="21.42578125" customWidth="1"/>
    <col min="5" max="5" width="20" customWidth="1"/>
    <col min="6" max="6" width="17.42578125" customWidth="1"/>
    <col min="7" max="7" width="24" customWidth="1"/>
    <col min="8" max="8" width="16" customWidth="1"/>
  </cols>
  <sheetData>
    <row r="1" spans="1:12" ht="18.9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49.5" customHeight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32" customFormat="1">
      <c r="A3" s="31" t="s">
        <v>2</v>
      </c>
    </row>
    <row r="4" spans="1:12">
      <c r="B4" t="s">
        <v>3</v>
      </c>
      <c r="C4">
        <v>4000</v>
      </c>
    </row>
    <row r="6" spans="1:12">
      <c r="B6" s="2" t="s">
        <v>4</v>
      </c>
      <c r="C6" s="2"/>
      <c r="D6" s="45" t="s">
        <v>5</v>
      </c>
      <c r="E6" s="45"/>
      <c r="F6" s="45"/>
      <c r="G6" s="45"/>
      <c r="H6" s="45"/>
      <c r="I6" s="1"/>
      <c r="J6" s="1"/>
      <c r="K6" s="1"/>
    </row>
    <row r="7" spans="1:12">
      <c r="D7" s="34" t="s">
        <v>6</v>
      </c>
      <c r="E7" s="34" t="s">
        <v>7</v>
      </c>
      <c r="F7" s="34" t="s">
        <v>8</v>
      </c>
      <c r="G7" s="33" t="s">
        <v>9</v>
      </c>
      <c r="H7" s="35" t="s">
        <v>10</v>
      </c>
      <c r="I7" s="4" t="s">
        <v>11</v>
      </c>
    </row>
    <row r="8" spans="1:12">
      <c r="B8" s="44" t="s">
        <v>12</v>
      </c>
      <c r="C8" s="33" t="s">
        <v>6</v>
      </c>
      <c r="D8" s="25">
        <v>149</v>
      </c>
      <c r="E8" s="26">
        <v>147</v>
      </c>
      <c r="F8" s="26">
        <v>146</v>
      </c>
      <c r="G8" s="26">
        <v>149</v>
      </c>
      <c r="H8" s="26">
        <v>149.69999999999999</v>
      </c>
      <c r="I8" s="5">
        <f>SUM(D8:H8)</f>
        <v>740.7</v>
      </c>
    </row>
    <row r="9" spans="1:12">
      <c r="B9" s="44"/>
      <c r="C9" s="33" t="s">
        <v>7</v>
      </c>
      <c r="D9" s="27">
        <v>126</v>
      </c>
      <c r="E9" s="28">
        <v>124</v>
      </c>
      <c r="F9" s="28">
        <v>123</v>
      </c>
      <c r="G9" s="28">
        <v>125</v>
      </c>
      <c r="H9" s="28">
        <v>126</v>
      </c>
      <c r="I9" s="6">
        <f t="shared" ref="I9:I12" si="0">SUM(D9:H9)</f>
        <v>624</v>
      </c>
    </row>
    <row r="10" spans="1:12">
      <c r="B10" s="44"/>
      <c r="C10" s="33" t="s">
        <v>8</v>
      </c>
      <c r="D10" s="27">
        <v>111.21559999999999</v>
      </c>
      <c r="E10" s="28">
        <v>109.2</v>
      </c>
      <c r="F10" s="28">
        <v>108.46</v>
      </c>
      <c r="G10" s="28">
        <v>110</v>
      </c>
      <c r="H10" s="28">
        <v>111.16500000000001</v>
      </c>
      <c r="I10" s="6">
        <f t="shared" si="0"/>
        <v>550.04059999999993</v>
      </c>
    </row>
    <row r="11" spans="1:12">
      <c r="B11" s="44"/>
      <c r="C11" s="33" t="s">
        <v>9</v>
      </c>
      <c r="D11" s="27">
        <v>108</v>
      </c>
      <c r="E11" s="28">
        <v>106</v>
      </c>
      <c r="F11" s="28">
        <v>105</v>
      </c>
      <c r="G11" s="28">
        <v>107</v>
      </c>
      <c r="H11" s="28">
        <v>108</v>
      </c>
      <c r="I11" s="6">
        <f t="shared" si="0"/>
        <v>534</v>
      </c>
    </row>
    <row r="12" spans="1:12">
      <c r="B12" s="44"/>
      <c r="C12" s="33" t="s">
        <v>10</v>
      </c>
      <c r="D12" s="29">
        <v>86.424999999999997</v>
      </c>
      <c r="E12" s="30">
        <v>84.4</v>
      </c>
      <c r="F12" s="30">
        <v>83</v>
      </c>
      <c r="G12" s="30">
        <v>85</v>
      </c>
      <c r="H12" s="30">
        <v>86.37</v>
      </c>
      <c r="I12" s="7">
        <f t="shared" si="0"/>
        <v>425.19499999999999</v>
      </c>
    </row>
    <row r="13" spans="1:12">
      <c r="C13" s="4" t="s">
        <v>11</v>
      </c>
      <c r="D13" s="8">
        <f>SUM(D8:D12)</f>
        <v>580.64059999999995</v>
      </c>
      <c r="E13" s="8">
        <f t="shared" ref="E13:I13" si="1">SUM(E8:E12)</f>
        <v>570.6</v>
      </c>
      <c r="F13" s="8">
        <f t="shared" si="1"/>
        <v>565.46</v>
      </c>
      <c r="G13" s="8">
        <f t="shared" si="1"/>
        <v>576</v>
      </c>
      <c r="H13" s="8">
        <f t="shared" si="1"/>
        <v>581.23500000000001</v>
      </c>
      <c r="I13" s="9">
        <f t="shared" si="1"/>
        <v>2873.9356000000002</v>
      </c>
    </row>
    <row r="15" spans="1:12">
      <c r="B15" s="2" t="s">
        <v>13</v>
      </c>
      <c r="C15" s="2"/>
      <c r="D15" s="45" t="s">
        <v>5</v>
      </c>
      <c r="E15" s="45"/>
      <c r="F15" s="45"/>
      <c r="G15" s="45"/>
      <c r="H15" s="45"/>
    </row>
    <row r="16" spans="1:12">
      <c r="D16" s="34" t="s">
        <v>6</v>
      </c>
      <c r="E16" s="34" t="s">
        <v>7</v>
      </c>
      <c r="F16" s="34" t="s">
        <v>8</v>
      </c>
      <c r="G16" s="33" t="s">
        <v>9</v>
      </c>
      <c r="H16" s="35" t="s">
        <v>10</v>
      </c>
      <c r="I16" s="3" t="s">
        <v>11</v>
      </c>
    </row>
    <row r="17" spans="1:9">
      <c r="B17" s="44" t="s">
        <v>12</v>
      </c>
      <c r="C17" s="33" t="s">
        <v>6</v>
      </c>
      <c r="D17" s="25">
        <v>169.32550000000001</v>
      </c>
      <c r="E17" s="26">
        <v>167.3</v>
      </c>
      <c r="F17" s="26">
        <v>166</v>
      </c>
      <c r="G17" s="26">
        <v>168</v>
      </c>
      <c r="H17" s="26">
        <v>169.2748</v>
      </c>
      <c r="I17" s="5">
        <f>SUM(D17:H17)</f>
        <v>839.90030000000002</v>
      </c>
    </row>
    <row r="18" spans="1:9">
      <c r="B18" s="44"/>
      <c r="C18" s="33" t="s">
        <v>7</v>
      </c>
      <c r="D18" s="27">
        <v>145</v>
      </c>
      <c r="E18" s="28">
        <v>143</v>
      </c>
      <c r="F18" s="28">
        <v>143</v>
      </c>
      <c r="G18" s="28">
        <v>145</v>
      </c>
      <c r="H18" s="28">
        <v>146</v>
      </c>
      <c r="I18" s="6">
        <f t="shared" ref="I18:I21" si="2">SUM(D18:H18)</f>
        <v>722</v>
      </c>
    </row>
    <row r="19" spans="1:9">
      <c r="B19" s="44"/>
      <c r="C19" s="33" t="s">
        <v>8</v>
      </c>
      <c r="D19" s="27">
        <v>130.78469999999999</v>
      </c>
      <c r="E19" s="28">
        <v>128.76</v>
      </c>
      <c r="F19" s="28">
        <v>128.03299999999999</v>
      </c>
      <c r="G19" s="28">
        <v>130.27000000000001</v>
      </c>
      <c r="H19" s="28">
        <v>130.72999999999999</v>
      </c>
      <c r="I19" s="6">
        <f t="shared" si="2"/>
        <v>648.57769999999994</v>
      </c>
    </row>
    <row r="20" spans="1:9">
      <c r="B20" s="44"/>
      <c r="C20" s="33" t="s">
        <v>9</v>
      </c>
      <c r="D20" s="27">
        <v>128.3733</v>
      </c>
      <c r="E20" s="28">
        <v>126.35</v>
      </c>
      <c r="F20" s="28">
        <v>125</v>
      </c>
      <c r="G20" s="28">
        <v>127</v>
      </c>
      <c r="H20" s="28">
        <v>128.32259999999999</v>
      </c>
      <c r="I20" s="6">
        <f t="shared" si="2"/>
        <v>635.04589999999996</v>
      </c>
    </row>
    <row r="21" spans="1:9">
      <c r="B21" s="44"/>
      <c r="C21" s="33" t="s">
        <v>10</v>
      </c>
      <c r="D21" s="29">
        <v>105.9944</v>
      </c>
      <c r="E21" s="30">
        <v>103.97199999999999</v>
      </c>
      <c r="F21" s="30">
        <v>103.2432</v>
      </c>
      <c r="G21" s="30">
        <v>105.47969999999999</v>
      </c>
      <c r="H21" s="30">
        <v>105.9438</v>
      </c>
      <c r="I21" s="7">
        <f t="shared" si="2"/>
        <v>524.63310000000001</v>
      </c>
    </row>
    <row r="22" spans="1:9">
      <c r="C22" s="4" t="s">
        <v>11</v>
      </c>
      <c r="D22" s="36">
        <f>SUM(D17:D21)</f>
        <v>679.47790000000009</v>
      </c>
      <c r="E22" s="8">
        <f t="shared" ref="E22:I22" si="3">SUM(E17:E21)</f>
        <v>669.38199999999995</v>
      </c>
      <c r="F22" s="8">
        <f t="shared" si="3"/>
        <v>665.27620000000002</v>
      </c>
      <c r="G22" s="8">
        <f t="shared" si="3"/>
        <v>675.74969999999996</v>
      </c>
      <c r="H22" s="37">
        <f t="shared" si="3"/>
        <v>680.27120000000002</v>
      </c>
      <c r="I22" s="9">
        <f t="shared" si="3"/>
        <v>3370.1570000000002</v>
      </c>
    </row>
    <row r="23" spans="1:9" s="32" customFormat="1">
      <c r="A23" s="31" t="s">
        <v>14</v>
      </c>
    </row>
    <row r="24" spans="1:9">
      <c r="B24" t="s">
        <v>15</v>
      </c>
      <c r="C24" s="22">
        <f>SUM(D48:H52,D67:H71)</f>
        <v>6244.0926000000009</v>
      </c>
    </row>
    <row r="26" spans="1:9">
      <c r="A26" s="2" t="s">
        <v>16</v>
      </c>
      <c r="B26" t="s">
        <v>17</v>
      </c>
      <c r="C26" s="24" t="s">
        <v>18</v>
      </c>
    </row>
    <row r="27" spans="1:9">
      <c r="B27" s="38" t="s">
        <v>6</v>
      </c>
      <c r="C27" s="23">
        <v>999.95970000000011</v>
      </c>
    </row>
    <row r="28" spans="1:9">
      <c r="B28" s="38" t="s">
        <v>7</v>
      </c>
      <c r="C28" s="23">
        <v>775.4000000000002</v>
      </c>
    </row>
    <row r="29" spans="1:9">
      <c r="B29" s="38" t="s">
        <v>8</v>
      </c>
      <c r="C29" s="23">
        <v>633.15830000000017</v>
      </c>
    </row>
    <row r="30" spans="1:9">
      <c r="B30" s="38" t="s">
        <v>9</v>
      </c>
      <c r="C30" s="23">
        <v>593.04589999999973</v>
      </c>
    </row>
    <row r="31" spans="1:9">
      <c r="B31" s="38" t="s">
        <v>10</v>
      </c>
      <c r="C31" s="23">
        <v>425.19499999999999</v>
      </c>
    </row>
    <row r="32" spans="1:9">
      <c r="B32" s="4" t="s">
        <v>11</v>
      </c>
      <c r="C32" s="9">
        <f>SUM(C27:C31)</f>
        <v>3426.7589000000003</v>
      </c>
    </row>
    <row r="34" spans="1:11" s="32" customFormat="1">
      <c r="A34" s="31" t="s">
        <v>19</v>
      </c>
    </row>
    <row r="36" spans="1:11">
      <c r="B36" s="2" t="s">
        <v>20</v>
      </c>
      <c r="C36" s="2"/>
    </row>
    <row r="37" spans="1:11">
      <c r="D37" s="45" t="s">
        <v>5</v>
      </c>
      <c r="E37" s="45"/>
      <c r="F37" s="45"/>
      <c r="G37" s="45"/>
      <c r="H37" s="45"/>
      <c r="I37" s="1"/>
    </row>
    <row r="38" spans="1:11">
      <c r="D38" s="39" t="s">
        <v>6</v>
      </c>
      <c r="E38" s="39" t="s">
        <v>7</v>
      </c>
      <c r="F38" s="39" t="s">
        <v>8</v>
      </c>
      <c r="G38" s="38" t="s">
        <v>9</v>
      </c>
      <c r="H38" s="40" t="s">
        <v>10</v>
      </c>
      <c r="I38" s="4" t="s">
        <v>11</v>
      </c>
    </row>
    <row r="39" spans="1:11">
      <c r="B39" s="44" t="s">
        <v>12</v>
      </c>
      <c r="C39" s="38" t="s">
        <v>6</v>
      </c>
      <c r="D39" s="10">
        <f>(D8/$I8)*$C27</f>
        <v>201.15295706763874</v>
      </c>
      <c r="E39" s="11">
        <f t="shared" ref="D39:H43" si="4">(E8/$I8)*$C27</f>
        <v>198.45291737545568</v>
      </c>
      <c r="F39" s="11">
        <f t="shared" si="4"/>
        <v>197.10289752936413</v>
      </c>
      <c r="G39" s="11">
        <f t="shared" si="4"/>
        <v>201.15295706763874</v>
      </c>
      <c r="H39" s="11">
        <f t="shared" si="4"/>
        <v>202.0979709599028</v>
      </c>
      <c r="I39" s="5">
        <f>SUM(D39:H39)</f>
        <v>999.95970000000011</v>
      </c>
    </row>
    <row r="40" spans="1:11">
      <c r="B40" s="44"/>
      <c r="C40" s="38" t="s">
        <v>7</v>
      </c>
      <c r="D40" s="12">
        <f t="shared" si="4"/>
        <v>156.57115384615389</v>
      </c>
      <c r="E40" s="13">
        <f t="shared" si="4"/>
        <v>154.08589743589746</v>
      </c>
      <c r="F40" s="13">
        <f t="shared" si="4"/>
        <v>152.84326923076927</v>
      </c>
      <c r="G40" s="13">
        <f t="shared" si="4"/>
        <v>155.32852564102569</v>
      </c>
      <c r="H40" s="13">
        <f t="shared" si="4"/>
        <v>156.57115384615389</v>
      </c>
      <c r="I40" s="6">
        <f t="shared" ref="I40:I43" si="5">SUM(D40:H40)</f>
        <v>775.40000000000032</v>
      </c>
    </row>
    <row r="41" spans="1:11">
      <c r="B41" s="44"/>
      <c r="C41" s="38" t="s">
        <v>8</v>
      </c>
      <c r="D41" s="12">
        <f t="shared" si="4"/>
        <v>128.02160464060293</v>
      </c>
      <c r="E41" s="13">
        <f t="shared" si="4"/>
        <v>125.70142342219835</v>
      </c>
      <c r="F41" s="13">
        <f t="shared" si="4"/>
        <v>124.84960058948381</v>
      </c>
      <c r="G41" s="13">
        <f t="shared" si="4"/>
        <v>126.62231297107891</v>
      </c>
      <c r="H41" s="13">
        <f t="shared" si="4"/>
        <v>127.96335837663625</v>
      </c>
      <c r="I41" s="6">
        <f t="shared" si="5"/>
        <v>633.15830000000028</v>
      </c>
    </row>
    <row r="42" spans="1:11">
      <c r="B42" s="44"/>
      <c r="C42" s="38" t="s">
        <v>9</v>
      </c>
      <c r="D42" s="12">
        <f t="shared" si="4"/>
        <v>119.94186741573029</v>
      </c>
      <c r="E42" s="13">
        <f t="shared" si="4"/>
        <v>117.72072172284639</v>
      </c>
      <c r="F42" s="13">
        <f t="shared" si="4"/>
        <v>116.61014887640445</v>
      </c>
      <c r="G42" s="13">
        <f t="shared" si="4"/>
        <v>118.83129456928833</v>
      </c>
      <c r="H42" s="13">
        <f t="shared" si="4"/>
        <v>119.94186741573029</v>
      </c>
      <c r="I42" s="6">
        <f t="shared" si="5"/>
        <v>593.04589999999973</v>
      </c>
    </row>
    <row r="43" spans="1:11">
      <c r="B43" s="44"/>
      <c r="C43" s="38" t="s">
        <v>10</v>
      </c>
      <c r="D43" s="14">
        <f t="shared" si="4"/>
        <v>86.424999999999997</v>
      </c>
      <c r="E43" s="15">
        <f t="shared" si="4"/>
        <v>84.4</v>
      </c>
      <c r="F43" s="15">
        <f t="shared" si="4"/>
        <v>83</v>
      </c>
      <c r="G43" s="15">
        <f t="shared" si="4"/>
        <v>85</v>
      </c>
      <c r="H43" s="15">
        <f t="shared" si="4"/>
        <v>86.37</v>
      </c>
      <c r="I43" s="7">
        <f t="shared" si="5"/>
        <v>425.19499999999999</v>
      </c>
    </row>
    <row r="44" spans="1:11">
      <c r="C44" s="4" t="s">
        <v>11</v>
      </c>
      <c r="D44" s="8">
        <f>SUM(D39:D43)</f>
        <v>692.1125829701258</v>
      </c>
      <c r="E44" s="8">
        <f t="shared" ref="E44:I44" si="6">SUM(E39:E43)</f>
        <v>680.36095995639789</v>
      </c>
      <c r="F44" s="8">
        <f t="shared" si="6"/>
        <v>674.40591622602165</v>
      </c>
      <c r="G44" s="8">
        <f t="shared" si="6"/>
        <v>686.93509024903165</v>
      </c>
      <c r="H44" s="8">
        <f t="shared" si="6"/>
        <v>692.94435059842317</v>
      </c>
      <c r="I44" s="9">
        <f t="shared" si="6"/>
        <v>3426.7589000000007</v>
      </c>
    </row>
    <row r="46" spans="1:11">
      <c r="B46" s="2" t="s">
        <v>21</v>
      </c>
      <c r="C46" s="2" t="s">
        <v>22</v>
      </c>
      <c r="D46" s="45" t="s">
        <v>5</v>
      </c>
      <c r="E46" s="45"/>
      <c r="F46" s="45"/>
      <c r="G46" s="45"/>
      <c r="H46" s="45"/>
      <c r="I46" s="1"/>
      <c r="K46" t="s">
        <v>23</v>
      </c>
    </row>
    <row r="47" spans="1:11">
      <c r="D47" s="39" t="s">
        <v>6</v>
      </c>
      <c r="E47" s="39" t="s">
        <v>7</v>
      </c>
      <c r="F47" s="39" t="s">
        <v>8</v>
      </c>
      <c r="G47" s="38" t="s">
        <v>9</v>
      </c>
      <c r="H47" s="40" t="s">
        <v>10</v>
      </c>
      <c r="I47" s="4" t="s">
        <v>11</v>
      </c>
    </row>
    <row r="48" spans="1:11">
      <c r="B48" s="44" t="s">
        <v>12</v>
      </c>
      <c r="C48" s="38" t="s">
        <v>6</v>
      </c>
      <c r="D48" s="16">
        <v>149</v>
      </c>
      <c r="E48" s="17">
        <v>147</v>
      </c>
      <c r="F48" s="17">
        <v>146</v>
      </c>
      <c r="G48" s="19">
        <v>149</v>
      </c>
      <c r="H48" s="19">
        <v>149.69999999999999</v>
      </c>
      <c r="I48" s="5">
        <f>SUM(D48:H48)</f>
        <v>740.7</v>
      </c>
      <c r="K48" s="5">
        <f>C27-I48+D53</f>
        <v>839.90030000000002</v>
      </c>
    </row>
    <row r="49" spans="2:11">
      <c r="B49" s="44"/>
      <c r="C49" s="38" t="s">
        <v>7</v>
      </c>
      <c r="D49" s="18">
        <v>126</v>
      </c>
      <c r="E49" s="19">
        <v>124</v>
      </c>
      <c r="F49" s="19">
        <v>123</v>
      </c>
      <c r="G49" s="19">
        <v>125</v>
      </c>
      <c r="H49" s="19">
        <v>126</v>
      </c>
      <c r="I49" s="6">
        <f t="shared" ref="I49:I52" si="7">SUM(D49:H49)</f>
        <v>624</v>
      </c>
      <c r="K49" s="6">
        <f>C28-I49+E53</f>
        <v>722.00000000000023</v>
      </c>
    </row>
    <row r="50" spans="2:11">
      <c r="B50" s="44"/>
      <c r="C50" s="38" t="s">
        <v>8</v>
      </c>
      <c r="D50" s="18">
        <v>111.21559999999999</v>
      </c>
      <c r="E50" s="19">
        <v>109.2</v>
      </c>
      <c r="F50" s="19">
        <v>108.46</v>
      </c>
      <c r="G50" s="19">
        <v>110</v>
      </c>
      <c r="H50" s="19">
        <v>111.16500000000001</v>
      </c>
      <c r="I50" s="6">
        <f t="shared" si="7"/>
        <v>550.04059999999993</v>
      </c>
      <c r="K50" s="6">
        <f>C29-I50+F53</f>
        <v>648.57770000000028</v>
      </c>
    </row>
    <row r="51" spans="2:11">
      <c r="B51" s="44"/>
      <c r="C51" s="38" t="s">
        <v>9</v>
      </c>
      <c r="D51" s="18">
        <v>108</v>
      </c>
      <c r="E51" s="19">
        <v>106</v>
      </c>
      <c r="F51" s="19">
        <v>105</v>
      </c>
      <c r="G51" s="19">
        <v>107</v>
      </c>
      <c r="H51" s="19">
        <v>108</v>
      </c>
      <c r="I51" s="6">
        <f t="shared" si="7"/>
        <v>534</v>
      </c>
      <c r="K51" s="6">
        <f>C30-I51+G53</f>
        <v>635.04589999999973</v>
      </c>
    </row>
    <row r="52" spans="2:11">
      <c r="B52" s="44"/>
      <c r="C52" s="38" t="s">
        <v>10</v>
      </c>
      <c r="D52" s="20">
        <v>86.424999999999997</v>
      </c>
      <c r="E52" s="21">
        <v>84.4</v>
      </c>
      <c r="F52" s="19">
        <v>83</v>
      </c>
      <c r="G52" s="19">
        <v>85</v>
      </c>
      <c r="H52" s="19">
        <v>86.37</v>
      </c>
      <c r="I52" s="7">
        <f t="shared" si="7"/>
        <v>425.19499999999999</v>
      </c>
      <c r="K52" s="7">
        <f>C31-I52+H53</f>
        <v>581.23500000000001</v>
      </c>
    </row>
    <row r="53" spans="2:11">
      <c r="C53" s="4" t="s">
        <v>11</v>
      </c>
      <c r="D53" s="8">
        <f>SUM(D48:D52)</f>
        <v>580.64059999999995</v>
      </c>
      <c r="E53" s="8">
        <f t="shared" ref="E53" si="8">SUM(E48:E52)</f>
        <v>570.6</v>
      </c>
      <c r="F53" s="8">
        <f t="shared" ref="F53" si="9">SUM(F48:F52)</f>
        <v>565.46</v>
      </c>
      <c r="G53" s="8">
        <f t="shared" ref="G53" si="10">SUM(G48:G52)</f>
        <v>576</v>
      </c>
      <c r="H53" s="8">
        <f t="shared" ref="H53" si="11">SUM(H48:H52)</f>
        <v>581.23500000000001</v>
      </c>
      <c r="I53" s="9">
        <f t="shared" ref="I53" si="12">SUM(I48:I52)</f>
        <v>2873.9356000000002</v>
      </c>
      <c r="K53" s="9">
        <f>SUM(K48:K52)</f>
        <v>3426.7589000000003</v>
      </c>
    </row>
    <row r="55" spans="2:11">
      <c r="B55" s="2" t="s">
        <v>24</v>
      </c>
    </row>
    <row r="56" spans="2:11">
      <c r="D56" s="45" t="s">
        <v>5</v>
      </c>
      <c r="E56" s="45"/>
      <c r="F56" s="45"/>
      <c r="G56" s="45"/>
      <c r="H56" s="45"/>
      <c r="I56" s="1"/>
    </row>
    <row r="57" spans="2:11">
      <c r="D57" s="39" t="s">
        <v>6</v>
      </c>
      <c r="E57" s="39" t="s">
        <v>7</v>
      </c>
      <c r="F57" s="39" t="s">
        <v>8</v>
      </c>
      <c r="G57" s="38" t="s">
        <v>9</v>
      </c>
      <c r="H57" s="40" t="s">
        <v>10</v>
      </c>
      <c r="I57" s="4" t="s">
        <v>11</v>
      </c>
    </row>
    <row r="58" spans="2:11">
      <c r="B58" s="44" t="s">
        <v>12</v>
      </c>
      <c r="C58" s="38" t="s">
        <v>6</v>
      </c>
      <c r="D58" s="10">
        <f t="shared" ref="D58:H62" si="13">(D17/$I17)*$K48</f>
        <v>169.32550000000001</v>
      </c>
      <c r="E58" s="11">
        <f t="shared" si="13"/>
        <v>167.3</v>
      </c>
      <c r="F58" s="11">
        <f t="shared" si="13"/>
        <v>166</v>
      </c>
      <c r="G58" s="11">
        <f t="shared" si="13"/>
        <v>168</v>
      </c>
      <c r="H58" s="11">
        <f t="shared" si="13"/>
        <v>169.2748</v>
      </c>
      <c r="I58" s="5">
        <f>SUM(D58:H58)</f>
        <v>839.90030000000002</v>
      </c>
    </row>
    <row r="59" spans="2:11">
      <c r="B59" s="44"/>
      <c r="C59" s="38" t="s">
        <v>7</v>
      </c>
      <c r="D59" s="12">
        <f t="shared" si="13"/>
        <v>145.00000000000006</v>
      </c>
      <c r="E59" s="13">
        <f t="shared" si="13"/>
        <v>143.00000000000003</v>
      </c>
      <c r="F59" s="13">
        <f t="shared" si="13"/>
        <v>143.00000000000003</v>
      </c>
      <c r="G59" s="13">
        <f t="shared" si="13"/>
        <v>145.00000000000006</v>
      </c>
      <c r="H59" s="13">
        <f t="shared" si="13"/>
        <v>146.00000000000006</v>
      </c>
      <c r="I59" s="6">
        <f t="shared" ref="I59:I62" si="14">SUM(D59:H59)</f>
        <v>722.00000000000023</v>
      </c>
    </row>
    <row r="60" spans="2:11">
      <c r="B60" s="44"/>
      <c r="C60" s="38" t="s">
        <v>8</v>
      </c>
      <c r="D60" s="12">
        <f t="shared" si="13"/>
        <v>130.78470000000004</v>
      </c>
      <c r="E60" s="13">
        <f t="shared" si="13"/>
        <v>128.76000000000008</v>
      </c>
      <c r="F60" s="13">
        <f t="shared" si="13"/>
        <v>128.03300000000004</v>
      </c>
      <c r="G60" s="13">
        <f t="shared" si="13"/>
        <v>130.2700000000001</v>
      </c>
      <c r="H60" s="13">
        <f t="shared" si="13"/>
        <v>130.73000000000008</v>
      </c>
      <c r="I60" s="6">
        <f t="shared" si="14"/>
        <v>648.57770000000028</v>
      </c>
    </row>
    <row r="61" spans="2:11">
      <c r="B61" s="44"/>
      <c r="C61" s="38" t="s">
        <v>9</v>
      </c>
      <c r="D61" s="12">
        <f t="shared" si="13"/>
        <v>128.37329999999994</v>
      </c>
      <c r="E61" s="13">
        <f t="shared" si="13"/>
        <v>126.34999999999995</v>
      </c>
      <c r="F61" s="13">
        <f t="shared" si="13"/>
        <v>124.99999999999996</v>
      </c>
      <c r="G61" s="13">
        <f t="shared" si="13"/>
        <v>126.99999999999996</v>
      </c>
      <c r="H61" s="13">
        <f t="shared" si="13"/>
        <v>128.32259999999997</v>
      </c>
      <c r="I61" s="6">
        <f t="shared" si="14"/>
        <v>635.04589999999973</v>
      </c>
    </row>
    <row r="62" spans="2:11">
      <c r="B62" s="44"/>
      <c r="C62" s="38" t="s">
        <v>10</v>
      </c>
      <c r="D62" s="14">
        <f t="shared" si="13"/>
        <v>117.42998122688026</v>
      </c>
      <c r="E62" s="15">
        <f t="shared" si="13"/>
        <v>115.18938744047983</v>
      </c>
      <c r="F62" s="15">
        <f t="shared" si="13"/>
        <v>114.3819582714091</v>
      </c>
      <c r="G62" s="15">
        <f t="shared" si="13"/>
        <v>116.85975099455219</v>
      </c>
      <c r="H62" s="15">
        <f t="shared" si="13"/>
        <v>117.3739220666786</v>
      </c>
      <c r="I62" s="7">
        <f t="shared" si="14"/>
        <v>581.23500000000001</v>
      </c>
    </row>
    <row r="63" spans="2:11">
      <c r="C63" s="4" t="s">
        <v>11</v>
      </c>
      <c r="D63" s="8">
        <f>SUM(D58:D62)</f>
        <v>690.91348122688032</v>
      </c>
      <c r="E63" s="8">
        <f t="shared" ref="E63:I63" si="15">SUM(E58:E62)</f>
        <v>680.59938744047986</v>
      </c>
      <c r="F63" s="8">
        <f t="shared" si="15"/>
        <v>676.41495827140909</v>
      </c>
      <c r="G63" s="8">
        <f t="shared" si="15"/>
        <v>687.1297509945523</v>
      </c>
      <c r="H63" s="8">
        <f t="shared" si="15"/>
        <v>691.7013220666787</v>
      </c>
      <c r="I63" s="9">
        <f t="shared" si="15"/>
        <v>3426.7589000000003</v>
      </c>
    </row>
    <row r="65" spans="2:11">
      <c r="B65" s="2" t="s">
        <v>21</v>
      </c>
      <c r="C65" s="2" t="s">
        <v>25</v>
      </c>
      <c r="D65" s="45" t="s">
        <v>5</v>
      </c>
      <c r="E65" s="45"/>
      <c r="F65" s="45"/>
      <c r="G65" s="45"/>
      <c r="H65" s="45"/>
      <c r="I65" s="1"/>
      <c r="K65" t="s">
        <v>26</v>
      </c>
    </row>
    <row r="66" spans="2:11">
      <c r="D66" s="39" t="s">
        <v>6</v>
      </c>
      <c r="E66" s="39" t="s">
        <v>7</v>
      </c>
      <c r="F66" s="39" t="s">
        <v>8</v>
      </c>
      <c r="G66" s="38" t="s">
        <v>9</v>
      </c>
      <c r="H66" s="40" t="s">
        <v>10</v>
      </c>
      <c r="I66" s="4" t="s">
        <v>11</v>
      </c>
    </row>
    <row r="67" spans="2:11">
      <c r="B67" s="44" t="s">
        <v>12</v>
      </c>
      <c r="C67" s="38" t="s">
        <v>6</v>
      </c>
      <c r="D67" s="19">
        <v>169.32550000000001</v>
      </c>
      <c r="E67" s="19">
        <v>167.3</v>
      </c>
      <c r="F67" s="19">
        <v>166</v>
      </c>
      <c r="G67" s="19">
        <v>168</v>
      </c>
      <c r="H67" s="19">
        <v>169.2748</v>
      </c>
      <c r="I67" s="5">
        <f>SUM(D67:H67)</f>
        <v>839.90030000000002</v>
      </c>
      <c r="K67" s="5">
        <f>K48-I67+D72</f>
        <v>679.47790000000009</v>
      </c>
    </row>
    <row r="68" spans="2:11">
      <c r="B68" s="44"/>
      <c r="C68" s="38" t="s">
        <v>7</v>
      </c>
      <c r="D68" s="19">
        <v>145</v>
      </c>
      <c r="E68" s="19">
        <v>143</v>
      </c>
      <c r="F68" s="19">
        <v>143</v>
      </c>
      <c r="G68" s="19">
        <v>145</v>
      </c>
      <c r="H68" s="19">
        <v>146</v>
      </c>
      <c r="I68" s="6">
        <f t="shared" ref="I68:I71" si="16">SUM(D68:H68)</f>
        <v>722</v>
      </c>
      <c r="K68" s="6">
        <f>K49-I68+E72</f>
        <v>669.38200000000018</v>
      </c>
    </row>
    <row r="69" spans="2:11">
      <c r="B69" s="44"/>
      <c r="C69" s="38" t="s">
        <v>8</v>
      </c>
      <c r="D69" s="19">
        <v>130.78469999999999</v>
      </c>
      <c r="E69" s="19">
        <v>128.76</v>
      </c>
      <c r="F69" s="19">
        <v>128.03299999999999</v>
      </c>
      <c r="G69" s="19">
        <v>130.27000000000001</v>
      </c>
      <c r="H69" s="19">
        <v>130.72999999999999</v>
      </c>
      <c r="I69" s="6">
        <f t="shared" si="16"/>
        <v>648.57769999999994</v>
      </c>
      <c r="K69" s="6">
        <f>K50-I69+F72</f>
        <v>665.27620000000036</v>
      </c>
    </row>
    <row r="70" spans="2:11">
      <c r="B70" s="44"/>
      <c r="C70" s="38" t="s">
        <v>9</v>
      </c>
      <c r="D70" s="19">
        <v>128.3733</v>
      </c>
      <c r="E70" s="19">
        <v>126.35</v>
      </c>
      <c r="F70" s="19">
        <v>125</v>
      </c>
      <c r="G70" s="19">
        <v>127</v>
      </c>
      <c r="H70" s="19">
        <v>128.32259999999999</v>
      </c>
      <c r="I70" s="6">
        <f t="shared" si="16"/>
        <v>635.04589999999996</v>
      </c>
      <c r="K70" s="6">
        <f>K51-I70+G72</f>
        <v>675.74969999999973</v>
      </c>
    </row>
    <row r="71" spans="2:11">
      <c r="B71" s="44"/>
      <c r="C71" s="38" t="s">
        <v>10</v>
      </c>
      <c r="D71" s="19">
        <v>105.9944</v>
      </c>
      <c r="E71" s="19">
        <v>103.97199999999999</v>
      </c>
      <c r="F71" s="19">
        <v>103.2432</v>
      </c>
      <c r="G71" s="19">
        <v>105.47969999999999</v>
      </c>
      <c r="H71" s="19">
        <v>105.9438</v>
      </c>
      <c r="I71" s="7">
        <f t="shared" si="16"/>
        <v>524.63310000000001</v>
      </c>
      <c r="K71" s="7">
        <f>K52-I71+H72</f>
        <v>736.87310000000002</v>
      </c>
    </row>
    <row r="72" spans="2:11">
      <c r="C72" s="4" t="s">
        <v>11</v>
      </c>
      <c r="D72" s="8">
        <f>SUM(D67:D71)</f>
        <v>679.47790000000009</v>
      </c>
      <c r="E72" s="8">
        <f t="shared" ref="E72" si="17">SUM(E67:E71)</f>
        <v>669.38199999999995</v>
      </c>
      <c r="F72" s="8">
        <f t="shared" ref="F72" si="18">SUM(F67:F71)</f>
        <v>665.27620000000002</v>
      </c>
      <c r="G72" s="8">
        <f t="shared" ref="G72" si="19">SUM(G67:G71)</f>
        <v>675.74969999999996</v>
      </c>
      <c r="H72" s="8">
        <f t="shared" ref="H72" si="20">SUM(H67:H71)</f>
        <v>680.27120000000002</v>
      </c>
      <c r="I72" s="9">
        <f t="shared" ref="I72" si="21">SUM(I67:I71)</f>
        <v>3370.1570000000002</v>
      </c>
      <c r="K72" s="9">
        <f>SUM(K67:K71)</f>
        <v>3426.7589000000007</v>
      </c>
    </row>
    <row r="74" spans="2:11">
      <c r="C74" t="s">
        <v>27</v>
      </c>
      <c r="E74" t="s">
        <v>28</v>
      </c>
    </row>
    <row r="75" spans="2:11">
      <c r="C75">
        <f>C32</f>
        <v>3426.7589000000003</v>
      </c>
      <c r="D75" t="s">
        <v>29</v>
      </c>
      <c r="E75">
        <f>C4</f>
        <v>4000</v>
      </c>
    </row>
    <row r="77" spans="2:11">
      <c r="B77" t="s">
        <v>30</v>
      </c>
    </row>
    <row r="78" spans="2:11">
      <c r="B78" t="s">
        <v>31</v>
      </c>
    </row>
    <row r="79" spans="2:11">
      <c r="B79" t="s">
        <v>32</v>
      </c>
    </row>
  </sheetData>
  <mergeCells count="14">
    <mergeCell ref="A1:L1"/>
    <mergeCell ref="A2:L2"/>
    <mergeCell ref="B67:B71"/>
    <mergeCell ref="B8:B12"/>
    <mergeCell ref="D6:H6"/>
    <mergeCell ref="D37:H37"/>
    <mergeCell ref="D56:H56"/>
    <mergeCell ref="D15:H15"/>
    <mergeCell ref="B17:B21"/>
    <mergeCell ref="D46:H46"/>
    <mergeCell ref="B48:B52"/>
    <mergeCell ref="D65:H65"/>
    <mergeCell ref="B39:B43"/>
    <mergeCell ref="B58:B6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A30F52F0D82409C00EE1B34A19BE7" ma:contentTypeVersion="4" ma:contentTypeDescription="Create a new document." ma:contentTypeScope="" ma:versionID="ce5d348474da7298c13136509ab32724">
  <xsd:schema xmlns:xsd="http://www.w3.org/2001/XMLSchema" xmlns:xs="http://www.w3.org/2001/XMLSchema" xmlns:p="http://schemas.microsoft.com/office/2006/metadata/properties" xmlns:ns2="bbf05438-80a4-4b81-a939-3e7ff3104afb" targetNamespace="http://schemas.microsoft.com/office/2006/metadata/properties" ma:root="true" ma:fieldsID="9a0d98635e2ae13bf55a0048f5a70b71" ns2:_="">
    <xsd:import namespace="bbf05438-80a4-4b81-a939-3e7ff3104a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05438-80a4-4b81-a939-3e7ff3104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B8D15-6713-494B-A03B-3501FAAC1439}"/>
</file>

<file path=customXml/itemProps2.xml><?xml version="1.0" encoding="utf-8"?>
<ds:datastoreItem xmlns:ds="http://schemas.openxmlformats.org/officeDocument/2006/customXml" ds:itemID="{BCCF6771-348F-45C7-85A0-BF7B1A0056AA}"/>
</file>

<file path=customXml/itemProps3.xml><?xml version="1.0" encoding="utf-8"?>
<ds:datastoreItem xmlns:ds="http://schemas.openxmlformats.org/officeDocument/2006/customXml" ds:itemID="{E6A10E5D-8D6E-4744-9F39-268415264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Malpeli, Payton</cp:lastModifiedBy>
  <cp:revision/>
  <dcterms:created xsi:type="dcterms:W3CDTF">2006-09-16T00:00:00Z</dcterms:created>
  <dcterms:modified xsi:type="dcterms:W3CDTF">2024-03-13T03:20:28Z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0x01010054EA30F52F0D82409C00EE1B34A19BE7</vt:lpwstr>
  </property>
</Properties>
</file>