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BB7B0D45-6ABC-43F2-BF17-8CA26A3F2835}" xr6:coauthVersionLast="41" xr6:coauthVersionMax="41" xr10:uidLastSave="{00000000-0000-0000-0000-000000000000}"/>
  <bookViews>
    <workbookView xWindow="0" yWindow="0" windowWidth="23040" windowHeight="12360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5" i="1" l="1"/>
  <c r="F35" i="1"/>
  <c r="H35" i="1"/>
  <c r="L35" i="1" s="1"/>
  <c r="I35" i="1"/>
  <c r="D36" i="1"/>
  <c r="F36" i="1"/>
  <c r="H36" i="1"/>
  <c r="I36" i="1"/>
  <c r="L36" i="1"/>
  <c r="N36" i="1" s="1"/>
  <c r="K35" i="1" l="1"/>
  <c r="N35" i="1"/>
  <c r="K36" i="1"/>
  <c r="D33" i="1"/>
  <c r="F33" i="1"/>
  <c r="H33" i="1"/>
  <c r="I33" i="1"/>
  <c r="L33" i="1"/>
  <c r="K33" i="1" s="1"/>
  <c r="D34" i="1"/>
  <c r="F34" i="1"/>
  <c r="H34" i="1"/>
  <c r="I34" i="1"/>
  <c r="L34" i="1"/>
  <c r="N34" i="1" s="1"/>
  <c r="K34" i="1" l="1"/>
  <c r="N33" i="1"/>
  <c r="D31" i="1"/>
  <c r="F31" i="1"/>
  <c r="H31" i="1"/>
  <c r="I31" i="1"/>
  <c r="L31" i="1"/>
  <c r="K31" i="1" s="1"/>
  <c r="N31" i="1"/>
  <c r="D32" i="1"/>
  <c r="F32" i="1"/>
  <c r="H32" i="1"/>
  <c r="I32" i="1"/>
  <c r="L32" i="1"/>
  <c r="K32" i="1" s="1"/>
  <c r="N32" i="1"/>
  <c r="D29" i="1" l="1"/>
  <c r="F29" i="1"/>
  <c r="H29" i="1"/>
  <c r="I29" i="1"/>
  <c r="L29" i="1"/>
  <c r="K29" i="1" s="1"/>
  <c r="D30" i="1"/>
  <c r="F30" i="1"/>
  <c r="H30" i="1"/>
  <c r="I30" i="1"/>
  <c r="L30" i="1"/>
  <c r="K30" i="1" s="1"/>
  <c r="N30" i="1" l="1"/>
  <c r="N29" i="1"/>
  <c r="D27" i="1"/>
  <c r="F27" i="1"/>
  <c r="H27" i="1"/>
  <c r="I27" i="1"/>
  <c r="L27" i="1"/>
  <c r="K27" i="1" s="1"/>
  <c r="D28" i="1"/>
  <c r="F28" i="1"/>
  <c r="H28" i="1"/>
  <c r="L28" i="1" s="1"/>
  <c r="K28" i="1" s="1"/>
  <c r="I28" i="1"/>
  <c r="N28" i="1" l="1"/>
  <c r="N27" i="1"/>
  <c r="I24" i="1" l="1"/>
  <c r="I25" i="1"/>
  <c r="I26" i="1"/>
  <c r="I23" i="1"/>
  <c r="H24" i="1"/>
  <c r="L24" i="1" s="1"/>
  <c r="H25" i="1"/>
  <c r="L25" i="1" s="1"/>
  <c r="H26" i="1"/>
  <c r="L26" i="1" s="1"/>
  <c r="H23" i="1"/>
  <c r="L23" i="1" s="1"/>
  <c r="K23" i="1" s="1"/>
  <c r="D25" i="1"/>
  <c r="F25" i="1"/>
  <c r="D26" i="1"/>
  <c r="F26" i="1"/>
  <c r="N25" i="1" l="1"/>
  <c r="K25" i="1"/>
  <c r="K26" i="1"/>
  <c r="N26" i="1"/>
  <c r="K24" i="1"/>
  <c r="N24" i="1"/>
  <c r="N23" i="1"/>
  <c r="D23" i="1"/>
  <c r="F23" i="1"/>
  <c r="D24" i="1"/>
  <c r="F24" i="1"/>
  <c r="F21" i="1" l="1"/>
  <c r="H21" i="1"/>
  <c r="I21" i="1" s="1"/>
  <c r="L21" i="1"/>
  <c r="N21" i="1" l="1"/>
  <c r="L22" i="1"/>
  <c r="H22" i="1"/>
  <c r="I22" i="1" s="1"/>
  <c r="F22" i="1"/>
  <c r="D21" i="1"/>
  <c r="D22" i="1"/>
  <c r="H19" i="1"/>
  <c r="I19" i="1" s="1"/>
  <c r="L19" i="1"/>
  <c r="F19" i="1"/>
  <c r="N19" i="1" l="1"/>
  <c r="N22" i="1"/>
  <c r="H17" i="1"/>
  <c r="I17" i="1"/>
  <c r="L17" i="1"/>
  <c r="N17" i="1" s="1"/>
  <c r="F17" i="1"/>
  <c r="L20" i="1"/>
  <c r="H20" i="1"/>
  <c r="I20" i="1" s="1"/>
  <c r="F20" i="1"/>
  <c r="D19" i="1"/>
  <c r="D20" i="1"/>
  <c r="N20" i="1" l="1"/>
  <c r="L18" i="1"/>
  <c r="H18" i="1"/>
  <c r="I18" i="1" s="1"/>
  <c r="F18" i="1"/>
  <c r="D17" i="1"/>
  <c r="D18" i="1"/>
  <c r="H15" i="1"/>
  <c r="I15" i="1" s="1"/>
  <c r="L15" i="1"/>
  <c r="F15" i="1"/>
  <c r="D15" i="1"/>
  <c r="N15" i="1" l="1"/>
  <c r="N18" i="1"/>
  <c r="L16" i="1"/>
  <c r="H16" i="1"/>
  <c r="I16" i="1" s="1"/>
  <c r="F16" i="1"/>
  <c r="D16" i="1"/>
  <c r="N16" i="1" l="1"/>
  <c r="H13" i="1"/>
  <c r="I13" i="1" s="1"/>
  <c r="L13" i="1"/>
  <c r="F13" i="1"/>
  <c r="D13" i="1"/>
  <c r="N13" i="1" l="1"/>
  <c r="H11" i="1"/>
  <c r="I11" i="1" s="1"/>
  <c r="L11" i="1"/>
  <c r="F11" i="1"/>
  <c r="D11" i="1"/>
  <c r="N11" i="1" l="1"/>
  <c r="F10" i="1"/>
  <c r="H10" i="1"/>
  <c r="I10" i="1"/>
  <c r="L10" i="1"/>
  <c r="N10" i="1" s="1"/>
  <c r="D10" i="1"/>
  <c r="H9" i="1" l="1"/>
  <c r="I9" i="1" s="1"/>
  <c r="L9" i="1"/>
  <c r="N9" i="1" s="1"/>
  <c r="F9" i="1"/>
  <c r="D9" i="1"/>
  <c r="D14" i="1" l="1"/>
  <c r="H14" i="1" l="1"/>
  <c r="I14" i="1" s="1"/>
  <c r="L14" i="1"/>
  <c r="N14" i="1" s="1"/>
  <c r="F14" i="1"/>
  <c r="L12" i="1" l="1"/>
  <c r="H12" i="1"/>
  <c r="I12" i="1" s="1"/>
  <c r="F12" i="1"/>
  <c r="D12" i="1"/>
  <c r="F7" i="1"/>
  <c r="N12" i="1" l="1"/>
  <c r="D7" i="1"/>
  <c r="F8" i="1"/>
  <c r="D8" i="1"/>
  <c r="Y10" i="1" l="1"/>
  <c r="Z10" i="1" s="1"/>
  <c r="F5" i="1"/>
  <c r="D5" i="1" l="1"/>
  <c r="F6" i="1"/>
  <c r="D6" i="1"/>
  <c r="D2" i="1"/>
  <c r="F2" i="1"/>
  <c r="F4" i="1" l="1"/>
  <c r="F3" i="1"/>
  <c r="D4" i="1"/>
  <c r="D3" i="1"/>
</calcChain>
</file>

<file path=xl/sharedStrings.xml><?xml version="1.0" encoding="utf-8"?>
<sst xmlns="http://schemas.openxmlformats.org/spreadsheetml/2006/main" count="197" uniqueCount="97">
  <si>
    <t>Ah</t>
  </si>
  <si>
    <t>I_charge</t>
  </si>
  <si>
    <t>I_discharge</t>
  </si>
  <si>
    <t>Mode</t>
  </si>
  <si>
    <t>C-Rate</t>
  </si>
  <si>
    <t>Pulse (min)</t>
  </si>
  <si>
    <t>Rest (min)</t>
  </si>
  <si>
    <t>Ratio</t>
  </si>
  <si>
    <t>Pulses_Est</t>
  </si>
  <si>
    <t>Pulses</t>
  </si>
  <si>
    <t>Duration_Est</t>
  </si>
  <si>
    <t>Duration</t>
  </si>
  <si>
    <t>CC</t>
  </si>
  <si>
    <t>-</t>
  </si>
  <si>
    <t>No</t>
  </si>
  <si>
    <t>E24_1</t>
  </si>
  <si>
    <t>Ah_meas</t>
  </si>
  <si>
    <t>1h0m36s</t>
  </si>
  <si>
    <t>1h</t>
  </si>
  <si>
    <t>Wh_meas</t>
  </si>
  <si>
    <t>59m12s</t>
  </si>
  <si>
    <t>E22_2</t>
  </si>
  <si>
    <t>E23_2</t>
  </si>
  <si>
    <t>30m</t>
  </si>
  <si>
    <t>29m56s</t>
  </si>
  <si>
    <t>E22_3</t>
  </si>
  <si>
    <t>E23_3</t>
  </si>
  <si>
    <t>59m08s</t>
  </si>
  <si>
    <t>E22_1*</t>
  </si>
  <si>
    <t>E23_1*</t>
  </si>
  <si>
    <t>Ξεκινήσαμε να κάνουμε το πείραμα εκφόρτισης με 2C και ανέβηκε θερμοκρασία μέχρι 52 βαθμούς στο κόκκινο κροκοδειλάκι. Επίσης, το φορτίο τραβούσε ρεύμα 16,2-16.3 Α .</t>
  </si>
  <si>
    <t>*Επιλέχθηκαν οι Ε22 και Ε23 για τα πειράματα</t>
  </si>
  <si>
    <t>Idis</t>
  </si>
  <si>
    <t>StepSOC</t>
  </si>
  <si>
    <t>Pulse</t>
  </si>
  <si>
    <t>Rest</t>
  </si>
  <si>
    <t>29m8s</t>
  </si>
  <si>
    <t>19,8m</t>
  </si>
  <si>
    <t>19,58m</t>
  </si>
  <si>
    <t>*Ταρχ=30</t>
  </si>
  <si>
    <t>Tτελ=55</t>
  </si>
  <si>
    <t>18,7m</t>
  </si>
  <si>
    <t>*Ταρχ=27</t>
  </si>
  <si>
    <t>Tτελ=50</t>
  </si>
  <si>
    <t>E22_4</t>
  </si>
  <si>
    <t>E23_4</t>
  </si>
  <si>
    <t>E22_5</t>
  </si>
  <si>
    <t>E23_5</t>
  </si>
  <si>
    <t>E22_6</t>
  </si>
  <si>
    <t>E23_6</t>
  </si>
  <si>
    <t>**</t>
  </si>
  <si>
    <t>*3 φορές φόρτιση με 4Α</t>
  </si>
  <si>
    <t>E22_7</t>
  </si>
  <si>
    <t>E23_7</t>
  </si>
  <si>
    <t>E22_8</t>
  </si>
  <si>
    <t>E23_8</t>
  </si>
  <si>
    <t>E22_9</t>
  </si>
  <si>
    <t>E23_9</t>
  </si>
  <si>
    <t>E22_10</t>
  </si>
  <si>
    <t>E23_10</t>
  </si>
  <si>
    <t>E22_11</t>
  </si>
  <si>
    <t>E23_11</t>
  </si>
  <si>
    <t>E22_12</t>
  </si>
  <si>
    <t>E23_12</t>
  </si>
  <si>
    <t xml:space="preserve">Step_SOC </t>
  </si>
  <si>
    <t>E22_13</t>
  </si>
  <si>
    <t>E23_13</t>
  </si>
  <si>
    <t>Wh</t>
  </si>
  <si>
    <t>E22</t>
  </si>
  <si>
    <t>1C</t>
  </si>
  <si>
    <t>2C</t>
  </si>
  <si>
    <t>3C</t>
  </si>
  <si>
    <t>4C</t>
  </si>
  <si>
    <t>5C</t>
  </si>
  <si>
    <t>6C</t>
  </si>
  <si>
    <t xml:space="preserve">7C </t>
  </si>
  <si>
    <t>8C</t>
  </si>
  <si>
    <t>9C</t>
  </si>
  <si>
    <t>10C</t>
  </si>
  <si>
    <t>A</t>
  </si>
  <si>
    <t>7C</t>
  </si>
  <si>
    <t>E23</t>
  </si>
  <si>
    <t>E22_14</t>
  </si>
  <si>
    <t>E23_14</t>
  </si>
  <si>
    <t>Vinitial</t>
  </si>
  <si>
    <t>11C</t>
  </si>
  <si>
    <t>E22_15</t>
  </si>
  <si>
    <t>E23_15</t>
  </si>
  <si>
    <t>12C</t>
  </si>
  <si>
    <t>13C</t>
  </si>
  <si>
    <t>E22_16</t>
  </si>
  <si>
    <t>E23_16</t>
  </si>
  <si>
    <t>14C</t>
  </si>
  <si>
    <t xml:space="preserve">Μετά την εκφόρτιση και χαλάρωση, εκφόρτιση με 1Α (0,125C) μέχρι 3V. Έδωσε 0,8Ah και 2,8Wh. </t>
  </si>
  <si>
    <t>Μετά την εκφόρτιση και χαλάρωση, εκφόρτιση με 8Α (1C) μέχρι 3V. Ah=0,83 Wh=2,886</t>
  </si>
  <si>
    <t>E22_17</t>
  </si>
  <si>
    <t>E23_17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</si>
</sst>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4" borderId="0" xfId="0" applyFill="1"/>
    <xf numFmtId="165" fontId="0" fillId="4" borderId="1" xfId="0" applyNumberFormat="1" applyFill="1" applyBorder="1" applyAlignment="1">
      <alignment horizontal="center" vertical="center"/>
    </xf>
    <xf numFmtId="166" fontId="0" fillId="4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2"/>
  <sheetViews>
    <sheetView tabSelected="1" topLeftCell="A29" workbookViewId="0">
      <selection activeCell="F43" sqref="F43"/>
    </sheetView>
  </sheetViews>
  <sheetFormatPr defaultRowHeight="14.4" x14ac:dyDescent="0.3"/>
  <cols>
    <col min="5" max="5" width="10.21875" bestFit="1" customWidth="1"/>
    <col min="6" max="6" width="10.21875" customWidth="1"/>
    <col min="8" max="8" width="9.77734375" bestFit="1" customWidth="1"/>
    <col min="9" max="9" width="9.109375" bestFit="1" customWidth="1"/>
    <col min="11" max="11" width="11.88671875" bestFit="1" customWidth="1"/>
    <col min="12" max="12" width="9.44140625" bestFit="1" customWidth="1"/>
    <col min="13" max="13" width="6.88671875" customWidth="1"/>
    <col min="14" max="14" width="11.5546875" bestFit="1" customWidth="1"/>
    <col min="15" max="15" width="8.109375" bestFit="1" customWidth="1"/>
  </cols>
  <sheetData>
    <row r="1" spans="1:26" x14ac:dyDescent="0.3">
      <c r="A1" s="2" t="s">
        <v>14</v>
      </c>
      <c r="B1" s="2" t="s">
        <v>0</v>
      </c>
      <c r="C1" s="2" t="s">
        <v>1</v>
      </c>
      <c r="D1" s="2" t="s">
        <v>4</v>
      </c>
      <c r="E1" s="2" t="s">
        <v>2</v>
      </c>
      <c r="F1" s="2" t="s">
        <v>4</v>
      </c>
      <c r="G1" s="2" t="s">
        <v>3</v>
      </c>
      <c r="H1" s="2" t="s">
        <v>5</v>
      </c>
      <c r="I1" s="2" t="s">
        <v>6</v>
      </c>
      <c r="J1" s="2" t="s">
        <v>7</v>
      </c>
      <c r="K1" s="2" t="s">
        <v>64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16</v>
      </c>
      <c r="Q1" s="2" t="s">
        <v>19</v>
      </c>
    </row>
    <row r="2" spans="1:26" x14ac:dyDescent="0.3">
      <c r="A2" s="3" t="s">
        <v>28</v>
      </c>
      <c r="B2" s="3">
        <v>8</v>
      </c>
      <c r="C2" s="3">
        <v>8</v>
      </c>
      <c r="D2" s="3">
        <f t="shared" ref="D2:D8" si="0">C2/B2</f>
        <v>1</v>
      </c>
      <c r="E2" s="3">
        <v>8</v>
      </c>
      <c r="F2" s="3">
        <f>E2/B2</f>
        <v>1</v>
      </c>
      <c r="G2" s="3" t="s">
        <v>12</v>
      </c>
      <c r="H2" s="3" t="s">
        <v>13</v>
      </c>
      <c r="I2" s="3" t="s">
        <v>13</v>
      </c>
      <c r="J2" s="3" t="s">
        <v>13</v>
      </c>
      <c r="K2" s="3" t="s">
        <v>13</v>
      </c>
      <c r="L2" s="3" t="s">
        <v>13</v>
      </c>
      <c r="M2" s="3" t="s">
        <v>13</v>
      </c>
      <c r="N2" s="3" t="s">
        <v>18</v>
      </c>
      <c r="O2" s="5" t="s">
        <v>27</v>
      </c>
      <c r="P2" s="3">
        <v>7.8869999999999996</v>
      </c>
      <c r="Q2" s="3">
        <v>29.978999999999999</v>
      </c>
      <c r="R2" s="8" t="s">
        <v>31</v>
      </c>
    </row>
    <row r="3" spans="1:26" x14ac:dyDescent="0.3">
      <c r="A3" s="3" t="s">
        <v>29</v>
      </c>
      <c r="B3" s="3">
        <v>8</v>
      </c>
      <c r="C3" s="3">
        <v>8</v>
      </c>
      <c r="D3" s="3">
        <f t="shared" si="0"/>
        <v>1</v>
      </c>
      <c r="E3" s="3">
        <v>8</v>
      </c>
      <c r="F3" s="3">
        <f>E3/B3</f>
        <v>1</v>
      </c>
      <c r="G3" s="3" t="s">
        <v>12</v>
      </c>
      <c r="H3" s="3" t="s">
        <v>13</v>
      </c>
      <c r="I3" s="3" t="s">
        <v>13</v>
      </c>
      <c r="J3" s="3" t="s">
        <v>13</v>
      </c>
      <c r="K3" s="3" t="s">
        <v>13</v>
      </c>
      <c r="L3" s="3" t="s">
        <v>13</v>
      </c>
      <c r="M3" s="3" t="s">
        <v>13</v>
      </c>
      <c r="N3" s="3" t="s">
        <v>18</v>
      </c>
      <c r="O3" s="4" t="s">
        <v>17</v>
      </c>
      <c r="P3" s="3">
        <v>8.0809999999999995</v>
      </c>
      <c r="Q3" s="3">
        <v>30.762</v>
      </c>
    </row>
    <row r="4" spans="1:26" x14ac:dyDescent="0.3">
      <c r="A4" s="6" t="s">
        <v>15</v>
      </c>
      <c r="B4" s="6">
        <v>8</v>
      </c>
      <c r="C4" s="6">
        <v>8</v>
      </c>
      <c r="D4" s="6">
        <f t="shared" si="0"/>
        <v>1</v>
      </c>
      <c r="E4" s="6">
        <v>8</v>
      </c>
      <c r="F4" s="6">
        <f>E4/B4</f>
        <v>1</v>
      </c>
      <c r="G4" s="6" t="s">
        <v>12</v>
      </c>
      <c r="H4" s="6" t="s">
        <v>13</v>
      </c>
      <c r="I4" s="6" t="s">
        <v>13</v>
      </c>
      <c r="J4" s="6" t="s">
        <v>13</v>
      </c>
      <c r="K4" s="6" t="s">
        <v>13</v>
      </c>
      <c r="L4" s="6" t="s">
        <v>13</v>
      </c>
      <c r="M4" s="6" t="s">
        <v>13</v>
      </c>
      <c r="N4" s="6" t="s">
        <v>18</v>
      </c>
      <c r="O4" s="6" t="s">
        <v>20</v>
      </c>
      <c r="P4" s="6">
        <v>7.8959999999999999</v>
      </c>
      <c r="Q4" s="6">
        <v>30.027999999999999</v>
      </c>
    </row>
    <row r="5" spans="1:26" x14ac:dyDescent="0.3">
      <c r="A5" s="3" t="s">
        <v>21</v>
      </c>
      <c r="B5" s="3">
        <v>8</v>
      </c>
      <c r="C5" s="3">
        <v>8</v>
      </c>
      <c r="D5" s="7">
        <f t="shared" si="0"/>
        <v>1</v>
      </c>
      <c r="E5" s="3">
        <v>16</v>
      </c>
      <c r="F5" s="3">
        <f t="shared" ref="F5:F6" si="1">E5/B5</f>
        <v>2</v>
      </c>
      <c r="G5" s="3" t="s">
        <v>12</v>
      </c>
      <c r="H5" s="3" t="s">
        <v>13</v>
      </c>
      <c r="I5" s="3" t="s">
        <v>13</v>
      </c>
      <c r="J5" s="3" t="s">
        <v>13</v>
      </c>
      <c r="K5" s="3" t="s">
        <v>13</v>
      </c>
      <c r="L5" s="3" t="s">
        <v>13</v>
      </c>
      <c r="M5" s="3" t="s">
        <v>13</v>
      </c>
      <c r="N5" s="3" t="s">
        <v>23</v>
      </c>
      <c r="O5" s="3" t="s">
        <v>36</v>
      </c>
      <c r="P5" s="3">
        <v>7.7729999999999997</v>
      </c>
      <c r="Q5" s="3">
        <v>29.282</v>
      </c>
      <c r="R5" t="s">
        <v>30</v>
      </c>
    </row>
    <row r="6" spans="1:26" x14ac:dyDescent="0.3">
      <c r="A6" s="3" t="s">
        <v>22</v>
      </c>
      <c r="B6" s="3">
        <v>8</v>
      </c>
      <c r="C6" s="3">
        <v>8</v>
      </c>
      <c r="D6" s="3">
        <f t="shared" si="0"/>
        <v>1</v>
      </c>
      <c r="E6" s="3">
        <v>16</v>
      </c>
      <c r="F6" s="3">
        <f t="shared" si="1"/>
        <v>2</v>
      </c>
      <c r="G6" s="3" t="s">
        <v>12</v>
      </c>
      <c r="H6" s="3" t="s">
        <v>13</v>
      </c>
      <c r="I6" s="3" t="s">
        <v>13</v>
      </c>
      <c r="J6" s="3" t="s">
        <v>13</v>
      </c>
      <c r="K6" s="3" t="s">
        <v>13</v>
      </c>
      <c r="L6" s="3" t="s">
        <v>13</v>
      </c>
      <c r="M6" s="3" t="s">
        <v>13</v>
      </c>
      <c r="N6" s="3" t="s">
        <v>23</v>
      </c>
      <c r="O6" s="4" t="s">
        <v>24</v>
      </c>
      <c r="P6" s="3">
        <v>7.9850000000000003</v>
      </c>
      <c r="Q6" s="3">
        <v>30.186</v>
      </c>
    </row>
    <row r="7" spans="1:26" x14ac:dyDescent="0.3">
      <c r="A7" s="3" t="s">
        <v>25</v>
      </c>
      <c r="B7" s="3">
        <v>8</v>
      </c>
      <c r="C7" s="3">
        <v>8</v>
      </c>
      <c r="D7" s="3">
        <f t="shared" si="0"/>
        <v>1</v>
      </c>
      <c r="E7" s="3">
        <v>24</v>
      </c>
      <c r="F7" s="3">
        <f t="shared" ref="F7:F9" si="2">E7/B7</f>
        <v>3</v>
      </c>
      <c r="G7" s="3" t="s">
        <v>12</v>
      </c>
      <c r="H7" s="3" t="s">
        <v>13</v>
      </c>
      <c r="I7" s="3" t="s">
        <v>13</v>
      </c>
      <c r="J7" s="3" t="s">
        <v>13</v>
      </c>
      <c r="K7" s="3" t="s">
        <v>13</v>
      </c>
      <c r="L7" s="3" t="s">
        <v>13</v>
      </c>
      <c r="M7" s="3" t="s">
        <v>13</v>
      </c>
      <c r="N7" s="3" t="s">
        <v>37</v>
      </c>
      <c r="O7" s="3" t="s">
        <v>41</v>
      </c>
      <c r="P7" s="3">
        <v>7.4749999999999996</v>
      </c>
      <c r="Q7" s="3">
        <v>27.96</v>
      </c>
      <c r="R7" s="5" t="s">
        <v>42</v>
      </c>
      <c r="S7" s="5" t="s">
        <v>43</v>
      </c>
    </row>
    <row r="8" spans="1:26" x14ac:dyDescent="0.3">
      <c r="A8" s="3" t="s">
        <v>26</v>
      </c>
      <c r="B8" s="3">
        <v>8</v>
      </c>
      <c r="C8" s="3">
        <v>8</v>
      </c>
      <c r="D8" s="3">
        <f t="shared" si="0"/>
        <v>1</v>
      </c>
      <c r="E8" s="3">
        <v>24</v>
      </c>
      <c r="F8" s="3">
        <f t="shared" si="2"/>
        <v>3</v>
      </c>
      <c r="G8" s="3" t="s">
        <v>12</v>
      </c>
      <c r="H8" s="3" t="s">
        <v>13</v>
      </c>
      <c r="I8" s="3" t="s">
        <v>13</v>
      </c>
      <c r="J8" s="3" t="s">
        <v>13</v>
      </c>
      <c r="K8" s="3" t="s">
        <v>13</v>
      </c>
      <c r="L8" s="3" t="s">
        <v>13</v>
      </c>
      <c r="M8" s="3" t="s">
        <v>13</v>
      </c>
      <c r="N8" s="3" t="s">
        <v>37</v>
      </c>
      <c r="O8" s="3" t="s">
        <v>38</v>
      </c>
      <c r="P8" s="3">
        <v>7.8330000000000002</v>
      </c>
      <c r="Q8" s="3">
        <v>29.34</v>
      </c>
      <c r="R8" s="5" t="s">
        <v>39</v>
      </c>
      <c r="S8" s="5" t="s">
        <v>40</v>
      </c>
    </row>
    <row r="9" spans="1:26" x14ac:dyDescent="0.3">
      <c r="A9" s="3" t="s">
        <v>44</v>
      </c>
      <c r="B9" s="3">
        <v>8</v>
      </c>
      <c r="C9" s="3">
        <v>8</v>
      </c>
      <c r="D9" s="3">
        <f t="shared" ref="D9:D11" si="3">C9/B9</f>
        <v>1</v>
      </c>
      <c r="E9" s="3">
        <v>8</v>
      </c>
      <c r="F9" s="3">
        <f t="shared" si="2"/>
        <v>1</v>
      </c>
      <c r="G9" s="3" t="s">
        <v>9</v>
      </c>
      <c r="H9" s="3">
        <f t="shared" ref="H9" si="4">K9*B9*60/E9</f>
        <v>1.5</v>
      </c>
      <c r="I9" s="3">
        <f t="shared" ref="I9" si="5">7*H9</f>
        <v>10.5</v>
      </c>
      <c r="J9" s="3">
        <v>0.125</v>
      </c>
      <c r="K9" s="3">
        <v>2.5000000000000001E-2</v>
      </c>
      <c r="L9" s="3">
        <f t="shared" ref="L9" si="6">1/K9</f>
        <v>40</v>
      </c>
      <c r="M9" s="3"/>
      <c r="N9" s="9">
        <f t="shared" ref="N9" si="7">(L9*H9+I9*L9)/60</f>
        <v>8</v>
      </c>
      <c r="O9" s="3">
        <v>8.25</v>
      </c>
      <c r="P9" s="3">
        <v>7.8860000000000001</v>
      </c>
      <c r="Q9" s="3">
        <v>29.96</v>
      </c>
      <c r="U9" t="s">
        <v>0</v>
      </c>
      <c r="V9" t="s">
        <v>32</v>
      </c>
      <c r="W9" t="s">
        <v>7</v>
      </c>
      <c r="X9" t="s">
        <v>33</v>
      </c>
      <c r="Y9" t="s">
        <v>34</v>
      </c>
      <c r="Z9" t="s">
        <v>35</v>
      </c>
    </row>
    <row r="10" spans="1:26" x14ac:dyDescent="0.3">
      <c r="A10" s="3" t="s">
        <v>45</v>
      </c>
      <c r="B10" s="3">
        <v>8</v>
      </c>
      <c r="C10" s="3">
        <v>4</v>
      </c>
      <c r="D10" s="3">
        <f t="shared" si="3"/>
        <v>0.5</v>
      </c>
      <c r="E10" s="3">
        <v>8</v>
      </c>
      <c r="F10" s="3">
        <f t="shared" ref="F10:F11" si="8">E10/B10</f>
        <v>1</v>
      </c>
      <c r="G10" s="3" t="s">
        <v>9</v>
      </c>
      <c r="H10" s="3">
        <f t="shared" ref="H10" si="9">K10*B10*60/E10</f>
        <v>1.5</v>
      </c>
      <c r="I10" s="3">
        <f t="shared" ref="I10" si="10">7*H10</f>
        <v>10.5</v>
      </c>
      <c r="J10" s="3">
        <v>0.125</v>
      </c>
      <c r="K10" s="3">
        <v>2.5000000000000001E-2</v>
      </c>
      <c r="L10" s="3">
        <f t="shared" ref="L10" si="11">1/K10</f>
        <v>40</v>
      </c>
      <c r="M10" s="3"/>
      <c r="N10" s="9">
        <f t="shared" ref="N10" si="12">(L10*H10+I10*L10)/60</f>
        <v>8</v>
      </c>
      <c r="O10" s="3">
        <v>8.27</v>
      </c>
      <c r="P10" s="3">
        <v>7.9729999999999999</v>
      </c>
      <c r="Q10" s="3">
        <v>30.36</v>
      </c>
      <c r="U10">
        <v>8</v>
      </c>
      <c r="V10">
        <v>80</v>
      </c>
      <c r="W10">
        <v>0.125</v>
      </c>
      <c r="X10">
        <v>2.5000000000000001E-2</v>
      </c>
      <c r="Y10">
        <f>X10*U10*60/V10</f>
        <v>0.15</v>
      </c>
      <c r="Z10">
        <f>7*Y10</f>
        <v>1.05</v>
      </c>
    </row>
    <row r="11" spans="1:26" x14ac:dyDescent="0.3">
      <c r="A11" s="3" t="s">
        <v>46</v>
      </c>
      <c r="B11" s="3">
        <v>8</v>
      </c>
      <c r="C11" s="3">
        <v>4</v>
      </c>
      <c r="D11" s="3">
        <f t="shared" si="3"/>
        <v>0.5</v>
      </c>
      <c r="E11" s="3">
        <v>16</v>
      </c>
      <c r="F11" s="3">
        <f t="shared" si="8"/>
        <v>2</v>
      </c>
      <c r="G11" s="3" t="s">
        <v>9</v>
      </c>
      <c r="H11" s="3">
        <f t="shared" ref="H11" si="13">K11*B11*60/E11</f>
        <v>0.75</v>
      </c>
      <c r="I11" s="3">
        <f t="shared" ref="I11" si="14">7*H11</f>
        <v>5.25</v>
      </c>
      <c r="J11" s="3">
        <v>0.125</v>
      </c>
      <c r="K11" s="3">
        <v>2.5000000000000001E-2</v>
      </c>
      <c r="L11" s="3">
        <f t="shared" ref="L11" si="15">1/K11</f>
        <v>40</v>
      </c>
      <c r="M11" s="3"/>
      <c r="N11" s="9">
        <f t="shared" ref="N11" si="16">(L11*H11+I11*L11)/60</f>
        <v>4</v>
      </c>
      <c r="O11" s="3">
        <v>3.89</v>
      </c>
      <c r="P11" s="3">
        <v>7.5659999999999998</v>
      </c>
      <c r="Q11" s="3">
        <v>28.5</v>
      </c>
      <c r="R11" t="s">
        <v>50</v>
      </c>
    </row>
    <row r="12" spans="1:26" x14ac:dyDescent="0.3">
      <c r="A12" s="3" t="s">
        <v>47</v>
      </c>
      <c r="B12" s="3">
        <v>8</v>
      </c>
      <c r="C12" s="3">
        <v>8</v>
      </c>
      <c r="D12" s="3">
        <f t="shared" ref="D12:D13" si="17">C12/B12</f>
        <v>1</v>
      </c>
      <c r="E12" s="3">
        <v>16</v>
      </c>
      <c r="F12" s="3">
        <f t="shared" ref="F12:F13" si="18">E12/B12</f>
        <v>2</v>
      </c>
      <c r="G12" s="3" t="s">
        <v>9</v>
      </c>
      <c r="H12" s="3">
        <f t="shared" ref="H12:H18" si="19">K12*B12*60/E12</f>
        <v>0.75</v>
      </c>
      <c r="I12" s="3">
        <f t="shared" ref="I12:I19" si="20">7*H12</f>
        <v>5.25</v>
      </c>
      <c r="J12" s="3">
        <v>0.125</v>
      </c>
      <c r="K12" s="3">
        <v>2.5000000000000001E-2</v>
      </c>
      <c r="L12" s="3">
        <f t="shared" ref="L12:L19" si="21">1/K12</f>
        <v>40</v>
      </c>
      <c r="M12" s="3"/>
      <c r="N12" s="9">
        <f t="shared" ref="N12:N18" si="22">(L12*H12+I12*L12)/60</f>
        <v>4</v>
      </c>
      <c r="O12" s="3">
        <v>4.0999999999999996</v>
      </c>
      <c r="P12" s="3">
        <v>7.8780000000000001</v>
      </c>
      <c r="Q12" s="3">
        <v>29.72</v>
      </c>
    </row>
    <row r="13" spans="1:26" x14ac:dyDescent="0.3">
      <c r="A13" s="17" t="s">
        <v>48</v>
      </c>
      <c r="B13" s="17">
        <v>8</v>
      </c>
      <c r="C13" s="17">
        <v>4</v>
      </c>
      <c r="D13" s="17">
        <f t="shared" si="17"/>
        <v>0.5</v>
      </c>
      <c r="E13" s="17">
        <v>24</v>
      </c>
      <c r="F13" s="17">
        <f t="shared" si="18"/>
        <v>3</v>
      </c>
      <c r="G13" s="17" t="s">
        <v>9</v>
      </c>
      <c r="H13" s="17">
        <f t="shared" si="19"/>
        <v>0.5</v>
      </c>
      <c r="I13" s="17">
        <f t="shared" si="20"/>
        <v>3.5</v>
      </c>
      <c r="J13" s="17">
        <v>0.125</v>
      </c>
      <c r="K13" s="17">
        <v>2.5000000000000001E-2</v>
      </c>
      <c r="L13" s="17">
        <f t="shared" si="21"/>
        <v>40</v>
      </c>
      <c r="M13" s="17"/>
      <c r="N13" s="18">
        <f t="shared" si="22"/>
        <v>2.6666666666666665</v>
      </c>
      <c r="O13" s="17">
        <v>2.62</v>
      </c>
      <c r="P13" s="17">
        <v>7.5670000000000002</v>
      </c>
      <c r="Q13" s="17">
        <v>28.35</v>
      </c>
      <c r="R13" t="s">
        <v>51</v>
      </c>
    </row>
    <row r="14" spans="1:26" x14ac:dyDescent="0.3">
      <c r="A14" s="3" t="s">
        <v>49</v>
      </c>
      <c r="B14" s="3">
        <v>8</v>
      </c>
      <c r="C14" s="3">
        <v>8</v>
      </c>
      <c r="D14" s="3">
        <f>C14/B14</f>
        <v>1</v>
      </c>
      <c r="E14" s="3">
        <v>24</v>
      </c>
      <c r="F14" s="3">
        <f t="shared" ref="F14:F20" si="23">E14/B14</f>
        <v>3</v>
      </c>
      <c r="G14" s="3" t="s">
        <v>9</v>
      </c>
      <c r="H14" s="12">
        <f t="shared" si="19"/>
        <v>0.5</v>
      </c>
      <c r="I14" s="3">
        <f t="shared" si="20"/>
        <v>3.5</v>
      </c>
      <c r="J14" s="3">
        <v>0.125</v>
      </c>
      <c r="K14" s="3">
        <v>2.5000000000000001E-2</v>
      </c>
      <c r="L14" s="3">
        <f t="shared" si="21"/>
        <v>40</v>
      </c>
      <c r="M14" s="3"/>
      <c r="N14" s="9">
        <f t="shared" si="22"/>
        <v>2.6666666666666665</v>
      </c>
      <c r="O14" s="3">
        <v>2.71</v>
      </c>
      <c r="P14" s="3">
        <v>7.7590000000000003</v>
      </c>
      <c r="Q14" s="3">
        <v>29.09</v>
      </c>
    </row>
    <row r="15" spans="1:26" x14ac:dyDescent="0.3">
      <c r="A15" s="7" t="s">
        <v>52</v>
      </c>
      <c r="B15" s="3">
        <v>8</v>
      </c>
      <c r="C15" s="3">
        <v>4</v>
      </c>
      <c r="D15" s="3">
        <f>C15/B15</f>
        <v>0.5</v>
      </c>
      <c r="E15" s="3">
        <v>32</v>
      </c>
      <c r="F15" s="3">
        <f t="shared" si="23"/>
        <v>4</v>
      </c>
      <c r="G15" s="3" t="s">
        <v>9</v>
      </c>
      <c r="H15" s="11">
        <f t="shared" si="19"/>
        <v>0.375</v>
      </c>
      <c r="I15" s="3">
        <f t="shared" si="20"/>
        <v>2.625</v>
      </c>
      <c r="J15" s="3">
        <v>0.125</v>
      </c>
      <c r="K15" s="3">
        <v>2.5000000000000001E-2</v>
      </c>
      <c r="L15" s="3">
        <f t="shared" si="21"/>
        <v>40</v>
      </c>
      <c r="M15" s="3"/>
      <c r="N15" s="9">
        <f t="shared" si="22"/>
        <v>2</v>
      </c>
      <c r="O15" s="3">
        <v>1.96</v>
      </c>
      <c r="P15" s="3">
        <v>7.508</v>
      </c>
      <c r="Q15" s="3">
        <v>27.91</v>
      </c>
    </row>
    <row r="16" spans="1:26" x14ac:dyDescent="0.3">
      <c r="A16" s="3" t="s">
        <v>53</v>
      </c>
      <c r="B16" s="3">
        <v>8</v>
      </c>
      <c r="C16" s="3">
        <v>4</v>
      </c>
      <c r="D16" s="3">
        <f>C16/B16</f>
        <v>0.5</v>
      </c>
      <c r="E16" s="3">
        <v>32</v>
      </c>
      <c r="F16" s="3">
        <f t="shared" si="23"/>
        <v>4</v>
      </c>
      <c r="G16" s="3" t="s">
        <v>9</v>
      </c>
      <c r="H16" s="11">
        <f t="shared" si="19"/>
        <v>0.375</v>
      </c>
      <c r="I16" s="3">
        <f t="shared" si="20"/>
        <v>2.625</v>
      </c>
      <c r="J16" s="3">
        <v>0.125</v>
      </c>
      <c r="K16" s="3">
        <v>2.5000000000000001E-2</v>
      </c>
      <c r="L16" s="3">
        <f t="shared" si="21"/>
        <v>40</v>
      </c>
      <c r="M16" s="3"/>
      <c r="N16" s="9">
        <f t="shared" si="22"/>
        <v>2</v>
      </c>
      <c r="O16" s="3">
        <v>2</v>
      </c>
      <c r="P16" s="3">
        <v>7.7469999999999999</v>
      </c>
      <c r="Q16" s="3">
        <v>28.8</v>
      </c>
    </row>
    <row r="17" spans="1:18" x14ac:dyDescent="0.3">
      <c r="A17" s="7" t="s">
        <v>54</v>
      </c>
      <c r="B17" s="3">
        <v>8</v>
      </c>
      <c r="C17" s="3">
        <v>4</v>
      </c>
      <c r="D17" s="3">
        <f t="shared" ref="D17:D20" si="24">C17/B17</f>
        <v>0.5</v>
      </c>
      <c r="E17" s="3">
        <v>40</v>
      </c>
      <c r="F17" s="3">
        <f t="shared" si="23"/>
        <v>5</v>
      </c>
      <c r="G17" s="3" t="s">
        <v>9</v>
      </c>
      <c r="H17" s="12">
        <f t="shared" si="19"/>
        <v>0.3</v>
      </c>
      <c r="I17" s="3">
        <f t="shared" si="20"/>
        <v>2.1</v>
      </c>
      <c r="J17" s="3">
        <v>0.125</v>
      </c>
      <c r="K17" s="3">
        <v>2.5000000000000001E-2</v>
      </c>
      <c r="L17" s="3">
        <f t="shared" si="21"/>
        <v>40</v>
      </c>
      <c r="M17" s="3"/>
      <c r="N17" s="9">
        <f t="shared" si="22"/>
        <v>1.6</v>
      </c>
      <c r="O17" s="3">
        <v>1.49</v>
      </c>
      <c r="P17" s="3">
        <v>7.1280000000000001</v>
      </c>
      <c r="Q17" s="3">
        <v>26.21</v>
      </c>
    </row>
    <row r="18" spans="1:18" x14ac:dyDescent="0.3">
      <c r="A18" s="3" t="s">
        <v>55</v>
      </c>
      <c r="B18" s="3">
        <v>8</v>
      </c>
      <c r="C18" s="3">
        <v>4</v>
      </c>
      <c r="D18" s="3">
        <f t="shared" si="24"/>
        <v>0.5</v>
      </c>
      <c r="E18" s="3">
        <v>40</v>
      </c>
      <c r="F18" s="3">
        <f t="shared" si="23"/>
        <v>5</v>
      </c>
      <c r="G18" s="3" t="s">
        <v>9</v>
      </c>
      <c r="H18" s="12">
        <f t="shared" si="19"/>
        <v>0.3</v>
      </c>
      <c r="I18" s="3">
        <f t="shared" si="20"/>
        <v>2.1</v>
      </c>
      <c r="J18" s="3">
        <v>0.125</v>
      </c>
      <c r="K18" s="3">
        <v>2.5000000000000001E-2</v>
      </c>
      <c r="L18" s="3">
        <f t="shared" si="21"/>
        <v>40</v>
      </c>
      <c r="M18" s="3"/>
      <c r="N18" s="9">
        <f t="shared" si="22"/>
        <v>1.6</v>
      </c>
      <c r="O18" s="3">
        <v>1.57</v>
      </c>
      <c r="P18" s="3">
        <v>7.5590000000000002</v>
      </c>
      <c r="Q18" s="3">
        <v>28.04</v>
      </c>
    </row>
    <row r="19" spans="1:18" x14ac:dyDescent="0.3">
      <c r="A19" s="7" t="s">
        <v>56</v>
      </c>
      <c r="B19" s="3">
        <v>8</v>
      </c>
      <c r="C19" s="3">
        <v>4</v>
      </c>
      <c r="D19" s="3">
        <f t="shared" si="24"/>
        <v>0.5</v>
      </c>
      <c r="E19" s="3">
        <v>48</v>
      </c>
      <c r="F19" s="3">
        <f t="shared" si="23"/>
        <v>6</v>
      </c>
      <c r="G19" s="3" t="s">
        <v>9</v>
      </c>
      <c r="H19" s="3">
        <f t="shared" ref="H19" si="25">K19*B19*60/E19</f>
        <v>0.25</v>
      </c>
      <c r="I19" s="3">
        <f t="shared" si="20"/>
        <v>1.75</v>
      </c>
      <c r="J19" s="3">
        <v>0.125</v>
      </c>
      <c r="K19" s="3">
        <v>2.5000000000000001E-2</v>
      </c>
      <c r="L19" s="3">
        <f t="shared" si="21"/>
        <v>40</v>
      </c>
      <c r="M19" s="3"/>
      <c r="N19" s="9">
        <f t="shared" ref="N19" si="26">(L19*H19+I19*L19)/60</f>
        <v>1.3333333333333333</v>
      </c>
      <c r="O19" s="3">
        <v>1.25</v>
      </c>
      <c r="P19" s="3">
        <v>7.14</v>
      </c>
      <c r="Q19" s="3">
        <v>26.22</v>
      </c>
    </row>
    <row r="20" spans="1:18" x14ac:dyDescent="0.3">
      <c r="A20" s="3" t="s">
        <v>57</v>
      </c>
      <c r="B20" s="3">
        <v>8</v>
      </c>
      <c r="C20" s="3">
        <v>4</v>
      </c>
      <c r="D20" s="3">
        <f t="shared" si="24"/>
        <v>0.5</v>
      </c>
      <c r="E20" s="3">
        <v>48</v>
      </c>
      <c r="F20" s="3">
        <f t="shared" si="23"/>
        <v>6</v>
      </c>
      <c r="G20" s="3" t="s">
        <v>9</v>
      </c>
      <c r="H20" s="9">
        <f>K20*B20*60/E20</f>
        <v>0.25</v>
      </c>
      <c r="I20" s="3">
        <f>7*H20</f>
        <v>1.75</v>
      </c>
      <c r="J20" s="3">
        <v>0.125</v>
      </c>
      <c r="K20" s="3">
        <v>2.5000000000000001E-2</v>
      </c>
      <c r="L20" s="3">
        <f>1/K20</f>
        <v>40</v>
      </c>
      <c r="M20" s="3"/>
      <c r="N20" s="9">
        <f t="shared" ref="N20:N26" si="27">(L20*H20+I20*L20)/60</f>
        <v>1.3333333333333333</v>
      </c>
      <c r="O20" s="3">
        <v>1.32</v>
      </c>
      <c r="P20" s="3">
        <v>7.5350000000000001</v>
      </c>
      <c r="Q20" s="3">
        <v>27.76</v>
      </c>
    </row>
    <row r="21" spans="1:18" x14ac:dyDescent="0.3">
      <c r="A21" s="7" t="s">
        <v>58</v>
      </c>
      <c r="B21" s="3">
        <v>8</v>
      </c>
      <c r="C21" s="3">
        <v>4</v>
      </c>
      <c r="D21" s="3">
        <f t="shared" ref="D21:D22" si="28">C21/B21</f>
        <v>0.5</v>
      </c>
      <c r="E21" s="3">
        <v>56</v>
      </c>
      <c r="F21" s="3">
        <f t="shared" ref="F21" si="29">E21/B21</f>
        <v>7</v>
      </c>
      <c r="G21" s="3" t="s">
        <v>9</v>
      </c>
      <c r="H21" s="10">
        <f>K21*B21*60/E21</f>
        <v>0.21428571428571427</v>
      </c>
      <c r="I21" s="3">
        <f>7*H21</f>
        <v>1.5</v>
      </c>
      <c r="J21" s="3">
        <v>0.125</v>
      </c>
      <c r="K21" s="3">
        <v>2.5000000000000001E-2</v>
      </c>
      <c r="L21" s="3">
        <f>1/K21</f>
        <v>40</v>
      </c>
      <c r="M21" s="3"/>
      <c r="N21" s="9">
        <f t="shared" si="27"/>
        <v>1.1428571428571428</v>
      </c>
      <c r="O21" s="3">
        <v>1.07</v>
      </c>
      <c r="P21" s="3">
        <v>7.1349999999999998</v>
      </c>
      <c r="Q21" s="3">
        <v>26.13</v>
      </c>
    </row>
    <row r="22" spans="1:18" x14ac:dyDescent="0.3">
      <c r="A22" s="3" t="s">
        <v>59</v>
      </c>
      <c r="B22" s="3">
        <v>8</v>
      </c>
      <c r="C22" s="3">
        <v>4</v>
      </c>
      <c r="D22" s="3">
        <f t="shared" si="28"/>
        <v>0.5</v>
      </c>
      <c r="E22" s="3">
        <v>56</v>
      </c>
      <c r="F22" s="3">
        <f>E22/B22</f>
        <v>7</v>
      </c>
      <c r="G22" s="3" t="s">
        <v>9</v>
      </c>
      <c r="H22" s="10">
        <f>K22*B22*60/E22</f>
        <v>0.21428571428571427</v>
      </c>
      <c r="I22" s="12">
        <f>7*H22</f>
        <v>1.5</v>
      </c>
      <c r="J22" s="3">
        <v>0.125</v>
      </c>
      <c r="K22" s="3">
        <v>2.5000000000000001E-2</v>
      </c>
      <c r="L22" s="3">
        <f>1/K22</f>
        <v>40</v>
      </c>
      <c r="M22" s="3"/>
      <c r="N22" s="9">
        <f t="shared" si="27"/>
        <v>1.1428571428571428</v>
      </c>
      <c r="O22" s="3">
        <v>1.19</v>
      </c>
      <c r="P22" s="3">
        <v>7.3940000000000001</v>
      </c>
      <c r="Q22" s="3">
        <v>27.2</v>
      </c>
    </row>
    <row r="23" spans="1:18" s="14" customFormat="1" x14ac:dyDescent="0.3">
      <c r="A23" s="7" t="s">
        <v>60</v>
      </c>
      <c r="B23" s="7">
        <v>8</v>
      </c>
      <c r="C23" s="7">
        <v>4</v>
      </c>
      <c r="D23" s="7">
        <f t="shared" ref="D23:D24" si="30">C23/B23</f>
        <v>0.5</v>
      </c>
      <c r="E23" s="7">
        <v>64</v>
      </c>
      <c r="F23" s="7">
        <f t="shared" ref="F23" si="31">E23/B23</f>
        <v>8</v>
      </c>
      <c r="G23" s="7" t="s">
        <v>9</v>
      </c>
      <c r="H23" s="16">
        <f>12.5/60</f>
        <v>0.20833333333333334</v>
      </c>
      <c r="I23" s="13">
        <f>(100-12.5)/60</f>
        <v>1.4583333333333333</v>
      </c>
      <c r="J23" s="7">
        <v>0.125</v>
      </c>
      <c r="K23" s="15">
        <f t="shared" ref="K23:K28" si="32">1/L23</f>
        <v>2.7777777777777776E-2</v>
      </c>
      <c r="L23" s="7">
        <f t="shared" ref="L23:L28" si="33">B23*60/E23/H23</f>
        <v>36</v>
      </c>
      <c r="M23" s="7"/>
      <c r="N23" s="9">
        <f t="shared" si="27"/>
        <v>1</v>
      </c>
      <c r="O23" s="7"/>
      <c r="P23" s="7">
        <v>7.0190000000000001</v>
      </c>
      <c r="Q23" s="7">
        <v>25.48</v>
      </c>
      <c r="R23"/>
    </row>
    <row r="24" spans="1:18" x14ac:dyDescent="0.3">
      <c r="A24" s="3" t="s">
        <v>61</v>
      </c>
      <c r="B24" s="3">
        <v>8</v>
      </c>
      <c r="C24" s="3">
        <v>4</v>
      </c>
      <c r="D24" s="3">
        <f t="shared" si="30"/>
        <v>0.5</v>
      </c>
      <c r="E24" s="3">
        <v>64</v>
      </c>
      <c r="F24" s="3">
        <f>E24/B24</f>
        <v>8</v>
      </c>
      <c r="G24" s="3" t="s">
        <v>9</v>
      </c>
      <c r="H24" s="16">
        <f t="shared" ref="H24:H36" si="34">12.5/60</f>
        <v>0.20833333333333334</v>
      </c>
      <c r="I24" s="13">
        <f t="shared" ref="I24:I36" si="35">(100-12.5)/60</f>
        <v>1.4583333333333333</v>
      </c>
      <c r="J24" s="7">
        <v>0.125</v>
      </c>
      <c r="K24" s="15">
        <f t="shared" si="32"/>
        <v>2.7777777777777776E-2</v>
      </c>
      <c r="L24" s="7">
        <f t="shared" si="33"/>
        <v>36</v>
      </c>
      <c r="M24" s="3"/>
      <c r="N24" s="9">
        <f t="shared" si="27"/>
        <v>1</v>
      </c>
      <c r="O24" s="3">
        <v>0.96</v>
      </c>
      <c r="P24" s="7">
        <v>7.3090000000000002</v>
      </c>
      <c r="Q24" s="7">
        <v>26.72</v>
      </c>
    </row>
    <row r="25" spans="1:18" x14ac:dyDescent="0.3">
      <c r="A25" s="7" t="s">
        <v>62</v>
      </c>
      <c r="B25" s="7">
        <v>8</v>
      </c>
      <c r="C25" s="7">
        <v>4</v>
      </c>
      <c r="D25" s="7">
        <f t="shared" ref="D25:D26" si="36">C25/B25</f>
        <v>0.5</v>
      </c>
      <c r="E25" s="7">
        <v>72</v>
      </c>
      <c r="F25" s="7">
        <f t="shared" ref="F25" si="37">E25/B25</f>
        <v>9</v>
      </c>
      <c r="G25" s="7" t="s">
        <v>9</v>
      </c>
      <c r="H25" s="16">
        <f t="shared" si="34"/>
        <v>0.20833333333333334</v>
      </c>
      <c r="I25" s="13">
        <f t="shared" si="35"/>
        <v>1.4583333333333333</v>
      </c>
      <c r="J25" s="7">
        <v>0.125</v>
      </c>
      <c r="K25" s="15">
        <f t="shared" si="32"/>
        <v>3.125E-2</v>
      </c>
      <c r="L25" s="7">
        <f t="shared" si="33"/>
        <v>32</v>
      </c>
      <c r="M25" s="7"/>
      <c r="N25" s="9">
        <f t="shared" si="27"/>
        <v>0.88888888888888884</v>
      </c>
      <c r="O25" s="7">
        <v>0.85</v>
      </c>
      <c r="P25" s="7">
        <v>7.1459999999999999</v>
      </c>
      <c r="Q25" s="7">
        <v>25.88</v>
      </c>
    </row>
    <row r="26" spans="1:18" x14ac:dyDescent="0.3">
      <c r="A26" s="3" t="s">
        <v>63</v>
      </c>
      <c r="B26" s="3">
        <v>8</v>
      </c>
      <c r="C26" s="3">
        <v>4</v>
      </c>
      <c r="D26" s="3">
        <f t="shared" si="36"/>
        <v>0.5</v>
      </c>
      <c r="E26" s="3">
        <v>72</v>
      </c>
      <c r="F26" s="3">
        <f>E26/B26</f>
        <v>9</v>
      </c>
      <c r="G26" s="3" t="s">
        <v>9</v>
      </c>
      <c r="H26" s="16">
        <f t="shared" si="34"/>
        <v>0.20833333333333334</v>
      </c>
      <c r="I26" s="13">
        <f t="shared" si="35"/>
        <v>1.4583333333333333</v>
      </c>
      <c r="J26" s="7">
        <v>0.125</v>
      </c>
      <c r="K26" s="15">
        <f t="shared" si="32"/>
        <v>3.125E-2</v>
      </c>
      <c r="L26" s="7">
        <f t="shared" si="33"/>
        <v>32</v>
      </c>
      <c r="M26" s="3"/>
      <c r="N26" s="9">
        <f t="shared" si="27"/>
        <v>0.88888888888888884</v>
      </c>
      <c r="O26" s="9">
        <v>0.877</v>
      </c>
      <c r="P26" s="3">
        <v>7.3890000000000002</v>
      </c>
      <c r="Q26" s="3">
        <v>26.85</v>
      </c>
    </row>
    <row r="27" spans="1:18" x14ac:dyDescent="0.3">
      <c r="A27" s="7" t="s">
        <v>65</v>
      </c>
      <c r="B27" s="7">
        <v>8</v>
      </c>
      <c r="C27" s="7">
        <v>4</v>
      </c>
      <c r="D27" s="7">
        <f t="shared" ref="D27:D28" si="38">C27/B27</f>
        <v>0.5</v>
      </c>
      <c r="E27" s="7">
        <v>80</v>
      </c>
      <c r="F27" s="7">
        <f t="shared" ref="F27" si="39">E27/B27</f>
        <v>10</v>
      </c>
      <c r="G27" s="7" t="s">
        <v>9</v>
      </c>
      <c r="H27" s="16">
        <f t="shared" si="34"/>
        <v>0.20833333333333334</v>
      </c>
      <c r="I27" s="13">
        <f t="shared" si="35"/>
        <v>1.4583333333333333</v>
      </c>
      <c r="J27" s="7">
        <v>0.125</v>
      </c>
      <c r="K27" s="15">
        <f t="shared" si="32"/>
        <v>3.4722222222222224E-2</v>
      </c>
      <c r="L27" s="7">
        <f t="shared" si="33"/>
        <v>28.799999999999997</v>
      </c>
      <c r="M27" s="7"/>
      <c r="N27" s="9">
        <f t="shared" ref="N27:N28" si="40">(L27*H27+I27*L27)/60</f>
        <v>0.79999999999999993</v>
      </c>
      <c r="O27" s="7">
        <v>0.73</v>
      </c>
      <c r="P27" s="7">
        <v>6.8810000000000002</v>
      </c>
      <c r="Q27" s="7">
        <v>24.77</v>
      </c>
    </row>
    <row r="28" spans="1:18" x14ac:dyDescent="0.3">
      <c r="A28" s="3" t="s">
        <v>66</v>
      </c>
      <c r="B28" s="3">
        <v>8</v>
      </c>
      <c r="C28" s="3">
        <v>4</v>
      </c>
      <c r="D28" s="3">
        <f t="shared" si="38"/>
        <v>0.5</v>
      </c>
      <c r="E28" s="3">
        <v>80</v>
      </c>
      <c r="F28" s="3">
        <f>E28/B28</f>
        <v>10</v>
      </c>
      <c r="G28" s="3" t="s">
        <v>9</v>
      </c>
      <c r="H28" s="16">
        <f t="shared" si="34"/>
        <v>0.20833333333333334</v>
      </c>
      <c r="I28" s="13">
        <f t="shared" si="35"/>
        <v>1.4583333333333333</v>
      </c>
      <c r="J28" s="7">
        <v>0.125</v>
      </c>
      <c r="K28" s="15">
        <f t="shared" si="32"/>
        <v>3.4722222222222224E-2</v>
      </c>
      <c r="L28" s="7">
        <f t="shared" si="33"/>
        <v>28.799999999999997</v>
      </c>
      <c r="M28" s="3"/>
      <c r="N28" s="9">
        <f t="shared" si="40"/>
        <v>0.79999999999999993</v>
      </c>
      <c r="O28" s="9">
        <v>0.79</v>
      </c>
      <c r="P28" s="3">
        <v>7.2089999999999996</v>
      </c>
      <c r="Q28" s="3">
        <v>26.09</v>
      </c>
    </row>
    <row r="29" spans="1:18" x14ac:dyDescent="0.3">
      <c r="A29" s="7" t="s">
        <v>82</v>
      </c>
      <c r="B29" s="7">
        <v>8</v>
      </c>
      <c r="C29" s="7">
        <v>4</v>
      </c>
      <c r="D29" s="7">
        <f t="shared" ref="D29:D30" si="41">C29/B29</f>
        <v>0.5</v>
      </c>
      <c r="E29" s="7">
        <v>88</v>
      </c>
      <c r="F29" s="7">
        <f t="shared" ref="F29" si="42">E29/B29</f>
        <v>11</v>
      </c>
      <c r="G29" s="7" t="s">
        <v>9</v>
      </c>
      <c r="H29" s="16">
        <f t="shared" si="34"/>
        <v>0.20833333333333334</v>
      </c>
      <c r="I29" s="13">
        <f t="shared" si="35"/>
        <v>1.4583333333333333</v>
      </c>
      <c r="J29" s="7">
        <v>0.125</v>
      </c>
      <c r="K29" s="15">
        <f t="shared" ref="K29:K30" si="43">1/L29</f>
        <v>3.8194444444444448E-2</v>
      </c>
      <c r="L29" s="16">
        <f t="shared" ref="L29:L30" si="44">B29*60/E29/H29</f>
        <v>26.18181818181818</v>
      </c>
      <c r="M29" s="7"/>
      <c r="N29" s="9">
        <f t="shared" ref="N29:N30" si="45">(L29*H29+I29*L29)/60</f>
        <v>0.72727272727272718</v>
      </c>
      <c r="O29" s="7"/>
      <c r="P29" s="7">
        <v>6.9109999999999996</v>
      </c>
      <c r="Q29" s="7">
        <v>24.77</v>
      </c>
    </row>
    <row r="30" spans="1:18" x14ac:dyDescent="0.3">
      <c r="A30" s="3" t="s">
        <v>83</v>
      </c>
      <c r="B30" s="3">
        <v>8</v>
      </c>
      <c r="C30" s="3">
        <v>4</v>
      </c>
      <c r="D30" s="3">
        <f t="shared" si="41"/>
        <v>0.5</v>
      </c>
      <c r="E30" s="3">
        <v>88</v>
      </c>
      <c r="F30" s="3">
        <f>E30/B30</f>
        <v>11</v>
      </c>
      <c r="G30" s="3" t="s">
        <v>9</v>
      </c>
      <c r="H30" s="16">
        <f t="shared" si="34"/>
        <v>0.20833333333333334</v>
      </c>
      <c r="I30" s="13">
        <f t="shared" si="35"/>
        <v>1.4583333333333333</v>
      </c>
      <c r="J30" s="7">
        <v>0.125</v>
      </c>
      <c r="K30" s="15">
        <f t="shared" si="43"/>
        <v>3.8194444444444448E-2</v>
      </c>
      <c r="L30" s="16">
        <f t="shared" si="44"/>
        <v>26.18181818181818</v>
      </c>
      <c r="M30" s="3"/>
      <c r="N30" s="9">
        <f t="shared" si="45"/>
        <v>0.72727272727272718</v>
      </c>
      <c r="O30" s="9"/>
      <c r="P30" s="3">
        <v>7.2370000000000001</v>
      </c>
      <c r="Q30" s="3">
        <v>26.05</v>
      </c>
    </row>
    <row r="31" spans="1:18" x14ac:dyDescent="0.3">
      <c r="A31" s="7" t="s">
        <v>86</v>
      </c>
      <c r="B31" s="7">
        <v>8</v>
      </c>
      <c r="C31" s="7">
        <v>4</v>
      </c>
      <c r="D31" s="7">
        <f t="shared" ref="D31:D32" si="46">C31/B31</f>
        <v>0.5</v>
      </c>
      <c r="E31" s="7">
        <v>96</v>
      </c>
      <c r="F31" s="7">
        <f t="shared" ref="F31" si="47">E31/B31</f>
        <v>12</v>
      </c>
      <c r="G31" s="7" t="s">
        <v>9</v>
      </c>
      <c r="H31" s="16">
        <f t="shared" si="34"/>
        <v>0.20833333333333334</v>
      </c>
      <c r="I31" s="13">
        <f t="shared" si="35"/>
        <v>1.4583333333333333</v>
      </c>
      <c r="J31" s="7">
        <v>0.125</v>
      </c>
      <c r="K31" s="15">
        <f t="shared" ref="K31:K32" si="48">1/L31</f>
        <v>4.1666666666666664E-2</v>
      </c>
      <c r="L31" s="16">
        <f t="shared" ref="L31:L32" si="49">B31*60/E31/H31</f>
        <v>24</v>
      </c>
      <c r="M31" s="7"/>
      <c r="N31" s="9">
        <f t="shared" ref="N31:N32" si="50">(L31*H31+I31*L31)/60</f>
        <v>0.66666666666666663</v>
      </c>
      <c r="O31" s="7"/>
      <c r="P31" s="7">
        <v>6.8860000000000001</v>
      </c>
      <c r="Q31" s="7">
        <v>24.52</v>
      </c>
    </row>
    <row r="32" spans="1:18" x14ac:dyDescent="0.3">
      <c r="A32" s="3" t="s">
        <v>87</v>
      </c>
      <c r="B32" s="3">
        <v>8</v>
      </c>
      <c r="C32" s="3">
        <v>4</v>
      </c>
      <c r="D32" s="3">
        <f t="shared" si="46"/>
        <v>0.5</v>
      </c>
      <c r="E32" s="3">
        <v>96</v>
      </c>
      <c r="F32" s="3">
        <f>E32/B32</f>
        <v>12</v>
      </c>
      <c r="G32" s="3" t="s">
        <v>9</v>
      </c>
      <c r="H32" s="16">
        <f t="shared" si="34"/>
        <v>0.20833333333333334</v>
      </c>
      <c r="I32" s="13">
        <f t="shared" si="35"/>
        <v>1.4583333333333333</v>
      </c>
      <c r="J32" s="7">
        <v>0.125</v>
      </c>
      <c r="K32" s="15">
        <f t="shared" si="48"/>
        <v>4.1666666666666664E-2</v>
      </c>
      <c r="L32" s="16">
        <f t="shared" si="49"/>
        <v>24</v>
      </c>
      <c r="M32" s="3"/>
      <c r="N32" s="9">
        <f t="shared" si="50"/>
        <v>0.66666666666666663</v>
      </c>
      <c r="O32" s="9"/>
      <c r="P32" s="3">
        <v>6.968</v>
      </c>
      <c r="Q32" s="3">
        <v>24.92</v>
      </c>
    </row>
    <row r="33" spans="1:20" x14ac:dyDescent="0.3">
      <c r="A33" s="7" t="s">
        <v>90</v>
      </c>
      <c r="B33" s="7">
        <v>8</v>
      </c>
      <c r="C33" s="7">
        <v>4</v>
      </c>
      <c r="D33" s="7">
        <f t="shared" ref="D33:D34" si="51">C33/B33</f>
        <v>0.5</v>
      </c>
      <c r="E33" s="7">
        <v>104</v>
      </c>
      <c r="F33" s="7">
        <f t="shared" ref="F33" si="52">E33/B33</f>
        <v>13</v>
      </c>
      <c r="G33" s="7" t="s">
        <v>9</v>
      </c>
      <c r="H33" s="16">
        <f t="shared" si="34"/>
        <v>0.20833333333333334</v>
      </c>
      <c r="I33" s="13">
        <f t="shared" si="35"/>
        <v>1.4583333333333333</v>
      </c>
      <c r="J33" s="7">
        <v>0.125</v>
      </c>
      <c r="K33" s="15">
        <f t="shared" ref="K33:K34" si="53">1/L33</f>
        <v>4.5138888888888895E-2</v>
      </c>
      <c r="L33" s="16">
        <f t="shared" ref="L33:L34" si="54">B33*60/E33/H33</f>
        <v>22.15384615384615</v>
      </c>
      <c r="M33" s="7"/>
      <c r="N33" s="9">
        <f t="shared" ref="N33:N34" si="55">(L33*H33+I33*L33)/60</f>
        <v>0.6153846153846152</v>
      </c>
      <c r="O33" s="7"/>
      <c r="P33" s="7">
        <v>6.76</v>
      </c>
      <c r="Q33" s="7">
        <v>23.94</v>
      </c>
    </row>
    <row r="34" spans="1:20" x14ac:dyDescent="0.3">
      <c r="A34" s="3" t="s">
        <v>91</v>
      </c>
      <c r="B34" s="3">
        <v>8</v>
      </c>
      <c r="C34" s="3">
        <v>4</v>
      </c>
      <c r="D34" s="3">
        <f t="shared" si="51"/>
        <v>0.5</v>
      </c>
      <c r="E34" s="3">
        <v>104</v>
      </c>
      <c r="F34" s="3">
        <f>E34/B34</f>
        <v>13</v>
      </c>
      <c r="G34" s="3" t="s">
        <v>9</v>
      </c>
      <c r="H34" s="16">
        <f t="shared" si="34"/>
        <v>0.20833333333333334</v>
      </c>
      <c r="I34" s="13">
        <f t="shared" si="35"/>
        <v>1.4583333333333333</v>
      </c>
      <c r="J34" s="7">
        <v>0.125</v>
      </c>
      <c r="K34" s="15">
        <f t="shared" si="53"/>
        <v>4.5138888888888895E-2</v>
      </c>
      <c r="L34" s="16">
        <f t="shared" si="54"/>
        <v>22.15384615384615</v>
      </c>
      <c r="M34" s="3"/>
      <c r="N34" s="9">
        <f t="shared" si="55"/>
        <v>0.6153846153846152</v>
      </c>
      <c r="O34" s="9"/>
      <c r="P34" s="3">
        <v>7.18</v>
      </c>
      <c r="Q34" s="3">
        <v>25.66</v>
      </c>
    </row>
    <row r="35" spans="1:20" x14ac:dyDescent="0.3">
      <c r="A35" s="7" t="s">
        <v>95</v>
      </c>
      <c r="B35" s="7">
        <v>8</v>
      </c>
      <c r="C35" s="7">
        <v>4</v>
      </c>
      <c r="D35" s="7">
        <f t="shared" ref="D35:D36" si="56">C35/B35</f>
        <v>0.5</v>
      </c>
      <c r="E35" s="7">
        <v>112</v>
      </c>
      <c r="F35" s="7">
        <f t="shared" ref="F35" si="57">E35/B35</f>
        <v>14</v>
      </c>
      <c r="G35" s="7" t="s">
        <v>9</v>
      </c>
      <c r="H35" s="16">
        <f t="shared" si="34"/>
        <v>0.20833333333333334</v>
      </c>
      <c r="I35" s="13">
        <f t="shared" si="35"/>
        <v>1.4583333333333333</v>
      </c>
      <c r="J35" s="7">
        <v>0.125</v>
      </c>
      <c r="K35" s="15">
        <f t="shared" ref="K35:K36" si="58">1/L35</f>
        <v>4.8611111111111119E-2</v>
      </c>
      <c r="L35" s="16">
        <f t="shared" ref="L35:L36" si="59">B35*60/E35/H35</f>
        <v>20.571428571428569</v>
      </c>
      <c r="M35" s="7"/>
      <c r="N35" s="9">
        <f t="shared" ref="N35:N36" si="60">(L35*H35+I35*L35)/60</f>
        <v>0.5714285714285714</v>
      </c>
      <c r="O35" s="7"/>
      <c r="P35" s="7">
        <v>6.5670000000000002</v>
      </c>
      <c r="Q35" s="7">
        <v>23.1</v>
      </c>
    </row>
    <row r="36" spans="1:20" x14ac:dyDescent="0.3">
      <c r="A36" s="3" t="s">
        <v>96</v>
      </c>
      <c r="B36" s="3">
        <v>8</v>
      </c>
      <c r="C36" s="3">
        <v>4</v>
      </c>
      <c r="D36" s="3">
        <f t="shared" si="56"/>
        <v>0.5</v>
      </c>
      <c r="E36" s="3">
        <v>112</v>
      </c>
      <c r="F36" s="3">
        <f>E36/B36</f>
        <v>14</v>
      </c>
      <c r="G36" s="3" t="s">
        <v>9</v>
      </c>
      <c r="H36" s="16">
        <f t="shared" si="34"/>
        <v>0.20833333333333334</v>
      </c>
      <c r="I36" s="13">
        <f t="shared" si="35"/>
        <v>1.4583333333333333</v>
      </c>
      <c r="J36" s="7">
        <v>0.125</v>
      </c>
      <c r="K36" s="15">
        <f t="shared" si="58"/>
        <v>4.8611111111111119E-2</v>
      </c>
      <c r="L36" s="16">
        <f t="shared" si="59"/>
        <v>20.571428571428569</v>
      </c>
      <c r="M36" s="3"/>
      <c r="N36" s="9">
        <f t="shared" si="60"/>
        <v>0.5714285714285714</v>
      </c>
      <c r="O36" s="9"/>
      <c r="P36" s="3">
        <v>6.9619999999999997</v>
      </c>
      <c r="Q36" s="3">
        <v>24.65</v>
      </c>
    </row>
    <row r="37" spans="1:20" x14ac:dyDescent="0.3">
      <c r="K37" s="1"/>
      <c r="L37" s="1"/>
      <c r="M37" s="1"/>
      <c r="N37" s="1"/>
    </row>
    <row r="38" spans="1:20" x14ac:dyDescent="0.3">
      <c r="A38" s="3" t="s">
        <v>68</v>
      </c>
      <c r="B38" s="3" t="s">
        <v>79</v>
      </c>
      <c r="C38" s="3" t="s">
        <v>84</v>
      </c>
      <c r="D38" s="3" t="s">
        <v>0</v>
      </c>
      <c r="E38" s="3" t="s">
        <v>67</v>
      </c>
      <c r="F38" s="1"/>
      <c r="O38" s="3" t="s">
        <v>81</v>
      </c>
      <c r="P38" s="3" t="s">
        <v>79</v>
      </c>
      <c r="Q38" s="3" t="s">
        <v>84</v>
      </c>
      <c r="R38" s="3" t="s">
        <v>0</v>
      </c>
      <c r="S38" s="3" t="s">
        <v>67</v>
      </c>
      <c r="T38" s="1"/>
    </row>
    <row r="39" spans="1:20" x14ac:dyDescent="0.3">
      <c r="A39" s="3" t="s">
        <v>69</v>
      </c>
      <c r="B39" s="3">
        <v>8</v>
      </c>
      <c r="C39" s="3">
        <v>4.1923000000000004</v>
      </c>
      <c r="D39" s="3">
        <v>7.8860000000000001</v>
      </c>
      <c r="E39" s="3">
        <v>29.96</v>
      </c>
      <c r="F39" s="1"/>
      <c r="O39" s="3" t="s">
        <v>69</v>
      </c>
      <c r="P39" s="3">
        <v>8</v>
      </c>
      <c r="Q39" s="3">
        <v>4.194</v>
      </c>
      <c r="R39" s="3">
        <v>7.9729999999999999</v>
      </c>
      <c r="S39" s="3">
        <v>30.36</v>
      </c>
      <c r="T39" s="1"/>
    </row>
    <row r="40" spans="1:20" x14ac:dyDescent="0.3">
      <c r="A40" s="3" t="s">
        <v>70</v>
      </c>
      <c r="B40" s="3">
        <v>16</v>
      </c>
      <c r="C40" s="3">
        <v>4.1904000000000003</v>
      </c>
      <c r="D40" s="3">
        <v>7.5659999999999998</v>
      </c>
      <c r="E40" s="3">
        <v>28.5</v>
      </c>
      <c r="F40" s="1"/>
      <c r="O40" s="3" t="s">
        <v>70</v>
      </c>
      <c r="P40" s="3">
        <v>16</v>
      </c>
      <c r="Q40" s="3">
        <v>4.1912000000000003</v>
      </c>
      <c r="R40" s="3">
        <v>7.8780000000000001</v>
      </c>
      <c r="S40" s="3">
        <v>29.72</v>
      </c>
      <c r="T40" s="1"/>
    </row>
    <row r="41" spans="1:20" x14ac:dyDescent="0.3">
      <c r="A41" s="3" t="s">
        <v>71</v>
      </c>
      <c r="B41" s="3">
        <v>24</v>
      </c>
      <c r="C41" s="3">
        <v>4.1952999999999996</v>
      </c>
      <c r="D41" s="17">
        <v>7.5670000000000002</v>
      </c>
      <c r="E41" s="17">
        <v>28.35</v>
      </c>
      <c r="F41" s="1"/>
      <c r="O41" s="3" t="s">
        <v>71</v>
      </c>
      <c r="P41" s="3">
        <v>24</v>
      </c>
      <c r="Q41" s="3">
        <v>4.1931000000000003</v>
      </c>
      <c r="R41" s="3">
        <v>7.7590000000000003</v>
      </c>
      <c r="S41" s="3">
        <v>29.09</v>
      </c>
      <c r="T41" s="1"/>
    </row>
    <row r="42" spans="1:20" x14ac:dyDescent="0.3">
      <c r="A42" s="3" t="s">
        <v>72</v>
      </c>
      <c r="B42" s="3">
        <v>32</v>
      </c>
      <c r="C42" s="3">
        <v>4.1878000000000002</v>
      </c>
      <c r="D42" s="3">
        <v>7.508</v>
      </c>
      <c r="E42" s="3">
        <v>27.91</v>
      </c>
      <c r="F42" s="1"/>
      <c r="O42" s="3" t="s">
        <v>72</v>
      </c>
      <c r="P42" s="3">
        <v>32</v>
      </c>
      <c r="Q42" s="3">
        <v>4.1958000000000002</v>
      </c>
      <c r="R42" s="3">
        <v>7.7469999999999999</v>
      </c>
      <c r="S42" s="3">
        <v>28.8</v>
      </c>
    </row>
    <row r="43" spans="1:20" x14ac:dyDescent="0.3">
      <c r="A43" s="3" t="s">
        <v>73</v>
      </c>
      <c r="B43" s="3">
        <v>40</v>
      </c>
      <c r="C43" s="3">
        <v>4.1666999999999996</v>
      </c>
      <c r="D43" s="3">
        <v>7.1280000000000001</v>
      </c>
      <c r="E43" s="3">
        <v>26.21</v>
      </c>
      <c r="F43" s="1"/>
      <c r="O43" s="3" t="s">
        <v>73</v>
      </c>
      <c r="P43" s="3">
        <v>40</v>
      </c>
      <c r="Q43" s="3">
        <v>4.1856999999999998</v>
      </c>
      <c r="R43" s="3">
        <v>7.5590000000000002</v>
      </c>
      <c r="S43" s="3">
        <v>28.04</v>
      </c>
      <c r="T43" s="1"/>
    </row>
    <row r="44" spans="1:20" x14ac:dyDescent="0.3">
      <c r="A44" s="3" t="s">
        <v>74</v>
      </c>
      <c r="B44" s="3">
        <v>48</v>
      </c>
      <c r="C44" s="3">
        <v>4.1792999999999996</v>
      </c>
      <c r="D44" s="3">
        <v>7.14</v>
      </c>
      <c r="E44" s="3">
        <v>26.22</v>
      </c>
      <c r="F44" s="1"/>
      <c r="O44" s="3" t="s">
        <v>74</v>
      </c>
      <c r="P44" s="3">
        <v>48</v>
      </c>
      <c r="Q44" s="3">
        <v>4.1944999999999997</v>
      </c>
      <c r="R44" s="3">
        <v>7.5350000000000001</v>
      </c>
      <c r="S44" s="3">
        <v>27.76</v>
      </c>
    </row>
    <row r="45" spans="1:20" x14ac:dyDescent="0.3">
      <c r="A45" s="3" t="s">
        <v>75</v>
      </c>
      <c r="B45" s="3">
        <v>56</v>
      </c>
      <c r="C45" s="3">
        <v>4.1710000000000003</v>
      </c>
      <c r="D45" s="3">
        <v>7.1349999999999998</v>
      </c>
      <c r="E45" s="3">
        <v>26.13</v>
      </c>
      <c r="F45" s="1"/>
      <c r="O45" s="3" t="s">
        <v>80</v>
      </c>
      <c r="P45" s="3">
        <v>56</v>
      </c>
      <c r="Q45" s="3">
        <v>4.1810999999999998</v>
      </c>
      <c r="R45" s="3">
        <v>7.3940000000000001</v>
      </c>
      <c r="S45" s="3">
        <v>27.2</v>
      </c>
    </row>
    <row r="46" spans="1:20" x14ac:dyDescent="0.3">
      <c r="A46" s="3" t="s">
        <v>76</v>
      </c>
      <c r="B46" s="3">
        <v>64</v>
      </c>
      <c r="C46" s="3">
        <v>4.1639999999999997</v>
      </c>
      <c r="D46" s="7">
        <v>7.0190000000000001</v>
      </c>
      <c r="E46" s="7">
        <v>25.48</v>
      </c>
      <c r="F46" s="1"/>
      <c r="O46" s="3" t="s">
        <v>76</v>
      </c>
      <c r="P46" s="3">
        <v>64</v>
      </c>
      <c r="Q46" s="3">
        <v>4.1763000000000003</v>
      </c>
      <c r="R46" s="7">
        <v>7.3090000000000002</v>
      </c>
      <c r="S46" s="7">
        <v>26.72</v>
      </c>
    </row>
    <row r="47" spans="1:20" x14ac:dyDescent="0.3">
      <c r="A47" s="3" t="s">
        <v>77</v>
      </c>
      <c r="B47" s="3">
        <v>72</v>
      </c>
      <c r="C47" s="3">
        <v>4.1886000000000001</v>
      </c>
      <c r="D47" s="7">
        <v>7.1459999999999999</v>
      </c>
      <c r="E47" s="7">
        <v>25.88</v>
      </c>
      <c r="F47" s="1"/>
      <c r="O47" s="3" t="s">
        <v>77</v>
      </c>
      <c r="P47" s="3">
        <v>72</v>
      </c>
      <c r="Q47" s="3">
        <v>4.1817000000000002</v>
      </c>
      <c r="R47" s="3">
        <v>7.3890000000000002</v>
      </c>
      <c r="S47" s="3">
        <v>26.85</v>
      </c>
    </row>
    <row r="48" spans="1:20" x14ac:dyDescent="0.3">
      <c r="A48" s="3" t="s">
        <v>78</v>
      </c>
      <c r="B48" s="3">
        <v>80</v>
      </c>
      <c r="C48" s="3">
        <v>4.1718000000000002</v>
      </c>
      <c r="D48" s="7">
        <v>6.8810000000000002</v>
      </c>
      <c r="E48" s="7">
        <v>24.77</v>
      </c>
      <c r="F48" s="1"/>
      <c r="O48" s="3" t="s">
        <v>78</v>
      </c>
      <c r="P48" s="3">
        <v>80</v>
      </c>
      <c r="Q48" s="3">
        <v>4.1772</v>
      </c>
      <c r="R48" s="3">
        <v>7.2089999999999996</v>
      </c>
      <c r="S48" s="3">
        <v>26.09</v>
      </c>
    </row>
    <row r="49" spans="1:20" x14ac:dyDescent="0.3">
      <c r="A49" s="3" t="s">
        <v>85</v>
      </c>
      <c r="B49" s="3">
        <v>88</v>
      </c>
      <c r="C49" s="3">
        <v>4.1669999999999998</v>
      </c>
      <c r="D49" s="7">
        <v>6.9109999999999996</v>
      </c>
      <c r="E49" s="7">
        <v>24.77</v>
      </c>
      <c r="O49" s="3" t="s">
        <v>85</v>
      </c>
      <c r="P49" s="3">
        <v>88</v>
      </c>
      <c r="Q49" s="3">
        <v>4.1783000000000001</v>
      </c>
      <c r="R49" s="3">
        <v>7.2370000000000001</v>
      </c>
      <c r="S49" s="3">
        <v>26.05</v>
      </c>
    </row>
    <row r="50" spans="1:20" x14ac:dyDescent="0.3">
      <c r="A50" s="3" t="s">
        <v>88</v>
      </c>
      <c r="B50" s="3">
        <v>96</v>
      </c>
      <c r="C50" s="3">
        <v>4.1837</v>
      </c>
      <c r="D50" s="7">
        <v>6.8860000000000001</v>
      </c>
      <c r="E50" s="7">
        <v>24.52</v>
      </c>
      <c r="O50" s="3" t="s">
        <v>88</v>
      </c>
      <c r="P50" s="3">
        <v>96</v>
      </c>
      <c r="Q50" s="3">
        <v>4.1679000000000004</v>
      </c>
      <c r="R50" s="3">
        <v>6.968</v>
      </c>
      <c r="S50" s="3">
        <v>24.92</v>
      </c>
    </row>
    <row r="51" spans="1:20" x14ac:dyDescent="0.3">
      <c r="A51" s="3" t="s">
        <v>89</v>
      </c>
      <c r="B51" s="3">
        <v>104</v>
      </c>
      <c r="C51" s="3">
        <v>4.1890000000000001</v>
      </c>
      <c r="D51" s="7">
        <v>6.76</v>
      </c>
      <c r="E51" s="7">
        <v>23.94</v>
      </c>
      <c r="F51" t="s">
        <v>94</v>
      </c>
      <c r="O51" s="3" t="s">
        <v>89</v>
      </c>
      <c r="P51" s="3">
        <v>104</v>
      </c>
      <c r="Q51" s="3">
        <v>4.1970000000000001</v>
      </c>
      <c r="R51" s="3">
        <v>7.18</v>
      </c>
      <c r="S51" s="3">
        <v>25.66</v>
      </c>
      <c r="T51" t="s">
        <v>93</v>
      </c>
    </row>
    <row r="52" spans="1:20" x14ac:dyDescent="0.3">
      <c r="A52" s="3" t="s">
        <v>92</v>
      </c>
      <c r="B52" s="3">
        <v>112</v>
      </c>
      <c r="C52" s="3">
        <v>4.1760000000000002</v>
      </c>
      <c r="D52" s="7">
        <v>6.5670000000000002</v>
      </c>
      <c r="E52" s="7">
        <v>23.1</v>
      </c>
      <c r="O52" s="3" t="s">
        <v>92</v>
      </c>
      <c r="P52" s="3">
        <v>112</v>
      </c>
      <c r="Q52" s="3">
        <v>4.181</v>
      </c>
      <c r="R52" s="3">
        <v>6.9619999999999997</v>
      </c>
      <c r="S52" s="3">
        <v>24.65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2019-11-28T22:39:54Z</dcterms:modified>
</cp:coreProperties>
</file>