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breis_lfejeif\Documents\Data Analytics\project\"/>
    </mc:Choice>
  </mc:AlternateContent>
  <xr:revisionPtr revIDLastSave="0" documentId="13_ncr:1_{F02E96DA-C945-4994-A649-F78B2A3840A3}" xr6:coauthVersionLast="47" xr6:coauthVersionMax="47" xr10:uidLastSave="{00000000-0000-0000-0000-000000000000}"/>
  <bookViews>
    <workbookView showHorizontalScroll="0" showVerticalScroll="0" showSheetTabs="0" xWindow="-108" yWindow="-108" windowWidth="23256" windowHeight="13176" xr2:uid="{00000000-000D-0000-FFFF-FFFF00000000}"/>
  </bookViews>
  <sheets>
    <sheet name="DashBoard" sheetId="22" r:id="rId1"/>
    <sheet name="orders" sheetId="17" r:id="rId2"/>
    <sheet name="customers" sheetId="13" r:id="rId3"/>
    <sheet name="products" sheetId="2" r:id="rId4"/>
    <sheet name="TotalSales" sheetId="18" r:id="rId5"/>
    <sheet name="CountryBarChart" sheetId="19" r:id="rId6"/>
    <sheet name="Top5Customers" sheetId="20"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<sst xmlns="http://schemas.openxmlformats.org/spreadsheetml/2006/main" count="11128" uniqueCount="6221">
  <si>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</si>
  <si>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</si>
  <si>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</si>
  <si>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</si>
  <si>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</si>
  <si>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</si>
  <si>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</si>
  <si>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</si>
  <si>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</si>
  <si>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</si>
  <si>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</si>
  <si>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</si>
  <si>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</si>
  <si>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</si>
  <si>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</si>
  <si>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</si>
  <si>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</si>
  <si>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</si>
  <si>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</si>
  <si>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</si>
  <si>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</si>
  <si>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</si>
  <si>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</si>
  <si>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</si>
  <si>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</si>
  <si>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</si>
  <si>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</si>
  <si>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</si>
  <si>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</si>
  <si>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</si>
  <si>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</si>
  <si>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</si>
  <si>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</si>
  <si>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</si>
  <si>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</si>
  <si>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</si>
  <si>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</si>
  <si>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</si>
  <si>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</si>
  <si>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</si>
  <si>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</si>
  <si>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</si>
  <si>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</si>
  <si>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</si>
  <si>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</si>
  <si>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</si>
  <si>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</si>
  <si>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</si>
  <si>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</si>
  <si>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</si>
  <si>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</si>
  <si>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</si>
  <si>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</si>
  <si>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</si>
  <si>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</si>
  <si>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</si>
  <si>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</si>
  <si>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</si>
  <si>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</si>
  <si>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</si>
  <si>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</si>
  <si>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</si>
  <si>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</si>
  <si>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</si>
  <si>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</si>
  <si>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</si>
  <si>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</si>
  <si>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</si>
  <si>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</si>
  <si>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</si>
  <si>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</si>
  <si>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</si>
  <si>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</si>
  <si>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</si>
  <si>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</si>
  <si>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</si>
  <si>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</si>
  <si>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</si>
  <si>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</si>
  <si>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</si>
  <si>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</si>
  <si>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</si>
  <si>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</si>
  <si>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</si>
  <si>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</si>
  <si>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</si>
  <si>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</si>
  <si>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</si>
  <si>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</si>
  <si>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</si>
  <si>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</si>
  <si>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</si>
  <si>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</si>
  <si>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</si>
  <si>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</si>
  <si>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</si>
  <si>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</si>
  <si>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</si>
  <si>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</si>
  <si>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</si>
  <si>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</si>
  <si>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</si>
  <si>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</si>
  <si>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</si>
  <si>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</si>
  <si>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</si>
  <si>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</si>
  <si>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</si>
  <si>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</si>
  <si>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</si>
  <si>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</si>
  <si>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</si>
  <si>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</si>
  <si>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</si>
  <si>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</si>
  <si>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</si>
  <si>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</si>
  <si>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</si>
  <si>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</si>
  <si>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</si>
  <si>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</si>
  <si>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</si>
  <si>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</si>
  <si>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</si>
  <si>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</si>
  <si>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</si>
  <si>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</si>
  <si>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</si>
  <si>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</si>
  <si>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</si>
  <si>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</si>
  <si>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</si>
  <si>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</si>
  <si>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</si>
  <si>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</si>
  <si>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</si>
  <si>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</si>
  <si>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</si>
  <si>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</si>
  <si>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</si>
  <si>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</si>
  <si>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</si>
  <si>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</si>
  <si>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</si>
  <si>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</si>
  <si>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</si>
  <si>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</si>
  <si>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</si>
  <si>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</si>
  <si>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</si>
  <si>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</si>
  <si>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</si>
  <si>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</si>
  <si>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</si>
  <si>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</si>
  <si>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</si>
  <si>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</si>
  <si>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</si>
  <si>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</si>
  <si>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</si>
  <si>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</si>
  <si>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</si>
  <si>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</si>
  <si>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</si>
  <si>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</si>
  <si>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</si>
  <si>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</si>
  <si>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</si>
  <si>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</si>
  <si>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</si>
  <si>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</si>
  <si>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</si>
  <si>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</si>
  <si>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</si>
  <si>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</si>
  <si>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</si>
  <si>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</si>
  <si>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</si>
  <si>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</si>
  <si>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</si>
  <si>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</si>
  <si>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</si>
  <si>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</si>
  <si>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</si>
  <si>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</si>
  <si>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</si>
  <si>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</si>
  <si>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</si>
  <si>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</si>
  <si>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</si>
  <si>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</si>
  <si>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</si>
  <si>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</si>
  <si>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</si>
  <si>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</si>
  <si>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</si>
  <si>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</si>
  <si>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</si>
  <si>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</si>
  <si>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</si>
  <si>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</si>
  <si>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</si>
  <si>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</si>
  <si>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</si>
  <si>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</si>
  <si>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</si>
  <si>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</si>
  <si>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</si>
  <si>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</si>
  <si>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</si>
  <si>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</si>
  <si>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</si>
  <si>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</si>
  <si>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</si>
  <si>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</si>
  <si>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</si>
  <si>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</si>
  <si>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</si>
  <si>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</si>
  <si>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</si>
  <si>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</si>
  <si>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</si>
  <si>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</si>
  <si>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</si>
  <si>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</si>
  <si>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</si>
  <si>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</si>
  <si>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</si>
  <si>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</si>
  <si>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</si>
  <si>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</si>
  <si>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</si>
  <si>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</si>
  <si>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</si>
  <si>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</si>
  <si>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</si>
  <si>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</si>
  <si>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</si>
  <si>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</si>
  <si>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</si>
  <si>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</si>
  <si>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</si>
  <si>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</si>
  <si>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</si>
  <si>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</si>
  <si>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</si>
  <si>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</si>
  <si>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</si>
  <si>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</si>
  <si>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</si>
  <si>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</si>
  <si>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</si>
  <si>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</si>
  <si>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</si>
  <si>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</si>
  <si>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</si>
  <si>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</si>
  <si>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</si>
  <si>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</si>
  <si>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</si>
  <si>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</si>
  <si>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</si>
  <si>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</si>
  <si>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</si>
  <si>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</si>
  <si>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</si>
  <si>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</si>
  <si>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</si>
  <si>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</si>
  <si>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</si>
  <si>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</si>
  <si>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</si>
  <si>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</si>
  <si>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</si>
  <si>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</si>
  <si>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</si>
  <si>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</si>
  <si>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</si>
  <si>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</si>
  <si>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</si>
  <si>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</si>
  <si>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</si>
  <si>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</si>
  <si>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</si>
  <si>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</si>
  <si>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</si>
  <si>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</si>
  <si>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</si>
  <si>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</si>
  <si>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</si>
  <si>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</si>
  <si>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</si>
  <si>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</si>
  <si>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</si>
  <si>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</si>
  <si>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</si>
  <si>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</si>
  <si>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</si>
  <si>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</si>
  <si>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</si>
  <si>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</si>
  <si>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</si>
  <si>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</si>
  <si>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</si>
  <si>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</si>
  <si>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</si>
  <si>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</si>
  <si>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</si>
  <si>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</si>
  <si>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</si>
  <si>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</si>
  <si>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</si>
  <si>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</si>
  <si>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</si>
  <si>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</si>
  <si>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</si>
  <si>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</si>
  <si>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</si>
  <si>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</si>
  <si>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</si>
  <si>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</si>
  <si>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</si>
  <si>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</si>
  <si>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</si>
  <si>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</si>
  <si>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</si>
  <si>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</si>
  <si>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</si>
  <si>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</si>
  <si>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</si>
  <si>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</si>
  <si>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</si>
  <si>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</si>
  <si>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</si>
  <si>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</si>
  <si>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</si>
  <si>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</si>
  <si>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</si>
  <si>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</si>
  <si>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</si>
  <si>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</si>
  <si>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</si>
  <si>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</si>
  <si>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</si>
  <si>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</si>
  <si>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</si>
  <si>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</si>
  <si>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</si>
  <si>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</si>
  <si>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</si>
  <si>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</si>
  <si>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</si>
  <si>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</si>
  <si>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</si>
  <si>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</si>
  <si>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</si>
  <si>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</si>
  <si>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</si>
  <si>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</si>
  <si>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</si>
  <si>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</si>
  <si>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</si>
  <si>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</si>
  <si>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</si>
  <si>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</si>
  <si>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</si>
  <si>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</si>
  <si>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</si>
  <si>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</si>
  <si>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</si>
  <si>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</si>
  <si>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</si>
  <si>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</si>
  <si>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</si>
  <si>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</si>
  <si>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</si>
  <si>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</si>
  <si>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</si>
  <si>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</si>
  <si>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</si>
  <si>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</si>
  <si>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</si>
  <si>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</si>
  <si>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</si>
  <si>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</si>
  <si>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</si>
  <si>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</si>
  <si>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</si>
  <si>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</si>
  <si>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</si>
  <si>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</si>
  <si>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</si>
  <si>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</si>
  <si>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</si>
  <si>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</si>
  <si>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</si>
  <si>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</si>
  <si>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</si>
  <si>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</si>
  <si>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</si>
  <si>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</si>
  <si>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</si>
  <si>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</si>
  <si>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</si>
  <si>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</si>
  <si>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</si>
  <si>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</si>
  <si>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</si>
  <si>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</si>
  <si>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</si>
  <si>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</si>
  <si>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</si>
  <si>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</si>
  <si>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</si>
  <si>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</si>
  <si>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</si>
  <si>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</si>
  <si>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</si>
  <si>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</si>
  <si>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</si>
  <si>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</si>
  <si>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</si>
  <si>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</si>
  <si>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</si>
  <si>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</si>
  <si>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</si>
  <si>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</si>
  <si>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</si>
  <si>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</si>
  <si>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</si>
  <si>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</si>
  <si>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</si>
  <si>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</si>
  <si>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</si>
  <si>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</si>
  <si>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</si>
  <si>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</si>
  <si>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</si>
  <si>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</si>
  <si>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</si>
  <si>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</si>
  <si>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</si>
  <si>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</si>
  <si>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</si>
  <si>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</si>
  <si>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</si>
  <si>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</si>
  <si>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</si>
  <si>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</si>
  <si>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</si>
  <si>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</si>
  <si>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</si>
  <si>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</si>
  <si>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</si>
  <si>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</si>
  <si>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</si>
  <si>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</si>
  <si>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</si>
  <si>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</si>
  <si>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</si>
  <si>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</si>
  <si>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</si>
  <si>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</si>
  <si>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</si>
  <si>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</si>
  <si>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</si>
  <si>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</si>
  <si>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</si>
  <si>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</si>
  <si>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</si>
  <si>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</si>
  <si>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</si>
  <si>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</si>
  <si>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</si>
  <si>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</si>
  <si>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</si>
  <si>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</si>
  <si>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</si>
  <si>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</si>
  <si>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</si>
  <si>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</si>
  <si>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</si>
  <si>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</si>
  <si>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</si>
  <si>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</si>
  <si>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</si>
  <si>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</si>
  <si>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</si>
  <si>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</si>
  <si>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</si>
  <si>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</si>
  <si>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</si>
  <si>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</si>
  <si>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</si>
  <si>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</si>
  <si>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</si>
  <si>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</si>
  <si>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</si>
  <si>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</si>
  <si>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</si>
  <si>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</si>
  <si>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</si>
  <si>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</si>
  <si>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</si>
  <si>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</si>
  <si>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</si>
  <si>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</si>
  <si>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</si>
  <si>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</si>
  <si>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</si>
  <si>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</si>
  <si>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</si>
  <si>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</si>
  <si>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</si>
  <si>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</si>
  <si>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</si>
  <si>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</si>
  <si>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</si>
  <si>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</si>
  <si>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</si>
  <si>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</si>
  <si>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</si>
  <si>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</si>
  <si>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</si>
  <si>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</si>
  <si>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</si>
  <si>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</si>
  <si>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</si>
  <si>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</si>
  <si>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</si>
  <si>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</si>
  <si>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</si>
  <si>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</si>
  <si>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</si>
  <si>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</si>
  <si>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</si>
  <si>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</si>
  <si>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</si>
  <si>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</si>
  <si>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</si>
  <si>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</si>
  <si>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</si>
  <si>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</si>
  <si>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</si>
  <si>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</si>
  <si>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</si>
  <si>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</si>
  <si>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</si>
  <si>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</si>
  <si>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</si>
  <si>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</si>
  <si>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</si>
  <si>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</si>
  <si>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</si>
  <si>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</si>
  <si>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</si>
  <si>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</si>
  <si>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</si>
  <si>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</si>
  <si>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</si>
  <si>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</si>
  <si>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</si>
  <si>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</si>
  <si>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</si>
  <si>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</si>
  <si>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</si>
  <si>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</si>
  <si>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</si>
  <si>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</si>
  <si>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</si>
  <si>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</si>
  <si>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</si>
  <si>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</si>
  <si>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</si>
  <si>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</si>
  <si>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</si>
  <si>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</si>
  <si>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</si>
  <si>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</si>
  <si>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</si>
  <si>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</si>
  <si>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</si>
  <si>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</si>
  <si>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</si>
  <si>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</si>
  <si>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</si>
  <si>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</si>
  <si>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</si>
  <si>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</si>
  <si>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</si>
  <si>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</si>
  <si>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</si>
  <si>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</si>
  <si>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</si>
  <si>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</si>
  <si>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</si>
  <si>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</si>
  <si>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</si>
  <si>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</si>
  <si>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</si>
  <si>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</si>
  <si>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</si>
  <si>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</si>
  <si>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</si>
  <si>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</si>
  <si>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</si>
  <si>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</si>
  <si>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</si>
  <si>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</si>
  <si>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</si>
  <si>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</si>
  <si>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</si>
  <si>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</si>
  <si>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</si>
  <si>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</si>
  <si>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</si>
  <si>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</si>
  <si>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</si>
  <si>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</si>
  <si>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</si>
  <si>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</si>
  <si>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</si>
  <si>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</si>
  <si>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</si>
  <si>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</si>
  <si>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</si>
  <si>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</si>
  <si>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</si>
  <si>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</si>
  <si>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</si>
  <si>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</si>
  <si>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</si>
  <si>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</si>
  <si>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</si>
  <si>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</si>
  <si>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</si>
  <si>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</si>
  <si>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</si>
  <si>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</si>
  <si>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</si>
  <si>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</si>
  <si>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</si>
  <si>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</si>
  <si>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</si>
  <si>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</si>
  <si>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</si>
  <si>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</si>
  <si>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</si>
  <si>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</si>
  <si>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</si>
  <si>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</si>
  <si>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</si>
  <si>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</si>
  <si>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</si>
  <si>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</si>
  <si>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</si>
  <si>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</si>
  <si>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</si>
  <si>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</si>
  <si>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</si>
  <si>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</si>
  <si>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</si>
  <si>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</si>
  <si>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</si>
  <si>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</si>
  <si>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</si>
  <si>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</si>
  <si>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</si>
  <si>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</si>
  <si>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</si>
  <si>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</si>
  <si>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</si>
  <si>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</si>
  <si>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</si>
  <si>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</si>
  <si>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</si>
  <si>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</si>
  <si>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</si>
  <si>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</si>
  <si>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</si>
  <si>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</si>
  <si>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</si>
  <si>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</si>
  <si>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</si>
  <si>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</si>
  <si>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</si>
  <si>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</si>
  <si>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</si>
  <si>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</si>
  <si>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</si>
  <si>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</si>
  <si>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</si>
  <si>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</si>
  <si>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</si>
  <si>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</si>
  <si>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</si>
  <si>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</si>
  <si>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</si>
  <si>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</si>
  <si>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</si>
  <si>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</si>
  <si>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</si>
  <si>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</si>
  <si>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</si>
  <si>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</si>
  <si>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</si>
  <si>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</si>
  <si>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</si>
  <si>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</si>
  <si>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</si>
  <si>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</si>
  <si>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</si>
  <si>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</si>
  <si>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</si>
  <si>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</si>
  <si>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</si>
  <si>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</si>
  <si>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</si>
  <si>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</si>
  <si>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</si>
  <si>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</si>
  <si>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</si>
  <si>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</si>
  <si>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</si>
  <si>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</si>
  <si>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</si>
  <si>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</si>
  <si>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</si>
  <si>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</si>
  <si>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</si>
  <si>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</si>
  <si>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</si>
  <si>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</si>
  <si>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</si>
  <si>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</si>
  <si>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</si>
  <si>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</si>
  <si>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</si>
  <si>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</si>
  <si>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</si>
  <si>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</si>
  <si>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</si>
  <si>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</si>
  <si>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</si>
  <si>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</si>
  <si>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</si>
  <si>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</si>
  <si>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</si>
  <si>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</si>
  <si>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</si>
  <si>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</si>
  <si>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</si>
  <si>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</si>
  <si>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</si>
  <si>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</si>
  <si>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</si>
  <si>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</si>
  <si>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</si>
  <si>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</si>
  <si>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</si>
  <si>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</si>
  <si>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</si>
  <si>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</si>
  <si>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</si>
  <si>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</si>
  <si>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</si>
  <si>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</si>
  <si>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</si>
  <si>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</si>
  <si>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</si>
  <si>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</si>
  <si>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</si>
  <si>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</si>
  <si>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</si>
  <si>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</si>
  <si>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</si>
  <si>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</si>
  <si>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</si>
  <si>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</si>
  <si>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</si>
  <si>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</si>
  <si>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</si>
  <si>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</si>
  <si>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</si>
  <si>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</si>
  <si>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</si>
  <si>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</si>
  <si>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</si>
  <si>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</si>
  <si>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</si>
  <si>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</si>
  <si>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</si>
  <si>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</si>
  <si>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</si>
  <si>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</si>
  <si>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</si>
  <si>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</si>
  <si>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</si>
  <si>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</si>
  <si>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</si>
  <si>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</si>
  <si>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</si>
  <si>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</si>
  <si>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</si>
  <si>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</si>
  <si>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</si>
  <si>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</si>
  <si>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</si>
  <si>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</si>
  <si>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</si>
  <si>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</si>
  <si>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</si>
  <si>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</si>
  <si>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</si>
  <si>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</si>
  <si>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</si>
  <si>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</si>
  <si>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</si>
  <si>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</si>
  <si>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</si>
  <si>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</si>
  <si>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</si>
  <si>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</si>
  <si>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</si>
  <si>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</si>
  <si>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</si>
  <si>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</si>
  <si>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</si>
  <si>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</si>
  <si>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</si>
  <si>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</si>
  <si>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</si>
  <si>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</si>
  <si>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</si>
  <si>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</si>
  <si>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</si>
  <si>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</si>
  <si>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</si>
  <si>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</si>
  <si>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</si>
  <si>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</si>
  <si>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</si>
  <si>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</si>
  <si>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</si>
  <si>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</si>
  <si>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</si>
  <si>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</si>
  <si>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</si>
  <si>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</si>
  <si>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</si>
  <si>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</si>
  <si>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</si>
  <si>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</si>
  <si>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</si>
  <si>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</si>
  <si>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</si>
  <si>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</si>
  <si>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</si>
  <si>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</si>
  <si>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</si>
  <si>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</si>
  <si>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</si>
  <si>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</si>
  <si>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</si>
  <si>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</si>
  <si>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</si>
  <si>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</si>
  <si>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</si>
  <si>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</si>
  <si>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</si>
  <si>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</si>
  <si>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</si>
  <si>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</si>
  <si>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</si>
  <si>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</si>
  <si>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</si>
  <si>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</si>
  <si>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</si>
  <si>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</si>
  <si>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</si>
  <si>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</si>
  <si>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</si>
  <si>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</si>
  <si>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</si>
  <si>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</si>
  <si>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</si>
  <si>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</si>
  <si>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</si>
  <si>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</si>
  <si>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</si>
  <si>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</si>
  <si>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</si>
  <si>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</si>
  <si>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</si>
  <si>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</si>
  <si>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</si>
  <si>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</si>
  <si>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</si>
  <si>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</si>
  <si>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</si>
  <si>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</si>
  <si>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</si>
  <si>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</si>
  <si>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</si>
  <si>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</si>
  <si>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</si>
  <si>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</si>
  <si>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</si>
  <si>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</si>
  <si>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</si>
  <si>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</si>
  <si>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</si>
  <si>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</si>
  <si>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</si>
  <si>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</si>
  <si>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</si>
  <si>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</si>
  <si>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</si>
  <si>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</si>
  <si>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</si>
  <si>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</si>
  <si>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</si>
  <si>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</si>
  <si>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</si>
  <si>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</si>
  <si>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</si>
  <si>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</si>
  <si>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</si>
  <si>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</si>
  <si>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</si>
  <si>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</si>
  <si>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</si>
  <si>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</si>
  <si>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</si>
  <si>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</si>
  <si>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</si>
  <si>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</si>
  <si>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</si>
  <si>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</si>
  <si>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</si>
  <si>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</si>
  <si>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</si>
  <si>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</si>
  <si>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</si>
  <si>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</si>
  <si>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</si>
  <si>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</si>
  <si>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</si>
  <si>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</si>
  <si>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</si>
  <si>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</si>
  <si>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</si>
  <si>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</si>
  <si>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</si>
  <si>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</si>
  <si>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</si>
  <si>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</si>
  <si>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</si>
  <si>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</si>
  <si>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</si>
  <si>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</si>
  <si>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</si>
  <si>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</si>
  <si>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</si>
  <si>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</si>
  <si>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</si>
  <si>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</si>
  <si>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</si>
  <si>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</si>
  <si>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</si>
  <si>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</si>
  <si>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</si>
  <si>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</si>
  <si>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</si>
  <si>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</si>
  <si>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</si>
  <si>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</si>
  <si>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</si>
  <si>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</si>
  <si>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</si>
  <si>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</si>
  <si>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</si>
  <si>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</si>
  <si>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</si>
  <si>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</si>
  <si>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</si>
  <si>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</si>
  <si>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</si>
  <si>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</si>
  <si>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</si>
  <si>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</si>
  <si>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</si>
  <si>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</si>
  <si>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</si>
  <si>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</si>
  <si>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</si>
  <si>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</si>
  <si>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</si>
  <si>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</si>
  <si>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</si>
  <si>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</si>
  <si>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</si>
  <si>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</si>
  <si>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</si>
  <si>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</si>
  <si>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</si>
  <si>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</si>
  <si>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</si>
  <si>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</si>
  <si>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</si>
  <si>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</si>
  <si>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</si>
  <si>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</si>
  <si>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</si>
  <si>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</si>
  <si>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</si>
  <si>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</si>
  <si>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</si>
  <si>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</si>
  <si>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</si>
  <si>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</si>
  <si>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</si>
  <si>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</si>
  <si>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</si>
  <si>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</si>
  <si>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</si>
  <si>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</si>
  <si>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</si>
  <si>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</si>
  <si>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</si>
  <si>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</si>
  <si>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</si>
  <si>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</si>
  <si>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</si>
  <si>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</si>
  <si>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</si>
  <si>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</si>
  <si>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</si>
  <si>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</si>
  <si>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</si>
  <si>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</si>
  <si>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</si>
  <si>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</si>
  <si>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</si>
  <si>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</si>
  <si>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</si>
  <si>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</si>
  <si>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</si>
  <si>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</si>
  <si>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</si>
  <si>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</si>
  <si>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</si>
  <si>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</si>
  <si>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</si>
  <si>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</si>
  <si>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</si>
  <si>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</si>
  <si>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</si>
  <si>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</si>
  <si>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</si>
  <si>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</si>
  <si>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</si>
  <si>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</si>
  <si>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</si>
  <si>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</si>
  <si>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</si>
  <si>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</si>
  <si>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</si>
  <si>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</si>
  <si>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</si>
  <si>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</si>
  <si>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</si>
  <si>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</si>
  <si>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</si>
  <si>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</si>
  <si>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</si>
  <si>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</si>
  <si>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</si>
  <si>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</si>
  <si>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</si>
  <si>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</si>
  <si>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</si>
  <si>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</si>
  <si>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</si>
  <si>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</si>
  <si>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</si>
  <si>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</si>
  <si>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</si>
  <si>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</si>
  <si>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</si>
  <si>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</si>
  <si>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</si>
  <si>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</si>
  <si>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</si>
  <si>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</si>
  <si>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</si>
  <si>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</si>
  <si>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</si>
  <si>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</si>
  <si>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</si>
  <si>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</si>
  <si>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</si>
  <si>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</si>
  <si>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</si>
  <si>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</si>
  <si>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</si>
  <si>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</si>
  <si>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</si>
  <si>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</si>
  <si>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</si>
  <si>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</si>
  <si>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</si>
  <si>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</si>
  <si>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</si>
  <si>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</si>
  <si>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</si>
  <si>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</si>
  <si>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</si>
  <si>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</si>
  <si>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</si>
  <si>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</si>
  <si>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</si>
  <si>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</si>
  <si>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</si>
  <si>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</si>
  <si>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</si>
  <si>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</si>
  <si>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</si>
  <si>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</si>
  <si>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</si>
  <si>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</si>
  <si>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</si>
  <si>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</si>
  <si>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</si>
  <si>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</si>
  <si>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</si>
  <si>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</si>
  <si>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</si>
  <si>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</si>
  <si>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</si>
  <si>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</si>
  <si>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</si>
  <si>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</si>
  <si>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</si>
  <si>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</si>
  <si>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</si>
  <si>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</si>
  <si>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</si>
  <si>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</si>
  <si>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</si>
  <si>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</si>
  <si>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</si>
  <si>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</si>
  <si>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</si>
  <si>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</si>
  <si>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</si>
  <si>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</si>
  <si>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</si>
  <si>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</si>
  <si>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</si>
  <si>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</si>
  <si>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</si>
  <si>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</si>
  <si>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</si>
  <si>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</si>
  <si>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</si>
  <si>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</si>
  <si>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</si>
  <si>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</si>
  <si>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</si>
  <si>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</si>
  <si>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</si>
  <si>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</si>
  <si>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</si>
  <si>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</si>
  <si>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</si>
  <si>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</si>
  <si>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</si>
  <si>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</si>
  <si>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</si>
  <si>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</si>
  <si>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</si>
  <si>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</si>
  <si>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</si>
  <si>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</si>
  <si>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</si>
  <si>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</si>
  <si>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</si>
  <si>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</si>
  <si>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</si>
  <si>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</si>
  <si>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</si>
  <si>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</si>
  <si>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</si>
  <si>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</si>
  <si>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</si>
  <si>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</si>
  <si>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</si>
  <si>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</si>
  <si>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</si>
  <si>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</si>
  <si>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</si>
  <si>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</si>
  <si>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</si>
  <si>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</si>
  <si>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</si>
  <si>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</si>
  <si>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</si>
  <si>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</si>
  <si>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</si>
  <si>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</si>
  <si>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</si>
  <si>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</si>
  <si>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</si>
  <si>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</si>
  <si>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</si>
  <si>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</si>
  <si>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</si>
  <si>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</si>
  <si>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</si>
  <si>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</si>
  <si>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</si>
  <si>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</si>
  <si>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</si>
  <si>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</si>
  <si>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</si>
  <si>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</si>
  <si>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</si>
  <si>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</si>
  <si>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</si>
  <si>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</si>
  <si>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</si>
  <si>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</si>
  <si>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</si>
  <si>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</si>
  <si>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</si>
  <si>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</si>
  <si>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</si>
  <si>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</si>
  <si>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</si>
  <si>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</si>
  <si>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</si>
  <si>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</si>
  <si>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</si>
  <si>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</si>
  <si>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</si>
  <si>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</si>
  <si>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</si>
  <si>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</si>
  <si>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</si>
  <si>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</si>
  <si>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</si>
  <si>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</si>
  <si>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</si>
  <si>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</si>
  <si>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</si>
  <si>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</si>
  <si>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</si>
  <si>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</si>
  <si>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</si>
  <si>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</si>
  <si>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</si>
  <si>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</si>
  <si>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</si>
  <si>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</si>
  <si>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</si>
  <si>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</si>
  <si>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</si>
  <si>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</si>
  <si>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</si>
  <si>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</si>
  <si>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</si>
  <si>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</si>
  <si>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</si>
  <si>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</si>
  <si>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</si>
  <si>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</si>
  <si>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</si>
  <si>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</si>
  <si>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</si>
  <si>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</si>
  <si>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</si>
  <si>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</si>
  <si>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</si>
  <si>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</si>
  <si>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</si>
  <si>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</si>
  <si>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</si>
  <si>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</si>
  <si>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</si>
  <si>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</si>
  <si>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</si>
  <si>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</si>
  <si>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</si>
  <si>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</si>
  <si>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</si>
  <si>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</si>
  <si>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</si>
  <si>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</si>
  <si>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</si>
  <si>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</si>
  <si>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</si>
  <si>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</si>
  <si>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</si>
  <si>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</si>
  <si>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</si>
  <si>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</si>
  <si>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</si>
  <si>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</si>
  <si>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</si>
  <si>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</si>
  <si>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</si>
  <si>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</si>
  <si>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</si>
  <si>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</si>
  <si>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</si>
  <si>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</si>
  <si>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</si>
  <si>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</si>
  <si>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</si>
  <si>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</si>
  <si>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</si>
  <si>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</si>
  <si>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</si>
  <si>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</si>
  <si>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</si>
  <si>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</si>
  <si>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</si>
  <si>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</si>
  <si>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</si>
  <si>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</si>
  <si>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</si>
  <si>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</si>
  <si>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</si>
  <si>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</si>
  <si>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</si>
  <si>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</si>
  <si>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</si>
  <si>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</si>
  <si>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</si>
  <si>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</si>
  <si>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</si>
  <si>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</si>
  <si>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</si>
  <si>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</si>
  <si>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</si>
  <si>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</si>
  <si>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</si>
  <si>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</si>
  <si>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</si>
  <si>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</si>
  <si>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</si>
  <si>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</si>
  <si>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</si>
  <si>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</si>
  <si>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</si>
  <si>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</si>
  <si>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</si>
  <si>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</si>
  <si>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</si>
  <si>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</si>
  <si>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</si>
  <si>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</si>
  <si>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</si>
  <si>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</si>
  <si>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</si>
  <si>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</si>
  <si>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</si>
  <si>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</si>
  <si>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</si>
  <si>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</si>
  <si>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</si>
  <si>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</si>
  <si>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</si>
  <si>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</si>
  <si>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</si>
  <si>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</si>
  <si>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</si>
  <si>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</si>
  <si>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</si>
  <si>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</si>
  <si>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</si>
  <si>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</si>
  <si>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</si>
  <si>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</si>
  <si>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</si>
  <si>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</si>
  <si>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</si>
  <si>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</si>
  <si>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</si>
  <si>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</si>
  <si>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</si>
  <si>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</si>
  <si>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</si>
  <si>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</si>
  <si>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</si>
  <si>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</si>
  <si>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</si>
  <si>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</si>
  <si>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</si>
  <si>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</si>
  <si>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</si>
  <si>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</si>
  <si>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</si>
  <si>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</si>
  <si>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</si>
  <si>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</si>
  <si>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</si>
  <si>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</si>
  <si>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</si>
  <si>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</si>
  <si>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</si>
  <si>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</si>
  <si>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</si>
  <si>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</si>
  <si>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</si>
  <si>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</si>
  <si>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</si>
  <si>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</si>
  <si>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</si>
  <si>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</si>
  <si>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</si>
  <si>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</si>
  <si>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</si>
  <si>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</si>
  <si>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</si>
  <si>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</si>
  <si>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</si>
  <si>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</si>
  <si>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</si>
  <si>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</si>
  <si>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</si>
  <si>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</si>
  <si>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</si>
  <si>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</si>
  <si>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</si>
  <si>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</si>
  <si>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</si>
  <si>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</si>
  <si>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</si>
  <si>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</si>
  <si>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</si>
  <si>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</si>
  <si>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</si>
  <si>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</si>
  <si>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</si>
  <si>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</si>
  <si>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</si>
  <si>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</si>
  <si>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</si>
  <si>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</si>
  <si>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</si>
  <si>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</si>
  <si>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</si>
  <si>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</si>
  <si>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</si>
  <si>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</si>
  <si>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</si>
  <si>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</si>
  <si>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</si>
  <si>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</si>
  <si>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</si>
  <si>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</si>
  <si>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</si>
  <si>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</si>
  <si>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</si>
  <si>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</si>
  <si>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</si>
  <si>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</si>
  <si>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</si>
  <si>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</si>
  <si>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</si>
  <si>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</si>
  <si>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</si>
  <si>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</si>
  <si>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</si>
  <si>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</si>
  <si>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</si>
  <si>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</si>
  <si>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</si>
  <si>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</si>
  <si>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</si>
  <si>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</si>
  <si>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</si>
  <si>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</si>
  <si>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</si>
  <si>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</si>
  <si>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</si>
  <si>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</si>
  <si>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</si>
  <si>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</si>
  <si>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</si>
  <si>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</si>
  <si>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</si>
  <si>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</si>
  <si>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</si>
  <si>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</si>
  <si>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</si>
  <si>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</si>
  <si>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</si>
  <si>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</si>
  <si>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</si>
  <si>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</si>
  <si>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</si>
  <si>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</si>
  <si>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</si>
  <si>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</si>
  <si>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</si>
  <si>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</si>
  <si>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</si>
  <si>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</si>
  <si>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</si>
  <si>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</si>
  <si>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</si>
  <si>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</si>
  <si>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</si>
  <si>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</si>
  <si>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</si>
  <si>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</si>
  <si>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</si>
  <si>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</si>
  <si>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</si>
  <si>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</si>
  <si>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</si>
  <si>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</si>
  <si>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</si>
  <si>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</si>
  <si>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</si>
  <si>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</si>
  <si>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</si>
  <si>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</si>
  <si>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</si>
  <si>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</si>
  <si>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</si>
  <si>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</si>
  <si>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</si>
  <si>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</si>
  <si>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</si>
  <si>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</si>
  <si>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</si>
  <si>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</si>
  <si>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</si>
  <si>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</si>
  <si>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</si>
  <si>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</si>
  <si>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</si>
  <si>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</si>
  <si>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</si>
  <si>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</si>
  <si>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</si>
  <si>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</si>
  <si>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</si>
  <si>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</si>
  <si>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</si>
  <si>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</si>
  <si>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</si>
  <si>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</si>
  <si>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</si>
  <si>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</si>
  <si>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</si>
  <si>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</si>
  <si>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</si>
  <si>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</si>
  <si>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</si>
  <si>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</si>
  <si>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</si>
  <si>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</si>
  <si>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</si>
  <si>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</si>
  <si>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</si>
  <si>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</si>
  <si>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</si>
  <si>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</si>
  <si>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</si>
  <si>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</si>
  <si>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</si>
  <si>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</si>
  <si>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</si>
  <si>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</si>
  <si>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</si>
  <si>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</si>
  <si>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</si>
  <si>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</si>
  <si>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</si>
  <si>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</si>
  <si>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</si>
  <si>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</si>
  <si>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</si>
  <si>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</si>
  <si>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</si>
  <si>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</si>
  <si>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</si>
  <si>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</si>
  <si>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</si>
  <si>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</si>
  <si>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</si>
  <si>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</si>
  <si>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</si>
  <si>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</si>
  <si>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</si>
  <si>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</si>
  <si>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</si>
  <si>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</si>
  <si>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</si>
  <si>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</si>
  <si>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</si>
  <si>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</si>
  <si>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</si>
  <si>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</si>
  <si>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</si>
  <si>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</si>
  <si>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</si>
  <si>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</si>
  <si>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</si>
  <si>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</si>
  <si>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</si>
  <si>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</si>
  <si>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</si>
  <si>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</si>
  <si>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</si>
  <si>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</si>
  <si>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</si>
  <si>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</si>
  <si>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</si>
  <si>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</si>
  <si>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</si>
  <si>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</si>
  <si>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</si>
  <si>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</si>
  <si>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</si>
  <si>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</si>
  <si>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</si>
  <si>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</si>
  <si>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</si>
  <si>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</si>
  <si>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</si>
  <si>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</si>
  <si>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</si>
  <si>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</si>
  <si>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</si>
  <si>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</si>
  <si>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</si>
  <si>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</si>
  <si>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</si>
  <si>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</si>
  <si>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</si>
  <si>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</si>
  <si>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</si>
  <si>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</si>
  <si>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</si>
  <si>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</si>
  <si>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</si>
  <si>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</si>
  <si>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</si>
  <si>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</si>
  <si>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</si>
  <si>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</si>
  <si>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</si>
  <si>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</si>
  <si>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</si>
  <si>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</si>
  <si>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</si>
  <si>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</si>
  <si>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</si>
  <si>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</si>
  <si>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</si>
  <si>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</si>
  <si>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</si>
  <si>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</si>
  <si>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</si>
  <si>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</si>
  <si>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</si>
  <si>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</si>
  <si>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</si>
  <si>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</si>
  <si>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</si>
  <si>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</si>
  <si>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</si>
  <si>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</si>
  <si>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</si>
  <si>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</si>
  <si>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</si>
  <si>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</si>
  <si>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</si>
  <si>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</si>
  <si>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</si>
  <si>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</si>
  <si>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</si>
  <si>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</si>
  <si>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</si>
  <si>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</si>
  <si>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</si>
  <si>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</si>
  <si>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</si>
  <si>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</si>
  <si>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</si>
  <si>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</si>
  <si>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</si>
  <si>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</si>
  <si>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</si>
  <si>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</si>
  <si>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</si>
  <si>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</si>
  <si>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</si>
  <si>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</si>
  <si>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</si>
  <si>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</si>
  <si>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</si>
  <si>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</si>
  <si>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</si>
  <si>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</si>
  <si>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</si>
  <si>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</si>
  <si>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</si>
  <si>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</si>
  <si>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</si>
  <si>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</si>
  <si>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</si>
  <si>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</si>
  <si>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</si>
  <si>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</si>
  <si>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</si>
  <si>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</si>
  <si>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</si>
  <si>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</si>
  <si>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</si>
  <si>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</si>
  <si>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</si>
  <si>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</si>
  <si>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</si>
  <si>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</si>
  <si>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</si>
  <si>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</si>
  <si>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</si>
  <si>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</si>
  <si>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</si>
  <si>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</si>
  <si>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</si>
  <si>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</si>
  <si>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</si>
  <si>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</si>
  <si>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</si>
  <si>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</si>
  <si>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</si>
  <si>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</si>
  <si>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</si>
  <si>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</si>
  <si>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</si>
  <si>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</si>
  <si>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</si>
  <si>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</si>
  <si>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</si>
  <si>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</si>
  <si>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</si>
  <si>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</si>
  <si>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</si>
  <si>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</si>
  <si>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</si>
  <si>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</si>
  <si>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</si>
  <si>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</si>
  <si>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</si>
  <si>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</si>
  <si>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</si>
  <si>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</si>
  <si>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</si>
  <si>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</si>
  <si>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</si>
  <si>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</si>
  <si>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</si>
  <si>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</si>
  <si>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</si>
  <si>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</si>
  <si>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</si>
  <si>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</si>
  <si>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</si>
  <si>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</si>
  <si>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</si>
  <si>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</si>
  <si>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</si>
  <si>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</si>
  <si>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</si>
  <si>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</si>
  <si>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</si>
  <si>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</si>
  <si>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</si>
  <si>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</si>
  <si>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</si>
  <si>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</si>
  <si>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</si>
  <si>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</si>
  <si>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</si>
  <si>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</si>
  <si>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</si>
  <si>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</si>
  <si>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</si>
  <si>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</si>
  <si>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</si>
  <si>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</si>
  <si>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</si>
  <si>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</si>
  <si>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</si>
  <si>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</si>
  <si>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</si>
  <si>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</si>
  <si>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</si>
  <si>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</si>
  <si>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</si>
  <si>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</si>
  <si>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</si>
  <si>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</si>
  <si>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</si>
  <si>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</si>
  <si>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</si>
  <si>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</si>
  <si>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</si>
  <si>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</si>
  <si>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</si>
  <si>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</si>
  <si>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</si>
  <si>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</si>
  <si>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</si>
  <si>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</si>
  <si>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</si>
  <si>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</si>
  <si>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</si>
  <si>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</si>
  <si>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</si>
  <si>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</si>
  <si>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</si>
  <si>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</si>
  <si>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</si>
  <si>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</si>
  <si>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</si>
  <si>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</si>
  <si>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</si>
  <si>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</si>
  <si>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</si>
  <si>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</si>
  <si>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</si>
  <si>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</si>
  <si>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</si>
  <si>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</si>
  <si>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</si>
  <si>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</si>
  <si>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</si>
  <si>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</si>
  <si>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</si>
  <si>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</si>
  <si>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</si>
  <si>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</si>
  <si>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</si>
  <si>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</si>
  <si>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</si>
  <si>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</si>
  <si>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</si>
  <si>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</si>
  <si>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</si>
  <si>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</si>
  <si>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</si>
  <si>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</si>
  <si>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</si>
  <si>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</si>
  <si>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</si>
  <si>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</si>
  <si>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</si>
  <si>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</si>
  <si>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</si>
  <si>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</si>
  <si>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</si>
  <si>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</si>
  <si>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</si>
  <si>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</si>
  <si>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</si>
  <si>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</si>
  <si>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</si>
  <si>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</si>
  <si>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</si>
  <si>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</si>
  <si>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</si>
  <si>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</si>
  <si>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</si>
  <si>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</si>
  <si>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</si>
  <si>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</si>
  <si>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</si>
  <si>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</si>
  <si>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</si>
  <si>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</si>
  <si>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</si>
  <si>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</si>
  <si>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</si>
  <si>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</si>
  <si>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</si>
  <si>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</si>
  <si>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</si>
  <si>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</si>
  <si>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</si>
  <si>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</si>
  <si>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</si>
  <si>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</si>
  <si>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</si>
  <si>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</si>
  <si>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</si>
  <si>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</si>
  <si>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</si>
  <si>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</si>
  <si>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</si>
  <si>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</si>
  <si>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</si>
  <si>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</si>
  <si>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</si>
  <si>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</si>
  <si>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</si>
  <si>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</si>
  <si>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</si>
  <si>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</si>
  <si>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</si>
  <si>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</si>
  <si>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</si>
  <si>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</si>
  <si>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</si>
  <si>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</si>
  <si>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</si>
  <si>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</si>
  <si>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</si>
  <si>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</si>
  <si>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</si>
  <si>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</si>
  <si>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</si>
  <si>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</si>
  <si>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</si>
  <si>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</si>
  <si>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</si>
  <si>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</si>
  <si>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</si>
  <si>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</si>
  <si>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</si>
  <si>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</si>
  <si>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</si>
  <si>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</si>
  <si>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</si>
  <si>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</si>
  <si>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</si>
  <si>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</si>
  <si>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</si>
  <si>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</si>
  <si>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</si>
  <si>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</si>
  <si>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</si>
  <si>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</si>
  <si>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</si>
  <si>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</si>
  <si>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</si>
  <si>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</si>
  <si>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</si>
  <si>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</si>
  <si>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</si>
  <si>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</si>
  <si>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</si>
  <si>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</si>
  <si>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</si>
  <si>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</si>
  <si>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</si>
  <si>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</si>
  <si>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</si>
  <si>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</si>
  <si>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</si>
  <si>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</si>
  <si>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</si>
  <si>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</si>
  <si>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</si>
  <si>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</si>
  <si>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</si>
  <si>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</si>
  <si>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</si>
  <si>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</si>
  <si>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</si>
  <si>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</si>
  <si>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</si>
  <si>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</si>
  <si>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</si>
  <si>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</si>
  <si>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</si>
  <si>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</si>
  <si>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</si>
  <si>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</si>
  <si>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</si>
  <si>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</si>
  <si>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</si>
  <si>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</si>
  <si>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</si>
  <si>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</si>
  <si>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</si>
  <si>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</si>
  <si>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</si>
  <si>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</si>
  <si>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</si>
  <si>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</si>
  <si>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</si>
  <si>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</si>
  <si>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</si>
  <si>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</si>
  <si>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</si>
  <si>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</si>
  <si>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</si>
  <si>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</si>
  <si>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</si>
  <si>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</si>
  <si>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</si>
  <si>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</si>
  <si>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</si>
  <si>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</si>
  <si>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</si>
  <si>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</si>
  <si>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</si>
  <si>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</si>
  <si>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</si>
  <si>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</si>
  <si>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</si>
  <si>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</si>
  <si>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</si>
  <si>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</si>
  <si>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</si>
  <si>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</si>
  <si>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</si>
  <si>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</si>
  <si>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</si>
  <si>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</si>
  <si>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</si>
  <si>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</si>
  <si>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</si>
  <si>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</si>
  <si>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</si>
  <si>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</si>
  <si>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</si>
  <si>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</si>
  <si>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</si>
  <si>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</si>
  <si>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</si>
  <si>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</si>
  <si>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</si>
  <si>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</si>
  <si>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</si>
  <si>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</si>
  <si>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</si>
  <si>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</si>
  <si>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</si>
  <si>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</si>
  <si>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</si>
  <si>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</si>
  <si>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</si>
  <si>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</si>
  <si>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</si>
  <si>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</si>
  <si>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</si>
  <si>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</si>
  <si>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</si>
  <si>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</si>
  <si>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</si>
  <si>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</si>
  <si>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</si>
  <si>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</si>
  <si>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</si>
  <si>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</si>
  <si>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</si>
  <si>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</si>
  <si>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</si>
  <si>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</si>
  <si>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</si>
  <si>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</si>
  <si>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</si>
  <si>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</si>
  <si>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</si>
  <si>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</si>
  <si>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</si>
  <si>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</si>
  <si>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</si>
  <si>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</si>
  <si>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</si>
  <si>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</si>
  <si>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</si>
  <si>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</si>
  <si>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</si>
  <si>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</si>
  <si>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</si>
  <si>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</si>
  <si>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</si>
  <si>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</si>
  <si>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</si>
  <si>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</si>
  <si>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</si>
  <si>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</si>
  <si>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</si>
  <si>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</si>
  <si>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</si>
  <si>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</si>
  <si>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</si>
  <si>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</si>
  <si>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</si>
  <si>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</si>
  <si>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</si>
  <si>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</si>
  <si>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</si>
  <si>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</si>
  <si>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</si>
  <si>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</si>
  <si>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</si>
  <si>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</si>
  <si>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</si>
  <si>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</si>
  <si>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</si>
  <si>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</si>
  <si>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</si>
  <si>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</si>
  <si>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</si>
  <si>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</si>
  <si>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</si>
  <si>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</si>
  <si>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</si>
  <si>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</si>
  <si>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</si>
  <si>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</si>
  <si>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</si>
  <si>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</si>
  <si>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</si>
  <si>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</si>
  <si>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</si>
  <si>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</si>
  <si>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</si>
  <si>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</si>
  <si>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</si>
  <si>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</si>
  <si>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</si>
  <si>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</si>
  <si>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</si>
  <si>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</si>
  <si>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</si>
  <si>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</si>
  <si>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</si>
  <si>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</si>
  <si>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</si>
  <si>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</si>
  <si>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</si>
  <si>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</si>
  <si>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</si>
  <si>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</si>
  <si>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</si>
  <si>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</si>
  <si>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</si>
  <si>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</si>
  <si>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</si>
  <si>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</si>
  <si>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</si>
  <si>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</si>
  <si>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</si>
  <si>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</si>
  <si>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</si>
  <si>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</si>
  <si>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</si>
  <si>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</si>
  <si>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</si>
  <si>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</si>
  <si>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</si>
  <si>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</si>
  <si>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</si>
  <si>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</si>
  <si>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</si>
  <si>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</si>
  <si>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</si>
  <si>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</si>
  <si>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</si>
  <si>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</si>
  <si>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</si>
  <si>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</si>
  <si>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</si>
  <si>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</si>
  <si>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</si>
  <si>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</si>
  <si>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</si>
  <si>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</si>
  <si>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</si>
  <si>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</si>
  <si>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</si>
  <si>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</si>
  <si>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</si>
  <si>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</si>
  <si>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</si>
  <si>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</si>
  <si>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</si>
  <si>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</si>
  <si>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</si>
  <si>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</si>
  <si>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</si>
  <si>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</si>
  <si>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</si>
  <si>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</si>
  <si>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</si>
  <si>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</si>
  <si>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</si>
  <si>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</si>
  <si>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</si>
  <si>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</si>
  <si>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</si>
  <si>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</si>
  <si>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</si>
  <si>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</si>
  <si>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</si>
  <si>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</si>
  <si>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</si>
  <si>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</si>
  <si>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</si>
  <si>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</si>
  <si>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</si>
  <si>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</si>
  <si>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</si>
  <si>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</si>
  <si>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</si>
  <si>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</si>
  <si>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</si>
  <si>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</si>
  <si>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</si>
  <si>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</si>
  <si>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</si>
  <si>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</si>
  <si>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</si>
  <si>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</si>
  <si>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</si>
  <si>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</si>
  <si>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</si>
  <si>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</si>
  <si>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</si>
  <si>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</si>
  <si>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</si>
  <si>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</si>
  <si>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</si>
  <si>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</si>
  <si>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</si>
  <si>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</si>
  <si>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</si>
  <si>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</si>
  <si>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</si>
  <si>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</si>
  <si>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</si>
  <si>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</si>
  <si>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</si>
  <si>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</si>
  <si>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</si>
  <si>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</si>
  <si>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</si>
  <si>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</si>
  <si>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</si>
  <si>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</si>
  <si>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</si>
  <si>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</si>
  <si>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</si>
  <si>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</si>
  <si>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</si>
  <si>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</si>
  <si>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</si>
  <si>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</si>
  <si>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</si>
  <si>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</si>
  <si>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</si>
  <si>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</si>
  <si>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</si>
  <si>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</si>
  <si>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</si>
  <si>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</si>
  <si>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</si>
  <si>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</si>
  <si>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</si>
  <si>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</si>
  <si>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</si>
  <si>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</si>
  <si>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</si>
  <si>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</si>
  <si>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</si>
  <si>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</si>
  <si>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</si>
  <si>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</si>
  <si>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</si>
  <si>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</si>
  <si>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</si>
  <si>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</si>
  <si>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</si>
  <si>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</si>
  <si>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</si>
  <si>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</si>
  <si>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</si>
  <si>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</si>
  <si>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</si>
  <si>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</si>
  <si>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</si>
  <si>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</si>
  <si>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</si>
  <si>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</si>
  <si>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</si>
  <si>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</si>
  <si>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</si>
  <si>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</si>
  <si>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</si>
  <si>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</si>
  <si>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</si>
  <si>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</si>
  <si>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</si>
  <si>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</si>
  <si>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</si>
  <si>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</si>
  <si>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</si>
  <si>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</si>
  <si>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</si>
  <si>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</si>
  <si>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</si>
  <si>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</si>
  <si>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</si>
  <si>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</si>
  <si>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</si>
  <si>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</si>
  <si>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</si>
  <si>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</si>
  <si>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</si>
  <si>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</si>
  <si>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</si>
  <si>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</si>
  <si>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</si>
  <si>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</si>
  <si>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</si>
  <si>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</si>
  <si>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</si>
  <si>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</si>
  <si>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</si>
  <si>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</si>
  <si>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</si>
  <si>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</si>
  <si>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</si>
  <si>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</si>
  <si>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</si>
  <si>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</si>
  <si>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</si>
  <si>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</si>
  <si>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</si>
  <si>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</si>
  <si>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</si>
  <si>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</si>
  <si>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</si>
  <si>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</si>
  <si>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</si>
  <si>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</si>
  <si>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</si>
  <si>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</si>
  <si>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</si>
  <si>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</si>
  <si>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</si>
  <si>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</si>
  <si>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</si>
  <si>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</si>
  <si>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</si>
  <si>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</si>
  <si>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</si>
  <si>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</si>
  <si>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</si>
  <si>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</si>
  <si>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</si>
  <si>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</si>
  <si>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</si>
  <si>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</si>
  <si>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</si>
  <si>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</si>
  <si>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</si>
  <si>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</si>
  <si>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</si>
  <si>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</si>
  <si>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</si>
  <si>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</si>
  <si>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</si>
  <si>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</si>
  <si>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</si>
  <si>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</si>
  <si>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</si>
  <si>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</si>
  <si>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</si>
  <si>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</si>
  <si>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</si>
  <si>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</si>
  <si>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</si>
  <si>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</si>
  <si>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</si>
  <si>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</si>
  <si>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</si>
  <si>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</si>
  <si>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</si>
  <si>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</si>
  <si>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</si>
  <si>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</si>
  <si>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</si>
  <si>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</si>
  <si>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</si>
  <si>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</si>
  <si>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</si>
  <si>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</si>
  <si>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</si>
  <si>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</si>
  <si>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</si>
  <si>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</si>
  <si>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</si>
  <si>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</si>
  <si>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</si>
  <si>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</si>
  <si>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</si>
  <si>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</si>
  <si>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</si>
  <si>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</si>
  <si>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</si>
  <si>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</si>
  <si>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</si>
  <si>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</si>
  <si>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</si>
  <si>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</si>
  <si>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</si>
  <si>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</si>
  <si>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</si>
  <si>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</si>
  <si>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</si>
  <si>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</si>
  <si>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</si>
  <si>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</si>
  <si>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</si>
  <si>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</si>
  <si>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</si>
  <si>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</si>
  <si>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</si>
  <si>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</si>
  <si>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</si>
  <si>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</si>
  <si>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</si>
  <si>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</si>
  <si>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</si>
  <si>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</si>
  <si>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</si>
  <si>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</si>
  <si>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</si>
  <si>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</si>
  <si>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</si>
  <si>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</si>
  <si>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</si>
  <si>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</si>
  <si>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</si>
  <si>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</si>
  <si>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</si>
  <si>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</si>
  <si>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</si>
  <si>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</si>
  <si>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</si>
  <si>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</si>
  <si>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</si>
  <si>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</si>
  <si>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</si>
  <si>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</si>
  <si>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</si>
  <si>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</si>
  <si>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</si>
  <si>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</si>
  <si>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</si>
  <si>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</si>
  <si>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</si>
  <si>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</si>
  <si>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</si>
  <si>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</si>
  <si>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</si>
  <si>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</si>
  <si>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</si>
  <si>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</si>
  <si>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</si>
  <si>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</si>
  <si>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</si>
  <si>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</si>
  <si>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</si>
  <si>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</si>
  <si>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</si>
  <si>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</si>
  <si>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</si>
  <si>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</si>
  <si>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</si>
  <si>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</si>
  <si>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</si>
  <si>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</si>
  <si>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</si>
  <si>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</si>
  <si>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</si>
  <si>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</si>
  <si>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</si>
  <si>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</si>
  <si>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</si>
  <si>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</si>
  <si>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</si>
  <si>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</si>
  <si>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</si>
  <si>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</si>
  <si>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</si>
  <si>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</si>
  <si>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</si>
  <si>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</si>
  <si>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</si>
  <si>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</si>
  <si>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</si>
  <si>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</si>
  <si>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</si>
  <si>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</si>
  <si>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</si>
  <si>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</si>
  <si>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</si>
  <si>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</si>
  <si>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</si>
  <si>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</si>
  <si>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</si>
  <si>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</si>
  <si>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</si>
  <si>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</si>
  <si>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</si>
  <si>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</si>
  <si>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</si>
  <si>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</si>
  <si>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</si>
  <si>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</si>
  <si>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</si>
  <si>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</si>
  <si>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</si>
  <si>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</si>
  <si>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</si>
  <si>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</si>
  <si>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</si>
  <si>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</si>
  <si>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</si>
  <si>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</si>
  <si>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</si>
  <si>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</si>
  <si>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</si>
  <si>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</si>
  <si>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</si>
  <si>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</si>
  <si>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</si>
  <si>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</si>
  <si>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</si>
  <si>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</si>
  <si>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</si>
  <si>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</si>
  <si>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</si>
  <si>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</si>
  <si>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</si>
  <si>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</si>
  <si>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</si>
  <si>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</si>
  <si>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</si>
  <si>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</si>
  <si>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</si>
  <si>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</si>
  <si>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</si>
  <si>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</si>
  <si>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</si>
  <si>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</si>
  <si>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</si>
  <si>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</si>
  <si>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</si>
  <si>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</si>
  <si>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</si>
  <si>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</si>
  <si>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</si>
  <si>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</si>
  <si>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</si>
  <si>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</si>
  <si>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</si>
  <si>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</si>
  <si>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</si>
  <si>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</si>
  <si>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</si>
  <si>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</si>
  <si>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</si>
  <si>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</si>
  <si>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</si>
  <si>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</si>
  <si>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</si>
  <si>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</si>
  <si>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</si>
  <si>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</si>
  <si>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</si>
  <si>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</si>
  <si>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</si>
  <si>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</si>
  <si>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</si>
  <si>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</si>
  <si>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</si>
  <si>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</si>
  <si>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</si>
  <si>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</si>
  <si>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</si>
  <si>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</si>
  <si>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</si>
  <si>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</si>
  <si>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</si>
  <si>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</si>
  <si>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</si>
  <si>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</si>
  <si>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</si>
  <si>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</si>
  <si>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</si>
  <si>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</si>
  <si>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</si>
  <si>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</si>
  <si>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</si>
  <si>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</si>
  <si>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</si>
  <si>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</si>
  <si>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</si>
  <si>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</si>
  <si>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</si>
  <si>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</si>
  <si>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</si>
  <si>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</si>
  <si>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</si>
  <si>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</si>
  <si>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</si>
  <si>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</si>
  <si>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</si>
  <si>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</si>
  <si>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</si>
  <si>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</si>
  <si>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</si>
  <si>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</si>
  <si>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</si>
  <si>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</si>
  <si>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</si>
  <si>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</si>
  <si>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</si>
  <si>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</si>
  <si>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</si>
  <si>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</si>
  <si>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</si>
  <si>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</si>
  <si>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</si>
  <si>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</si>
  <si>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</si>
  <si>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</si>
  <si>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</si>
  <si>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</si>
  <si>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</si>
  <si>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</si>
  <si>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</si>
  <si>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</si>
  <si>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</si>
  <si>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</si>
  <si>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</si>
  <si>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</si>
  <si>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</si>
  <si>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</si>
  <si>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</si>
  <si>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</si>
  <si>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</si>
  <si>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</si>
  <si>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</si>
  <si>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</si>
  <si>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</si>
  <si>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</si>
  <si>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</si>
  <si>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</si>
  <si>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</si>
  <si>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</si>
  <si>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</si>
  <si>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</si>
  <si>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</si>
  <si>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</si>
  <si>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</si>
  <si>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</si>
  <si>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</si>
  <si>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</si>
  <si>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</si>
  <si>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</si>
  <si>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</si>
  <si>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</si>
  <si>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</si>
  <si>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</si>
  <si>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</si>
  <si>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</si>
  <si>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</si>
  <si>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</si>
  <si>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</si>
  <si>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</si>
  <si>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</si>
  <si>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</si>
  <si>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</si>
  <si>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</si>
  <si>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</si>
  <si>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</si>
  <si>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</si>
  <si>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</si>
  <si>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</si>
  <si>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</si>
  <si>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</si>
  <si>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</si>
  <si>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</si>
  <si>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</si>
  <si>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</si>
  <si>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</si>
  <si>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</si>
  <si>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</si>
  <si>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</si>
  <si>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</si>
  <si>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</si>
  <si>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</si>
  <si>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</si>
  <si>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</si>
  <si>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</si>
  <si>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</si>
  <si>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</si>
  <si>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</si>
  <si>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</si>
  <si>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</si>
  <si>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</si>
  <si>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</si>
  <si>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</si>
  <si>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</si>
  <si>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</si>
  <si>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</si>
  <si>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</si>
  <si>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</si>
  <si>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</si>
  <si>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</si>
  <si>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</si>
  <si>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</si>
  <si>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</si>
  <si>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</si>
  <si>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</si>
  <si>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</si>
  <si>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</si>
  <si>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</si>
  <si>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</si>
  <si>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</si>
  <si>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</si>
  <si>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</si>
  <si>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</si>
  <si>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</si>
  <si>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</si>
  <si>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</si>
  <si>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</si>
  <si>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</si>
  <si>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</si>
  <si>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</si>
  <si>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</si>
  <si>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</si>
  <si>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</si>
  <si>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</si>
  <si>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</si>
  <si>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</si>
  <si>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</si>
  <si>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</si>
  <si>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</si>
  <si>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</si>
  <si>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</si>
  <si>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</si>
  <si>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</si>
  <si>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</si>
  <si>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</si>
  <si>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</si>
  <si>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</si>
  <si>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</si>
  <si>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</si>
  <si>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</si>
  <si>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</si>
  <si>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</si>
  <si>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</si>
  <si>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</si>
  <si>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</si>
  <si>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</si>
  <si>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</si>
  <si>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</si>
  <si>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</si>
  <si>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</si>
  <si>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</si>
  <si>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</si>
  <si>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</si>
  <si>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</si>
  <si>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</si>
  <si>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</si>
  <si>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</si>
  <si>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</si>
  <si>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</si>
  <si>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</si>
  <si>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</si>
  <si>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</si>
  <si>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</si>
  <si>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</si>
  <si>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</si>
  <si>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</si>
  <si>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</si>
  <si>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</si>
  <si>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</si>
  <si>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</si>
  <si>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</si>
  <si>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</si>
  <si>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</si>
  <si>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</si>
  <si>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</si>
  <si>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</si>
  <si>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</si>
  <si>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</si>
  <si>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</si>
  <si>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</si>
  <si>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</si>
  <si>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</si>
  <si>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</si>
  <si>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</si>
  <si>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</si>
  <si>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</si>
  <si>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</si>
  <si>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</si>
  <si>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</si>
  <si>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</si>
  <si>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</si>
  <si>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</si>
  <si>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</si>
  <si>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</si>
  <si>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</si>
  <si>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</si>
  <si>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</si>
  <si>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</si>
  <si>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</si>
  <si>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</si>
  <si>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</si>
  <si>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</si>
  <si>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</si>
  <si>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</si>
  <si>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</si>
  <si>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</si>
  <si>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</si>
  <si>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</si>
  <si>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</si>
  <si>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</si>
  <si>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</si>
  <si>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</si>
  <si>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</si>
  <si>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</si>
  <si>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</si>
  <si>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</si>
  <si>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</si>
  <si>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</si>
  <si>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</si>
  <si>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</si>
  <si>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</si>
  <si>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</si>
  <si>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</si>
  <si>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</si>
  <si>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</si>
  <si>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</si>
  <si>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</si>
  <si>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</si>
  <si>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</si>
  <si>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</si>
  <si>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</si>
  <si>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</si>
  <si>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</si>
  <si>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</si>
  <si>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</si>
  <si>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</si>
  <si>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</si>
  <si>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</si>
  <si>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</si>
  <si>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</si>
  <si>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</si>
  <si>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</si>
  <si>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</si>
  <si>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</si>
  <si>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</si>
  <si>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</si>
  <si>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</si>
  <si>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</si>
  <si>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</si>
  <si>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</si>
  <si>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</si>
  <si>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</si>
  <si>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</si>
  <si>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</si>
  <si>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</si>
  <si>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</si>
  <si>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</si>
  <si>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</si>
  <si>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</si>
  <si>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</si>
  <si>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</si>
  <si>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</si>
  <si>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</si>
  <si>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</si>
  <si>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</si>
  <si>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</si>
  <si>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</si>
  <si>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</si>
  <si>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</si>
  <si>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</si>
  <si>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</si>
  <si>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</si>
  <si>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</si>
  <si>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</si>
  <si>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</si>
  <si>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</si>
  <si>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</si>
  <si>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</si>
  <si>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</si>
  <si>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</si>
  <si>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</si>
  <si>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</si>
  <si>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</si>
  <si>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</si>
  <si>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</si>
  <si>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</si>
  <si>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</si>
  <si>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</si>
  <si>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</si>
  <si>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</si>
  <si>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</si>
  <si>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</si>
  <si>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</si>
  <si>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</si>
  <si>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</si>
  <si>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</si>
  <si>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</si>
  <si>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</si>
  <si>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</si>
  <si>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</si>
  <si>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</si>
  <si>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</si>
  <si>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</si>
  <si>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</si>
  <si>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</si>
  <si>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</si>
  <si>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</si>
  <si>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</si>
  <si>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</si>
  <si>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</si>
  <si>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</si>
  <si>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</si>
  <si>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</si>
  <si>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</si>
  <si>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</si>
  <si>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</si>
  <si>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</si>
  <si>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</si>
  <si>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</si>
  <si>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</si>
  <si>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</si>
  <si>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</si>
  <si>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</si>
  <si>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</si>
  <si>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</si>
  <si>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</si>
  <si>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</si>
  <si>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</si>
  <si>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</si>
  <si>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</si>
  <si>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</si>
  <si>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</si>
  <si>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</si>
  <si>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</si>
  <si>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</si>
  <si>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</si>
  <si>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</si>
  <si>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</si>
  <si>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</si>
  <si>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</si>
  <si>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</si>
  <si>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</si>
  <si>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</si>
  <si>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</si>
  <si>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</si>
  <si>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</si>
  <si>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</si>
  <si>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</si>
  <si>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</si>
  <si>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</si>
  <si>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</si>
  <si>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</si>
  <si>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</si>
  <si>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</si>
  <si>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</si>
  <si>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</si>
  <si>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</si>
  <si>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</si>
  <si>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</si>
  <si>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</si>
  <si>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</si>
  <si>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</si>
  <si>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</si>
  <si>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</si>
  <si>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</si>
  <si>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</si>
  <si>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</si>
  <si>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</si>
  <si>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</si>
  <si>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</si>
  <si>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</si>
  <si>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</si>
  <si>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</si>
  <si>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</si>
  <si>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</si>
  <si>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</si>
  <si>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</si>
  <si>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</si>
  <si>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</si>
  <si>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</si>
  <si>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</si>
  <si>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</si>
  <si>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</si>
  <si>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</si>
  <si>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</si>
  <si>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</si>
  <si>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</si>
  <si>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</si>
  <si>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</si>
  <si>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</si>
  <si>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</si>
  <si>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</si>
  <si>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</si>
  <si>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</si>
  <si>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</si>
  <si>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</si>
  <si>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</si>
  <si>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</si>
  <si>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</si>
  <si>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</si>
  <si>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</si>
  <si>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</si>
  <si>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</si>
  <si>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</si>
  <si>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</si>
  <si>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</si>
  <si>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</si>
  <si>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</si>
  <si>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</si>
  <si>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</si>
  <si>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</si>
  <si>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</si>
  <si>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</si>
  <si>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</si>
  <si>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</si>
  <si>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</si>
  <si>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</si>
  <si>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</si>
  <si>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</si>
  <si>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</si>
  <si>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</si>
  <si>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</si>
  <si>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</si>
  <si>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</si>
  <si>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</si>
  <si>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</si>
  <si>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</si>
  <si>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</si>
  <si>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</si>
  <si>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</si>
  <si>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</si>
  <si>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</si>
  <si>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</si>
  <si>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</si>
  <si>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</si>
  <si>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</si>
  <si>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</si>
  <si>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</si>
  <si>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</si>
  <si>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</si>
  <si>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</si>
  <si>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</si>
  <si>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</si>
  <si>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</si>
  <si>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</si>
  <si>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</si>
  <si>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</si>
  <si>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</si>
  <si>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</si>
  <si>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</si>
  <si>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</si>
  <si>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</si>
  <si>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</si>
  <si>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</si>
  <si>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</si>
  <si>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</si>
  <si>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</si>
  <si>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</si>
  <si>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</si>
  <si>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</si>
  <si>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</si>
  <si>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</si>
  <si>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</si>
  <si>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</si>
  <si>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</si>
  <si>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</si>
  <si>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</si>
  <si>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</si>
  <si>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</si>
  <si>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</si>
  <si>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</si>
  <si>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</si>
  <si>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</si>
  <si>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</si>
  <si>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</si>
  <si>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</si>
  <si>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</si>
  <si>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</si>
  <si>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</si>
  <si>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</si>
  <si>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</si>
  <si>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</si>
  <si>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</si>
  <si>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</si>
  <si>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</si>
  <si>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</si>
  <si>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</si>
  <si>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</si>
  <si>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</si>
  <si>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</si>
  <si>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</si>
  <si>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</si>
  <si>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</si>
  <si>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</si>
  <si>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</si>
  <si>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</si>
  <si>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</si>
  <si>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</si>
  <si>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</si>
  <si>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</si>
  <si>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</si>
  <si>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</si>
  <si>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</si>
  <si>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</si>
  <si>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</si>
  <si>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</si>
  <si>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</si>
  <si>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</si>
  <si>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</si>
  <si>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</si>
  <si>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</si>
  <si>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</si>
  <si>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</si>
  <si>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</si>
  <si>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</si>
  <si>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</si>
  <si>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</si>
  <si>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</si>
  <si>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</si>
  <si>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</si>
  <si>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</si>
  <si>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</si>
  <si>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</si>
  <si>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</si>
  <si>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</si>
  <si>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</si>
  <si>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</si>
  <si>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</si>
  <si>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</si>
  <si>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</si>
  <si>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</si>
  <si>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</si>
  <si>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</si>
  <si>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</si>
  <si>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</si>
  <si>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</si>
  <si>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</si>
  <si>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</si>
  <si>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</si>
  <si>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</si>
  <si>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</si>
  <si>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</si>
  <si>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</si>
  <si>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</si>
  <si>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</si>
  <si>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</si>
  <si>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</si>
  <si>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</si>
  <si>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</si>
  <si>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</si>
  <si>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</si>
  <si>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</si>
  <si>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</si>
  <si>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</si>
  <si>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</si>
  <si>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</si>
  <si>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</si>
  <si>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</si>
  <si>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</si>
  <si>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</si>
  <si>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</si>
  <si>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</si>
  <si>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</si>
  <si>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</si>
  <si>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</si>
  <si>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</si>
  <si>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</si>
  <si>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</si>
  <si>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</si>
  <si>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</si>
  <si>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</si>
  <si>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</si>
  <si>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</si>
  <si>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</si>
  <si>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</si>
  <si>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</si>
  <si>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</si>
  <si>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</si>
  <si>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</si>
  <si>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</si>
  <si>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</si>
  <si>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</si>
  <si>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</si>
  <si>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</si>
  <si>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</si>
  <si>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</si>
  <si>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</si>
  <si>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</si>
  <si>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</si>
  <si>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</si>
  <si>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</si>
  <si>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</si>
  <si>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</si>
  <si>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</si>
  <si>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</si>
  <si>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</si>
  <si>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</si>
  <si>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</si>
  <si>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</si>
  <si>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</si>
  <si>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</si>
  <si>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</si>
  <si>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</si>
  <si>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</si>
  <si>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</si>
  <si>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</si>
  <si>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</si>
  <si>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</si>
  <si>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</si>
  <si>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</si>
  <si>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</si>
  <si>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</si>
  <si>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</si>
  <si>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</si>
  <si>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</si>
  <si>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</si>
  <si>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</si>
  <si>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</si>
  <si>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</si>
  <si>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</si>
  <si>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</si>
  <si>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</si>
  <si>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</si>
  <si>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</si>
  <si>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</si>
  <si>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</si>
  <si>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</si>
  <si>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</si>
  <si>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</si>
  <si>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</si>
  <si>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</si>
  <si>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</si>
  <si>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</si>
  <si>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</si>
  <si>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</si>
  <si>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</si>
  <si>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</si>
  <si>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</si>
  <si>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</si>
  <si>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</si>
  <si>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</si>
  <si>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</si>
  <si>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</si>
  <si>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</si>
  <si>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</si>
  <si>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</si>
  <si>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</si>
  <si>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</si>
  <si>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</si>
  <si>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</si>
  <si>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</si>
  <si>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</si>
  <si>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</si>
  <si>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</si>
  <si>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</si>
  <si>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</si>
  <si>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</si>
  <si>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</si>
  <si>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</si>
  <si>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</si>
  <si>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</si>
  <si>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</si>
  <si>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</si>
  <si>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</si>
  <si>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</si>
  <si>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</si>
  <si>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</si>
  <si>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</si>
  <si>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</si>
  <si>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</si>
  <si>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</si>
  <si>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</si>
  <si>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</si>
  <si>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</si>
  <si>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</si>
  <si>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</si>
  <si>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</si>
  <si>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</si>
  <si>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</si>
  <si>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</si>
  <si>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</si>
  <si>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</si>
  <si>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</si>
  <si>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</si>
  <si>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</si>
  <si>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</si>
  <si>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</si>
  <si>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</si>
  <si>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</si>
  <si>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</si>
  <si>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</si>
  <si>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</si>
  <si>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</si>
  <si>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</si>
  <si>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</si>
  <si>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</si>
  <si>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</si>
  <si>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</si>
  <si>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</si>
  <si>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</si>
  <si>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</si>
  <si>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</si>
  <si>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</si>
  <si>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</si>
  <si>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</si>
  <si>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</si>
  <si>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</si>
  <si>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</si>
  <si>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</si>
  <si>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</si>
  <si>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</si>
  <si>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</si>
  <si>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</si>
  <si>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</si>
  <si>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</si>
  <si>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</si>
  <si>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</si>
  <si>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</si>
  <si>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</si>
  <si>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</si>
  <si>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</si>
  <si>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</si>
  <si>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</si>
  <si>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</si>
  <si>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</si>
  <si>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</si>
  <si>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</si>
  <si>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</si>
  <si>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</si>
  <si>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</si>
  <si>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</si>
  <si>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</si>
  <si>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</si>
  <si>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</si>
  <si>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</si>
  <si>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</si>
  <si>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</si>
  <si>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</si>
  <si>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</si>
  <si>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</si>
  <si>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</si>
  <si>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</si>
  <si>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</si>
  <si>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</si>
  <si>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</si>
  <si>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</si>
  <si>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</si>
  <si>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</si>
  <si>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</si>
  <si>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</si>
  <si>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</si>
  <si>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</si>
  <si>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</si>
  <si>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</si>
  <si>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</si>
  <si>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</si>
  <si>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</si>
  <si>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</si>
  <si>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</si>
  <si>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</si>
  <si>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</si>
  <si>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</si>
  <si>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</si>
  <si>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</si>
  <si>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</si>
  <si>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</si>
  <si>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</si>
  <si>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</si>
  <si>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</si>
  <si>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</si>
  <si>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</si>
  <si>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</si>
  <si>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</si>
  <si>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</si>
  <si>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</si>
  <si>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</si>
  <si>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</si>
  <si>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</si>
  <si>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</si>
  <si>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</si>
  <si>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</si>
  <si>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</si>
  <si>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</si>
  <si>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</si>
  <si>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</si>
  <si>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</si>
  <si>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</si>
  <si>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</si>
  <si>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</si>
  <si>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</si>
  <si>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</si>
  <si>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</si>
  <si>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</si>
  <si>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</si>
  <si>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</si>
  <si>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</si>
  <si>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</si>
  <si>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</si>
  <si>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</si>
  <si>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</si>
  <si>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</si>
  <si>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</si>
  <si>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</si>
  <si>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</si>
  <si>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</si>
  <si>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</si>
  <si>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</si>
  <si>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</si>
  <si>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</si>
  <si>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</si>
  <si>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</si>
  <si>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</si>
  <si>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</si>
  <si>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</si>
  <si>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</si>
  <si>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</si>
  <si>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</si>
  <si>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</si>
  <si>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</si>
  <si>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</si>
  <si>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</si>
  <si>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</si>
  <si>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</si>
  <si>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</si>
  <si>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</si>
  <si>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</si>
  <si>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</si>
  <si>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</si>
  <si>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</si>
  <si>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</si>
  <si>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</si>
  <si>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</si>
  <si>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</si>
  <si>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</si>
  <si>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</si>
  <si>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</si>
  <si>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</si>
  <si>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</si>
  <si>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</si>
  <si>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</si>
  <si>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</si>
  <si>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</si>
  <si>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</si>
  <si>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</si>
  <si>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</si>
  <si>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</si>
  <si>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</si>
  <si>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</si>
  <si>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</si>
  <si>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</si>
  <si>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</si>
  <si>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</si>
  <si>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</si>
  <si>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</si>
  <si>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</si>
  <si>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</si>
  <si>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</si>
  <si>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</si>
  <si>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</si>
  <si>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</si>
  <si>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</si>
  <si>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</si>
  <si>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</si>
  <si>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</si>
  <si>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</si>
  <si>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</si>
  <si>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</si>
  <si>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</si>
  <si>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</si>
  <si>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</si>
  <si>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</si>
  <si>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</si>
  <si>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</si>
  <si>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</si>
  <si>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</si>
  <si>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</si>
  <si>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</si>
  <si>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</si>
  <si>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</si>
  <si>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</si>
  <si>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</si>
  <si>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</si>
  <si>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</si>
  <si>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</si>
  <si>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</si>
  <si>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</si>
  <si>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</si>
  <si>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</si>
  <si>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</si>
  <si>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</si>
  <si>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</si>
  <si>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</si>
  <si>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</si>
  <si>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</si>
  <si>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</si>
  <si>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</si>
  <si>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</si>
  <si>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</si>
  <si>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</si>
  <si>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</si>
  <si>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</si>
  <si>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</si>
  <si>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</si>
  <si>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</si>
  <si>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</si>
  <si>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</si>
  <si>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</si>
  <si>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</si>
  <si>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</si>
  <si>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</si>
  <si>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</si>
  <si>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</si>
  <si>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</si>
  <si>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</si>
  <si>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</si>
  <si>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</si>
  <si>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</si>
  <si>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</si>
  <si>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</si>
  <si>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</si>
  <si>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</si>
  <si>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</si>
  <si>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</si>
  <si>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</si>
  <si>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</si>
  <si>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</si>
  <si>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</si>
  <si>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</si>
  <si>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</si>
  <si>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</si>
  <si>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</si>
  <si>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</si>
  <si>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</si>
  <si>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</si>
  <si>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</si>
  <si>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</si>
  <si>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</si>
  <si>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</si>
  <si>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</si>
  <si>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</si>
  <si>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</si>
  <si>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</si>
  <si>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</si>
  <si>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</si>
  <si>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</si>
  <si>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</si>
  <si>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</si>
  <si>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</si>
  <si>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</si>
  <si>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</si>
  <si>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</si>
  <si>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</si>
  <si>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</si>
  <si>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</si>
  <si>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</si>
  <si>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</si>
  <si>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</si>
  <si>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</si>
  <si>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</si>
  <si>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</si>
  <si>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</si>
  <si>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</si>
  <si>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</si>
  <si>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</si>
  <si>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</si>
  <si>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</si>
  <si>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</si>
  <si>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</si>
  <si>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</si>
  <si>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</si>
  <si>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</si>
  <si>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</si>
  <si>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</si>
  <si>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</si>
  <si>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</si>
  <si>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</si>
  <si>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</si>
  <si>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</si>
  <si>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</si>
  <si>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</si>
  <si>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</si>
  <si>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</si>
  <si>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</si>
  <si>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</si>
  <si>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</si>
  <si>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</si>
  <si>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</si>
  <si>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</si>
  <si>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</si>
  <si>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</si>
  <si>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</si>
  <si>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</si>
  <si>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</si>
  <si>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</si>
  <si>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</si>
  <si>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</si>
  <si>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</si>
  <si>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</si>
  <si>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</si>
  <si>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</si>
  <si>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</si>
  <si>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</si>
  <si>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</si>
  <si>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</si>
  <si>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</si>
  <si>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</si>
  <si>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</si>
  <si>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</si>
  <si>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</si>
  <si>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</si>
  <si>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</si>
  <si>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</si>
  <si>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</si>
  <si>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</si>
  <si>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</si>
  <si>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</si>
  <si>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</si>
  <si>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</si>
  <si>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</si>
  <si>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</si>
  <si>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</si>
  <si>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</si>
  <si>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</si>
  <si>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</si>
  <si>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</si>
  <si>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</si>
  <si>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</si>
  <si>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</si>
  <si>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</si>
  <si>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</si>
  <si>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</si>
  <si>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</si>
  <si>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</si>
  <si>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</si>
  <si>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</si>
  <si>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</si>
  <si>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</si>
  <si>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</si>
  <si>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</si>
  <si>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</si>
  <si>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</si>
  <si>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</si>
  <si>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</si>
  <si>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</si>
  <si>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</si>
  <si>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</si>
  <si>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</si>
  <si>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</si>
  <si>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</si>
  <si>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</si>
  <si>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</si>
  <si>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</si>
  <si>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</si>
  <si>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</si>
  <si>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</si>
  <si>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</si>
  <si>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</si>
  <si>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</si>
  <si>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</si>
  <si>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</si>
  <si>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</si>
  <si>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</si>
  <si>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</si>
  <si>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</si>
  <si>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</si>
  <si>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</si>
  <si>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</si>
  <si>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</si>
  <si>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</si>
  <si>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</si>
  <si>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</si>
  <si>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</si>
  <si>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</si>
  <si>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</si>
  <si>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</si>
  <si>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</si>
  <si>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</si>
  <si>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</si>
  <si>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</si>
  <si>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</si>
  <si>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</si>
  <si>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</si>
  <si>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</si>
  <si>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</si>
  <si>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</si>
  <si>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</si>
  <si>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</si>
  <si>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</si>
  <si>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</si>
  <si>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</si>
  <si>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</si>
  <si>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</si>
  <si>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</si>
  <si>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</si>
  <si>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</si>
  <si>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</si>
  <si>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</si>
  <si>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</si>
  <si>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</si>
  <si>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</si>
  <si>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</si>
  <si>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</si>
  <si>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</si>
  <si>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</si>
  <si>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</si>
  <si>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</si>
  <si>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</si>
  <si>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</si>
  <si>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</si>
  <si>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</si>
  <si>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</si>
  <si>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</si>
  <si>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</si>
  <si>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</si>
  <si>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</si>
  <si>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</si>
  <si>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</si>
  <si>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</si>
  <si>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</si>
  <si>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</si>
  <si>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</si>
  <si>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</si>
  <si>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</si>
  <si>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</si>
  <si>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</si>
  <si>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</si>
  <si>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</si>
  <si>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</si>
  <si>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</si>
  <si>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</si>
  <si>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</si>
  <si>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</si>
  <si>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</si>
  <si>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</si>
  <si>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</si>
  <si>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</si>
  <si>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</si>
  <si>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</si>
  <si>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</si>
  <si>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</si>
  <si>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</si>
  <si>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</si>
  <si>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</si>
  <si>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</si>
  <si>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</si>
  <si>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</si>
  <si>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</si>
  <si>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</si>
  <si>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</si>
  <si>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</si>
  <si>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</si>
  <si>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</si>
  <si>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</si>
  <si>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</si>
  <si>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</si>
  <si>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</si>
  <si>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</si>
  <si>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</si>
  <si>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</si>
  <si>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</si>
  <si>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</si>
  <si>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</si>
  <si>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</si>
  <si>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</si>
  <si>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</si>
  <si>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</si>
  <si>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</si>
  <si>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</si>
  <si>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</si>
  <si>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</si>
  <si>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</si>
  <si>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</si>
  <si>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</si>
  <si>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</si>
  <si>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</si>
  <si>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</si>
  <si>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</si>
  <si>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</si>
  <si>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</si>
  <si>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</si>
  <si>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</si>
  <si>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</si>
  <si>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</si>
  <si>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</si>
  <si>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</si>
  <si>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</si>
  <si>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</si>
  <si>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</si>
  <si>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</si>
  <si>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</si>
  <si>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</si>
  <si>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</si>
  <si>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</si>
  <si>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</si>
  <si>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</si>
  <si>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</si>
  <si>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</si>
  <si>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</si>
  <si>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</si>
  <si>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</si>
  <si>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</si>
  <si>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</si>
  <si>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</si>
  <si>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</si>
  <si>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</si>
  <si>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</si>
  <si>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</si>
  <si>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</si>
  <si>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</si>
  <si>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</si>
  <si>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</si>
  <si>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</si>
  <si>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</si>
  <si>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</si>
  <si>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</si>
  <si>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</si>
  <si>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</si>
  <si>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</si>
  <si>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</si>
  <si>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</si>
  <si>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</si>
  <si>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</si>
  <si>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</si>
  <si>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</si>
  <si>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</si>
  <si>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</si>
  <si>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</si>
  <si>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</si>
  <si>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</si>
  <si>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</si>
  <si>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</si>
  <si>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</si>
  <si>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</si>
  <si>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</si>
  <si>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</si>
  <si>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</si>
  <si>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</si>
  <si>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</si>
  <si>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</si>
  <si>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</si>
  <si>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</si>
  <si>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</si>
  <si>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</si>
  <si>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</si>
  <si>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</si>
  <si>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</si>
  <si>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</si>
  <si>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</si>
  <si>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</si>
  <si>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</si>
  <si>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</si>
  <si>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</si>
  <si>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</si>
  <si>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</si>
  <si>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</si>
  <si>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</si>
  <si>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</si>
  <si>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</si>
  <si>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</si>
  <si>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</si>
  <si>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</si>
  <si>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</si>
  <si>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</si>
  <si>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</si>
  <si>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</si>
  <si>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</si>
  <si>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</si>
  <si>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</si>
  <si>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</si>
  <si>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</si>
  <si>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</si>
  <si>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</si>
  <si>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</si>
  <si>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</si>
  <si>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</si>
  <si>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</si>
  <si>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</si>
  <si>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</si>
  <si>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</si>
  <si>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</si>
  <si>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</si>
  <si>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</si>
  <si>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</si>
  <si>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</si>
  <si>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</si>
  <si>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</si>
  <si>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</si>
  <si>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</si>
  <si>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</si>
  <si>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</si>
  <si>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</si>
  <si>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</si>
  <si>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</si>
  <si>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</si>
  <si>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</si>
  <si>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</si>
  <si>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</si>
  <si>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</si>
  <si>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</si>
  <si>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</si>
  <si>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</si>
  <si>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</si>
  <si>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</si>
  <si>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</si>
  <si>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</si>
  <si>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</si>
  <si>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</si>
  <si>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</si>
  <si>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</si>
  <si>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</si>
  <si>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</si>
  <si>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</si>
  <si>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</si>
  <si>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</si>
  <si>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</si>
  <si>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</si>
  <si>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</si>
  <si>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</si>
  <si>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</si>
  <si>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</si>
  <si>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</si>
  <si>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</si>
  <si>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</si>
  <si>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</si>
  <si>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</si>
  <si>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</si>
  <si>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</si>
  <si>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</si>
  <si>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</si>
  <si>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</si>
  <si>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</si>
  <si>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</si>
  <si>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</si>
  <si>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</si>
  <si>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</si>
  <si>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</si>
  <si>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</si>
  <si>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</si>
  <si>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</si>
  <si>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</si>
  <si>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</si>
  <si>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</si>
  <si>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</si>
  <si>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</si>
  <si>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</si>
  <si>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</si>
  <si>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</si>
  <si>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</si>
  <si>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</si>
  <si>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</si>
  <si>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</si>
  <si>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</si>
  <si>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</si>
  <si>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</si>
  <si>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</si>
  <si>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</si>
  <si>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</si>
  <si>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</si>
  <si>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</si>
  <si>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</si>
  <si>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</si>
  <si>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</si>
  <si>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</si>
  <si>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</si>
  <si>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</si>
  <si>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</si>
  <si>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</si>
  <si>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</si>
  <si>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</si>
  <si>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</si>
  <si>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</si>
  <si>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</si>
  <si>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</si>
  <si>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</si>
  <si>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</si>
  <si>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</si>
  <si>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</si>
  <si>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</si>
  <si>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</si>
  <si>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</si>
  <si>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</si>
  <si>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</si>
  <si>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</si>
  <si>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</si>
  <si>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</si>
  <si>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</si>
  <si>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</si>
  <si>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</si>
  <si>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</si>
  <si>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</si>
  <si>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</si>
  <si>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</si>
  <si>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</si>
  <si>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</si>
  <si>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</si>
  <si>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</si>
  <si>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</si>
  <si>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</si>
  <si>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</si>
  <si>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</si>
  <si>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</si>
  <si>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</si>
  <si>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</si>
  <si>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</si>
  <si>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</si>
  <si>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</si>
  <si>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</si>
  <si>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</si>
  <si>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</si>
  <si>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</si>
  <si>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</si>
  <si>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</si>
  <si>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</si>
  <si>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</si>
  <si>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</si>
  <si>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</si>
  <si>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</si>
  <si>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</si>
  <si>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</si>
  <si>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</si>
  <si>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</si>
  <si>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</si>
  <si>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</si>
  <si>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</si>
  <si>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</si>
  <si>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</si>
  <si>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</si>
  <si>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</si>
  <si>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</si>
  <si>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</si>
  <si>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</si>
  <si>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</si>
  <si>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</si>
  <si>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</si>
  <si>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</si>
  <si>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</si>
  <si>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</si>
  <si>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</si>
  <si>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</si>
  <si>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</si>
  <si>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</si>
  <si>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</si>
  <si>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</si>
  <si>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</si>
  <si>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</si>
  <si>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</si>
  <si>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</si>
  <si>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</si>
  <si>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</si>
  <si>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</si>
  <si>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</si>
  <si>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</si>
  <si>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</si>
  <si>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</si>
  <si>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</si>
  <si>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</si>
  <si>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</si>
  <si>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</si>
  <si>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</si>
  <si>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</si>
  <si>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</si>
  <si>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</si>
  <si>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</si>
  <si>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</si>
  <si>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</si>
  <si>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</si>
  <si>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</si>
  <si>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</si>
  <si>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</si>
  <si>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</si>
  <si>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</si>
  <si>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</si>
  <si>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</si>
  <si>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</si>
  <si>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</si>
  <si>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</si>
  <si>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</si>
  <si>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</si>
  <si>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</si>
  <si>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</si>
  <si>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</si>
  <si>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</si>
  <si>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</si>
  <si>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</si>
  <si>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</si>
  <si>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</si>
  <si>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</si>
  <si>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</si>
  <si>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</si>
  <si>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</si>
  <si>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</si>
  <si>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</si>
  <si>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</si>
  <si>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</si>
  <si>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</si>
  <si>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</si>
  <si>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</si>
  <si>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</si>
  <si>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</si>
  <si>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</si>
  <si>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</si>
  <si>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</si>
  <si>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</si>
  <si>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</si>
  <si>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</si>
  <si>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</si>
  <si>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</si>
  <si>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</si>
  <si>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</si>
  <si>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</si>
  <si>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</si>
  <si>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</si>
  <si>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</si>
  <si>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</si>
  <si>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</si>
  <si>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</si>
  <si>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</si>
  <si>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</si>
  <si>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</si>
  <si>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</si>
  <si>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</si>
  <si>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</si>
  <si>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</si>
  <si>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</si>
  <si>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</si>
  <si>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</si>
  <si>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</si>
  <si>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</si>
  <si>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</si>
  <si>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</si>
  <si>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</si>
  <si>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</si>
  <si>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</si>
  <si>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</si>
  <si>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</si>
  <si>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</si>
  <si>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</si>
  <si>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</si>
  <si>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</si>
  <si>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</si>
  <si>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</si>
  <si>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</si>
  <si>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</si>
  <si>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</si>
  <si>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</si>
  <si>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</si>
  <si>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</si>
  <si>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</si>
  <si>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</si>
  <si>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</si>
  <si>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</si>
  <si>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</si>
  <si>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</si>
  <si>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</si>
  <si>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</si>
  <si>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</si>
  <si>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</si>
  <si>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</si>
  <si>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</si>
  <si>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</si>
  <si>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</si>
  <si>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</si>
  <si>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</si>
  <si>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</si>
  <si>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</si>
  <si>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</si>
  <si>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</si>
  <si>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</si>
  <si>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</si>
  <si>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</si>
  <si>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</si>
  <si>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</si>
  <si>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</si>
  <si>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</si>
  <si>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</si>
  <si>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</si>
  <si>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</si>
  <si>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</si>
  <si>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</si>
  <si>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</si>
  <si>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</si>
  <si>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</si>
  <si>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</si>
  <si>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</si>
  <si>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</si>
  <si>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</si>
  <si>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</si>
  <si>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</si>
  <si>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</si>
  <si>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</si>
  <si>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</si>
  <si>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</si>
  <si>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</si>
  <si>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</si>
  <si>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</si>
  <si>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</si>
  <si>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</si>
  <si>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</si>
  <si>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</si>
  <si>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</si>
  <si>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</si>
  <si>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</si>
  <si>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</si>
  <si>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</si>
  <si>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</si>
  <si>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</si>
  <si>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</si>
  <si>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</si>
  <si>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</si>
  <si>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</si>
  <si>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</si>
  <si>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</si>
  <si>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</si>
  <si>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</si>
  <si>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</si>
  <si>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</si>
  <si>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</si>
  <si>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</si>
  <si>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</si>
  <si>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</si>
  <si>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</si>
  <si>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</si>
  <si>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</si>
  <si>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</si>
  <si>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</si>
  <si>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</si>
  <si>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</si>
  <si>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</si>
  <si>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</si>
  <si>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</si>
  <si>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</si>
  <si>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</si>
  <si>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</si>
  <si>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</si>
  <si>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</si>
  <si>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</si>
  <si>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</si>
  <si>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</si>
  <si>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</si>
  <si>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</si>
  <si>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</si>
  <si>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</si>
  <si>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</si>
  <si>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</si>
  <si>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</si>
  <si>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</si>
  <si>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</si>
  <si>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</si>
  <si>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</si>
  <si>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</si>
  <si>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</si>
  <si>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</si>
  <si>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</si>
  <si>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</si>
  <si>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</si>
  <si>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</si>
  <si>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</si>
  <si>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</si>
  <si>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</si>
  <si>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</si>
  <si>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</si>
  <si>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</si>
  <si>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</si>
  <si>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</si>
  <si>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</si>
  <si>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</si>
  <si>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</si>
  <si>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</si>
  <si>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</si>
  <si>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</si>
  <si>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</si>
  <si>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</si>
  <si>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</si>
  <si>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</si>
  <si>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</si>
  <si>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</si>
  <si>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</si>
  <si>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</si>
  <si>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</si>
  <si>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</si>
  <si>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</si>
  <si>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</si>
  <si>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</si>
  <si>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</si>
  <si>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</si>
  <si>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</si>
  <si>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</si>
  <si>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</si>
  <si>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</si>
  <si>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</si>
  <si>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</si>
  <si>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</si>
  <si>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</si>
  <si>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</si>
  <si>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</si>
  <si>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</si>
  <si>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</si>
  <si>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</si>
  <si>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</si>
  <si>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</si>
  <si>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</si>
  <si>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</si>
  <si>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</si>
  <si>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</si>
  <si>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</si>
  <si>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</si>
  <si>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</si>
  <si>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</si>
  <si>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</si>
  <si>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</si>
  <si>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</si>
  <si>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</si>
  <si>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</si>
  <si>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</si>
  <si>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</si>
  <si>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</si>
  <si>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</si>
  <si>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</si>
  <si>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</si>
  <si>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</si>
  <si>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</si>
  <si>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</si>
  <si>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</si>
  <si>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</si>
  <si>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</si>
  <si>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</si>
  <si>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</si>
  <si>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</si>
  <si>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</si>
  <si>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</si>
  <si>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</si>
  <si>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</si>
  <si>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</si>
  <si>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</si>
  <si>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</si>
  <si>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</si>
  <si>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</si>
  <si>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</si>
  <si>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</si>
  <si>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</si>
  <si>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</si>
  <si>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</si>
  <si>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</si>
  <si>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</si>
  <si>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</si>
  <si>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</si>
  <si>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</si>
  <si>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</si>
  <si>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</si>
  <si>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</si>
  <si>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</si>
  <si>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</si>
  <si>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</si>
  <si>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</si>
  <si>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</si>
  <si>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</si>
  <si>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</si>
  <si>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</si>
  <si>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</si>
  <si>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</si>
  <si>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</si>
  <si>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</si>
  <si>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</si>
  <si>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</si>
  <si>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</si>
  <si>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</si>
  <si>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</si>
  <si>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</si>
  <si>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</si>
  <si>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</si>
  <si>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</si>
  <si>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</si>
  <si>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</si>
  <si>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</si>
  <si>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</si>
  <si>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</si>
  <si>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</si>
  <si>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</si>
  <si>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</si>
  <si>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</si>
  <si>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</si>
  <si>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</si>
  <si>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</si>
  <si>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</si>
  <si>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</si>
  <si>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</si>
  <si>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</si>
  <si>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</si>
  <si>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</si>
  <si>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</si>
  <si>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</si>
  <si>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</si>
  <si>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</si>
  <si>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</si>
  <si>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</si>
  <si>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</si>
  <si>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</si>
  <si>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</si>
  <si>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</si>
  <si>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</si>
  <si>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</si>
  <si>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</si>
  <si>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</si>
  <si>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</si>
  <si>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</si>
  <si>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</si>
  <si>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</si>
  <si>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</si>
  <si>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</si>
  <si>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</si>
  <si>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</si>
  <si>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</si>
  <si>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</si>
  <si>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</si>
  <si>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</si>
  <si>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</si>
  <si>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</si>
  <si>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</si>
  <si>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</si>
  <si>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</si>
  <si>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</si>
  <si>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</si>
  <si>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</si>
  <si>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</si>
  <si>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</si>
  <si>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</si>
  <si>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</si>
  <si>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</si>
  <si>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</si>
  <si>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</si>
  <si>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</si>
  <si>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</si>
  <si>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</si>
  <si>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</si>
  <si>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</si>
  <si>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</si>
  <si>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</si>
  <si>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</si>
  <si>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</si>
  <si>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</si>
  <si>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</si>
  <si>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</si>
  <si>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</si>
  <si>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</si>
  <si>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</si>
  <si>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</si>
  <si>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</si>
  <si>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</si>
  <si>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</si>
  <si>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</si>
  <si>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</si>
  <si>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</si>
  <si>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</si>
  <si>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</si>
  <si>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</si>
  <si>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</si>
  <si>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</si>
  <si>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</si>
  <si>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</si>
  <si>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</si>
  <si>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</si>
  <si>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</si>
  <si>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</si>
  <si>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</si>
  <si>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</si>
  <si>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</si>
  <si>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</si>
  <si>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</si>
  <si>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</si>
  <si>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</si>
  <si>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</si>
  <si>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</si>
  <si>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</si>
  <si>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</si>
  <si>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</si>
  <si>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</si>
  <si>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</si>
  <si>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</si>
  <si>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</si>
  <si>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</si>
  <si>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</si>
  <si>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</si>
  <si>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</si>
  <si>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</si>
  <si>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</si>
  <si>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</si>
  <si>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</si>
  <si>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</si>
  <si>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</si>
  <si>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</si>
  <si>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</si>
  <si>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</si>
  <si>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</si>
  <si>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</si>
  <si>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</si>
  <si>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</si>
  <si>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</si>
  <si>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</si>
  <si>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</si>
  <si>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</si>
  <si>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</si>
  <si>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</si>
  <si>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</si>
  <si>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</si>
  <si>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</si>
  <si>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</si>
  <si>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</si>
  <si>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</si>
  <si>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</si>
  <si>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</si>
  <si>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</si>
  <si>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</si>
  <si>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</si>
  <si>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</si>
  <si>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</si>
  <si>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</si>
  <si>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</si>
  <si>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</si>
  <si>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</si>
  <si>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</si>
  <si>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</si>
  <si>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</si>
  <si>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</si>
  <si>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</si>
  <si>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</si>
  <si>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</si>
  <si>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</si>
  <si>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</si>
  <si>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</si>
  <si>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</si>
  <si>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</si>
  <si>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</si>
  <si>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</si>
  <si>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</si>
  <si>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</si>
  <si>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</si>
  <si>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</si>
  <si>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</si>
  <si>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</si>
  <si>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</si>
  <si>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</si>
  <si>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</si>
  <si>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</si>
  <si>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</si>
  <si>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</si>
  <si>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</si>
  <si>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</si>
  <si>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</si>
  <si>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</si>
  <si>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</si>
  <si>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</si>
  <si>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</si>
  <si>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</si>
  <si>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</si>
  <si>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</si>
  <si>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</si>
  <si>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</si>
  <si>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</si>
  <si>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</si>
  <si>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</si>
  <si>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</si>
  <si>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</si>
  <si>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</si>
  <si>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</si>
  <si>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</si>
  <si>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</si>
  <si>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</si>
  <si>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</si>
  <si>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</si>
  <si>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</si>
  <si>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</si>
  <si>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</si>
  <si>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</si>
  <si>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</si>
  <si>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</si>
  <si>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</si>
  <si>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</si>
  <si>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</si>
  <si>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</si>
  <si>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</si>
  <si>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</si>
  <si>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</si>
  <si>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</si>
  <si>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</si>
  <si>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</si>
  <si>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</si>
  <si>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</si>
  <si>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</si>
  <si>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</si>
  <si>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</si>
  <si>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</si>
  <si>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</si>
  <si>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</si>
  <si>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</si>
  <si>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</si>
  <si>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</si>
  <si>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</si>
  <si>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</si>
  <si>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</si>
  <si>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</si>
  <si>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</si>
  <si>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</si>
  <si>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</si>
  <si>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</si>
  <si>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</si>
  <si>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</si>
  <si>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</si>
  <si>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</si>
  <si>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</si>
  <si>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</si>
  <si>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</si>
  <si>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</si>
  <si>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</si>
  <si>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</si>
  <si>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</si>
  <si>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</si>
  <si>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</si>
  <si>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</si>
  <si>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</si>
  <si>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</si>
  <si>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</si>
  <si>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</si>
  <si>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</si>
  <si>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</si>
  <si>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</si>
  <si>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</si>
  <si>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</si>
  <si>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</si>
  <si>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</si>
  <si>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</si>
  <si>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</si>
  <si>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</si>
  <si>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</si>
  <si>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</si>
  <si>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</si>
  <si>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</si>
  <si>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</si>
  <si>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</si>
  <si>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</si>
  <si>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</si>
  <si>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</si>
  <si>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</si>
  <si>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</si>
  <si>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</si>
  <si>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</si>
  <si>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</si>
  <si>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</si>
  <si>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</si>
  <si>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</si>
  <si>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</si>
  <si>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</si>
  <si>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</si>
  <si>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</si>
  <si>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</si>
  <si>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</si>
  <si>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</si>
  <si>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</si>
  <si>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</si>
  <si>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</si>
  <si>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</si>
  <si>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</si>
  <si>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</si>
  <si>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</si>
  <si>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</si>
  <si>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</si>
  <si>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</si>
  <si>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</si>
  <si>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</si>
  <si>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</si>
  <si>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</si>
  <si>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</si>
  <si>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</si>
  <si>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</si>
  <si>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</si>
  <si>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</si>
  <si>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</si>
  <si>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</si>
  <si>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</si>
  <si>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</si>
  <si>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</si>
  <si>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</si>
  <si>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</si>
  <si>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</si>
  <si>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</si>
  <si>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</si>
  <si>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</si>
  <si>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</si>
  <si>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</si>
  <si>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</si>
  <si>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</si>
  <si>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</si>
  <si>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</si>
  <si>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</si>
  <si>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</si>
  <si>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</si>
  <si>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</si>
  <si>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</si>
  <si>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</si>
  <si>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</si>
  <si>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</si>
  <si>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</si>
  <si>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</si>
  <si>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</si>
  <si>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</si>
  <si>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</si>
  <si>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</si>
  <si>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</si>
  <si>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</si>
  <si>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</si>
  <si>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</si>
  <si>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</si>
  <si>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</si>
  <si>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</si>
  <si>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</si>
  <si>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</si>
  <si>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</si>
  <si>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</si>
  <si>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</si>
  <si>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</si>
  <si>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</si>
  <si>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</si>
  <si>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</si>
  <si>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</si>
  <si>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</si>
  <si>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</si>
  <si>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</si>
  <si>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</si>
  <si>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</si>
  <si>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</si>
  <si>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</si>
  <si>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</si>
  <si>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</si>
  <si>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</si>
  <si>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</si>
  <si>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</si>
  <si>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</si>
  <si>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</si>
  <si>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</si>
  <si>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</si>
  <si>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</si>
  <si>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</si>
  <si>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</si>
  <si>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</si>
  <si>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</si>
  <si>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</si>
  <si>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</si>
  <si>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</si>
  <si>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</si>
  <si>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</si>
  <si>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</si>
  <si>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</si>
  <si>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</si>
  <si>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</si>
  <si>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</si>
  <si>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</si>
  <si>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</si>
  <si>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</si>
  <si>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</si>
  <si>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</si>
  <si>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</si>
  <si>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</si>
  <si>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</si>
  <si>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</si>
  <si>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</si>
  <si>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</si>
  <si>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</si>
  <si>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</si>
  <si>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</si>
  <si>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</si>
  <si>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</si>
  <si>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</si>
  <si>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</si>
  <si>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</si>
  <si>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</si>
  <si>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</si>
  <si>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</si>
  <si>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</si>
  <si>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</si>
  <si>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</si>
  <si>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</si>
  <si>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</si>
  <si>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</si>
  <si>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</si>
  <si>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</si>
  <si>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</si>
  <si>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</si>
  <si>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</si>
  <si>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</si>
  <si>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</si>
  <si>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</si>
  <si>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</si>
  <si>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</si>
  <si>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</si>
  <si>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</si>
  <si>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</si>
  <si>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</si>
  <si>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</si>
  <si>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</si>
  <si>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</si>
  <si>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</si>
  <si>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</si>
  <si>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</si>
  <si>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</si>
  <si>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</si>
  <si>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</si>
  <si>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</si>
  <si>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</si>
  <si>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</si>
  <si>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</si>
  <si>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</si>
  <si>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</si>
  <si>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</si>
  <si>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</si>
  <si>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</si>
  <si>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</si>
  <si>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</si>
  <si>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</si>
  <si>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</si>
  <si>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</si>
  <si>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</si>
  <si>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</si>
  <si>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</si>
  <si>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</si>
  <si>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</si>
  <si>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</si>
  <si>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</si>
  <si>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</si>
  <si>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</si>
  <si>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</si>
  <si>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</si>
  <si>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</si>
  <si>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</si>
  <si>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</si>
  <si>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</si>
  <si>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</si>
  <si>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</si>
  <si>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</si>
  <si>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</si>
  <si>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</si>
  <si>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</si>
  <si>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</si>
  <si>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</si>
  <si>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</si>
  <si>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</si>
  <si>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</si>
  <si>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</si>
  <si>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</si>
  <si>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</si>
  <si>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</si>
  <si>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</si>
  <si>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</si>
  <si>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</si>
  <si>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</si>
  <si>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</si>
  <si>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</si>
  <si>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</si>
  <si>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</si>
  <si>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</si>
  <si>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</si>
  <si>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</si>
  <si>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</si>
  <si>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</si>
  <si>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</si>
  <si>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</si>
  <si>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</si>
  <si>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</si>
  <si>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</si>
  <si>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</si>
  <si>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</si>
  <si>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</si>
  <si>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</si>
  <si>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</si>
  <si>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</si>
  <si>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</si>
  <si>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</si>
  <si>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</si>
  <si>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</si>
  <si>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</si>
  <si>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</si>
  <si>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</si>
  <si>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</si>
  <si>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</si>
  <si>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</si>
  <si>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</si>
  <si>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</si>
  <si>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</si>
  <si>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</si>
  <si>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</si>
  <si>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</si>
  <si>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</si>
  <si>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</si>
  <si>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</si>
  <si>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</si>
  <si>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</si>
  <si>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</si>
  <si>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</si>
  <si>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</si>
  <si>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</si>
  <si>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</si>
  <si>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</si>
  <si>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</si>
  <si>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</si>
  <si>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</si>
  <si>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</si>
  <si>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</si>
  <si>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</si>
  <si>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</si>
  <si>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</si>
  <si>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</si>
  <si>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</si>
  <si>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</si>
  <si>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</si>
  <si>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</si>
  <si>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</si>
  <si>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</si>
  <si>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</si>
  <si>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</si>
  <si>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</si>
  <si>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</si>
  <si>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</si>
  <si>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</si>
  <si>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</si>
  <si>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</si>
  <si>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</si>
  <si>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</si>
  <si>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</si>
  <si>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</si>
  <si>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</si>
  <si>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</si>
  <si>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</si>
  <si>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</si>
  <si>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</si>
  <si>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</si>
  <si>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</si>
  <si>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</si>
  <si>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</si>
  <si>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</si>
  <si>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</si>
  <si>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</si>
  <si>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</si>
  <si>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</si>
  <si>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</si>
  <si>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</si>
  <si>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</si>
  <si>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</si>
  <si>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</si>
  <si>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</si>
  <si>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</si>
  <si>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</si>
  <si>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</si>
  <si>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</si>
  <si>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</si>
  <si>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</si>
  <si>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</si>
  <si>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</si>
  <si>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</si>
  <si>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</si>
  <si>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</si>
  <si>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</si>
  <si>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</si>
  <si>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</si>
  <si>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</si>
  <si>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</si>
  <si>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</si>
  <si>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</si>
  <si>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</si>
  <si>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</si>
  <si>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</si>
  <si>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</si>
  <si>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</si>
  <si>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</si>
  <si>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</si>
  <si>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</si>
  <si>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</si>
  <si>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</si>
  <si>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</si>
  <si>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</si>
  <si>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</si>
  <si>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</si>
  <si>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</si>
  <si>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</si>
  <si>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</si>
  <si>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</si>
  <si>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</si>
  <si>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</si>
  <si>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</si>
  <si>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</si>
  <si>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</si>
  <si>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</si>
  <si>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</si>
  <si>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</si>
  <si>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</si>
  <si>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</si>
  <si>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</si>
  <si>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</si>
  <si>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</si>
  <si>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</si>
  <si>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</si>
  <si>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</si>
  <si>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</si>
  <si>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</si>
  <si>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</si>
  <si>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</si>
  <si>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</si>
  <si>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</si>
  <si>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</si>
  <si>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</si>
  <si>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</si>
  <si>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</si>
  <si>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</si>
  <si>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</si>
  <si>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</si>
  <si>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</si>
  <si>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</si>
  <si>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</si>
  <si>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</si>
  <si>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</si>
  <si>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</si>
  <si>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</si>
  <si>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</si>
  <si>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</si>
  <si>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</si>
  <si>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</si>
  <si>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</si>
  <si>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</si>
  <si>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</si>
  <si>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</si>
  <si>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</si>
  <si>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</si>
  <si>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</si>
  <si>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</si>
  <si>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</si>
  <si>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</si>
  <si>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</si>
  <si>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</si>
  <si>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</si>
  <si>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</si>
  <si>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</si>
  <si>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</si>
  <si>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</si>
  <si>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</si>
  <si>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</si>
  <si>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</si>
  <si>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</si>
  <si>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</si>
  <si>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</si>
  <si>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</si>
  <si>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</si>
  <si>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</si>
  <si>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</si>
  <si>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</si>
  <si>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</si>
  <si>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</si>
  <si>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</si>
  <si>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</si>
  <si>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</si>
  <si>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</si>
  <si>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</si>
  <si>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</si>
  <si>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</si>
  <si>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</si>
  <si>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</si>
  <si>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</si>
  <si>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</si>
  <si>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</si>
  <si>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</si>
  <si>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</si>
  <si>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</si>
  <si>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</si>
  <si>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</si>
  <si>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</si>
  <si>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</si>
  <si>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</si>
  <si>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</si>
  <si>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</si>
  <si>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</si>
  <si>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</si>
  <si>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</si>
  <si>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</si>
  <si>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</si>
  <si>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</si>
  <si>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</si>
  <si>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</si>
  <si>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</si>
  <si>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</si>
  <si>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</si>
  <si>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</si>
  <si>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</si>
  <si>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</si>
  <si>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</si>
  <si>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</si>
  <si>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</si>
  <si>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</si>
  <si>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</si>
  <si>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</si>
  <si>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</si>
  <si>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</si>
  <si>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</si>
  <si>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</si>
  <si>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</si>
  <si>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</si>
  <si>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</si>
  <si>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</si>
  <si>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</si>
  <si>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</si>
  <si>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</si>
  <si>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</si>
  <si>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</si>
  <si>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</si>
  <si>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</si>
  <si>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</si>
  <si>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</si>
  <si>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</si>
  <si>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</si>
  <si>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</si>
  <si>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</si>
  <si>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</si>
  <si>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</si>
  <si>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</si>
  <si>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</si>
  <si>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</si>
  <si>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</si>
  <si>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</si>
  <si>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</si>
  <si>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</si>
  <si>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</si>
  <si>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</si>
  <si>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</si>
  <si>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</si>
  <si>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</si>
  <si>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</si>
  <si>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</si>
  <si>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</si>
  <si>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</si>
  <si>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</si>
  <si>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</si>
  <si>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</si>
  <si>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</si>
  <si>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</si>
  <si>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</si>
  <si>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</si>
  <si>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</si>
  <si>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</si>
  <si>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</si>
  <si>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</si>
  <si>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</si>
  <si>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</si>
  <si>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</si>
  <si>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</si>
  <si>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</si>
  <si>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</si>
  <si>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</si>
  <si>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</si>
  <si>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</si>
  <si>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</si>
  <si>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</si>
  <si>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</si>
  <si>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</si>
  <si>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</si>
  <si>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</si>
  <si>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</si>
  <si>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</si>
  <si>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</si>
  <si>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</si>
  <si>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</si>
  <si>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</si>
  <si>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</si>
  <si>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</si>
  <si>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</si>
  <si>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</si>
  <si>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</si>
  <si>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</si>
  <si>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</si>
  <si>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</si>
  <si>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</si>
  <si>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</si>
  <si>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</si>
  <si>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</si>
  <si>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</si>
  <si>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</si>
  <si>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</si>
  <si>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</si>
  <si>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</si>
  <si>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</si>
  <si>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</si>
  <si>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</si>
  <si>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</si>
  <si>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</si>
  <si>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</si>
  <si>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</si>
  <si>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</si>
  <si>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</si>
  <si>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</si>
  <si>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</si>
  <si>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</si>
  <si>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</si>
  <si>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</si>
  <si>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</si>
  <si>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</si>
  <si>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</si>
  <si>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</si>
  <si>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</si>
  <si>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</si>
  <si>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</si>
  <si>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</si>
  <si>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</si>
  <si>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</si>
  <si>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</si>
  <si>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</si>
  <si>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</si>
  <si>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</si>
  <si>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</si>
  <si>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</si>
  <si>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</si>
  <si>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</si>
  <si>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</si>
  <si>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</si>
  <si>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</si>
  <si>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</si>
  <si>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</si>
  <si>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</si>
  <si>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</si>
  <si>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</si>
  <si>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</si>
  <si>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</si>
  <si>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</si>
  <si>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</si>
  <si>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</si>
  <si>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</si>
  <si>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</si>
  <si>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</si>
  <si>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</si>
  <si>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</si>
  <si>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</si>
  <si>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</si>
  <si>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</si>
  <si>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</si>
  <si>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</si>
  <si>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</si>
  <si>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</si>
  <si>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</si>
  <si>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</si>
  <si>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</si>
  <si>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</si>
  <si>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</si>
  <si>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</si>
  <si>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</si>
  <si>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</si>
  <si>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</si>
  <si>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</si>
  <si>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</si>
  <si>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</si>
  <si>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</si>
  <si>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</si>
  <si>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</si>
  <si>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</si>
  <si>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</si>
  <si>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</si>
  <si>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</si>
  <si>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</si>
  <si>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</si>
  <si>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</si>
  <si>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</si>
  <si>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</si>
  <si>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</si>
  <si>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</si>
  <si>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</si>
  <si>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</si>
  <si>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</si>
  <si>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</si>
  <si>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</si>
  <si>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</si>
  <si>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</si>
  <si>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</si>
  <si>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</si>
  <si>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</si>
  <si>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</si>
  <si>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</si>
  <si>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</si>
  <si>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</si>
  <si>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</si>
  <si>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</si>
  <si>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</si>
  <si>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</si>
  <si>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</si>
  <si>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</si>
  <si>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</si>
  <si>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</si>
  <si>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</si>
  <si>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</si>
  <si>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</si>
  <si>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</si>
  <si>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</si>
  <si>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</si>
  <si>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</si>
  <si>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</si>
  <si>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</si>
  <si>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</si>
  <si>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</si>
  <si>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</si>
  <si>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</si>
  <si>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</si>
  <si>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</si>
  <si>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</si>
  <si>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</si>
  <si>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</si>
  <si>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</si>
  <si>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</si>
  <si>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</si>
  <si>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</si>
  <si>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</si>
  <si>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</si>
  <si>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</si>
  <si>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</si>
  <si>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</si>
  <si>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</si>
  <si>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</si>
  <si>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</si>
  <si>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</si>
  <si>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</si>
  <si>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</si>
  <si>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</si>
  <si>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</si>
  <si>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</si>
  <si>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</si>
  <si>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</si>
  <si>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</si>
  <si>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</si>
  <si>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</si>
  <si>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</si>
  <si>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</si>
  <si>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</si>
  <si>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</si>
  <si>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</si>
  <si>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</si>
  <si>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</si>
  <si>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</si>
  <si>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</si>
  <si>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</si>
  <si>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</si>
  <si>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</si>
  <si>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</si>
  <si>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</si>
  <si>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</si>
  <si>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</si>
  <si>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</si>
  <si>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</si>
  <si>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</si>
  <si>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</si>
  <si>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</si>
  <si>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</si>
  <si>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</si>
  <si>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</si>
  <si>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</si>
  <si>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</si>
  <si>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</si>
  <si>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</si>
  <si>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</si>
  <si>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</si>
  <si>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</si>
  <si>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</si>
  <si>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</si>
  <si>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</si>
  <si>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</si>
  <si>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</si>
  <si>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</si>
  <si>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</si>
  <si>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</si>
  <si>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</si>
  <si>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</si>
  <si>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</si>
  <si>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</si>
  <si>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</si>
  <si>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</si>
  <si>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</si>
  <si>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</si>
  <si>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</si>
  <si>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</si>
  <si>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</si>
  <si>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</si>
  <si>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</si>
  <si>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</si>
  <si>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</si>
  <si>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</si>
  <si>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</si>
  <si>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</si>
  <si>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</si>
  <si>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</si>
  <si>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</si>
  <si>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</si>
  <si>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</si>
  <si>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</si>
  <si>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</si>
  <si>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</si>
  <si>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</si>
  <si>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</si>
  <si>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</si>
  <si>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</si>
  <si>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</si>
  <si>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</si>
  <si>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</si>
  <si>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</si>
  <si>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</si>
  <si>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</si>
  <si>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</si>
  <si>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</si>
  <si>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</si>
  <si>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</si>
  <si>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</si>
  <si>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</si>
  <si>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</si>
  <si>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</si>
  <si>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</si>
  <si>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</si>
  <si>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</si>
  <si>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</si>
  <si>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</si>
  <si>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</si>
  <si>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</si>
  <si>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</si>
  <si>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</si>
  <si>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</si>
  <si>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</si>
  <si>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</si>
  <si>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</si>
  <si>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</si>
  <si>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</si>
  <si>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</si>
  <si>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</si>
  <si>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</si>
  <si>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</si>
  <si>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</si>
  <si>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</si>
  <si>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</si>
  <si>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</si>
  <si>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</si>
  <si>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</si>
  <si>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</si>
  <si>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</si>
  <si>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</si>
  <si>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</si>
  <si>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</si>
  <si>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</si>
  <si>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</si>
  <si>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</si>
  <si>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</si>
  <si>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</si>
  <si>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</si>
  <si>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</si>
  <si>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</si>
  <si>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</si>
  <si>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</si>
  <si>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</si>
  <si>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</si>
  <si>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</si>
  <si>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</si>
  <si>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</si>
  <si>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</si>
  <si>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</si>
  <si>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</si>
  <si>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</si>
  <si>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</si>
  <si>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</si>
  <si>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</si>
  <si>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</si>
  <si>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</si>
  <si>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</si>
  <si>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</si>
  <si>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</si>
  <si>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</si>
  <si>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</si>
  <si>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</si>
  <si>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</si>
  <si>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</si>
  <si>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</si>
  <si>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</si>
  <si>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</si>
  <si>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</si>
  <si>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</si>
  <si>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</si>
  <si>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</si>
  <si>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</si>
  <si>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</si>
  <si>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</si>
  <si>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</si>
  <si>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</si>
  <si>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</si>
  <si>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</si>
  <si>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</si>
  <si>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</si>
  <si>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</si>
  <si>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</si>
  <si>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</si>
  <si>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</si>
  <si>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</si>
  <si>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</si>
  <si>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</si>
  <si>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</si>
  <si>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</si>
  <si>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</si>
  <si>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</si>
  <si>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</si>
  <si>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</si>
  <si>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</si>
  <si>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</si>
  <si>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</si>
  <si>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</si>
  <si>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</si>
  <si>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</si>
  <si>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</si>
  <si>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</si>
  <si>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</si>
  <si>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</si>
  <si>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</si>
  <si>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</si>
  <si>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</si>
  <si>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</si>
  <si>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</si>
  <si>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</si>
  <si>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</si>
  <si>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</si>
  <si>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</si>
  <si>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</si>
  <si>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</si>
  <si>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</si>
  <si>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</si>
  <si>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</si>
  <si>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</si>
  <si>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</si>
  <si>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</si>
  <si>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</si>
  <si>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</si>
  <si>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</si>
  <si>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</si>
  <si>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</si>
  <si>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</si>
  <si>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</si>
  <si>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</si>
  <si>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</si>
  <si>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</si>
  <si>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</si>
  <si>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</si>
  <si>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</si>
  <si>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</si>
  <si>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</si>
  <si>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</si>
  <si>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</si>
  <si>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</si>
  <si>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</si>
  <si>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</si>
  <si>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</si>
  <si>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</si>
  <si>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</si>
  <si>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</si>
  <si>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</si>
  <si>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</si>
  <si>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</si>
  <si>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</si>
  <si>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</si>
  <si>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</si>
  <si>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</si>
  <si>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</si>
  <si>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</si>
  <si>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</si>
  <si>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</si>
  <si>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</si>
  <si>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</si>
  <si>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</si>
  <si>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</si>
  <si>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</si>
  <si>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</si>
  <si>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</si>
  <si>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</si>
  <si>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</si>
  <si>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</si>
  <si>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</si>
  <si>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</si>
  <si>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</si>
  <si>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</si>
  <si>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</si>
  <si>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</si>
  <si>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</si>
  <si>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</si>
  <si>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</si>
  <si>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</si>
  <si>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</si>
  <si>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</si>
  <si>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</si>
  <si>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</si>
  <si>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</si>
  <si>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</si>
  <si>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</si>
  <si>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</si>
  <si>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</si>
  <si>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</si>
  <si>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</si>
  <si>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</si>
  <si>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</si>
  <si>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</si>
  <si>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</si>
  <si>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</si>
  <si>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</si>
  <si>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</si>
  <si>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</si>
  <si>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</si>
  <si>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</si>
  <si>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</si>
  <si>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</si>
  <si>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</si>
  <si>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</si>
  <si>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</si>
  <si>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</si>
  <si>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</si>
  <si>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</si>
  <si>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</si>
  <si>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</si>
  <si>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</si>
  <si>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</si>
  <si>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</si>
  <si>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</si>
  <si>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</si>
  <si>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</si>
  <si>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</si>
  <si>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</si>
  <si>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</si>
  <si>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</si>
  <si>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</si>
  <si>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</si>
  <si>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</si>
  <si>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</si>
  <si>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</si>
  <si>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</si>
  <si>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</si>
  <si>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</si>
  <si>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</si>
  <si>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</si>
  <si>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</si>
  <si>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</si>
  <si>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</si>
  <si>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</si>
  <si>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</si>
  <si>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</si>
  <si>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</si>
  <si>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</si>
  <si>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</si>
  <si>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</si>
  <si>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</si>
  <si>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</si>
  <si>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</si>
  <si>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</si>
  <si>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</si>
  <si>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</si>
  <si>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</si>
  <si>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</si>
  <si>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</si>
  <si>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</si>
  <si>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</si>
  <si>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</si>
  <si>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</si>
  <si>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</si>
  <si>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</si>
  <si>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</si>
  <si>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</si>
  <si>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</si>
  <si>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</si>
  <si>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</si>
  <si>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</si>
  <si>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</si>
  <si>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</si>
  <si>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</si>
  <si>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</si>
  <si>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</si>
  <si>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</si>
  <si>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</si>
  <si>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</si>
  <si>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</si>
  <si>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</si>
  <si>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</si>
  <si>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</si>
  <si>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</si>
  <si>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</si>
  <si>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</si>
  <si>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</si>
  <si>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</si>
  <si>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</si>
  <si>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</si>
  <si>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</si>
  <si>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</si>
  <si>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</si>
  <si>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</si>
  <si>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</si>
  <si>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</si>
  <si>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</si>
  <si>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</si>
  <si>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</si>
  <si>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</si>
  <si>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</si>
  <si>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</si>
  <si>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</si>
  <si>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</si>
  <si>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</si>
  <si>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</si>
  <si>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</si>
  <si>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</si>
  <si>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</si>
  <si>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</si>
  <si>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</si>
  <si>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</si>
  <si>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</si>
  <si>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</si>
  <si>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</si>
  <si>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</si>
  <si>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</si>
  <si>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</si>
  <si>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</si>
  <si>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</si>
  <si>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</si>
  <si>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</si>
  <si>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</si>
  <si>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</si>
  <si>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</si>
  <si>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</si>
  <si>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</si>
  <si>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</si>
  <si>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</si>
  <si>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</si>
  <si>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</si>
  <si>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</si>
  <si>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</si>
  <si>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</si>
  <si>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</si>
  <si>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</si>
  <si>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</si>
  <si>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</si>
  <si>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</si>
  <si>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</si>
  <si>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</si>
  <si>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</si>
  <si>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</si>
  <si>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</si>
  <si>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</si>
  <si>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</si>
  <si>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</si>
  <si>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</si>
  <si>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</si>
  <si>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</si>
  <si>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</si>
  <si>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</si>
  <si>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</si>
  <si>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</si>
  <si>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</si>
  <si>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</si>
  <si>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</si>
  <si>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</si>
  <si>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</si>
  <si>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</si>
  <si>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</si>
  <si>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</si>
  <si>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</si>
  <si>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</si>
  <si>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</si>
  <si>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</si>
  <si>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</si>
  <si>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</si>
  <si>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</si>
  <si>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</si>
  <si>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</si>
  <si>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</si>
  <si>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</si>
  <si>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</si>
  <si>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</si>
  <si>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</si>
  <si>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</si>
  <si>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</si>
  <si>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</si>
  <si>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</si>
  <si>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</si>
  <si>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</si>
  <si>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</si>
  <si>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</si>
  <si>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</si>
  <si>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</si>
  <si>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</si>
  <si>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</si>
  <si>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</si>
  <si>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</si>
  <si>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</si>
  <si>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</si>
  <si>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</si>
  <si>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</si>
  <si>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</si>
  <si>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</si>
  <si>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</si>
  <si>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</si>
  <si>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</si>
  <si>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</si>
  <si>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</si>
  <si>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</si>
  <si>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</si>
  <si>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</si>
  <si>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</si>
  <si>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</si>
  <si>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</si>
  <si>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</si>
  <si>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</si>
  <si>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</si>
  <si>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</si>
  <si>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</si>
  <si>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</si>
  <si>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</si>
  <si>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</si>
  <si>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</si>
  <si>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</si>
  <si>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</si>
  <si>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</si>
  <si>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</si>
  <si>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</si>
  <si>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</si>
  <si>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</si>
  <si>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</si>
  <si>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</si>
  <si>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</si>
  <si>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</si>
  <si>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</si>
  <si>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</si>
  <si>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</si>
  <si>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</si>
  <si>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</si>
  <si>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</si>
  <si>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</si>
  <si>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</si>
  <si>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</si>
  <si>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</si>
  <si>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</si>
  <si>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</si>
  <si>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</si>
  <si>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</si>
  <si>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</si>
  <si>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</si>
  <si>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</si>
  <si>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</si>
  <si>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</si>
  <si>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</si>
  <si>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</si>
  <si>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</si>
  <si>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</si>
  <si>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</si>
  <si>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</si>
  <si>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</si>
  <si>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</si>
  <si>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</si>
  <si>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</si>
  <si>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</si>
  <si>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</si>
  <si>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</si>
  <si>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</si>
  <si>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</si>
  <si>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</si>
  <si>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</si>
  <si>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</si>
  <si>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</si>
  <si>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</si>
  <si>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</si>
  <si>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</si>
  <si>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</si>
  <si>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</si>
  <si>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</si>
  <si>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</si>
  <si>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</si>
  <si>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</si>
  <si>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</si>
  <si>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</si>
  <si>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</si>
  <si>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</si>
  <si>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</si>
  <si>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</si>
  <si>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</si>
  <si>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</si>
  <si>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</si>
  <si>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</si>
  <si>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</si>
  <si>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</si>
  <si>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</si>
  <si>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</si>
  <si>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</si>
  <si>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</si>
  <si>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</si>
  <si>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</si>
  <si>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</si>
  <si>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</si>
  <si>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</si>
  <si>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</si>
  <si>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</si>
  <si>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</si>
  <si>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</si>
  <si>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</si>
  <si>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</si>
  <si>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</si>
  <si>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</si>
  <si>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</si>
  <si>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</si>
  <si>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</si>
  <si>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</si>
  <si>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</si>
  <si>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</si>
  <si>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</si>
  <si>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</si>
  <si>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</si>
  <si>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</si>
  <si>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</si>
  <si>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</si>
  <si>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</si>
  <si>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</si>
  <si>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</si>
  <si>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</si>
  <si>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</si>
  <si>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</si>
  <si>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</si>
  <si>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</si>
  <si>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</si>
  <si>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</si>
  <si>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</si>
  <si>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</si>
  <si>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</si>
  <si>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</si>
  <si>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</si>
  <si>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</si>
  <si>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</si>
  <si>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</si>
  <si>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</si>
  <si>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</si>
  <si>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</si>
  <si>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</si>
  <si>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</si>
  <si>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</si>
  <si>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</si>
  <si>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</si>
  <si>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</si>
  <si>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</si>
  <si>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</si>
  <si>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</si>
  <si>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</si>
  <si>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</si>
  <si>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</si>
  <si>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</si>
  <si>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</si>
  <si>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</si>
  <si>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</si>
  <si>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</si>
  <si>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</si>
  <si>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</si>
  <si>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</si>
  <si>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</si>
  <si>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</si>
  <si>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</si>
  <si>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</si>
  <si>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</si>
  <si>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</si>
  <si>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</si>
  <si>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</si>
  <si>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</si>
  <si>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</si>
  <si>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</si>
  <si>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</si>
  <si>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</si>
  <si>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</si>
  <si>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</si>
  <si>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</si>
  <si>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</si>
  <si>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</si>
  <si>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</si>
  <si>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</si>
  <si>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</si>
  <si>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</si>
  <si>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</si>
  <si>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</si>
  <si>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</si>
  <si>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</si>
  <si>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</si>
  <si>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</si>
  <si>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</si>
  <si>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</si>
  <si>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</si>
  <si>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</si>
  <si>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</si>
  <si>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</si>
  <si>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</si>
  <si>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</si>
  <si>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</si>
  <si>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</si>
  <si>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</si>
  <si>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</si>
  <si>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</si>
  <si>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</si>
  <si>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</si>
  <si>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</si>
  <si>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</si>
  <si>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</si>
  <si>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</si>
  <si>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</si>
  <si>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</si>
  <si>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</si>
  <si>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</si>
  <si>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</si>
  <si>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</si>
  <si>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</si>
  <si>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</si>
  <si>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</si>
  <si>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</si>
  <si>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</si>
  <si>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</si>
  <si>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</si>
  <si>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</si>
  <si>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</si>
  <si>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</si>
  <si>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</si>
  <si>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</si>
  <si>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</si>
  <si>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</si>
  <si>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</si>
  <si>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</si>
  <si>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</si>
  <si>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</si>
  <si>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</si>
  <si>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</si>
  <si>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</si>
  <si>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</si>
  <si>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</si>
  <si>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</si>
  <si>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</si>
  <si>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</si>
  <si>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</si>
  <si>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</si>
  <si>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</si>
  <si>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</si>
  <si>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</si>
  <si>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</si>
  <si>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</si>
  <si>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</si>
  <si>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</si>
  <si>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</si>
  <si>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</si>
  <si>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</si>
  <si>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</si>
  <si>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</si>
  <si>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</si>
  <si>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</si>
  <si>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</si>
  <si>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</si>
  <si>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</si>
  <si>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</si>
  <si>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</si>
  <si>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</si>
  <si>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</si>
  <si>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</si>
  <si>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</si>
  <si>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</si>
  <si>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</si>
  <si>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</si>
  <si>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</si>
  <si>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</si>
  <si>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</si>
  <si>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</si>
  <si>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</si>
  <si>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</si>
  <si>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</si>
  <si>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</si>
  <si>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</si>
  <si>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</si>
  <si>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</si>
  <si>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</si>
  <si>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</si>
  <si>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</si>
  <si>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</si>
  <si>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</si>
  <si>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</si>
  <si>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</si>
  <si>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</si>
  <si>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</si>
  <si>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</si>
  <si>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</si>
  <si>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</si>
  <si>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</si>
  <si>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</si>
  <si>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</si>
  <si>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</si>
  <si>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</si>
  <si>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</si>
  <si>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</si>
  <si>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</si>
  <si>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</si>
  <si>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</si>
  <si>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</si>
  <si>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</si>
  <si>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</si>
  <si>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</si>
  <si>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</si>
  <si>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</si>
  <si>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</si>
  <si>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</si>
  <si>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</si>
  <si>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</si>
  <si>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</si>
  <si>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</si>
  <si>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</si>
  <si>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</si>
  <si>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</si>
  <si>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</si>
  <si>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</si>
  <si>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</si>
  <si>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</si>
  <si>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</si>
  <si>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</si>
  <si>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</si>
  <si>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</si>
  <si>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</si>
  <si>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</si>
  <si>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</si>
  <si>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</si>
  <si>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</si>
  <si>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</si>
  <si>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</si>
  <si>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</si>
  <si>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</si>
  <si>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</si>
  <si>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</si>
  <si>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</si>
  <si>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</si>
  <si>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</si>
  <si>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</si>
  <si>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</si>
  <si>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</si>
  <si>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</si>
  <si>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</si>
  <si>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</si>
  <si>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</si>
  <si>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</si>
  <si>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</si>
  <si>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</si>
  <si>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</si>
  <si>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</si>
  <si>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</si>
  <si>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</si>
  <si>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</si>
  <si>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</si>
  <si>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</si>
  <si>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</si>
  <si>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</si>
  <si>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</si>
  <si>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</si>
  <si>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</si>
  <si>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</si>
  <si>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</si>
  <si>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</si>
  <si>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</si>
  <si>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</si>
  <si>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</si>
  <si>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</si>
  <si>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</si>
  <si>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</si>
  <si>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</si>
  <si>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</si>
  <si>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</si>
  <si>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</si>
  <si>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</si>
  <si>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</si>
  <si>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</si>
  <si>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</si>
  <si>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</si>
  <si>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</si>
  <si>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</si>
  <si>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</si>
  <si>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</si>
  <si>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</si>
  <si>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</si>
  <si>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</si>
  <si>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</si>
  <si>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</si>
  <si>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</si>
  <si>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</si>
  <si>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</si>
  <si>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</si>
  <si>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</si>
  <si>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</si>
  <si>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</si>
  <si>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</si>
  <si>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</si>
  <si>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</si>
  <si>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</si>
  <si>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</si>
  <si>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Excelca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</si>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</sst>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3409]* #,##0.00_-;\-[$₱-3409]* #,##0.00_-;_-[$₱-3409]* &quot;-&quot;??_-;_-@_-"/>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theme="4" tint="-0.499984740745262"/>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4" tint="-0.499984740745262"/>
        </patternFill>
      </fill>
      <border>
        <left style="thin">
          <color rgb="FF7030A0"/>
        </left>
        <right style="thin">
          <color rgb="FF7030A0"/>
        </right>
        <top style="thin">
          <color rgb="FF7030A0"/>
        </top>
        <bottom style="thin">
          <color rgb="FF7030A0"/>
        </bottom>
      </border>
    </dxf>
    <dxf>
      <numFmt numFmtId="0" formatCode="General"/>
    </dxf>
    <dxf>
      <numFmt numFmtId="168" formatCode="_-[$$-409]* #,##0.00_ ;_-[$$-409]* \-#,##0.00\ ;_-[$$-409]* &quot;-&quot;??_ ;_-@_ "/>
    </dxf>
    <dxf>
      <numFmt numFmtId="168"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415CD19A-025B-4A2A-BD90-270881D69037}">
      <tableStyleElement type="wholeTable" dxfId="1"/>
      <tableStyleElement type="headerRow" dxfId="0"/>
    </tableStyle>
    <tableStyle name="Purple Timeline Style" pivot="0" table="0" count="8" xr9:uid="{FE905193-1AC9-4B64-B7D3-8F6B3C5D05F3}">
      <tableStyleElement type="wholeTable" dxfId="3"/>
      <tableStyleElement type="headerRow" dxfId="2"/>
    </tableStyle>
  </tableStyles>
  <colors>
    <mruColors>
      <color rgb="FFE494D1"/>
      <color rgb="FFD00000"/>
      <color rgb="FFCC00FF"/>
      <color rgb="FFD7A373"/>
      <color rgb="FF663300"/>
      <color rgb="FF3C1464"/>
      <color rgb="FFBCFCC2"/>
      <color rgb="FF85ED51"/>
      <color rgb="FFDEFAD0"/>
      <color rgb="FFE0CDEF"/>
    </mruColors>
  </colors>
  <extLst>
    <ext xmlns:x14="http://schemas.microsoft.com/office/spreadsheetml/2009/9/main" uri="{46F421CA-312F-682f-3DD2-61675219B42D}">
      <x14:dxfs count="12">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6795556505021"/>
              <bgColor theme="0" tint="-4.9989318521683403E-2"/>
            </patternFill>
          </fill>
        </dxf>
        <dxf>
          <fill>
            <patternFill patternType="solid">
              <fgColor theme="0"/>
              <bgColor theme="4" tint="0.3999450666829432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ill>
            <patternFill patternType="solid">
              <fgColor theme="0" tint="-0.14996795556505021"/>
              <bgColor theme="0" tint="-4.9989318521683403E-2"/>
            </patternFill>
          </fill>
        </dxf>
        <dxf>
          <fill>
            <patternFill patternType="solid">
              <fgColor theme="0"/>
              <bgColor rgb="FFD7A37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ill>
            <patternFill patternType="solid">
              <fgColor theme="0" tint="-0.14996795556505021"/>
              <bgColor theme="0" tint="-4.9989318521683403E-2"/>
            </patternFill>
          </fill>
        </dxf>
        <dxf>
          <fill>
            <patternFill patternType="solid">
              <fgColor theme="0"/>
              <bgColor rgb="FFAE78D6"/>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[coffee_orders_proj.xlsx]TotalSales!TotalSales</c:name>
    <c:fmtId val="2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PH">
                <a:solidFill>
                  <a:schemeClr val="accent1">
                    <a:lumMod val="50000"/>
                  </a:schemeClr>
                </a:solidFill>
              </a:rPr>
              <a:t>Total Sales Over Time</a:t>
            </a:r>
          </a:p>
        </c:rich>
      </c:tx>
      <c:layout>
        <c:manualLayout>
          <c:xMode val="edge"/>
          <c:yMode val="edge"/>
          <c:x val="0.39862325882734045"/>
          <c:y val="1.36372470800721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D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D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044-463B-9A4F-90E169EE445B}"/>
            </c:ext>
          </c:extLst>
        </c:ser>
        <c:ser>
          <c:idx val="1"/>
          <c:order val="1"/>
          <c:tx>
            <c:strRef>
              <c:f>TotalSales!$D$3:$D$4</c:f>
              <c:strCache>
                <c:ptCount val="1"/>
                <c:pt idx="0">
                  <c:v>Excelca</c:v>
                </c:pt>
              </c:strCache>
            </c:strRef>
          </c:tx>
          <c:spPr>
            <a:ln w="28575"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044-463B-9A4F-90E169EE445B}"/>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044-463B-9A4F-90E169EE445B}"/>
            </c:ext>
          </c:extLst>
        </c:ser>
        <c:ser>
          <c:idx val="3"/>
          <c:order val="3"/>
          <c:tx>
            <c:strRef>
              <c:f>TotalSales!$F$3:$F$4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044-463B-9A4F-90E169EE445B}"/>
            </c:ext>
          </c:extLst>
        </c:ser>
        <c:dLbls>
          <c:showLegendKey val="0"/>
          <c:showVal val="0"/>
          <c:showCatName val="0"/>
          <c:showSerName val="0"/>
          <c:showPercent val="0"/>
          <c:showBubbleSize val="0"/>
        </c:dLbls>
        <c:smooth val="0"/>
        <c:axId val="1551058208"/>
        <c:axId val="1551058688"/>
      </c:lineChart>
      <c:catAx>
        <c:axId val="155105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551058688"/>
        <c:crosses val="autoZero"/>
        <c:auto val="1"/>
        <c:lblAlgn val="ctr"/>
        <c:lblOffset val="100"/>
        <c:noMultiLvlLbl val="0"/>
      </c:catAx>
      <c:valAx>
        <c:axId val="155105868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solidFill>
                      <a:schemeClr val="accent1">
                        <a:lumMod val="50000"/>
                      </a:schemeClr>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55105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[coffee_orders_proj.xlsx]CountryBarChart!TotalSales</c:name>
    <c:fmtId val="27"/>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sz="1600" b="1">
                <a:solidFill>
                  <a:schemeClr val="accent1">
                    <a:lumMod val="50000"/>
                  </a:schemeClr>
                </a:solidFill>
              </a:rPr>
              <a:t>Sales By Country</a:t>
            </a:r>
          </a:p>
        </c:rich>
      </c:tx>
      <c:layout>
        <c:manualLayout>
          <c:xMode val="edge"/>
          <c:yMode val="edge"/>
          <c:x val="0.38731743597827067"/>
          <c:y val="2.28438220052558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BCFCC2"/>
          </a:solidFill>
          <a:ln w="254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CFCC2"/>
          </a:solidFill>
          <a:ln w="25400">
            <a:solidFill>
              <a:schemeClr val="bg1"/>
            </a:solidFill>
          </a:ln>
          <a:effectLst/>
        </c:spPr>
      </c:pivotFmt>
      <c:pivotFmt>
        <c:idx val="6"/>
        <c:spPr>
          <a:solidFill>
            <a:srgbClr val="00B050"/>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CFCC2"/>
          </a:solidFill>
          <a:ln w="25400">
            <a:solidFill>
              <a:schemeClr val="bg1"/>
            </a:solidFill>
          </a:ln>
          <a:effectLst/>
        </c:spPr>
      </c:pivotFmt>
      <c:pivotFmt>
        <c:idx val="10"/>
        <c:spPr>
          <a:solidFill>
            <a:srgbClr val="00B050"/>
          </a:solidFill>
          <a:ln w="25400">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BCFCC2"/>
              </a:solidFill>
              <a:ln w="25400">
                <a:solidFill>
                  <a:schemeClr val="bg1"/>
                </a:solidFill>
              </a:ln>
              <a:effectLst/>
            </c:spPr>
            <c:extLst>
              <c:ext xmlns:c16="http://schemas.microsoft.com/office/drawing/2014/chart" uri="{C3380CC4-5D6E-409C-BE32-E72D297353CC}">
                <c16:uniqueId val="{00000001-CFC1-49E4-A62A-3F0F8A028CEB}"/>
              </c:ext>
            </c:extLst>
          </c:dPt>
          <c:dPt>
            <c:idx val="1"/>
            <c:invertIfNegative val="0"/>
            <c:bubble3D val="0"/>
            <c:spPr>
              <a:solidFill>
                <a:srgbClr val="00B050"/>
              </a:solidFill>
              <a:ln w="25400">
                <a:solidFill>
                  <a:schemeClr val="bg1"/>
                </a:solidFill>
              </a:ln>
              <a:effectLst/>
            </c:spPr>
            <c:extLst>
              <c:ext xmlns:c16="http://schemas.microsoft.com/office/drawing/2014/chart" uri="{C3380CC4-5D6E-409C-BE32-E72D297353CC}">
                <c16:uniqueId val="{00000003-CFC1-49E4-A62A-3F0F8A028CEB}"/>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CFC1-49E4-A62A-3F0F8A028CEB}"/>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FC1-49E4-A62A-3F0F8A028CEB}"/>
            </c:ext>
          </c:extLst>
        </c:ser>
        <c:dLbls>
          <c:dLblPos val="outEnd"/>
          <c:showLegendKey val="0"/>
          <c:showVal val="1"/>
          <c:showCatName val="0"/>
          <c:showSerName val="0"/>
          <c:showPercent val="0"/>
          <c:showBubbleSize val="0"/>
        </c:dLbls>
        <c:gapWidth val="182"/>
        <c:axId val="1654366576"/>
        <c:axId val="1654392016"/>
      </c:barChart>
      <c:catAx>
        <c:axId val="165436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654392016"/>
        <c:crosses val="autoZero"/>
        <c:auto val="1"/>
        <c:lblAlgn val="ctr"/>
        <c:lblOffset val="100"/>
        <c:noMultiLvlLbl val="0"/>
      </c:catAx>
      <c:valAx>
        <c:axId val="165439201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65436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[coffee_orders_proj.xlsx]Top5Customers!TotalSales</c:name>
    <c:fmtId val="28"/>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sz="1600" b="1">
                <a:solidFill>
                  <a:schemeClr val="accent1">
                    <a:lumMod val="50000"/>
                  </a:schemeClr>
                </a:solidFill>
              </a:rPr>
              <a:t>Top 5 Customers</a:t>
            </a:r>
          </a:p>
        </c:rich>
      </c:tx>
      <c:layout>
        <c:manualLayout>
          <c:xMode val="edge"/>
          <c:yMode val="edge"/>
          <c:x val="0.38731743597827067"/>
          <c:y val="2.28438220052558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BCFCC2"/>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CFCC2"/>
          </a:solidFill>
          <a:ln w="25400">
            <a:solidFill>
              <a:schemeClr val="bg1"/>
            </a:solidFill>
          </a:ln>
          <a:effectLst/>
        </c:spPr>
      </c:pivotFmt>
      <c:pivotFmt>
        <c:idx val="6"/>
        <c:spPr>
          <a:solidFill>
            <a:srgbClr val="00B050"/>
          </a:solidFill>
          <a:ln w="25400">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C8C7-482A-B76D-7D0402F14900}"/>
              </c:ext>
            </c:extLst>
          </c:dPt>
          <c:dPt>
            <c:idx val="1"/>
            <c:invertIfNegative val="0"/>
            <c:bubble3D val="0"/>
            <c:extLst>
              <c:ext xmlns:c16="http://schemas.microsoft.com/office/drawing/2014/chart" uri="{C3380CC4-5D6E-409C-BE32-E72D297353CC}">
                <c16:uniqueId val="{00000001-C8C7-482A-B76D-7D0402F14900}"/>
              </c:ext>
            </c:extLst>
          </c:dPt>
          <c:dPt>
            <c:idx val="2"/>
            <c:invertIfNegative val="0"/>
            <c:bubble3D val="0"/>
            <c:extLst>
              <c:ext xmlns:c16="http://schemas.microsoft.com/office/drawing/2014/chart" uri="{C3380CC4-5D6E-409C-BE32-E72D297353CC}">
                <c16:uniqueId val="{00000002-C8C7-482A-B76D-7D0402F14900}"/>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8C7-482A-B76D-7D0402F14900}"/>
            </c:ext>
          </c:extLst>
        </c:ser>
        <c:dLbls>
          <c:dLblPos val="outEnd"/>
          <c:showLegendKey val="0"/>
          <c:showVal val="1"/>
          <c:showCatName val="0"/>
          <c:showSerName val="0"/>
          <c:showPercent val="0"/>
          <c:showBubbleSize val="0"/>
        </c:dLbls>
        <c:gapWidth val="182"/>
        <c:axId val="1654366576"/>
        <c:axId val="1654392016"/>
      </c:barChart>
      <c:catAx>
        <c:axId val="165436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Agency FB" panose="020B0503020202020204" pitchFamily="34" charset="0"/>
                <a:ea typeface="+mn-ea"/>
                <a:cs typeface="+mn-cs"/>
              </a:defRPr>
            </a:pPr>
            <a:endParaRPr lang="en-US"/>
          </a:p>
        </c:txPr>
        <c:crossAx val="1654392016"/>
        <c:crosses val="autoZero"/>
        <c:auto val="1"/>
        <c:lblAlgn val="ctr"/>
        <c:lblOffset val="100"/>
        <c:noMultiLvlLbl val="0"/>
      </c:catAx>
      <c:valAx>
        <c:axId val="165439201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65436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45720</xdr:rowOff>
    </xdr:from>
    <xdr:to>
      <xdr:col>24</xdr:col>
      <xdr:colOff>472440</xdr:colOff>
      <xdr:row>4</xdr:row>
      <xdr:rowOff>175260</xdr:rowOff>
    </xdr:to>
    <xdr:sp macro="" textlink="">
      <xdr:nvSpPr>
        <xdr:cNvPr id="3" name="Rectangle 2">
          <a:extLst>
            <a:ext uri="{FF2B5EF4-FFF2-40B4-BE49-F238E27FC236}">
              <a16:creationId xmlns:a16="http://schemas.microsoft.com/office/drawing/2014/main" id="{BE4BE4BB-335D-EDB0-3781-5F9A2FDF0151}"/>
            </a:ext>
          </a:extLst>
        </xdr:cNvPr>
        <xdr:cNvSpPr/>
      </xdr:nvSpPr>
      <xdr:spPr>
        <a:xfrm>
          <a:off x="38100" y="45720"/>
          <a:ext cx="14577060" cy="739140"/>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PH" sz="4400"/>
            <a:t>COFFEE</a:t>
          </a:r>
          <a:r>
            <a:rPr lang="en-PH" sz="4400" baseline="0"/>
            <a:t> SALES DASHBOARD</a:t>
          </a:r>
          <a:endParaRPr lang="en-PH" sz="4400"/>
        </a:p>
      </xdr:txBody>
    </xdr:sp>
    <xdr:clientData/>
  </xdr:twoCellAnchor>
  <xdr:twoCellAnchor>
    <xdr:from>
      <xdr:col>0</xdr:col>
      <xdr:colOff>45720</xdr:colOff>
      <xdr:row>13</xdr:row>
      <xdr:rowOff>150222</xdr:rowOff>
    </xdr:from>
    <xdr:to>
      <xdr:col>13</xdr:col>
      <xdr:colOff>449580</xdr:colOff>
      <xdr:row>44</xdr:row>
      <xdr:rowOff>68580</xdr:rowOff>
    </xdr:to>
    <xdr:graphicFrame macro="">
      <xdr:nvGraphicFramePr>
        <xdr:cNvPr id="4" name="Chart 3">
          <a:extLst>
            <a:ext uri="{FF2B5EF4-FFF2-40B4-BE49-F238E27FC236}">
              <a16:creationId xmlns:a16="http://schemas.microsoft.com/office/drawing/2014/main" id="{898201F4-CB11-4CC2-98E8-DC2CE9720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5</xdr:row>
      <xdr:rowOff>15240</xdr:rowOff>
    </xdr:from>
    <xdr:to>
      <xdr:col>17</xdr:col>
      <xdr:colOff>472440</xdr:colOff>
      <xdr:row>13</xdr:row>
      <xdr:rowOff>99060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8AA0ACE-B691-4D47-806C-7DAED8446AC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8100" y="807720"/>
              <a:ext cx="10309860" cy="1546860"/>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17</xdr:col>
      <xdr:colOff>505096</xdr:colOff>
      <xdr:row>8</xdr:row>
      <xdr:rowOff>128450</xdr:rowOff>
    </xdr:from>
    <xdr:to>
      <xdr:col>21</xdr:col>
      <xdr:colOff>365760</xdr:colOff>
      <xdr:row>13</xdr:row>
      <xdr:rowOff>114300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6E41F060-6565-4A5F-8322-AF0782F51CE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380616" y="1469571"/>
              <a:ext cx="2276204" cy="90024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506184</xdr:colOff>
      <xdr:row>5</xdr:row>
      <xdr:rowOff>15241</xdr:rowOff>
    </xdr:from>
    <xdr:to>
      <xdr:col>24</xdr:col>
      <xdr:colOff>472440</xdr:colOff>
      <xdr:row>8</xdr:row>
      <xdr:rowOff>99061</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98919908-625D-48E9-84E3-B9E788F3242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381704" y="807721"/>
              <a:ext cx="4233456" cy="63246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388620</xdr:colOff>
      <xdr:row>8</xdr:row>
      <xdr:rowOff>125187</xdr:rowOff>
    </xdr:from>
    <xdr:to>
      <xdr:col>24</xdr:col>
      <xdr:colOff>472440</xdr:colOff>
      <xdr:row>13</xdr:row>
      <xdr:rowOff>99060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FBA27C4D-0314-4FD9-8F0E-B2DD8F9BDC5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702540" y="1466307"/>
              <a:ext cx="1912620" cy="90351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487680</xdr:colOff>
      <xdr:row>13</xdr:row>
      <xdr:rowOff>144780</xdr:rowOff>
    </xdr:from>
    <xdr:to>
      <xdr:col>24</xdr:col>
      <xdr:colOff>464820</xdr:colOff>
      <xdr:row>29</xdr:row>
      <xdr:rowOff>68580</xdr:rowOff>
    </xdr:to>
    <xdr:graphicFrame macro="">
      <xdr:nvGraphicFramePr>
        <xdr:cNvPr id="9" name="Chart 8">
          <a:extLst>
            <a:ext uri="{FF2B5EF4-FFF2-40B4-BE49-F238E27FC236}">
              <a16:creationId xmlns:a16="http://schemas.microsoft.com/office/drawing/2014/main" id="{524F1738-FC70-429B-8195-FA6241D92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487680</xdr:colOff>
      <xdr:row>29</xdr:row>
      <xdr:rowOff>99060</xdr:rowOff>
    </xdr:from>
    <xdr:to>
      <xdr:col>24</xdr:col>
      <xdr:colOff>464820</xdr:colOff>
      <xdr:row>44</xdr:row>
      <xdr:rowOff>68580</xdr:rowOff>
    </xdr:to>
    <xdr:graphicFrame macro="">
      <xdr:nvGraphicFramePr>
        <xdr:cNvPr id="10" name="Chart 9">
          <a:extLst>
            <a:ext uri="{FF2B5EF4-FFF2-40B4-BE49-F238E27FC236}">
              <a16:creationId xmlns:a16="http://schemas.microsoft.com/office/drawing/2014/main" id="{00B0E00A-D9DE-4BF8-84EC-D0AD97005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Breis" refreshedDate="45480.09811053241" createdVersion="8" refreshedVersion="8" minRefreshableVersion="3" recordCount="1000" xr:uid="{B7FCAABF-0AB8-4533-9072-F0D1312B06E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c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82483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D5B02F-63DC-434A-95F1-F1927F02010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6" baseItem="2" numFmtId="3"/>
  </dataFields>
  <chartFormats count="4">
    <chartFormat chart="20" format="8" series="1">
      <pivotArea type="data" outline="0" fieldPosition="0">
        <references count="2">
          <reference field="4294967294" count="1" selected="0">
            <x v="0"/>
          </reference>
          <reference field="13" count="1" selected="0">
            <x v="0"/>
          </reference>
        </references>
      </pivotArea>
    </chartFormat>
    <chartFormat chart="20" format="9" series="1">
      <pivotArea type="data" outline="0" fieldPosition="0">
        <references count="2">
          <reference field="4294967294" count="1" selected="0">
            <x v="0"/>
          </reference>
          <reference field="13" count="1" selected="0">
            <x v="1"/>
          </reference>
        </references>
      </pivotArea>
    </chartFormat>
    <chartFormat chart="20" format="10" series="1">
      <pivotArea type="data" outline="0" fieldPosition="0">
        <references count="2">
          <reference field="4294967294" count="1" selected="0">
            <x v="0"/>
          </reference>
          <reference field="13" count="1" selected="0">
            <x v="2"/>
          </reference>
        </references>
      </pivotArea>
    </chartFormat>
    <chartFormat chart="2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F80DC-FAA9-4FD2-B01D-4AC799984E9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4">
    <chartFormat chart="27" format="8" series="1">
      <pivotArea type="data" outline="0" fieldPosition="0">
        <references count="1">
          <reference field="4294967294" count="1" selected="0">
            <x v="0"/>
          </reference>
        </references>
      </pivotArea>
    </chartFormat>
    <chartFormat chart="27" format="9">
      <pivotArea type="data" outline="0" fieldPosition="0">
        <references count="2">
          <reference field="4294967294" count="1" selected="0">
            <x v="0"/>
          </reference>
          <reference field="7" count="1" selected="0">
            <x v="1"/>
          </reference>
        </references>
      </pivotArea>
    </chartFormat>
    <chartFormat chart="27" format="10">
      <pivotArea type="data" outline="0" fieldPosition="0">
        <references count="2">
          <reference field="4294967294" count="1" selected="0">
            <x v="0"/>
          </reference>
          <reference field="7" count="1" selected="0">
            <x v="0"/>
          </reference>
        </references>
      </pivotArea>
    </chartFormat>
    <chartFormat chart="2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09C8E2-CC61-4B41-BE2C-1B576B7111A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4">
    <chartFormat chart="19" format="8"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 chart="2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3FDAB31-9B90-446E-A381-773582710ADD}" sourceName="Size">
  <pivotTables>
    <pivotTable tabId="18" name="TotalSales"/>
    <pivotTable tabId="19" name="TotalSales"/>
    <pivotTable tabId="20" name="TotalSales"/>
  </pivotTables>
  <data>
    <tabular pivotCacheId="88248306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A10BBB3-382F-4D96-B05A-75EF775CAA6A}" sourceName="Roast Type Name">
  <pivotTables>
    <pivotTable tabId="18" name="TotalSales"/>
    <pivotTable tabId="19" name="TotalSales"/>
    <pivotTable tabId="20" name="TotalSales"/>
  </pivotTables>
  <data>
    <tabular pivotCacheId="88248306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EFBDD3E-3525-475C-99A1-63322E1504F3}" sourceName="Loyalty Card">
  <pivotTables>
    <pivotTable tabId="18" name="TotalSales"/>
    <pivotTable tabId="19" name="TotalSales"/>
    <pivotTable tabId="20" name="TotalSales"/>
  </pivotTables>
  <data>
    <tabular pivotCacheId="882483067" sortOrder="descending">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DD503C9-6268-4312-9245-C262CD65A6AA}" cache="Slicer_Size" caption="Size" columnCount="2" style="Purple Slicer" rowHeight="234950"/>
  <slicer name="Roast Type Name" xr10:uid="{592B80CF-56EF-4C68-8FCE-81105CB0392C}" cache="Slicer_Roast_Type_Name" caption="Roast Type Name" columnCount="3" style="Purple Slicer" rowHeight="234950"/>
  <slicer name="Loyalty Card" xr10:uid="{5778C73E-7E8C-49B1-86DF-BE011795D776}"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C3AD61-6CC1-400A-BE61-DFB73F68BFD1}" name="Orders" displayName="Orders" ref="A1:P1001" totalsRowShown="0" headerRowDxfId="15">
  <autoFilter ref="A1:P1001" xr:uid="{9EC3AD61-6CC1-400A-BE61-DFB73F68BFD1}"/>
  <tableColumns count="16">
    <tableColumn id="1" xr3:uid="{A155AEDB-3257-4FB4-AD27-CB3F659F32FD}" name="Order ID" dataDxfId="14"/>
    <tableColumn id="2" xr3:uid="{2FE3F7CD-D77A-4352-9803-C64AFF150CC1}" name="Order Date" dataDxfId="13"/>
    <tableColumn id="3" xr3:uid="{FCE6B330-3386-4FBF-AC21-E23C62278D2D}" name="Customer ID" dataDxfId="12"/>
    <tableColumn id="4" xr3:uid="{7F781F45-D59E-468D-BD99-81AD1B9BDEEA}" name="Product ID"/>
    <tableColumn id="5" xr3:uid="{9EB07D27-06BD-4D10-B02B-C1EBD61DD209}" name="Quantity" dataDxfId="11"/>
    <tableColumn id="6" xr3:uid="{BF1C57C4-D649-4D1F-B44B-4076132EAA56}" name="Customer Name" dataDxfId="10">
      <calculatedColumnFormula>_xlfn.XLOOKUP(C2,customers!$A$1:$A$1001,customers!$B$1:$B$1001,,0)</calculatedColumnFormula>
    </tableColumn>
    <tableColumn id="7" xr3:uid="{07DF5C7E-B19E-4065-94BC-B53D0602442A}" name="Email" dataDxfId="9">
      <calculatedColumnFormula>IF(_xlfn.XLOOKUP(C2,customers!$A$1:$A$1001,customers!$C$1:$C$1001,,0)=0,"",_xlfn.XLOOKUP(C2,customers!$A$1:$A$1001,customers!$C$1:$C$1001,,0))</calculatedColumnFormula>
    </tableColumn>
    <tableColumn id="8" xr3:uid="{4BF7F4E4-C61C-4872-A063-A7DF125CC0AF}" name="Country" dataDxfId="8">
      <calculatedColumnFormula>_xlfn.XLOOKUP(C2,customers!$A$1:$A$1001,customers!$G$1:$G$1001,,0)</calculatedColumnFormula>
    </tableColumn>
    <tableColumn id="9" xr3:uid="{76482D9B-5350-4C6B-8DB5-7954B623F509}" name="Coffee Type">
      <calculatedColumnFormula>INDEX(products!$A$1:$G$49,MATCH(orders!$D2,products!$A$1:$A$49,0),MATCH(orders!I$1,products!$A$1:$G$1,0))</calculatedColumnFormula>
    </tableColumn>
    <tableColumn id="10" xr3:uid="{F4BCA886-1688-40FC-B8B1-6624E32572E8}" name="Roast Type">
      <calculatedColumnFormula>INDEX(products!$A$1:$G$49,MATCH(orders!$D2,products!$A$1:$A$49,0),MATCH(orders!J$1,products!$A$1:$G$1,0))</calculatedColumnFormula>
    </tableColumn>
    <tableColumn id="11" xr3:uid="{E0FB3F95-EBA2-476E-881C-4E97BF37631F}" name="Size" dataDxfId="7">
      <calculatedColumnFormula>INDEX(products!$A$1:$G$49,MATCH(orders!$D2,products!$A$1:$A$49,0),MATCH(orders!K$1,products!$A$1:$G$1,0))</calculatedColumnFormula>
    </tableColumn>
    <tableColumn id="12" xr3:uid="{1F476B2F-454E-44F5-890B-905448841312}" name="Unit Price" dataDxfId="6">
      <calculatedColumnFormula>INDEX(products!$A$1:$G$49,MATCH(orders!$D2,products!$A$1:$A$49,0),MATCH(orders!L$1,products!$A$1:$G$1,0))</calculatedColumnFormula>
    </tableColumn>
    <tableColumn id="13" xr3:uid="{2A638CE0-7945-404F-91B0-AA8FBF9E96B7}" name="Sales" dataDxfId="5">
      <calculatedColumnFormula>L2*E2</calculatedColumnFormula>
    </tableColumn>
    <tableColumn id="14" xr3:uid="{4093CF6F-4120-489E-AF4F-35060D7330CA}" name="Coffee Type Name">
      <calculatedColumnFormula>IF(I2="Rob","Robusta",IF(I2="Exc","Excelca",IF(I2="Ara","Arabica",IF(I2="Lib","Liberica",""))))</calculatedColumnFormula>
    </tableColumn>
    <tableColumn id="15" xr3:uid="{620B8144-53CC-4D1E-AC16-B7507E3E779D}" name="Roast Type Name">
      <calculatedColumnFormula>IF(J2="M","Medium",IF(J2="L","Light",IF(J2="D","Dark","")))</calculatedColumnFormula>
    </tableColumn>
    <tableColumn id="16" xr3:uid="{AAFD3AA7-FCE0-420E-B833-97BB3C19F9A5}" name="Loyalty Card" dataDxfId="4">
      <calculatedColumnFormula>_xlfn.XLOOKUP(Orders[[#This Row],[Customer ID]],customers!$A$1:$A$1001,customers!$I$1:$I$1001,,0)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8A317C3-A58A-48F2-A6C1-E69A37AE6F56}" sourceName="Order Date">
  <pivotTables>
    <pivotTable tabId="18" name="TotalSales"/>
    <pivotTable tabId="19" name="TotalSales"/>
    <pivotTable tabId="20" name="TotalSales"/>
  </pivotTables>
  <state minimalRefreshVersion="6" lastRefreshVersion="6" pivotCacheId="8824830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087FB6F-54C8-4879-A316-F5292CE49CFD}"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731E3-1743-4650-B0EF-42CF66E0F285}">
  <dimension ref="A1"/>
  <sheetViews>
    <sheetView showGridLines="0" showRowColHeaders="0" tabSelected="1" zoomScaleNormal="100" workbookViewId="0">
      <selection activeCell="A48" sqref="A48"/>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F1" sqref="F1"/>
    </sheetView>
  </sheetViews>
  <sheetFormatPr defaultRowHeight="14.4" x14ac:dyDescent="0.3"/>
  <cols>
    <col min="1" max="1" width="15.5546875" bestFit="1" customWidth="1"/>
    <col min="2" max="2" width="12.33203125" bestFit="1" customWidth="1"/>
    <col min="3" max="3" width="16.44140625" bestFit="1" customWidth="1"/>
    <col min="4" max="4" width="12.109375" bestFit="1" customWidth="1"/>
    <col min="5" max="5" width="10.5546875" bestFit="1" customWidth="1"/>
    <col min="6" max="6" width="22.6640625" bestFit="1" customWidth="1"/>
    <col min="7" max="7" width="36.88671875"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9"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7">
        <f>INDEX(products!$A$1:$G$49,MATCH(orders!$D2,products!$A$1:$A$49,0),MATCH(orders!L$1,products!$A$1:$G$1,0))</f>
        <v>9.9499999999999993</v>
      </c>
      <c r="M2" s="7">
        <f>L2*E2</f>
        <v>19.899999999999999</v>
      </c>
      <c r="N2" t="str">
        <f>IF(I2="Rob","Robusta",IF(I2="Exc","Excelca",IF(I2="Ara","Arabica",IF(I2="Lib","Liberica",""))))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7">
        <f>INDEX(products!$A$1:$G$49,MATCH(orders!$D3,products!$A$1:$A$49,0),MATCH(orders!L$1,products!$A$1:$G$1,0))</f>
        <v>8.25</v>
      </c>
      <c r="M3" s="7">
        <f t="shared" ref="M3:M66" si="0">L3*E3</f>
        <v>41.25</v>
      </c>
      <c r="N3" t="str">
        <f t="shared" ref="N3:N66" si="1">IF(I3="Rob","Robusta",IF(I3="Exc","Excelca",IF(I3="Ara","Arabica",IF(I3="Lib","Liberica",""))))</f>
        <v>Excelca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7">
        <f>INDEX(products!$A$1:$G$49,MATCH(orders!$D5,products!$A$1:$A$49,0),MATCH(orders!L$1,products!$A$1:$G$1,0))</f>
        <v>13.75</v>
      </c>
      <c r="M5" s="7">
        <f t="shared" si="0"/>
        <v>27.5</v>
      </c>
      <c r="N5" t="str">
        <f t="shared" si="1"/>
        <v>Excelca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7">
        <f>INDEX(products!$A$1:$G$49,MATCH(orders!$D8,products!$A$1:$A$49,0),MATCH(orders!L$1,products!$A$1:$G$1,0))</f>
        <v>7.29</v>
      </c>
      <c r="M8" s="7">
        <f t="shared" si="0"/>
        <v>21.87</v>
      </c>
      <c r="N8" t="str">
        <f t="shared" si="1"/>
        <v>Excelca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7">
        <f>INDEX(products!$A$1:$G$49,MATCH(orders!$D13,products!$A$1:$A$49,0),MATCH(orders!L$1,products!$A$1:$G$1,0))</f>
        <v>34.154999999999994</v>
      </c>
      <c r="M13" s="7">
        <f t="shared" si="0"/>
        <v>170.77499999999998</v>
      </c>
      <c r="N13" t="str">
        <f t="shared" si="1"/>
        <v>Excelca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7">
        <f>INDEX(products!$A$1:$G$49,MATCH(orders!$D22,products!$A$1:$A$49,0),MATCH(orders!L$1,products!$A$1:$G$1,0))</f>
        <v>3.645</v>
      </c>
      <c r="M22" s="7">
        <f t="shared" si="0"/>
        <v>14.58</v>
      </c>
      <c r="N22" t="str">
        <f t="shared" si="1"/>
        <v>Excelca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7">
        <f>INDEX(products!$A$1:$G$49,MATCH(orders!$D27,products!$A$1:$A$49,0),MATCH(orders!L$1,products!$A$1:$G$1,0))</f>
        <v>4.125</v>
      </c>
      <c r="M27" s="7">
        <f t="shared" si="0"/>
        <v>12.375</v>
      </c>
      <c r="N27" t="str">
        <f t="shared" si="1"/>
        <v>Excelca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7">
        <f>INDEX(products!$A$1:$G$49,MATCH(orders!$D43,products!$A$1:$A$49,0),MATCH(orders!L$1,products!$A$1:$G$1,0))</f>
        <v>3.645</v>
      </c>
      <c r="M43" s="7">
        <f t="shared" si="0"/>
        <v>7.29</v>
      </c>
      <c r="N43" t="str">
        <f t="shared" si="1"/>
        <v>Excelca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7">
        <f>INDEX(products!$A$1:$G$49,MATCH(orders!$D46,products!$A$1:$A$49,0),MATCH(orders!L$1,products!$A$1:$G$1,0))</f>
        <v>8.25</v>
      </c>
      <c r="M46" s="7">
        <f t="shared" si="0"/>
        <v>16.5</v>
      </c>
      <c r="N46" t="str">
        <f t="shared" si="1"/>
        <v>Excelca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7">
        <f>INDEX(products!$A$1:$G$49,MATCH(orders!$D48,products!$A$1:$A$49,0),MATCH(orders!L$1,products!$A$1:$G$1,0))</f>
        <v>31.624999999999996</v>
      </c>
      <c r="M48" s="7">
        <f t="shared" si="0"/>
        <v>63.249999999999993</v>
      </c>
      <c r="N48" t="str">
        <f t="shared" si="1"/>
        <v>Excelca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7">
        <f>INDEX(products!$A$1:$G$49,MATCH(orders!$D58,products!$A$1:$A$49,0),MATCH(orders!L$1,products!$A$1:$G$1,0))</f>
        <v>3.645</v>
      </c>
      <c r="M58" s="7">
        <f t="shared" si="0"/>
        <v>10.935</v>
      </c>
      <c r="N58" t="str">
        <f t="shared" si="1"/>
        <v>Excelca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7">
        <f>INDEX(products!$A$1:$G$49,MATCH(orders!$D59,products!$A$1:$A$49,0),MATCH(orders!L$1,products!$A$1:$G$1,0))</f>
        <v>14.85</v>
      </c>
      <c r="M59" s="7">
        <f t="shared" si="0"/>
        <v>59.4</v>
      </c>
      <c r="N59" t="str">
        <f t="shared" si="1"/>
        <v>Excelca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IF(I67="Rob","Robusta",IF(I67="Exc","Excelca",IF(I67="Ara","Arabica",IF(I67="Lib","Liberica",""))))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7">
        <f>INDEX(products!$A$1:$G$49,MATCH(orders!$D72,products!$A$1:$A$49,0),MATCH(orders!L$1,products!$A$1:$G$1,0))</f>
        <v>34.154999999999994</v>
      </c>
      <c r="M72" s="7">
        <f t="shared" si="3"/>
        <v>136.61999999999998</v>
      </c>
      <c r="N72" t="str">
        <f t="shared" si="4"/>
        <v>Excelca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7">
        <f>INDEX(products!$A$1:$G$49,MATCH(orders!$D76,products!$A$1:$A$49,0),MATCH(orders!L$1,products!$A$1:$G$1,0))</f>
        <v>8.91</v>
      </c>
      <c r="M76" s="7">
        <f t="shared" si="3"/>
        <v>17.82</v>
      </c>
      <c r="N76" t="str">
        <f t="shared" si="4"/>
        <v>Excelca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7">
        <f>INDEX(products!$A$1:$G$49,MATCH(orders!$D79,products!$A$1:$A$49,0),MATCH(orders!L$1,products!$A$1:$G$1,0))</f>
        <v>3.645</v>
      </c>
      <c r="M79" s="7">
        <f t="shared" si="3"/>
        <v>7.29</v>
      </c>
      <c r="N79" t="str">
        <f t="shared" si="4"/>
        <v>Excelca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7">
        <f>INDEX(products!$A$1:$G$49,MATCH(orders!$D94,products!$A$1:$A$49,0),MATCH(orders!L$1,products!$A$1:$G$1,0))</f>
        <v>14.85</v>
      </c>
      <c r="M94" s="7">
        <f t="shared" si="3"/>
        <v>44.55</v>
      </c>
      <c r="N94" t="str">
        <f t="shared" si="4"/>
        <v>Excelca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7">
        <f>INDEX(products!$A$1:$G$49,MATCH(orders!$D95,products!$A$1:$A$49,0),MATCH(orders!L$1,products!$A$1:$G$1,0))</f>
        <v>8.91</v>
      </c>
      <c r="M95" s="7">
        <f t="shared" si="3"/>
        <v>35.64</v>
      </c>
      <c r="N95" t="str">
        <f t="shared" si="4"/>
        <v>Excelca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7">
        <f>INDEX(products!$A$1:$G$49,MATCH(orders!$D108,products!$A$1:$A$49,0),MATCH(orders!L$1,products!$A$1:$G$1,0))</f>
        <v>12.15</v>
      </c>
      <c r="M108" s="7">
        <f t="shared" si="3"/>
        <v>24.3</v>
      </c>
      <c r="N108" t="str">
        <f t="shared" si="4"/>
        <v>Excelca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7">
        <f>INDEX(products!$A$1:$G$49,MATCH(orders!$D112,products!$A$1:$A$49,0),MATCH(orders!L$1,products!$A$1:$G$1,0))</f>
        <v>4.4550000000000001</v>
      </c>
      <c r="M112" s="7">
        <f t="shared" si="3"/>
        <v>13.365</v>
      </c>
      <c r="N112" t="str">
        <f t="shared" si="4"/>
        <v>Excelca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7">
        <f>INDEX(products!$A$1:$G$49,MATCH(orders!$D120,products!$A$1:$A$49,0),MATCH(orders!L$1,products!$A$1:$G$1,0))</f>
        <v>7.29</v>
      </c>
      <c r="M120" s="7">
        <f t="shared" si="3"/>
        <v>21.87</v>
      </c>
      <c r="N120" t="str">
        <f t="shared" si="4"/>
        <v>Excelca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7">
        <f>INDEX(products!$A$1:$G$49,MATCH(orders!$D121,products!$A$1:$A$49,0),MATCH(orders!L$1,products!$A$1:$G$1,0))</f>
        <v>4.125</v>
      </c>
      <c r="M121" s="7">
        <f t="shared" si="3"/>
        <v>4.125</v>
      </c>
      <c r="N121" t="str">
        <f t="shared" si="4"/>
        <v>Excelca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7">
        <f>INDEX(products!$A$1:$G$49,MATCH(orders!$D123,products!$A$1:$A$49,0),MATCH(orders!L$1,products!$A$1:$G$1,0))</f>
        <v>13.75</v>
      </c>
      <c r="M123" s="7">
        <f t="shared" si="3"/>
        <v>68.75</v>
      </c>
      <c r="N123" t="str">
        <f t="shared" si="4"/>
        <v>Excelca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IF(I131="Rob","Robusta",IF(I131="Exc","Excelca",IF(I131="Ara","Arabica",IF(I131="Lib","Liberica",""))))</f>
        <v>Excelca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7">
        <f>INDEX(products!$A$1:$G$49,MATCH(orders!$D133,products!$A$1:$A$49,0),MATCH(orders!L$1,products!$A$1:$G$1,0))</f>
        <v>7.29</v>
      </c>
      <c r="M133" s="7">
        <f t="shared" si="6"/>
        <v>14.58</v>
      </c>
      <c r="N133" t="str">
        <f t="shared" si="7"/>
        <v>Excelca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7">
        <f>INDEX(products!$A$1:$G$49,MATCH(orders!$D136,products!$A$1:$A$49,0),MATCH(orders!L$1,products!$A$1:$G$1,0))</f>
        <v>31.624999999999996</v>
      </c>
      <c r="M136" s="7">
        <f t="shared" si="6"/>
        <v>94.874999999999986</v>
      </c>
      <c r="N136" t="str">
        <f t="shared" si="7"/>
        <v>Excelca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7">
        <f>INDEX(products!$A$1:$G$49,MATCH(orders!$D139,products!$A$1:$A$49,0),MATCH(orders!L$1,products!$A$1:$G$1,0))</f>
        <v>34.154999999999994</v>
      </c>
      <c r="M139" s="7">
        <f t="shared" si="6"/>
        <v>102.46499999999997</v>
      </c>
      <c r="N139" t="str">
        <f t="shared" si="7"/>
        <v>Excelca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7">
        <f>INDEX(products!$A$1:$G$49,MATCH(orders!$D140,products!$A$1:$A$49,0),MATCH(orders!L$1,products!$A$1:$G$1,0))</f>
        <v>12.15</v>
      </c>
      <c r="M140" s="7">
        <f t="shared" si="6"/>
        <v>48.6</v>
      </c>
      <c r="N140" t="str">
        <f t="shared" si="7"/>
        <v>Excelca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7">
        <f>INDEX(products!$A$1:$G$49,MATCH(orders!$D144,products!$A$1:$A$49,0),MATCH(orders!L$1,products!$A$1:$G$1,0))</f>
        <v>34.154999999999994</v>
      </c>
      <c r="M144" s="7">
        <f t="shared" si="6"/>
        <v>136.61999999999998</v>
      </c>
      <c r="N144" t="str">
        <f t="shared" si="7"/>
        <v>Excelca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7">
        <f>INDEX(products!$A$1:$G$49,MATCH(orders!$D146,products!$A$1:$A$49,0),MATCH(orders!L$1,products!$A$1:$G$1,0))</f>
        <v>34.154999999999994</v>
      </c>
      <c r="M146" s="7">
        <f t="shared" si="6"/>
        <v>68.309999999999988</v>
      </c>
      <c r="N146" t="str">
        <f t="shared" si="7"/>
        <v>Excelca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7">
        <f>INDEX(products!$A$1:$G$49,MATCH(orders!$D149,products!$A$1:$A$49,0),MATCH(orders!L$1,products!$A$1:$G$1,0))</f>
        <v>13.75</v>
      </c>
      <c r="M149" s="7">
        <f t="shared" si="6"/>
        <v>27.5</v>
      </c>
      <c r="N149" t="str">
        <f t="shared" si="7"/>
        <v>Excelca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7">
        <f>INDEX(products!$A$1:$G$49,MATCH(orders!$D150,products!$A$1:$A$49,0),MATCH(orders!L$1,products!$A$1:$G$1,0))</f>
        <v>3.645</v>
      </c>
      <c r="M150" s="7">
        <f t="shared" si="6"/>
        <v>18.225000000000001</v>
      </c>
      <c r="N150" t="str">
        <f t="shared" si="7"/>
        <v>Excelca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7">
        <f>INDEX(products!$A$1:$G$49,MATCH(orders!$D162,products!$A$1:$A$49,0),MATCH(orders!L$1,products!$A$1:$G$1,0))</f>
        <v>8.25</v>
      </c>
      <c r="M162" s="7">
        <f t="shared" si="6"/>
        <v>33</v>
      </c>
      <c r="N162" t="str">
        <f t="shared" si="7"/>
        <v>Excelca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7">
        <f>INDEX(products!$A$1:$G$49,MATCH(orders!$D164,products!$A$1:$A$49,0),MATCH(orders!L$1,products!$A$1:$G$1,0))</f>
        <v>7.29</v>
      </c>
      <c r="M164" s="7">
        <f t="shared" si="6"/>
        <v>21.87</v>
      </c>
      <c r="N164" t="str">
        <f t="shared" si="7"/>
        <v>Excelca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7">
        <f>INDEX(products!$A$1:$G$49,MATCH(orders!$D166,products!$A$1:$A$49,0),MATCH(orders!L$1,products!$A$1:$G$1,0))</f>
        <v>7.29</v>
      </c>
      <c r="M166" s="7">
        <f t="shared" si="6"/>
        <v>29.16</v>
      </c>
      <c r="N166" t="str">
        <f t="shared" si="7"/>
        <v>Excelca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7">
        <f>INDEX(products!$A$1:$G$49,MATCH(orders!$D169,products!$A$1:$A$49,0),MATCH(orders!L$1,products!$A$1:$G$1,0))</f>
        <v>8.25</v>
      </c>
      <c r="M169" s="7">
        <f t="shared" si="6"/>
        <v>41.25</v>
      </c>
      <c r="N169" t="str">
        <f t="shared" si="7"/>
        <v>Excelca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7">
        <f>INDEX(products!$A$1:$G$49,MATCH(orders!$D172,products!$A$1:$A$49,0),MATCH(orders!L$1,products!$A$1:$G$1,0))</f>
        <v>34.154999999999994</v>
      </c>
      <c r="M172" s="7">
        <f t="shared" si="6"/>
        <v>68.309999999999988</v>
      </c>
      <c r="N172" t="str">
        <f t="shared" si="7"/>
        <v>Excelca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7">
        <f>INDEX(products!$A$1:$G$49,MATCH(orders!$D173,products!$A$1:$A$49,0),MATCH(orders!L$1,products!$A$1:$G$1,0))</f>
        <v>31.624999999999996</v>
      </c>
      <c r="M173" s="7">
        <f t="shared" si="6"/>
        <v>63.249999999999993</v>
      </c>
      <c r="N173" t="str">
        <f t="shared" si="7"/>
        <v>Excelca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7">
        <f>INDEX(products!$A$1:$G$49,MATCH(orders!$D174,products!$A$1:$A$49,0),MATCH(orders!L$1,products!$A$1:$G$1,0))</f>
        <v>7.29</v>
      </c>
      <c r="M174" s="7">
        <f t="shared" si="6"/>
        <v>21.87</v>
      </c>
      <c r="N174" t="str">
        <f t="shared" si="7"/>
        <v>Excelca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7">
        <f>INDEX(products!$A$1:$G$49,MATCH(orders!$D176,products!$A$1:$A$49,0),MATCH(orders!L$1,products!$A$1:$G$1,0))</f>
        <v>34.154999999999994</v>
      </c>
      <c r="M176" s="7">
        <f t="shared" si="6"/>
        <v>204.92999999999995</v>
      </c>
      <c r="N176" t="str">
        <f t="shared" si="7"/>
        <v>Excelca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7">
        <f>INDEX(products!$A$1:$G$49,MATCH(orders!$D177,products!$A$1:$A$49,0),MATCH(orders!L$1,products!$A$1:$G$1,0))</f>
        <v>31.624999999999996</v>
      </c>
      <c r="M177" s="7">
        <f t="shared" si="6"/>
        <v>63.249999999999993</v>
      </c>
      <c r="N177" t="str">
        <f t="shared" si="7"/>
        <v>Excelca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7">
        <f>INDEX(products!$A$1:$G$49,MATCH(orders!$D178,products!$A$1:$A$49,0),MATCH(orders!L$1,products!$A$1:$G$1,0))</f>
        <v>34.154999999999994</v>
      </c>
      <c r="M178" s="7">
        <f t="shared" si="6"/>
        <v>34.154999999999994</v>
      </c>
      <c r="N178" t="str">
        <f t="shared" si="7"/>
        <v>Excelca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7">
        <f>INDEX(products!$A$1:$G$49,MATCH(orders!$D182,products!$A$1:$A$49,0),MATCH(orders!L$1,products!$A$1:$G$1,0))</f>
        <v>4.4550000000000001</v>
      </c>
      <c r="M182" s="7">
        <f t="shared" si="6"/>
        <v>22.274999999999999</v>
      </c>
      <c r="N182" t="str">
        <f t="shared" si="7"/>
        <v>Excelca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7">
        <f>INDEX(products!$A$1:$G$49,MATCH(orders!$D185,products!$A$1:$A$49,0),MATCH(orders!L$1,products!$A$1:$G$1,0))</f>
        <v>4.125</v>
      </c>
      <c r="M185" s="7">
        <f t="shared" si="6"/>
        <v>8.25</v>
      </c>
      <c r="N185" t="str">
        <f t="shared" si="7"/>
        <v>Excelca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7">
        <f>INDEX(products!$A$1:$G$49,MATCH(orders!$D187,products!$A$1:$A$49,0),MATCH(orders!L$1,products!$A$1:$G$1,0))</f>
        <v>7.29</v>
      </c>
      <c r="M187" s="7">
        <f t="shared" si="6"/>
        <v>36.450000000000003</v>
      </c>
      <c r="N187" t="str">
        <f t="shared" si="7"/>
        <v>Excelca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7">
        <f>INDEX(products!$A$1:$G$49,MATCH(orders!$D190,products!$A$1:$A$49,0),MATCH(orders!L$1,products!$A$1:$G$1,0))</f>
        <v>4.4550000000000001</v>
      </c>
      <c r="M190" s="7">
        <f t="shared" si="6"/>
        <v>4.4550000000000001</v>
      </c>
      <c r="N190" t="str">
        <f t="shared" si="7"/>
        <v>Excelca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7">
        <f>INDEX(products!$A$1:$G$49,MATCH(orders!$D194,products!$A$1:$A$49,0),MATCH(orders!L$1,products!$A$1:$G$1,0))</f>
        <v>12.15</v>
      </c>
      <c r="M194" s="7">
        <f t="shared" si="6"/>
        <v>72.900000000000006</v>
      </c>
      <c r="N194" t="str">
        <f t="shared" si="7"/>
        <v>Excelca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IF(I195="Rob","Robusta",IF(I195="Exc","Excelca",IF(I195="Ara","Arabica",IF(I195="Lib","Liberica",""))))</f>
        <v>Excelca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7">
        <f>INDEX(products!$A$1:$G$49,MATCH(orders!$D196,products!$A$1:$A$49,0),MATCH(orders!L$1,products!$A$1:$G$1,0))</f>
        <v>7.29</v>
      </c>
      <c r="M196" s="7">
        <f t="shared" si="9"/>
        <v>36.450000000000003</v>
      </c>
      <c r="N196" t="str">
        <f t="shared" si="10"/>
        <v>Excelca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7">
        <f>INDEX(products!$A$1:$G$49,MATCH(orders!$D198,products!$A$1:$A$49,0),MATCH(orders!L$1,products!$A$1:$G$1,0))</f>
        <v>8.91</v>
      </c>
      <c r="M198" s="7">
        <f t="shared" si="9"/>
        <v>53.46</v>
      </c>
      <c r="N198" t="str">
        <f t="shared" si="10"/>
        <v>Excelca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7">
        <f>INDEX(products!$A$1:$G$49,MATCH(orders!$D202,products!$A$1:$A$49,0),MATCH(orders!L$1,products!$A$1:$G$1,0))</f>
        <v>13.75</v>
      </c>
      <c r="M202" s="7">
        <f t="shared" si="9"/>
        <v>41.25</v>
      </c>
      <c r="N202" t="str">
        <f t="shared" si="10"/>
        <v>Excelca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7">
        <f>INDEX(products!$A$1:$G$49,MATCH(orders!$D206,products!$A$1:$A$49,0),MATCH(orders!L$1,products!$A$1:$G$1,0))</f>
        <v>13.75</v>
      </c>
      <c r="M206" s="7">
        <f t="shared" si="9"/>
        <v>82.5</v>
      </c>
      <c r="N206" t="str">
        <f t="shared" si="10"/>
        <v>Excelca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7">
        <f>INDEX(products!$A$1:$G$49,MATCH(orders!$D210,products!$A$1:$A$49,0),MATCH(orders!L$1,products!$A$1:$G$1,0))</f>
        <v>7.29</v>
      </c>
      <c r="M210" s="7">
        <f t="shared" si="9"/>
        <v>29.16</v>
      </c>
      <c r="N210" t="str">
        <f t="shared" si="10"/>
        <v>Excelca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7">
        <f>INDEX(products!$A$1:$G$49,MATCH(orders!$D213,products!$A$1:$A$49,0),MATCH(orders!L$1,products!$A$1:$G$1,0))</f>
        <v>8.91</v>
      </c>
      <c r="M213" s="7">
        <f t="shared" si="9"/>
        <v>53.46</v>
      </c>
      <c r="N213" t="str">
        <f t="shared" si="10"/>
        <v>Excelca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7">
        <f>INDEX(products!$A$1:$G$49,MATCH(orders!$D214,products!$A$1:$A$49,0),MATCH(orders!L$1,products!$A$1:$G$1,0))</f>
        <v>3.645</v>
      </c>
      <c r="M214" s="7">
        <f t="shared" si="9"/>
        <v>14.58</v>
      </c>
      <c r="N214" t="str">
        <f t="shared" si="10"/>
        <v>Excelca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7">
        <f>INDEX(products!$A$1:$G$49,MATCH(orders!$D219,products!$A$1:$A$49,0),MATCH(orders!L$1,products!$A$1:$G$1,0))</f>
        <v>8.91</v>
      </c>
      <c r="M219" s="7">
        <f t="shared" si="9"/>
        <v>35.64</v>
      </c>
      <c r="N219" t="str">
        <f t="shared" si="10"/>
        <v>Excelca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7">
        <f>INDEX(products!$A$1:$G$49,MATCH(orders!$D225,products!$A$1:$A$49,0),MATCH(orders!L$1,products!$A$1:$G$1,0))</f>
        <v>14.85</v>
      </c>
      <c r="M225" s="7">
        <f t="shared" si="9"/>
        <v>59.4</v>
      </c>
      <c r="N225" t="str">
        <f t="shared" si="10"/>
        <v>Excelca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7">
        <f>INDEX(products!$A$1:$G$49,MATCH(orders!$D235,products!$A$1:$A$49,0),MATCH(orders!L$1,products!$A$1:$G$1,0))</f>
        <v>4.125</v>
      </c>
      <c r="M235" s="7">
        <f t="shared" si="9"/>
        <v>20.625</v>
      </c>
      <c r="N235" t="str">
        <f t="shared" si="10"/>
        <v>Excelca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7">
        <f>INDEX(products!$A$1:$G$49,MATCH(orders!$D241,products!$A$1:$A$49,0),MATCH(orders!L$1,products!$A$1:$G$1,0))</f>
        <v>14.85</v>
      </c>
      <c r="M241" s="7">
        <f t="shared" si="9"/>
        <v>59.4</v>
      </c>
      <c r="N241" t="str">
        <f t="shared" si="10"/>
        <v>Excelca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7">
        <f>INDEX(products!$A$1:$G$49,MATCH(orders!$D244,products!$A$1:$A$49,0),MATCH(orders!L$1,products!$A$1:$G$1,0))</f>
        <v>12.15</v>
      </c>
      <c r="M244" s="7">
        <f t="shared" si="9"/>
        <v>36.450000000000003</v>
      </c>
      <c r="N244" t="str">
        <f t="shared" si="10"/>
        <v>Excelca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7">
        <f>INDEX(products!$A$1:$G$49,MATCH(orders!$D245,products!$A$1:$A$49,0),MATCH(orders!L$1,products!$A$1:$G$1,0))</f>
        <v>7.29</v>
      </c>
      <c r="M245" s="7">
        <f t="shared" si="9"/>
        <v>29.16</v>
      </c>
      <c r="N245" t="str">
        <f t="shared" si="10"/>
        <v>Excelca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7">
        <f>INDEX(products!$A$1:$G$49,MATCH(orders!$D253,products!$A$1:$A$49,0),MATCH(orders!L$1,products!$A$1:$G$1,0))</f>
        <v>13.75</v>
      </c>
      <c r="M253" s="7">
        <f t="shared" si="9"/>
        <v>68.75</v>
      </c>
      <c r="N253" t="str">
        <f t="shared" si="10"/>
        <v>Excelca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IF(I259="Rob","Robusta",IF(I259="Exc","Excelca",IF(I259="Ara","Arabica",IF(I259="Lib","Liberica",""))))</f>
        <v>Excelca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7">
        <f>INDEX(products!$A$1:$G$49,MATCH(orders!$D260,products!$A$1:$A$49,0),MATCH(orders!L$1,products!$A$1:$G$1,0))</f>
        <v>27.945</v>
      </c>
      <c r="M260" s="7">
        <f t="shared" si="12"/>
        <v>139.72499999999999</v>
      </c>
      <c r="N260" t="str">
        <f t="shared" si="13"/>
        <v>Excelca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7">
        <f>INDEX(products!$A$1:$G$49,MATCH(orders!$D264,products!$A$1:$A$49,0),MATCH(orders!L$1,products!$A$1:$G$1,0))</f>
        <v>13.75</v>
      </c>
      <c r="M264" s="7">
        <f t="shared" si="12"/>
        <v>41.25</v>
      </c>
      <c r="N264" t="str">
        <f t="shared" si="13"/>
        <v>Excelca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7">
        <f>INDEX(products!$A$1:$G$49,MATCH(orders!$D268,products!$A$1:$A$49,0),MATCH(orders!L$1,products!$A$1:$G$1,0))</f>
        <v>12.15</v>
      </c>
      <c r="M268" s="7">
        <f t="shared" si="12"/>
        <v>24.3</v>
      </c>
      <c r="N268" t="str">
        <f t="shared" si="13"/>
        <v>Excelca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7">
        <f>INDEX(products!$A$1:$G$49,MATCH(orders!$D269,products!$A$1:$A$49,0),MATCH(orders!L$1,products!$A$1:$G$1,0))</f>
        <v>3.645</v>
      </c>
      <c r="M269" s="7">
        <f t="shared" si="12"/>
        <v>21.87</v>
      </c>
      <c r="N269" t="str">
        <f t="shared" si="13"/>
        <v>Excelca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7">
        <f>INDEX(products!$A$1:$G$49,MATCH(orders!$D272,products!$A$1:$A$49,0),MATCH(orders!L$1,products!$A$1:$G$1,0))</f>
        <v>7.29</v>
      </c>
      <c r="M272" s="7">
        <f t="shared" si="12"/>
        <v>7.29</v>
      </c>
      <c r="N272" t="str">
        <f t="shared" si="13"/>
        <v>Excelca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7">
        <f>INDEX(products!$A$1:$G$49,MATCH(orders!$D277,products!$A$1:$A$49,0),MATCH(orders!L$1,products!$A$1:$G$1,0))</f>
        <v>34.154999999999994</v>
      </c>
      <c r="M277" s="7">
        <f t="shared" si="12"/>
        <v>204.92999999999995</v>
      </c>
      <c r="N277" t="str">
        <f t="shared" si="13"/>
        <v>Excelca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7">
        <f>INDEX(products!$A$1:$G$49,MATCH(orders!$D279,products!$A$1:$A$49,0),MATCH(orders!L$1,products!$A$1:$G$1,0))</f>
        <v>14.85</v>
      </c>
      <c r="M279" s="7">
        <f t="shared" si="12"/>
        <v>89.1</v>
      </c>
      <c r="N279" t="str">
        <f t="shared" si="13"/>
        <v>Excelca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7">
        <f>INDEX(products!$A$1:$G$49,MATCH(orders!$D282,products!$A$1:$A$49,0),MATCH(orders!L$1,products!$A$1:$G$1,0))</f>
        <v>8.25</v>
      </c>
      <c r="M282" s="7">
        <f t="shared" si="12"/>
        <v>41.25</v>
      </c>
      <c r="N282" t="str">
        <f t="shared" si="13"/>
        <v>Excelca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7">
        <f>INDEX(products!$A$1:$G$49,MATCH(orders!$D283,products!$A$1:$A$49,0),MATCH(orders!L$1,products!$A$1:$G$1,0))</f>
        <v>14.85</v>
      </c>
      <c r="M283" s="7">
        <f t="shared" si="12"/>
        <v>59.4</v>
      </c>
      <c r="N283" t="str">
        <f t="shared" si="13"/>
        <v>Excelca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7">
        <f>INDEX(products!$A$1:$G$49,MATCH(orders!$D286,products!$A$1:$A$49,0),MATCH(orders!L$1,products!$A$1:$G$1,0))</f>
        <v>31.624999999999996</v>
      </c>
      <c r="M286" s="7">
        <f t="shared" si="12"/>
        <v>94.874999999999986</v>
      </c>
      <c r="N286" t="str">
        <f t="shared" si="13"/>
        <v>Excelca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7">
        <f>INDEX(products!$A$1:$G$49,MATCH(orders!$D290,products!$A$1:$A$49,0),MATCH(orders!L$1,products!$A$1:$G$1,0))</f>
        <v>8.25</v>
      </c>
      <c r="M290" s="7">
        <f t="shared" si="12"/>
        <v>8.25</v>
      </c>
      <c r="N290" t="str">
        <f t="shared" si="13"/>
        <v>Excelca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7">
        <f>INDEX(products!$A$1:$G$49,MATCH(orders!$D293,products!$A$1:$A$49,0),MATCH(orders!L$1,products!$A$1:$G$1,0))</f>
        <v>8.25</v>
      </c>
      <c r="M293" s="7">
        <f t="shared" si="12"/>
        <v>16.5</v>
      </c>
      <c r="N293" t="str">
        <f t="shared" si="13"/>
        <v>Excelca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7">
        <f>INDEX(products!$A$1:$G$49,MATCH(orders!$D296,products!$A$1:$A$49,0),MATCH(orders!L$1,products!$A$1:$G$1,0))</f>
        <v>14.85</v>
      </c>
      <c r="M296" s="7">
        <f t="shared" si="12"/>
        <v>44.55</v>
      </c>
      <c r="N296" t="str">
        <f t="shared" si="13"/>
        <v>Excelca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7">
        <f>INDEX(products!$A$1:$G$49,MATCH(orders!$D297,products!$A$1:$A$49,0),MATCH(orders!L$1,products!$A$1:$G$1,0))</f>
        <v>13.75</v>
      </c>
      <c r="M297" s="7">
        <f t="shared" si="12"/>
        <v>27.5</v>
      </c>
      <c r="N297" t="str">
        <f t="shared" si="13"/>
        <v>Excelca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7">
        <f>INDEX(products!$A$1:$G$49,MATCH(orders!$D300,products!$A$1:$A$49,0),MATCH(orders!L$1,products!$A$1:$G$1,0))</f>
        <v>4.4550000000000001</v>
      </c>
      <c r="M300" s="7">
        <f t="shared" si="12"/>
        <v>26.73</v>
      </c>
      <c r="N300" t="str">
        <f t="shared" si="13"/>
        <v>Excelca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7">
        <f>INDEX(products!$A$1:$G$49,MATCH(orders!$D301,products!$A$1:$A$49,0),MATCH(orders!L$1,products!$A$1:$G$1,0))</f>
        <v>34.154999999999994</v>
      </c>
      <c r="M301" s="7">
        <f t="shared" si="12"/>
        <v>204.92999999999995</v>
      </c>
      <c r="N301" t="str">
        <f t="shared" si="13"/>
        <v>Excelca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7">
        <f>INDEX(products!$A$1:$G$49,MATCH(orders!$D305,products!$A$1:$A$49,0),MATCH(orders!L$1,products!$A$1:$G$1,0))</f>
        <v>27.945</v>
      </c>
      <c r="M305" s="7">
        <f t="shared" si="12"/>
        <v>111.78</v>
      </c>
      <c r="N305" t="str">
        <f t="shared" si="13"/>
        <v>Excelca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7">
        <f>INDEX(products!$A$1:$G$49,MATCH(orders!$D312,products!$A$1:$A$49,0),MATCH(orders!L$1,products!$A$1:$G$1,0))</f>
        <v>14.85</v>
      </c>
      <c r="M312" s="7">
        <f t="shared" si="12"/>
        <v>14.85</v>
      </c>
      <c r="N312" t="str">
        <f t="shared" si="13"/>
        <v>Excelca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7">
        <f>INDEX(products!$A$1:$G$49,MATCH(orders!$D313,products!$A$1:$A$49,0),MATCH(orders!L$1,products!$A$1:$G$1,0))</f>
        <v>31.624999999999996</v>
      </c>
      <c r="M313" s="7">
        <f t="shared" si="12"/>
        <v>189.74999999999997</v>
      </c>
      <c r="N313" t="str">
        <f t="shared" si="13"/>
        <v>Excelca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7">
        <f>INDEX(products!$A$1:$G$49,MATCH(orders!$D317,products!$A$1:$A$49,0),MATCH(orders!L$1,products!$A$1:$G$1,0))</f>
        <v>34.154999999999994</v>
      </c>
      <c r="M317" s="7">
        <f t="shared" si="12"/>
        <v>34.154999999999994</v>
      </c>
      <c r="N317" t="str">
        <f t="shared" si="13"/>
        <v>Excelca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7">
        <f>INDEX(products!$A$1:$G$49,MATCH(orders!$D318,products!$A$1:$A$49,0),MATCH(orders!L$1,products!$A$1:$G$1,0))</f>
        <v>34.154999999999994</v>
      </c>
      <c r="M318" s="7">
        <f t="shared" si="12"/>
        <v>204.92999999999995</v>
      </c>
      <c r="N318" t="str">
        <f t="shared" si="13"/>
        <v>Excelca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7">
        <f>INDEX(products!$A$1:$G$49,MATCH(orders!$D319,products!$A$1:$A$49,0),MATCH(orders!L$1,products!$A$1:$G$1,0))</f>
        <v>7.29</v>
      </c>
      <c r="M319" s="7">
        <f t="shared" si="12"/>
        <v>21.87</v>
      </c>
      <c r="N319" t="str">
        <f t="shared" si="13"/>
        <v>Excelca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7">
        <f>INDEX(products!$A$1:$G$49,MATCH(orders!$D321,products!$A$1:$A$49,0),MATCH(orders!L$1,products!$A$1:$G$1,0))</f>
        <v>4.125</v>
      </c>
      <c r="M321" s="7">
        <f t="shared" si="12"/>
        <v>8.25</v>
      </c>
      <c r="N321" t="str">
        <f t="shared" si="13"/>
        <v>Excelca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IF(I323="Rob","Robusta",IF(I323="Exc","Excelca",IF(I323="Ara","Arabica",IF(I323="Lib","Liberica",""))))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7">
        <f>INDEX(products!$A$1:$G$49,MATCH(orders!$D325,products!$A$1:$A$49,0),MATCH(orders!L$1,products!$A$1:$G$1,0))</f>
        <v>3.645</v>
      </c>
      <c r="M325" s="7">
        <f t="shared" si="15"/>
        <v>18.225000000000001</v>
      </c>
      <c r="N325" t="str">
        <f t="shared" si="16"/>
        <v>Excelca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7">
        <f>INDEX(products!$A$1:$G$49,MATCH(orders!$D326,products!$A$1:$A$49,0),MATCH(orders!L$1,products!$A$1:$G$1,0))</f>
        <v>13.75</v>
      </c>
      <c r="M326" s="7">
        <f t="shared" si="15"/>
        <v>13.75</v>
      </c>
      <c r="N326" t="str">
        <f t="shared" si="16"/>
        <v>Excelca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7">
        <f>INDEX(products!$A$1:$G$49,MATCH(orders!$D339,products!$A$1:$A$49,0),MATCH(orders!L$1,products!$A$1:$G$1,0))</f>
        <v>27.945</v>
      </c>
      <c r="M339" s="7">
        <f t="shared" si="15"/>
        <v>55.89</v>
      </c>
      <c r="N339" t="str">
        <f t="shared" si="16"/>
        <v>Excelca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7">
        <f>INDEX(products!$A$1:$G$49,MATCH(orders!$D340,products!$A$1:$A$49,0),MATCH(orders!L$1,products!$A$1:$G$1,0))</f>
        <v>14.85</v>
      </c>
      <c r="M340" s="7">
        <f t="shared" si="15"/>
        <v>59.4</v>
      </c>
      <c r="N340" t="str">
        <f t="shared" si="16"/>
        <v>Excelca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7">
        <f>INDEX(products!$A$1:$G$49,MATCH(orders!$D341,products!$A$1:$A$49,0),MATCH(orders!L$1,products!$A$1:$G$1,0))</f>
        <v>3.645</v>
      </c>
      <c r="M341" s="7">
        <f t="shared" si="15"/>
        <v>7.29</v>
      </c>
      <c r="N341" t="str">
        <f t="shared" si="16"/>
        <v>Excelca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7">
        <f>INDEX(products!$A$1:$G$49,MATCH(orders!$D342,products!$A$1:$A$49,0),MATCH(orders!L$1,products!$A$1:$G$1,0))</f>
        <v>7.29</v>
      </c>
      <c r="M342" s="7">
        <f t="shared" si="15"/>
        <v>7.29</v>
      </c>
      <c r="N342" t="str">
        <f t="shared" si="16"/>
        <v>Excelca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7">
        <f>INDEX(products!$A$1:$G$49,MATCH(orders!$D343,products!$A$1:$A$49,0),MATCH(orders!L$1,products!$A$1:$G$1,0))</f>
        <v>8.91</v>
      </c>
      <c r="M343" s="7">
        <f t="shared" si="15"/>
        <v>17.82</v>
      </c>
      <c r="N343" t="str">
        <f t="shared" si="16"/>
        <v>Excelca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7">
        <f>INDEX(products!$A$1:$G$49,MATCH(orders!$D350,products!$A$1:$A$49,0),MATCH(orders!L$1,products!$A$1:$G$1,0))</f>
        <v>34.154999999999994</v>
      </c>
      <c r="M350" s="7">
        <f t="shared" si="15"/>
        <v>204.92999999999995</v>
      </c>
      <c r="N350" t="str">
        <f t="shared" si="16"/>
        <v>Excelca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7">
        <f>INDEX(products!$A$1:$G$49,MATCH(orders!$D354,products!$A$1:$A$49,0),MATCH(orders!L$1,products!$A$1:$G$1,0))</f>
        <v>7.29</v>
      </c>
      <c r="M354" s="7">
        <f t="shared" si="15"/>
        <v>36.450000000000003</v>
      </c>
      <c r="N354" t="str">
        <f t="shared" si="16"/>
        <v>Excelca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7">
        <f>INDEX(products!$A$1:$G$49,MATCH(orders!$D364,products!$A$1:$A$49,0),MATCH(orders!L$1,products!$A$1:$G$1,0))</f>
        <v>14.85</v>
      </c>
      <c r="M364" s="7">
        <f t="shared" si="15"/>
        <v>74.25</v>
      </c>
      <c r="N364" t="str">
        <f t="shared" si="16"/>
        <v>Excelca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7">
        <f>INDEX(products!$A$1:$G$49,MATCH(orders!$D366,products!$A$1:$A$49,0),MATCH(orders!L$1,products!$A$1:$G$1,0))</f>
        <v>12.15</v>
      </c>
      <c r="M366" s="7">
        <f t="shared" si="15"/>
        <v>72.900000000000006</v>
      </c>
      <c r="N366" t="str">
        <f t="shared" si="16"/>
        <v>Excelca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7">
        <f>INDEX(products!$A$1:$G$49,MATCH(orders!$D368,products!$A$1:$A$49,0),MATCH(orders!L$1,products!$A$1:$G$1,0))</f>
        <v>7.29</v>
      </c>
      <c r="M368" s="7">
        <f t="shared" si="15"/>
        <v>43.74</v>
      </c>
      <c r="N368" t="str">
        <f t="shared" si="16"/>
        <v>Excelca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7">
        <f>INDEX(products!$A$1:$G$49,MATCH(orders!$D370,products!$A$1:$A$49,0),MATCH(orders!L$1,products!$A$1:$G$1,0))</f>
        <v>31.624999999999996</v>
      </c>
      <c r="M370" s="7">
        <f t="shared" si="15"/>
        <v>63.249999999999993</v>
      </c>
      <c r="N370" t="str">
        <f t="shared" si="16"/>
        <v>Excelca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7">
        <f>INDEX(products!$A$1:$G$49,MATCH(orders!$D371,products!$A$1:$A$49,0),MATCH(orders!L$1,products!$A$1:$G$1,0))</f>
        <v>8.91</v>
      </c>
      <c r="M371" s="7">
        <f t="shared" si="15"/>
        <v>8.91</v>
      </c>
      <c r="N371" t="str">
        <f t="shared" si="16"/>
        <v>Excelca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7">
        <f>INDEX(products!$A$1:$G$49,MATCH(orders!$D372,products!$A$1:$A$49,0),MATCH(orders!L$1,products!$A$1:$G$1,0))</f>
        <v>12.15</v>
      </c>
      <c r="M372" s="7">
        <f t="shared" si="15"/>
        <v>24.3</v>
      </c>
      <c r="N372" t="str">
        <f t="shared" si="16"/>
        <v>Excelca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7">
        <f>INDEX(products!$A$1:$G$49,MATCH(orders!$D384,products!$A$1:$A$49,0),MATCH(orders!L$1,products!$A$1:$G$1,0))</f>
        <v>7.29</v>
      </c>
      <c r="M384" s="7">
        <f t="shared" si="15"/>
        <v>21.87</v>
      </c>
      <c r="N384" t="str">
        <f t="shared" si="16"/>
        <v>Excelca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7">
        <f>INDEX(products!$A$1:$G$49,MATCH(orders!$D385,products!$A$1:$A$49,0),MATCH(orders!L$1,products!$A$1:$G$1,0))</f>
        <v>8.91</v>
      </c>
      <c r="M385" s="7">
        <f t="shared" si="15"/>
        <v>53.46</v>
      </c>
      <c r="N385" t="str">
        <f t="shared" si="16"/>
        <v>Excelca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IF(I387="Rob","Robusta",IF(I387="Exc","Excelca",IF(I387="Ara","Arabica",IF(I387="Lib","Liberica",""))))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7">
        <f>INDEX(products!$A$1:$G$49,MATCH(orders!$D389,products!$A$1:$A$49,0),MATCH(orders!L$1,products!$A$1:$G$1,0))</f>
        <v>14.85</v>
      </c>
      <c r="M389" s="7">
        <f t="shared" si="18"/>
        <v>74.25</v>
      </c>
      <c r="N389" t="str">
        <f t="shared" si="19"/>
        <v>Excelca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7">
        <f>INDEX(products!$A$1:$G$49,MATCH(orders!$D392,products!$A$1:$A$49,0),MATCH(orders!L$1,products!$A$1:$G$1,0))</f>
        <v>7.29</v>
      </c>
      <c r="M392" s="7">
        <f t="shared" si="18"/>
        <v>14.58</v>
      </c>
      <c r="N392" t="str">
        <f t="shared" si="19"/>
        <v>Excelca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7">
        <f>INDEX(products!$A$1:$G$49,MATCH(orders!$D394,products!$A$1:$A$49,0),MATCH(orders!L$1,products!$A$1:$G$1,0))</f>
        <v>14.85</v>
      </c>
      <c r="M394" s="7">
        <f t="shared" si="18"/>
        <v>89.1</v>
      </c>
      <c r="N394" t="str">
        <f t="shared" si="19"/>
        <v>Excelca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7">
        <f>INDEX(products!$A$1:$G$49,MATCH(orders!$D401,products!$A$1:$A$49,0),MATCH(orders!L$1,products!$A$1:$G$1,0))</f>
        <v>27.945</v>
      </c>
      <c r="M401" s="7">
        <f t="shared" si="18"/>
        <v>167.67000000000002</v>
      </c>
      <c r="N401" t="str">
        <f t="shared" si="19"/>
        <v>Excelca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7">
        <f>INDEX(products!$A$1:$G$49,MATCH(orders!$D407,products!$A$1:$A$49,0),MATCH(orders!L$1,products!$A$1:$G$1,0))</f>
        <v>8.25</v>
      </c>
      <c r="M407" s="7">
        <f t="shared" si="18"/>
        <v>24.75</v>
      </c>
      <c r="N407" t="str">
        <f t="shared" si="19"/>
        <v>Excelca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7">
        <f>INDEX(products!$A$1:$G$49,MATCH(orders!$D408,products!$A$1:$A$49,0),MATCH(orders!L$1,products!$A$1:$G$1,0))</f>
        <v>13.75</v>
      </c>
      <c r="M408" s="7">
        <f t="shared" si="18"/>
        <v>68.75</v>
      </c>
      <c r="N408" t="str">
        <f t="shared" si="19"/>
        <v>Excelca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7">
        <f>INDEX(products!$A$1:$G$49,MATCH(orders!$D409,products!$A$1:$A$49,0),MATCH(orders!L$1,products!$A$1:$G$1,0))</f>
        <v>8.25</v>
      </c>
      <c r="M409" s="7">
        <f t="shared" si="18"/>
        <v>49.5</v>
      </c>
      <c r="N409" t="str">
        <f t="shared" si="19"/>
        <v>Excelca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7">
        <f>INDEX(products!$A$1:$G$49,MATCH(orders!$D426,products!$A$1:$A$49,0),MATCH(orders!L$1,products!$A$1:$G$1,0))</f>
        <v>8.91</v>
      </c>
      <c r="M426" s="7">
        <f t="shared" si="18"/>
        <v>26.73</v>
      </c>
      <c r="N426" t="str">
        <f t="shared" si="19"/>
        <v>Excelca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7">
        <f>INDEX(products!$A$1:$G$49,MATCH(orders!$D433,products!$A$1:$A$49,0),MATCH(orders!L$1,products!$A$1:$G$1,0))</f>
        <v>27.945</v>
      </c>
      <c r="M433" s="7">
        <f t="shared" si="18"/>
        <v>83.835000000000008</v>
      </c>
      <c r="N433" t="str">
        <f t="shared" si="19"/>
        <v>Excelca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7">
        <f>INDEX(products!$A$1:$G$49,MATCH(orders!$D437,products!$A$1:$A$49,0),MATCH(orders!L$1,products!$A$1:$G$1,0))</f>
        <v>8.25</v>
      </c>
      <c r="M437" s="7">
        <f t="shared" si="18"/>
        <v>8.25</v>
      </c>
      <c r="N437" t="str">
        <f t="shared" si="19"/>
        <v>Excelca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7">
        <f>INDEX(products!$A$1:$G$49,MATCH(orders!$D441,products!$A$1:$A$49,0),MATCH(orders!L$1,products!$A$1:$G$1,0))</f>
        <v>8.91</v>
      </c>
      <c r="M441" s="7">
        <f t="shared" si="18"/>
        <v>35.64</v>
      </c>
      <c r="N441" t="str">
        <f t="shared" si="19"/>
        <v>Excelca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7">
        <f>INDEX(products!$A$1:$G$49,MATCH(orders!$D443,products!$A$1:$A$49,0),MATCH(orders!L$1,products!$A$1:$G$1,0))</f>
        <v>12.15</v>
      </c>
      <c r="M443" s="7">
        <f t="shared" si="18"/>
        <v>36.450000000000003</v>
      </c>
      <c r="N443" t="str">
        <f t="shared" si="19"/>
        <v>Excelca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7">
        <f>INDEX(products!$A$1:$G$49,MATCH(orders!$D445,products!$A$1:$A$49,0),MATCH(orders!L$1,products!$A$1:$G$1,0))</f>
        <v>4.4550000000000001</v>
      </c>
      <c r="M445" s="7">
        <f t="shared" si="18"/>
        <v>22.274999999999999</v>
      </c>
      <c r="N445" t="str">
        <f t="shared" si="19"/>
        <v>Excelca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7">
        <f>INDEX(products!$A$1:$G$49,MATCH(orders!$D446,products!$A$1:$A$49,0),MATCH(orders!L$1,products!$A$1:$G$1,0))</f>
        <v>4.125</v>
      </c>
      <c r="M446" s="7">
        <f t="shared" si="18"/>
        <v>24.75</v>
      </c>
      <c r="N446" t="str">
        <f t="shared" si="19"/>
        <v>Excelca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IF(I451="Rob","Robusta",IF(I451="Exc","Excelca",IF(I451="Ara","Arabica",IF(I451="Lib","Liberica",""))))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7">
        <f>INDEX(products!$A$1:$G$49,MATCH(orders!$D465,products!$A$1:$A$49,0),MATCH(orders!L$1,products!$A$1:$G$1,0))</f>
        <v>13.75</v>
      </c>
      <c r="M465" s="7">
        <f t="shared" si="21"/>
        <v>27.5</v>
      </c>
      <c r="N465" t="str">
        <f t="shared" si="22"/>
        <v>Excelca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7">
        <f>INDEX(products!$A$1:$G$49,MATCH(orders!$D470,products!$A$1:$A$49,0),MATCH(orders!L$1,products!$A$1:$G$1,0))</f>
        <v>13.75</v>
      </c>
      <c r="M470" s="7">
        <f t="shared" si="21"/>
        <v>41.25</v>
      </c>
      <c r="N470" t="str">
        <f t="shared" si="22"/>
        <v>Excelca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7">
        <f>INDEX(products!$A$1:$G$49,MATCH(orders!$D471,products!$A$1:$A$49,0),MATCH(orders!L$1,products!$A$1:$G$1,0))</f>
        <v>4.4550000000000001</v>
      </c>
      <c r="M471" s="7">
        <f t="shared" si="21"/>
        <v>22.274999999999999</v>
      </c>
      <c r="N471" t="str">
        <f t="shared" si="22"/>
        <v>Excelca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7">
        <f>INDEX(products!$A$1:$G$49,MATCH(orders!$D476,products!$A$1:$A$49,0),MATCH(orders!L$1,products!$A$1:$G$1,0))</f>
        <v>31.624999999999996</v>
      </c>
      <c r="M476" s="7">
        <f t="shared" si="21"/>
        <v>31.624999999999996</v>
      </c>
      <c r="N476" t="str">
        <f t="shared" si="22"/>
        <v>Excelca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7">
        <f>INDEX(products!$A$1:$G$49,MATCH(orders!$D478,products!$A$1:$A$49,0),MATCH(orders!L$1,products!$A$1:$G$1,0))</f>
        <v>4.4550000000000001</v>
      </c>
      <c r="M478" s="7">
        <f t="shared" si="21"/>
        <v>26.73</v>
      </c>
      <c r="N478" t="str">
        <f t="shared" si="22"/>
        <v>Excelca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7">
        <f>INDEX(products!$A$1:$G$49,MATCH(orders!$D481,products!$A$1:$A$49,0),MATCH(orders!L$1,products!$A$1:$G$1,0))</f>
        <v>31.624999999999996</v>
      </c>
      <c r="M481" s="7">
        <f t="shared" si="21"/>
        <v>126.49999999999999</v>
      </c>
      <c r="N481" t="str">
        <f t="shared" si="22"/>
        <v>Excelca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7">
        <f>INDEX(products!$A$1:$G$49,MATCH(orders!$D482,products!$A$1:$A$49,0),MATCH(orders!L$1,products!$A$1:$G$1,0))</f>
        <v>4.125</v>
      </c>
      <c r="M482" s="7">
        <f t="shared" si="21"/>
        <v>4.125</v>
      </c>
      <c r="N482" t="str">
        <f t="shared" si="22"/>
        <v>Excelca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7">
        <f>INDEX(products!$A$1:$G$49,MATCH(orders!$D484,products!$A$1:$A$49,0),MATCH(orders!L$1,products!$A$1:$G$1,0))</f>
        <v>27.945</v>
      </c>
      <c r="M484" s="7">
        <f t="shared" si="21"/>
        <v>139.72499999999999</v>
      </c>
      <c r="N484" t="str">
        <f t="shared" si="22"/>
        <v>Excelca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7">
        <f>INDEX(products!$A$1:$G$49,MATCH(orders!$D489,products!$A$1:$A$49,0),MATCH(orders!L$1,products!$A$1:$G$1,0))</f>
        <v>12.15</v>
      </c>
      <c r="M489" s="7">
        <f t="shared" si="21"/>
        <v>72.900000000000006</v>
      </c>
      <c r="N489" t="str">
        <f t="shared" si="22"/>
        <v>Excelca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7">
        <f>INDEX(products!$A$1:$G$49,MATCH(orders!$D494,products!$A$1:$A$49,0),MATCH(orders!L$1,products!$A$1:$G$1,0))</f>
        <v>4.125</v>
      </c>
      <c r="M494" s="7">
        <f t="shared" si="21"/>
        <v>4.125</v>
      </c>
      <c r="N494" t="str">
        <f t="shared" si="22"/>
        <v>Excelca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7">
        <f>INDEX(products!$A$1:$G$49,MATCH(orders!$D498,products!$A$1:$A$49,0),MATCH(orders!L$1,products!$A$1:$G$1,0))</f>
        <v>3.645</v>
      </c>
      <c r="M498" s="7">
        <f t="shared" si="21"/>
        <v>10.935</v>
      </c>
      <c r="N498" t="str">
        <f t="shared" si="22"/>
        <v>Excelca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7">
        <f>INDEX(products!$A$1:$G$49,MATCH(orders!$D504,products!$A$1:$A$49,0),MATCH(orders!L$1,products!$A$1:$G$1,0))</f>
        <v>4.125</v>
      </c>
      <c r="M504" s="7">
        <f t="shared" si="21"/>
        <v>16.5</v>
      </c>
      <c r="N504" t="str">
        <f t="shared" si="22"/>
        <v>Excelca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IF(I515="Rob","Robusta",IF(I515="Exc","Excelca",IF(I515="Ara","Arabica",IF(I515="Lib","Liberica",""))))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7">
        <f>INDEX(products!$A$1:$G$49,MATCH(orders!$D520,products!$A$1:$A$49,0),MATCH(orders!L$1,products!$A$1:$G$1,0))</f>
        <v>27.945</v>
      </c>
      <c r="M520" s="7">
        <f t="shared" si="24"/>
        <v>139.72499999999999</v>
      </c>
      <c r="N520" t="str">
        <f t="shared" si="25"/>
        <v>Excelca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7">
        <f>INDEX(products!$A$1:$G$49,MATCH(orders!$D528,products!$A$1:$A$49,0),MATCH(orders!L$1,products!$A$1:$G$1,0))</f>
        <v>31.624999999999996</v>
      </c>
      <c r="M528" s="7">
        <f t="shared" si="24"/>
        <v>126.49999999999999</v>
      </c>
      <c r="N528" t="str">
        <f t="shared" si="25"/>
        <v>Excelca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7">
        <f>INDEX(products!$A$1:$G$49,MATCH(orders!$D529,products!$A$1:$A$49,0),MATCH(orders!L$1,products!$A$1:$G$1,0))</f>
        <v>8.25</v>
      </c>
      <c r="M529" s="7">
        <f t="shared" si="24"/>
        <v>41.25</v>
      </c>
      <c r="N529" t="str">
        <f t="shared" si="25"/>
        <v>Excelca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7">
        <f>INDEX(products!$A$1:$G$49,MATCH(orders!$D530,products!$A$1:$A$49,0),MATCH(orders!L$1,products!$A$1:$G$1,0))</f>
        <v>8.91</v>
      </c>
      <c r="M530" s="7">
        <f t="shared" si="24"/>
        <v>53.46</v>
      </c>
      <c r="N530" t="str">
        <f t="shared" si="25"/>
        <v>Excelca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7">
        <f>INDEX(products!$A$1:$G$49,MATCH(orders!$D534,products!$A$1:$A$49,0),MATCH(orders!L$1,products!$A$1:$G$1,0))</f>
        <v>8.25</v>
      </c>
      <c r="M534" s="7">
        <f t="shared" si="24"/>
        <v>16.5</v>
      </c>
      <c r="N534" t="str">
        <f t="shared" si="25"/>
        <v>Excelca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7">
        <f>INDEX(products!$A$1:$G$49,MATCH(orders!$D539,products!$A$1:$A$49,0),MATCH(orders!L$1,products!$A$1:$G$1,0))</f>
        <v>27.945</v>
      </c>
      <c r="M539" s="7">
        <f t="shared" si="24"/>
        <v>111.78</v>
      </c>
      <c r="N539" t="str">
        <f t="shared" si="25"/>
        <v>Excelca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7">
        <f>INDEX(products!$A$1:$G$49,MATCH(orders!$D548,products!$A$1:$A$49,0),MATCH(orders!L$1,products!$A$1:$G$1,0))</f>
        <v>27.945</v>
      </c>
      <c r="M548" s="7">
        <f t="shared" si="24"/>
        <v>83.835000000000008</v>
      </c>
      <c r="N548" t="str">
        <f t="shared" si="25"/>
        <v>Excelca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7">
        <f>INDEX(products!$A$1:$G$49,MATCH(orders!$D550,products!$A$1:$A$49,0),MATCH(orders!L$1,products!$A$1:$G$1,0))</f>
        <v>4.4550000000000001</v>
      </c>
      <c r="M550" s="7">
        <f t="shared" si="24"/>
        <v>13.365</v>
      </c>
      <c r="N550" t="str">
        <f t="shared" si="25"/>
        <v>Excelca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7">
        <f>INDEX(products!$A$1:$G$49,MATCH(orders!$D551,products!$A$1:$A$49,0),MATCH(orders!L$1,products!$A$1:$G$1,0))</f>
        <v>4.4550000000000001</v>
      </c>
      <c r="M551" s="7">
        <f t="shared" si="24"/>
        <v>17.82</v>
      </c>
      <c r="N551" t="str">
        <f t="shared" si="25"/>
        <v>Excelca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7">
        <f>INDEX(products!$A$1:$G$49,MATCH(orders!$D553,products!$A$1:$A$49,0),MATCH(orders!L$1,products!$A$1:$G$1,0))</f>
        <v>3.645</v>
      </c>
      <c r="M553" s="7">
        <f t="shared" si="24"/>
        <v>7.29</v>
      </c>
      <c r="N553" t="str">
        <f t="shared" si="25"/>
        <v>Excelca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7">
        <f>INDEX(products!$A$1:$G$49,MATCH(orders!$D554,products!$A$1:$A$49,0),MATCH(orders!L$1,products!$A$1:$G$1,0))</f>
        <v>4.4550000000000001</v>
      </c>
      <c r="M554" s="7">
        <f t="shared" si="24"/>
        <v>17.82</v>
      </c>
      <c r="N554" t="str">
        <f t="shared" si="25"/>
        <v>Excelca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7">
        <f>INDEX(products!$A$1:$G$49,MATCH(orders!$D555,products!$A$1:$A$49,0),MATCH(orders!L$1,products!$A$1:$G$1,0))</f>
        <v>13.75</v>
      </c>
      <c r="M555" s="7">
        <f t="shared" si="24"/>
        <v>68.75</v>
      </c>
      <c r="N555" t="str">
        <f t="shared" si="25"/>
        <v>Excelca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7">
        <f>INDEX(products!$A$1:$G$49,MATCH(orders!$D557,products!$A$1:$A$49,0),MATCH(orders!L$1,products!$A$1:$G$1,0))</f>
        <v>13.75</v>
      </c>
      <c r="M557" s="7">
        <f t="shared" si="24"/>
        <v>82.5</v>
      </c>
      <c r="N557" t="str">
        <f t="shared" si="25"/>
        <v>Excelca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7">
        <f>INDEX(products!$A$1:$G$49,MATCH(orders!$D559,products!$A$1:$A$49,0),MATCH(orders!L$1,products!$A$1:$G$1,0))</f>
        <v>14.85</v>
      </c>
      <c r="M559" s="7">
        <f t="shared" si="24"/>
        <v>59.4</v>
      </c>
      <c r="N559" t="str">
        <f t="shared" si="25"/>
        <v>Excelca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7">
        <f>INDEX(products!$A$1:$G$49,MATCH(orders!$D562,products!$A$1:$A$49,0),MATCH(orders!L$1,products!$A$1:$G$1,0))</f>
        <v>31.624999999999996</v>
      </c>
      <c r="M562" s="7">
        <f t="shared" si="24"/>
        <v>189.74999999999997</v>
      </c>
      <c r="N562" t="str">
        <f t="shared" si="25"/>
        <v>Excelca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7">
        <f>INDEX(products!$A$1:$G$49,MATCH(orders!$D565,products!$A$1:$A$49,0),MATCH(orders!L$1,products!$A$1:$G$1,0))</f>
        <v>13.75</v>
      </c>
      <c r="M565" s="7">
        <f t="shared" si="24"/>
        <v>82.5</v>
      </c>
      <c r="N565" t="str">
        <f t="shared" si="25"/>
        <v>Excelca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7">
        <f>INDEX(products!$A$1:$G$49,MATCH(orders!$D573,products!$A$1:$A$49,0),MATCH(orders!L$1,products!$A$1:$G$1,0))</f>
        <v>8.91</v>
      </c>
      <c r="M573" s="7">
        <f t="shared" si="24"/>
        <v>35.64</v>
      </c>
      <c r="N573" t="str">
        <f t="shared" si="25"/>
        <v>Excelca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IF(I579="Rob","Robusta",IF(I579="Exc","Excelca",IF(I579="Ara","Arabica",IF(I579="Lib","Liberica",""))))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7">
        <f>INDEX(products!$A$1:$G$49,MATCH(orders!$D580,products!$A$1:$A$49,0),MATCH(orders!L$1,products!$A$1:$G$1,0))</f>
        <v>4.4550000000000001</v>
      </c>
      <c r="M580" s="7">
        <f t="shared" si="27"/>
        <v>13.365</v>
      </c>
      <c r="N580" t="str">
        <f t="shared" si="28"/>
        <v>Excelca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7">
        <f>INDEX(products!$A$1:$G$49,MATCH(orders!$D582,products!$A$1:$A$49,0),MATCH(orders!L$1,products!$A$1:$G$1,0))</f>
        <v>14.85</v>
      </c>
      <c r="M582" s="7">
        <f t="shared" si="27"/>
        <v>44.55</v>
      </c>
      <c r="N582" t="str">
        <f t="shared" si="28"/>
        <v>Excelca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7">
        <f>INDEX(products!$A$1:$G$49,MATCH(orders!$D583,products!$A$1:$A$49,0),MATCH(orders!L$1,products!$A$1:$G$1,0))</f>
        <v>8.91</v>
      </c>
      <c r="M583" s="7">
        <f t="shared" si="27"/>
        <v>44.55</v>
      </c>
      <c r="N583" t="str">
        <f t="shared" si="28"/>
        <v>Excelca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7">
        <f>INDEX(products!$A$1:$G$49,MATCH(orders!$D584,products!$A$1:$A$49,0),MATCH(orders!L$1,products!$A$1:$G$1,0))</f>
        <v>12.15</v>
      </c>
      <c r="M584" s="7">
        <f t="shared" si="27"/>
        <v>60.75</v>
      </c>
      <c r="N584" t="str">
        <f t="shared" si="28"/>
        <v>Excelca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7">
        <f>INDEX(products!$A$1:$G$49,MATCH(orders!$D587,products!$A$1:$A$49,0),MATCH(orders!L$1,products!$A$1:$G$1,0))</f>
        <v>8.25</v>
      </c>
      <c r="M587" s="7">
        <f t="shared" si="27"/>
        <v>16.5</v>
      </c>
      <c r="N587" t="str">
        <f t="shared" si="28"/>
        <v>Excelca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7">
        <f>INDEX(products!$A$1:$G$49,MATCH(orders!$D591,products!$A$1:$A$49,0),MATCH(orders!L$1,products!$A$1:$G$1,0))</f>
        <v>34.154999999999994</v>
      </c>
      <c r="M591" s="7">
        <f t="shared" si="27"/>
        <v>204.92999999999995</v>
      </c>
      <c r="N591" t="str">
        <f t="shared" si="28"/>
        <v>Excelca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7">
        <f>INDEX(products!$A$1:$G$49,MATCH(orders!$D592,products!$A$1:$A$49,0),MATCH(orders!L$1,products!$A$1:$G$1,0))</f>
        <v>31.624999999999996</v>
      </c>
      <c r="M592" s="7">
        <f t="shared" si="27"/>
        <v>63.249999999999993</v>
      </c>
      <c r="N592" t="str">
        <f t="shared" si="28"/>
        <v>Excelca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7">
        <f>INDEX(products!$A$1:$G$49,MATCH(orders!$D595,products!$A$1:$A$49,0),MATCH(orders!L$1,products!$A$1:$G$1,0))</f>
        <v>27.945</v>
      </c>
      <c r="M595" s="7">
        <f t="shared" si="27"/>
        <v>27.945</v>
      </c>
      <c r="N595" t="str">
        <f t="shared" si="28"/>
        <v>Excelca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7">
        <f>INDEX(products!$A$1:$G$49,MATCH(orders!$D597,products!$A$1:$A$49,0),MATCH(orders!L$1,products!$A$1:$G$1,0))</f>
        <v>14.85</v>
      </c>
      <c r="M597" s="7">
        <f t="shared" si="27"/>
        <v>14.85</v>
      </c>
      <c r="N597" t="str">
        <f t="shared" si="28"/>
        <v>Excelca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7">
        <f>INDEX(products!$A$1:$G$49,MATCH(orders!$D604,products!$A$1:$A$49,0),MATCH(orders!L$1,products!$A$1:$G$1,0))</f>
        <v>4.4550000000000001</v>
      </c>
      <c r="M604" s="7">
        <f t="shared" si="27"/>
        <v>22.274999999999999</v>
      </c>
      <c r="N604" t="str">
        <f t="shared" si="28"/>
        <v>Excelca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7">
        <f>INDEX(products!$A$1:$G$49,MATCH(orders!$D609,products!$A$1:$A$49,0),MATCH(orders!L$1,products!$A$1:$G$1,0))</f>
        <v>3.645</v>
      </c>
      <c r="M609" s="7">
        <f t="shared" si="27"/>
        <v>3.645</v>
      </c>
      <c r="N609" t="str">
        <f t="shared" si="28"/>
        <v>Excelca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7">
        <f>INDEX(products!$A$1:$G$49,MATCH(orders!$D610,products!$A$1:$A$49,0),MATCH(orders!L$1,products!$A$1:$G$1,0))</f>
        <v>27.945</v>
      </c>
      <c r="M610" s="7">
        <f t="shared" si="27"/>
        <v>55.89</v>
      </c>
      <c r="N610" t="str">
        <f t="shared" si="28"/>
        <v>Excelca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7">
        <f>INDEX(products!$A$1:$G$49,MATCH(orders!$D613,products!$A$1:$A$49,0),MATCH(orders!L$1,products!$A$1:$G$1,0))</f>
        <v>34.154999999999994</v>
      </c>
      <c r="M613" s="7">
        <f t="shared" si="27"/>
        <v>68.309999999999988</v>
      </c>
      <c r="N613" t="str">
        <f t="shared" si="28"/>
        <v>Excelca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7">
        <f>INDEX(products!$A$1:$G$49,MATCH(orders!$D618,products!$A$1:$A$49,0),MATCH(orders!L$1,products!$A$1:$G$1,0))</f>
        <v>31.624999999999996</v>
      </c>
      <c r="M618" s="7">
        <f t="shared" si="27"/>
        <v>126.49999999999999</v>
      </c>
      <c r="N618" t="str">
        <f t="shared" si="28"/>
        <v>Excelca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7">
        <f>INDEX(products!$A$1:$G$49,MATCH(orders!$D620,products!$A$1:$A$49,0),MATCH(orders!L$1,products!$A$1:$G$1,0))</f>
        <v>12.15</v>
      </c>
      <c r="M620" s="7">
        <f t="shared" si="27"/>
        <v>72.900000000000006</v>
      </c>
      <c r="N620" t="str">
        <f t="shared" si="28"/>
        <v>Excelca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7">
        <f>INDEX(products!$A$1:$G$49,MATCH(orders!$D625,products!$A$1:$A$49,0),MATCH(orders!L$1,products!$A$1:$G$1,0))</f>
        <v>12.15</v>
      </c>
      <c r="M625" s="7">
        <f t="shared" si="27"/>
        <v>12.15</v>
      </c>
      <c r="N625" t="str">
        <f t="shared" si="28"/>
        <v>Excelca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7">
        <f>INDEX(products!$A$1:$G$49,MATCH(orders!$D626,products!$A$1:$A$49,0),MATCH(orders!L$1,products!$A$1:$G$1,0))</f>
        <v>31.624999999999996</v>
      </c>
      <c r="M626" s="7">
        <f t="shared" si="27"/>
        <v>63.249999999999993</v>
      </c>
      <c r="N626" t="str">
        <f t="shared" si="28"/>
        <v>Excelca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7">
        <f>INDEX(products!$A$1:$G$49,MATCH(orders!$D629,products!$A$1:$A$49,0),MATCH(orders!L$1,products!$A$1:$G$1,0))</f>
        <v>31.624999999999996</v>
      </c>
      <c r="M629" s="7">
        <f t="shared" si="27"/>
        <v>63.249999999999993</v>
      </c>
      <c r="N629" t="str">
        <f t="shared" si="28"/>
        <v>Excelca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7">
        <f>INDEX(products!$A$1:$G$49,MATCH(orders!$D630,products!$A$1:$A$49,0),MATCH(orders!L$1,products!$A$1:$G$1,0))</f>
        <v>4.4550000000000001</v>
      </c>
      <c r="M630" s="7">
        <f t="shared" si="27"/>
        <v>26.73</v>
      </c>
      <c r="N630" t="str">
        <f t="shared" si="28"/>
        <v>Excelca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7">
        <f>INDEX(products!$A$1:$G$49,MATCH(orders!$D634,products!$A$1:$A$49,0),MATCH(orders!L$1,products!$A$1:$G$1,0))</f>
        <v>8.91</v>
      </c>
      <c r="M634" s="7">
        <f t="shared" si="27"/>
        <v>35.64</v>
      </c>
      <c r="N634" t="str">
        <f t="shared" si="28"/>
        <v>Excelca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7">
        <f>INDEX(products!$A$1:$G$49,MATCH(orders!$D637,products!$A$1:$A$49,0),MATCH(orders!L$1,products!$A$1:$G$1,0))</f>
        <v>8.91</v>
      </c>
      <c r="M637" s="7">
        <f t="shared" si="27"/>
        <v>35.64</v>
      </c>
      <c r="N637" t="str">
        <f t="shared" si="28"/>
        <v>Excelca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7">
        <f>INDEX(products!$A$1:$G$49,MATCH(orders!$D639,products!$A$1:$A$49,0),MATCH(orders!L$1,products!$A$1:$G$1,0))</f>
        <v>31.624999999999996</v>
      </c>
      <c r="M639" s="7">
        <f t="shared" si="27"/>
        <v>31.624999999999996</v>
      </c>
      <c r="N639" t="str">
        <f t="shared" si="28"/>
        <v>Excelca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IF(I643="Rob","Robusta",IF(I643="Exc","Excelca",IF(I643="Ara","Arabica",IF(I643="Lib","Liberica",""))))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7">
        <f>INDEX(products!$A$1:$G$49,MATCH(orders!$D644,products!$A$1:$A$49,0),MATCH(orders!L$1,products!$A$1:$G$1,0))</f>
        <v>4.125</v>
      </c>
      <c r="M644" s="7">
        <f t="shared" si="30"/>
        <v>8.25</v>
      </c>
      <c r="N644" t="str">
        <f t="shared" si="31"/>
        <v>Excelca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7">
        <f>INDEX(products!$A$1:$G$49,MATCH(orders!$D645,products!$A$1:$A$49,0),MATCH(orders!L$1,products!$A$1:$G$1,0))</f>
        <v>34.154999999999994</v>
      </c>
      <c r="M645" s="7">
        <f t="shared" si="30"/>
        <v>102.46499999999997</v>
      </c>
      <c r="N645" t="str">
        <f t="shared" si="31"/>
        <v>Excelca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7">
        <f>INDEX(products!$A$1:$G$49,MATCH(orders!$D660,products!$A$1:$A$49,0),MATCH(orders!L$1,products!$A$1:$G$1,0))</f>
        <v>8.25</v>
      </c>
      <c r="M660" s="7">
        <f t="shared" si="30"/>
        <v>24.75</v>
      </c>
      <c r="N660" t="str">
        <f t="shared" si="31"/>
        <v>Excelca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7">
        <f>INDEX(products!$A$1:$G$49,MATCH(orders!$D662,products!$A$1:$A$49,0),MATCH(orders!L$1,products!$A$1:$G$1,0))</f>
        <v>8.91</v>
      </c>
      <c r="M662" s="7">
        <f t="shared" si="30"/>
        <v>53.46</v>
      </c>
      <c r="N662" t="str">
        <f t="shared" si="31"/>
        <v>Excelca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7">
        <f>INDEX(products!$A$1:$G$49,MATCH(orders!$D666,products!$A$1:$A$49,0),MATCH(orders!L$1,products!$A$1:$G$1,0))</f>
        <v>12.15</v>
      </c>
      <c r="M666" s="7">
        <f t="shared" si="30"/>
        <v>72.900000000000006</v>
      </c>
      <c r="N666" t="str">
        <f t="shared" si="31"/>
        <v>Excelca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7">
        <f>INDEX(products!$A$1:$G$49,MATCH(orders!$D675,products!$A$1:$A$49,0),MATCH(orders!L$1,products!$A$1:$G$1,0))</f>
        <v>13.75</v>
      </c>
      <c r="M675" s="7">
        <f t="shared" si="30"/>
        <v>82.5</v>
      </c>
      <c r="N675" t="str">
        <f t="shared" si="31"/>
        <v>Excelca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7">
        <f>INDEX(products!$A$1:$G$49,MATCH(orders!$D684,products!$A$1:$A$49,0),MATCH(orders!L$1,products!$A$1:$G$1,0))</f>
        <v>4.125</v>
      </c>
      <c r="M684" s="7">
        <f t="shared" si="30"/>
        <v>8.25</v>
      </c>
      <c r="N684" t="str">
        <f t="shared" si="31"/>
        <v>Excelca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7">
        <f>INDEX(products!$A$1:$G$49,MATCH(orders!$D689,products!$A$1:$A$49,0),MATCH(orders!L$1,products!$A$1:$G$1,0))</f>
        <v>8.25</v>
      </c>
      <c r="M689" s="7">
        <f t="shared" si="30"/>
        <v>16.5</v>
      </c>
      <c r="N689" t="str">
        <f t="shared" si="31"/>
        <v>Excelca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7">
        <f>INDEX(products!$A$1:$G$49,MATCH(orders!$D696,products!$A$1:$A$49,0),MATCH(orders!L$1,products!$A$1:$G$1,0))</f>
        <v>7.29</v>
      </c>
      <c r="M696" s="7">
        <f t="shared" si="30"/>
        <v>36.450000000000003</v>
      </c>
      <c r="N696" t="str">
        <f t="shared" si="31"/>
        <v>Excelca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7">
        <f>INDEX(products!$A$1:$G$49,MATCH(orders!$D706,products!$A$1:$A$49,0),MATCH(orders!L$1,products!$A$1:$G$1,0))</f>
        <v>3.645</v>
      </c>
      <c r="M706" s="7">
        <f t="shared" si="30"/>
        <v>21.87</v>
      </c>
      <c r="N706" t="str">
        <f t="shared" si="31"/>
        <v>Excelca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IF(I707="Rob","Robusta",IF(I707="Exc","Excelca",IF(I707="Ara","Arabica",IF(I707="Lib","Liberica",""))))</f>
        <v>Excelca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7">
        <f>INDEX(products!$A$1:$G$49,MATCH(orders!$D708,products!$A$1:$A$49,0),MATCH(orders!L$1,products!$A$1:$G$1,0))</f>
        <v>4.125</v>
      </c>
      <c r="M708" s="7">
        <f t="shared" si="33"/>
        <v>12.375</v>
      </c>
      <c r="N708" t="str">
        <f t="shared" si="34"/>
        <v>Excelca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7">
        <f>INDEX(products!$A$1:$G$49,MATCH(orders!$D711,products!$A$1:$A$49,0),MATCH(orders!L$1,products!$A$1:$G$1,0))</f>
        <v>8.91</v>
      </c>
      <c r="M711" s="7">
        <f t="shared" si="33"/>
        <v>17.82</v>
      </c>
      <c r="N711" t="str">
        <f t="shared" si="34"/>
        <v>Excelca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7">
        <f>INDEX(products!$A$1:$G$49,MATCH(orders!$D712,products!$A$1:$A$49,0),MATCH(orders!L$1,products!$A$1:$G$1,0))</f>
        <v>8.25</v>
      </c>
      <c r="M712" s="7">
        <f t="shared" si="33"/>
        <v>24.75</v>
      </c>
      <c r="N712" t="str">
        <f t="shared" si="34"/>
        <v>Excelca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7">
        <f>INDEX(products!$A$1:$G$49,MATCH(orders!$D714,products!$A$1:$A$49,0),MATCH(orders!L$1,products!$A$1:$G$1,0))</f>
        <v>8.25</v>
      </c>
      <c r="M714" s="7">
        <f t="shared" si="33"/>
        <v>16.5</v>
      </c>
      <c r="N714" t="str">
        <f t="shared" si="34"/>
        <v>Excelca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7">
        <f>INDEX(products!$A$1:$G$49,MATCH(orders!$D716,products!$A$1:$A$49,0),MATCH(orders!L$1,products!$A$1:$G$1,0))</f>
        <v>3.645</v>
      </c>
      <c r="M716" s="7">
        <f t="shared" si="33"/>
        <v>14.58</v>
      </c>
      <c r="N716" t="str">
        <f t="shared" si="34"/>
        <v>Excelca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7">
        <f>INDEX(products!$A$1:$G$49,MATCH(orders!$D717,products!$A$1:$A$49,0),MATCH(orders!L$1,products!$A$1:$G$1,0))</f>
        <v>14.85</v>
      </c>
      <c r="M717" s="7">
        <f t="shared" si="33"/>
        <v>89.1</v>
      </c>
      <c r="N717" t="str">
        <f t="shared" si="34"/>
        <v>Excelca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7">
        <f>INDEX(products!$A$1:$G$49,MATCH(orders!$D722,products!$A$1:$A$49,0),MATCH(orders!L$1,products!$A$1:$G$1,0))</f>
        <v>7.29</v>
      </c>
      <c r="M722" s="7">
        <f t="shared" si="33"/>
        <v>36.450000000000003</v>
      </c>
      <c r="N722" t="str">
        <f t="shared" si="34"/>
        <v>Excelca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7">
        <f>INDEX(products!$A$1:$G$49,MATCH(orders!$D724,products!$A$1:$A$49,0),MATCH(orders!L$1,products!$A$1:$G$1,0))</f>
        <v>12.15</v>
      </c>
      <c r="M724" s="7">
        <f t="shared" si="33"/>
        <v>24.3</v>
      </c>
      <c r="N724" t="str">
        <f t="shared" si="34"/>
        <v>Excelca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7">
        <f>INDEX(products!$A$1:$G$49,MATCH(orders!$D725,products!$A$1:$A$49,0),MATCH(orders!L$1,products!$A$1:$G$1,0))</f>
        <v>31.624999999999996</v>
      </c>
      <c r="M725" s="7">
        <f t="shared" si="33"/>
        <v>63.249999999999993</v>
      </c>
      <c r="N725" t="str">
        <f t="shared" si="34"/>
        <v>Excelca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7">
        <f>INDEX(products!$A$1:$G$49,MATCH(orders!$D730,products!$A$1:$A$49,0),MATCH(orders!L$1,products!$A$1:$G$1,0))</f>
        <v>7.29</v>
      </c>
      <c r="M730" s="7">
        <f t="shared" si="33"/>
        <v>21.87</v>
      </c>
      <c r="N730" t="str">
        <f t="shared" si="34"/>
        <v>Excelca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7">
        <f>INDEX(products!$A$1:$G$49,MATCH(orders!$D734,products!$A$1:$A$49,0),MATCH(orders!L$1,products!$A$1:$G$1,0))</f>
        <v>4.4550000000000001</v>
      </c>
      <c r="M734" s="7">
        <f t="shared" si="33"/>
        <v>8.91</v>
      </c>
      <c r="N734" t="str">
        <f t="shared" si="34"/>
        <v>Excelca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7">
        <f>INDEX(products!$A$1:$G$49,MATCH(orders!$D737,products!$A$1:$A$49,0),MATCH(orders!L$1,products!$A$1:$G$1,0))</f>
        <v>3.645</v>
      </c>
      <c r="M737" s="7">
        <f t="shared" si="33"/>
        <v>21.87</v>
      </c>
      <c r="N737" t="str">
        <f t="shared" si="34"/>
        <v>Excelca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7">
        <f>INDEX(products!$A$1:$G$49,MATCH(orders!$D741,products!$A$1:$A$49,0),MATCH(orders!L$1,products!$A$1:$G$1,0))</f>
        <v>3.645</v>
      </c>
      <c r="M741" s="7">
        <f t="shared" si="33"/>
        <v>18.225000000000001</v>
      </c>
      <c r="N741" t="str">
        <f t="shared" si="34"/>
        <v>Excelca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7">
        <f>INDEX(products!$A$1:$G$49,MATCH(orders!$D747,products!$A$1:$A$49,0),MATCH(orders!L$1,products!$A$1:$G$1,0))</f>
        <v>7.29</v>
      </c>
      <c r="M747" s="7">
        <f t="shared" si="33"/>
        <v>14.58</v>
      </c>
      <c r="N747" t="str">
        <f t="shared" si="34"/>
        <v>Excelca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7">
        <f>INDEX(products!$A$1:$G$49,MATCH(orders!$D750,products!$A$1:$A$49,0),MATCH(orders!L$1,products!$A$1:$G$1,0))</f>
        <v>7.29</v>
      </c>
      <c r="M750" s="7">
        <f t="shared" si="33"/>
        <v>14.58</v>
      </c>
      <c r="N750" t="str">
        <f t="shared" si="34"/>
        <v>Excelca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7">
        <f>INDEX(products!$A$1:$G$49,MATCH(orders!$D754,products!$A$1:$A$49,0),MATCH(orders!L$1,products!$A$1:$G$1,0))</f>
        <v>13.75</v>
      </c>
      <c r="M754" s="7">
        <f t="shared" si="33"/>
        <v>27.5</v>
      </c>
      <c r="N754" t="str">
        <f t="shared" si="34"/>
        <v>Excelca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7">
        <f>INDEX(products!$A$1:$G$49,MATCH(orders!$D762,products!$A$1:$A$49,0),MATCH(orders!L$1,products!$A$1:$G$1,0))</f>
        <v>8.91</v>
      </c>
      <c r="M762" s="7">
        <f t="shared" si="33"/>
        <v>44.55</v>
      </c>
      <c r="N762" t="str">
        <f t="shared" si="34"/>
        <v>Excelca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7">
        <f>INDEX(products!$A$1:$G$49,MATCH(orders!$D763,products!$A$1:$A$49,0),MATCH(orders!L$1,products!$A$1:$G$1,0))</f>
        <v>14.85</v>
      </c>
      <c r="M763" s="7">
        <f t="shared" si="33"/>
        <v>89.1</v>
      </c>
      <c r="N763" t="str">
        <f t="shared" si="34"/>
        <v>Excelca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IF(I771="Rob","Robusta",IF(I771="Exc","Excelca",IF(I771="Ara","Arabica",IF(I771="Lib","Liberica",""))))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7">
        <f>INDEX(products!$A$1:$G$49,MATCH(orders!$D774,products!$A$1:$A$49,0),MATCH(orders!L$1,products!$A$1:$G$1,0))</f>
        <v>13.75</v>
      </c>
      <c r="M774" s="7">
        <f t="shared" si="36"/>
        <v>82.5</v>
      </c>
      <c r="N774" t="str">
        <f t="shared" si="37"/>
        <v>Excelca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7">
        <f>INDEX(products!$A$1:$G$49,MATCH(orders!$D777,products!$A$1:$A$49,0),MATCH(orders!L$1,products!$A$1:$G$1,0))</f>
        <v>8.91</v>
      </c>
      <c r="M777" s="7">
        <f t="shared" si="36"/>
        <v>17.82</v>
      </c>
      <c r="N777" t="str">
        <f t="shared" si="37"/>
        <v>Excelca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7">
        <f>INDEX(products!$A$1:$G$49,MATCH(orders!$D782,products!$A$1:$A$49,0),MATCH(orders!L$1,products!$A$1:$G$1,0))</f>
        <v>13.75</v>
      </c>
      <c r="M782" s="7">
        <f t="shared" si="36"/>
        <v>41.25</v>
      </c>
      <c r="N782" t="str">
        <f t="shared" si="37"/>
        <v>Excelca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7">
        <f>INDEX(products!$A$1:$G$49,MATCH(orders!$D784,products!$A$1:$A$49,0),MATCH(orders!L$1,products!$A$1:$G$1,0))</f>
        <v>4.4550000000000001</v>
      </c>
      <c r="M784" s="7">
        <f t="shared" si="36"/>
        <v>26.73</v>
      </c>
      <c r="N784" t="str">
        <f t="shared" si="37"/>
        <v>Excelca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7">
        <f>INDEX(products!$A$1:$G$49,MATCH(orders!$D788,products!$A$1:$A$49,0),MATCH(orders!L$1,products!$A$1:$G$1,0))</f>
        <v>27.945</v>
      </c>
      <c r="M788" s="7">
        <f t="shared" si="36"/>
        <v>27.945</v>
      </c>
      <c r="N788" t="str">
        <f t="shared" si="37"/>
        <v>Excelca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7">
        <f>INDEX(products!$A$1:$G$49,MATCH(orders!$D789,products!$A$1:$A$49,0),MATCH(orders!L$1,products!$A$1:$G$1,0))</f>
        <v>13.75</v>
      </c>
      <c r="M789" s="7">
        <f t="shared" si="36"/>
        <v>82.5</v>
      </c>
      <c r="N789" t="str">
        <f t="shared" si="37"/>
        <v>Excelca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7">
        <f>INDEX(products!$A$1:$G$49,MATCH(orders!$D801,products!$A$1:$A$49,0),MATCH(orders!L$1,products!$A$1:$G$1,0))</f>
        <v>12.15</v>
      </c>
      <c r="M801" s="7">
        <f t="shared" si="36"/>
        <v>36.450000000000003</v>
      </c>
      <c r="N801" t="str">
        <f t="shared" si="37"/>
        <v>Excelca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7">
        <f>INDEX(products!$A$1:$G$49,MATCH(orders!$D805,products!$A$1:$A$49,0),MATCH(orders!L$1,products!$A$1:$G$1,0))</f>
        <v>31.624999999999996</v>
      </c>
      <c r="M805" s="7">
        <f t="shared" si="36"/>
        <v>126.49999999999999</v>
      </c>
      <c r="N805" t="str">
        <f t="shared" si="37"/>
        <v>Excelca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7">
        <f>INDEX(products!$A$1:$G$49,MATCH(orders!$D815,products!$A$1:$A$49,0),MATCH(orders!L$1,products!$A$1:$G$1,0))</f>
        <v>31.624999999999996</v>
      </c>
      <c r="M815" s="7">
        <f t="shared" si="36"/>
        <v>31.624999999999996</v>
      </c>
      <c r="N815" t="str">
        <f t="shared" si="37"/>
        <v>Excelca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7">
        <f>INDEX(products!$A$1:$G$49,MATCH(orders!$D816,products!$A$1:$A$49,0),MATCH(orders!L$1,products!$A$1:$G$1,0))</f>
        <v>4.4550000000000001</v>
      </c>
      <c r="M816" s="7">
        <f t="shared" si="36"/>
        <v>8.91</v>
      </c>
      <c r="N816" t="str">
        <f t="shared" si="37"/>
        <v>Excelca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7">
        <f>INDEX(products!$A$1:$G$49,MATCH(orders!$D822,products!$A$1:$A$49,0),MATCH(orders!L$1,products!$A$1:$G$1,0))</f>
        <v>13.75</v>
      </c>
      <c r="M822" s="7">
        <f t="shared" si="36"/>
        <v>55</v>
      </c>
      <c r="N822" t="str">
        <f t="shared" si="37"/>
        <v>Excelca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7">
        <f>INDEX(products!$A$1:$G$49,MATCH(orders!$D824,products!$A$1:$A$49,0),MATCH(orders!L$1,products!$A$1:$G$1,0))</f>
        <v>34.154999999999994</v>
      </c>
      <c r="M824" s="7">
        <f t="shared" si="36"/>
        <v>136.61999999999998</v>
      </c>
      <c r="N824" t="str">
        <f t="shared" si="37"/>
        <v>Excelca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7">
        <f>INDEX(products!$A$1:$G$49,MATCH(orders!$D828,products!$A$1:$A$49,0),MATCH(orders!L$1,products!$A$1:$G$1,0))</f>
        <v>8.25</v>
      </c>
      <c r="M828" s="7">
        <f t="shared" si="36"/>
        <v>41.25</v>
      </c>
      <c r="N828" t="str">
        <f t="shared" si="37"/>
        <v>Excelca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7">
        <f>INDEX(products!$A$1:$G$49,MATCH(orders!$D829,products!$A$1:$A$49,0),MATCH(orders!L$1,products!$A$1:$G$1,0))</f>
        <v>4.125</v>
      </c>
      <c r="M829" s="7">
        <f t="shared" si="36"/>
        <v>20.625</v>
      </c>
      <c r="N829" t="str">
        <f t="shared" si="37"/>
        <v>Excelca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7">
        <f>INDEX(products!$A$1:$G$49,MATCH(orders!$D832,products!$A$1:$A$49,0),MATCH(orders!L$1,products!$A$1:$G$1,0))</f>
        <v>13.75</v>
      </c>
      <c r="M832" s="7">
        <f t="shared" si="36"/>
        <v>27.5</v>
      </c>
      <c r="N832" t="str">
        <f t="shared" si="37"/>
        <v>Excelca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IF(I835="Rob","Robusta",IF(I835="Exc","Excelca",IF(I835="Ara","Arabica",IF(I835="Lib","Liberica",""))))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7">
        <f>INDEX(products!$A$1:$G$49,MATCH(orders!$D837,products!$A$1:$A$49,0),MATCH(orders!L$1,products!$A$1:$G$1,0))</f>
        <v>8.91</v>
      </c>
      <c r="M837" s="7">
        <f t="shared" si="39"/>
        <v>8.91</v>
      </c>
      <c r="N837" t="str">
        <f t="shared" si="40"/>
        <v>Excelca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7">
        <f>INDEX(products!$A$1:$G$49,MATCH(orders!$D841,products!$A$1:$A$49,0),MATCH(orders!L$1,products!$A$1:$G$1,0))</f>
        <v>8.25</v>
      </c>
      <c r="M841" s="7">
        <f t="shared" si="39"/>
        <v>41.25</v>
      </c>
      <c r="N841" t="str">
        <f t="shared" si="40"/>
        <v>Excelca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7">
        <f>INDEX(products!$A$1:$G$49,MATCH(orders!$D844,products!$A$1:$A$49,0),MATCH(orders!L$1,products!$A$1:$G$1,0))</f>
        <v>4.125</v>
      </c>
      <c r="M844" s="7">
        <f t="shared" si="39"/>
        <v>8.25</v>
      </c>
      <c r="N844" t="str">
        <f t="shared" si="40"/>
        <v>Excelca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7">
        <f>INDEX(products!$A$1:$G$49,MATCH(orders!$D845,products!$A$1:$A$49,0),MATCH(orders!L$1,products!$A$1:$G$1,0))</f>
        <v>4.125</v>
      </c>
      <c r="M845" s="7">
        <f t="shared" si="39"/>
        <v>8.25</v>
      </c>
      <c r="N845" t="str">
        <f t="shared" si="40"/>
        <v>Excelca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7">
        <f>INDEX(products!$A$1:$G$49,MATCH(orders!$D847,products!$A$1:$A$49,0),MATCH(orders!L$1,products!$A$1:$G$1,0))</f>
        <v>27.945</v>
      </c>
      <c r="M847" s="7">
        <f t="shared" si="39"/>
        <v>167.67000000000002</v>
      </c>
      <c r="N847" t="str">
        <f t="shared" si="40"/>
        <v>Excelca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7">
        <f>INDEX(products!$A$1:$G$49,MATCH(orders!$D850,products!$A$1:$A$49,0),MATCH(orders!L$1,products!$A$1:$G$1,0))</f>
        <v>8.91</v>
      </c>
      <c r="M850" s="7">
        <f t="shared" si="39"/>
        <v>53.46</v>
      </c>
      <c r="N850" t="str">
        <f t="shared" si="40"/>
        <v>Excelca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7">
        <f>INDEX(products!$A$1:$G$49,MATCH(orders!$D870,products!$A$1:$A$49,0),MATCH(orders!L$1,products!$A$1:$G$1,0))</f>
        <v>8.25</v>
      </c>
      <c r="M870" s="7">
        <f t="shared" si="39"/>
        <v>41.25</v>
      </c>
      <c r="N870" t="str">
        <f t="shared" si="40"/>
        <v>Excelca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7">
        <f>INDEX(products!$A$1:$G$49,MATCH(orders!$D872,products!$A$1:$A$49,0),MATCH(orders!L$1,products!$A$1:$G$1,0))</f>
        <v>7.29</v>
      </c>
      <c r="M872" s="7">
        <f t="shared" si="39"/>
        <v>7.29</v>
      </c>
      <c r="N872" t="str">
        <f t="shared" si="40"/>
        <v>Excelca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7">
        <f>INDEX(products!$A$1:$G$49,MATCH(orders!$D873,products!$A$1:$A$49,0),MATCH(orders!L$1,products!$A$1:$G$1,0))</f>
        <v>14.85</v>
      </c>
      <c r="M873" s="7">
        <f t="shared" si="39"/>
        <v>29.7</v>
      </c>
      <c r="N873" t="str">
        <f t="shared" si="40"/>
        <v>Excelca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7">
        <f>INDEX(products!$A$1:$G$49,MATCH(orders!$D881,products!$A$1:$A$49,0),MATCH(orders!L$1,products!$A$1:$G$1,0))</f>
        <v>3.645</v>
      </c>
      <c r="M881" s="7">
        <f t="shared" si="39"/>
        <v>10.935</v>
      </c>
      <c r="N881" t="str">
        <f t="shared" si="40"/>
        <v>Excelca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7">
        <f>INDEX(products!$A$1:$G$49,MATCH(orders!$D889,products!$A$1:$A$49,0),MATCH(orders!L$1,products!$A$1:$G$1,0))</f>
        <v>4.4550000000000001</v>
      </c>
      <c r="M889" s="7">
        <f t="shared" si="39"/>
        <v>13.365</v>
      </c>
      <c r="N889" t="str">
        <f t="shared" si="40"/>
        <v>Excelca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7">
        <f>INDEX(products!$A$1:$G$49,MATCH(orders!$D894,products!$A$1:$A$49,0),MATCH(orders!L$1,products!$A$1:$G$1,0))</f>
        <v>4.125</v>
      </c>
      <c r="M894" s="7">
        <f t="shared" si="39"/>
        <v>20.625</v>
      </c>
      <c r="N894" t="str">
        <f t="shared" si="40"/>
        <v>Excelca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7">
        <f>INDEX(products!$A$1:$G$49,MATCH(orders!$D897,products!$A$1:$A$49,0),MATCH(orders!L$1,products!$A$1:$G$1,0))</f>
        <v>31.624999999999996</v>
      </c>
      <c r="M897" s="7">
        <f t="shared" si="39"/>
        <v>158.12499999999997</v>
      </c>
      <c r="N897" t="str">
        <f t="shared" si="40"/>
        <v>Excelca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IF(I899="Rob","Robusta",IF(I899="Exc","Excelca",IF(I899="Ara","Arabica",IF(I899="Lib","Liberica",""))))</f>
        <v>Excelca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7">
        <f>INDEX(products!$A$1:$G$49,MATCH(orders!$D904,products!$A$1:$A$49,0),MATCH(orders!L$1,products!$A$1:$G$1,0))</f>
        <v>31.624999999999996</v>
      </c>
      <c r="M904" s="7">
        <f t="shared" si="42"/>
        <v>158.12499999999997</v>
      </c>
      <c r="N904" t="str">
        <f t="shared" si="43"/>
        <v>Excelca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7">
        <f>INDEX(products!$A$1:$G$49,MATCH(orders!$D917,products!$A$1:$A$49,0),MATCH(orders!L$1,products!$A$1:$G$1,0))</f>
        <v>27.945</v>
      </c>
      <c r="M917" s="7">
        <f t="shared" si="42"/>
        <v>83.835000000000008</v>
      </c>
      <c r="N917" t="str">
        <f t="shared" si="43"/>
        <v>Excelca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7">
        <f>INDEX(products!$A$1:$G$49,MATCH(orders!$D918,products!$A$1:$A$49,0),MATCH(orders!L$1,products!$A$1:$G$1,0))</f>
        <v>3.645</v>
      </c>
      <c r="M918" s="7">
        <f t="shared" si="42"/>
        <v>3.645</v>
      </c>
      <c r="N918" t="str">
        <f t="shared" si="43"/>
        <v>Excelca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7">
        <f>INDEX(products!$A$1:$G$49,MATCH(orders!$D920,products!$A$1:$A$49,0),MATCH(orders!L$1,products!$A$1:$G$1,0))</f>
        <v>7.29</v>
      </c>
      <c r="M920" s="7">
        <f t="shared" si="42"/>
        <v>21.87</v>
      </c>
      <c r="N920" t="str">
        <f t="shared" si="43"/>
        <v>Excelca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7">
        <f>INDEX(products!$A$1:$G$49,MATCH(orders!$D925,products!$A$1:$A$49,0),MATCH(orders!L$1,products!$A$1:$G$1,0))</f>
        <v>27.945</v>
      </c>
      <c r="M925" s="7">
        <f t="shared" si="42"/>
        <v>27.945</v>
      </c>
      <c r="N925" t="str">
        <f t="shared" si="43"/>
        <v>Excelca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7">
        <f>INDEX(products!$A$1:$G$49,MATCH(orders!$D929,products!$A$1:$A$49,0),MATCH(orders!L$1,products!$A$1:$G$1,0))</f>
        <v>27.945</v>
      </c>
      <c r="M929" s="7">
        <f t="shared" si="42"/>
        <v>111.78</v>
      </c>
      <c r="N929" t="str">
        <f t="shared" si="43"/>
        <v>Excelca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7">
        <f>INDEX(products!$A$1:$G$49,MATCH(orders!$D930,products!$A$1:$A$49,0),MATCH(orders!L$1,products!$A$1:$G$1,0))</f>
        <v>31.624999999999996</v>
      </c>
      <c r="M930" s="7">
        <f t="shared" si="42"/>
        <v>63.249999999999993</v>
      </c>
      <c r="N930" t="str">
        <f t="shared" si="43"/>
        <v>Excelca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7">
        <f>INDEX(products!$A$1:$G$49,MATCH(orders!$D931,products!$A$1:$A$49,0),MATCH(orders!L$1,products!$A$1:$G$1,0))</f>
        <v>4.4550000000000001</v>
      </c>
      <c r="M931" s="7">
        <f t="shared" si="42"/>
        <v>8.91</v>
      </c>
      <c r="N931" t="str">
        <f t="shared" si="43"/>
        <v>Excelca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7">
        <f>INDEX(products!$A$1:$G$49,MATCH(orders!$D932,products!$A$1:$A$49,0),MATCH(orders!L$1,products!$A$1:$G$1,0))</f>
        <v>12.15</v>
      </c>
      <c r="M932" s="7">
        <f t="shared" si="42"/>
        <v>12.15</v>
      </c>
      <c r="N932" t="str">
        <f t="shared" si="43"/>
        <v>Excelca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7">
        <f>INDEX(products!$A$1:$G$49,MATCH(orders!$D934,products!$A$1:$A$49,0),MATCH(orders!L$1,products!$A$1:$G$1,0))</f>
        <v>13.75</v>
      </c>
      <c r="M934" s="7">
        <f t="shared" si="42"/>
        <v>55</v>
      </c>
      <c r="N934" t="str">
        <f t="shared" si="43"/>
        <v>Excelca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7">
        <f>INDEX(products!$A$1:$G$49,MATCH(orders!$D940,products!$A$1:$A$49,0),MATCH(orders!L$1,products!$A$1:$G$1,0))</f>
        <v>14.85</v>
      </c>
      <c r="M940" s="7">
        <f t="shared" si="42"/>
        <v>74.25</v>
      </c>
      <c r="N940" t="str">
        <f t="shared" si="43"/>
        <v>Excelca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7">
        <f>INDEX(products!$A$1:$G$49,MATCH(orders!$D950,products!$A$1:$A$49,0),MATCH(orders!L$1,products!$A$1:$G$1,0))</f>
        <v>27.945</v>
      </c>
      <c r="M950" s="7">
        <f t="shared" si="42"/>
        <v>83.835000000000008</v>
      </c>
      <c r="N950" t="str">
        <f t="shared" si="43"/>
        <v>Excelca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7">
        <f>INDEX(products!$A$1:$G$49,MATCH(orders!$D956,products!$A$1:$A$49,0),MATCH(orders!L$1,products!$A$1:$G$1,0))</f>
        <v>27.945</v>
      </c>
      <c r="M956" s="7">
        <f t="shared" si="42"/>
        <v>27.945</v>
      </c>
      <c r="N956" t="str">
        <f t="shared" si="43"/>
        <v>Excelca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7">
        <f>INDEX(products!$A$1:$G$49,MATCH(orders!$D957,products!$A$1:$A$49,0),MATCH(orders!L$1,products!$A$1:$G$1,0))</f>
        <v>34.154999999999994</v>
      </c>
      <c r="M957" s="7">
        <f t="shared" si="42"/>
        <v>170.77499999999998</v>
      </c>
      <c r="N957" t="str">
        <f t="shared" si="43"/>
        <v>Excelca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7">
        <f>INDEX(products!$A$1:$G$49,MATCH(orders!$D959,products!$A$1:$A$49,0),MATCH(orders!L$1,products!$A$1:$G$1,0))</f>
        <v>14.85</v>
      </c>
      <c r="M959" s="7">
        <f t="shared" si="42"/>
        <v>14.85</v>
      </c>
      <c r="N959" t="str">
        <f t="shared" si="43"/>
        <v>Excelca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IF(I963="Rob","Robusta",IF(I963="Exc","Excelca",IF(I963="Ara","Arabica",IF(I963="Lib","Liberica",""))))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7">
        <f>INDEX(products!$A$1:$G$49,MATCH(orders!$D966,products!$A$1:$A$49,0),MATCH(orders!L$1,products!$A$1:$G$1,0))</f>
        <v>4.4550000000000001</v>
      </c>
      <c r="M966" s="7">
        <f t="shared" si="45"/>
        <v>22.274999999999999</v>
      </c>
      <c r="N966" t="str">
        <f t="shared" si="46"/>
        <v>Excelca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7">
        <f>INDEX(products!$A$1:$G$49,MATCH(orders!$D968,products!$A$1:$A$49,0),MATCH(orders!L$1,products!$A$1:$G$1,0))</f>
        <v>8.91</v>
      </c>
      <c r="M968" s="7">
        <f t="shared" si="45"/>
        <v>53.46</v>
      </c>
      <c r="N968" t="str">
        <f t="shared" si="46"/>
        <v>Excelca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7">
        <f>INDEX(products!$A$1:$G$49,MATCH(orders!$D972,products!$A$1:$A$49,0),MATCH(orders!L$1,products!$A$1:$G$1,0))</f>
        <v>8.25</v>
      </c>
      <c r="M972" s="7">
        <f t="shared" si="45"/>
        <v>8.25</v>
      </c>
      <c r="N972" t="str">
        <f t="shared" si="46"/>
        <v>Excelca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7">
        <f>INDEX(products!$A$1:$G$49,MATCH(orders!$D982,products!$A$1:$A$49,0),MATCH(orders!L$1,products!$A$1:$G$1,0))</f>
        <v>27.945</v>
      </c>
      <c r="M982" s="7">
        <f t="shared" si="45"/>
        <v>167.67000000000002</v>
      </c>
      <c r="N982" t="str">
        <f t="shared" si="46"/>
        <v>Excelca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7">
        <f>INDEX(products!$A$1:$G$49,MATCH(orders!$D983,products!$A$1:$A$49,0),MATCH(orders!L$1,products!$A$1:$G$1,0))</f>
        <v>3.645</v>
      </c>
      <c r="M983" s="7">
        <f t="shared" si="45"/>
        <v>21.87</v>
      </c>
      <c r="N983" t="str">
        <f t="shared" si="46"/>
        <v>Excelca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7">
        <f>INDEX(products!$A$1:$G$49,MATCH(orders!$D986,products!$A$1:$A$49,0),MATCH(orders!L$1,products!$A$1:$G$1,0))</f>
        <v>31.624999999999996</v>
      </c>
      <c r="M986" s="7">
        <f t="shared" si="45"/>
        <v>31.624999999999996</v>
      </c>
      <c r="N986" t="str">
        <f t="shared" si="46"/>
        <v>Excelca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7">
        <f>INDEX(products!$A$1:$G$49,MATCH(orders!$D992,products!$A$1:$A$49,0),MATCH(orders!L$1,products!$A$1:$G$1,0))</f>
        <v>3.645</v>
      </c>
      <c r="M992" s="7">
        <f t="shared" si="45"/>
        <v>18.225000000000001</v>
      </c>
      <c r="N992" t="str">
        <f t="shared" si="46"/>
        <v>Excelca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7">
        <f>INDEX(products!$A$1:$G$49,MATCH(orders!$D1001,products!$A$1:$A$49,0),MATCH(orders!L$1,products!$A$1:$G$1,0))</f>
        <v>4.125</v>
      </c>
      <c r="M1001" s="7">
        <f t="shared" si="45"/>
        <v>12.375</v>
      </c>
      <c r="N1001" t="str">
        <f t="shared" si="46"/>
        <v>Excelca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BCB53-EAC7-4475-91A4-BE4E1D8EAE2C}">
  <dimension ref="A3:F48"/>
  <sheetViews>
    <sheetView zoomScale="70" zoomScaleNormal="70" workbookViewId="0">
      <selection activeCell="B5" sqref="B5"/>
    </sheetView>
  </sheetViews>
  <sheetFormatPr defaultRowHeight="14.4" x14ac:dyDescent="0.3"/>
  <cols>
    <col min="1" max="1" width="12.5546875" bestFit="1" customWidth="1"/>
    <col min="2" max="2" width="22.77734375" bestFit="1" customWidth="1"/>
    <col min="3" max="3" width="20.44140625" bestFit="1" customWidth="1"/>
    <col min="4" max="4" width="7.109375" bestFit="1" customWidth="1"/>
    <col min="5" max="5" width="7.77734375" bestFit="1" customWidth="1"/>
    <col min="6" max="6" width="8" bestFit="1" customWidth="1"/>
  </cols>
  <sheetData>
    <row r="3" spans="1:6" x14ac:dyDescent="0.3">
      <c r="A3" s="5" t="s">
        <v>6220</v>
      </c>
      <c r="C3" s="5" t="s">
        <v>6196</v>
      </c>
    </row>
    <row r="4" spans="1:6" x14ac:dyDescent="0.3">
      <c r="A4" s="5" t="s">
        <v>6214</v>
      </c>
      <c r="B4" s="5" t="s">
        <v>6215</v>
      </c>
      <c r="C4" t="s">
        <v>6216</v>
      </c>
      <c r="D4" t="s">
        <v>6217</v>
      </c>
      <c r="E4" t="s">
        <v>6218</v>
      </c>
      <c r="F4" t="s">
        <v>6219</v>
      </c>
    </row>
    <row r="5" spans="1:6" x14ac:dyDescent="0.3">
      <c r="A5" t="s">
        <v>6198</v>
      </c>
      <c r="B5" t="s">
        <v>6202</v>
      </c>
      <c r="C5" s="6">
        <v>186.85499999999999</v>
      </c>
      <c r="D5" s="6">
        <v>305.97000000000003</v>
      </c>
      <c r="E5" s="6">
        <v>213.15999999999997</v>
      </c>
      <c r="F5" s="6">
        <v>123</v>
      </c>
    </row>
    <row r="6" spans="1:6" x14ac:dyDescent="0.3">
      <c r="B6" t="s">
        <v>6203</v>
      </c>
      <c r="C6" s="6">
        <v>251.96499999999997</v>
      </c>
      <c r="D6" s="6">
        <v>129.46</v>
      </c>
      <c r="E6" s="6">
        <v>434.03999999999996</v>
      </c>
      <c r="F6" s="6">
        <v>171.93999999999997</v>
      </c>
    </row>
    <row r="7" spans="1:6" x14ac:dyDescent="0.3">
      <c r="B7" t="s">
        <v>6204</v>
      </c>
      <c r="C7" s="6">
        <v>224.94499999999999</v>
      </c>
      <c r="D7" s="6">
        <v>349.12</v>
      </c>
      <c r="E7" s="6">
        <v>321.04000000000002</v>
      </c>
      <c r="F7" s="6">
        <v>126.035</v>
      </c>
    </row>
    <row r="8" spans="1:6" x14ac:dyDescent="0.3">
      <c r="B8" t="s">
        <v>6205</v>
      </c>
      <c r="C8" s="6">
        <v>307.12</v>
      </c>
      <c r="D8" s="6">
        <v>681.07499999999993</v>
      </c>
      <c r="E8" s="6">
        <v>533.70499999999993</v>
      </c>
      <c r="F8" s="6">
        <v>158.85</v>
      </c>
    </row>
    <row r="9" spans="1:6" x14ac:dyDescent="0.3">
      <c r="B9" t="s">
        <v>6206</v>
      </c>
      <c r="C9" s="6">
        <v>53.664999999999992</v>
      </c>
      <c r="D9" s="6">
        <v>83.025000000000006</v>
      </c>
      <c r="E9" s="6">
        <v>193.83499999999998</v>
      </c>
      <c r="F9" s="6">
        <v>68.039999999999992</v>
      </c>
    </row>
    <row r="10" spans="1:6" x14ac:dyDescent="0.3">
      <c r="B10" t="s">
        <v>6207</v>
      </c>
      <c r="C10" s="6">
        <v>163.01999999999998</v>
      </c>
      <c r="D10" s="6">
        <v>678.3599999999999</v>
      </c>
      <c r="E10" s="6">
        <v>171.04500000000002</v>
      </c>
      <c r="F10" s="6">
        <v>372.255</v>
      </c>
    </row>
    <row r="11" spans="1:6" x14ac:dyDescent="0.3">
      <c r="B11" t="s">
        <v>6208</v>
      </c>
      <c r="C11" s="6">
        <v>345.02</v>
      </c>
      <c r="D11" s="6">
        <v>273.86999999999995</v>
      </c>
      <c r="E11" s="6">
        <v>184.12999999999997</v>
      </c>
      <c r="F11" s="6">
        <v>201.11499999999998</v>
      </c>
    </row>
    <row r="12" spans="1:6" x14ac:dyDescent="0.3">
      <c r="B12" t="s">
        <v>6209</v>
      </c>
      <c r="C12" s="6">
        <v>334.89</v>
      </c>
      <c r="D12" s="6">
        <v>70.95</v>
      </c>
      <c r="E12" s="6">
        <v>134.23000000000002</v>
      </c>
      <c r="F12" s="6">
        <v>166.27499999999998</v>
      </c>
    </row>
    <row r="13" spans="1:6" x14ac:dyDescent="0.3">
      <c r="B13" t="s">
        <v>6210</v>
      </c>
      <c r="C13" s="6">
        <v>178.70999999999998</v>
      </c>
      <c r="D13" s="6">
        <v>166.1</v>
      </c>
      <c r="E13" s="6">
        <v>439.30999999999995</v>
      </c>
      <c r="F13" s="6">
        <v>492.9</v>
      </c>
    </row>
    <row r="14" spans="1:6" x14ac:dyDescent="0.3">
      <c r="B14" t="s">
        <v>6211</v>
      </c>
      <c r="C14" s="6">
        <v>301.98500000000001</v>
      </c>
      <c r="D14" s="6">
        <v>153.76499999999999</v>
      </c>
      <c r="E14" s="6">
        <v>215.55499999999998</v>
      </c>
      <c r="F14" s="6">
        <v>213.66499999999999</v>
      </c>
    </row>
    <row r="15" spans="1:6" x14ac:dyDescent="0.3">
      <c r="B15" t="s">
        <v>6212</v>
      </c>
      <c r="C15" s="6">
        <v>312.83499999999998</v>
      </c>
      <c r="D15" s="6">
        <v>63.249999999999993</v>
      </c>
      <c r="E15" s="6">
        <v>350.89500000000004</v>
      </c>
      <c r="F15" s="6">
        <v>96.405000000000001</v>
      </c>
    </row>
    <row r="16" spans="1:6" x14ac:dyDescent="0.3">
      <c r="B16" t="s">
        <v>6213</v>
      </c>
      <c r="C16" s="6">
        <v>265.62</v>
      </c>
      <c r="D16" s="6">
        <v>526.51499999999987</v>
      </c>
      <c r="E16" s="6">
        <v>187.06</v>
      </c>
      <c r="F16" s="6">
        <v>210.58999999999997</v>
      </c>
    </row>
    <row r="17" spans="1:6" x14ac:dyDescent="0.3">
      <c r="A17" t="s">
        <v>6199</v>
      </c>
      <c r="B17" t="s">
        <v>6202</v>
      </c>
      <c r="C17" s="6">
        <v>47.25</v>
      </c>
      <c r="D17" s="6">
        <v>65.805000000000007</v>
      </c>
      <c r="E17" s="6">
        <v>274.67500000000001</v>
      </c>
      <c r="F17" s="6">
        <v>179.22</v>
      </c>
    </row>
    <row r="18" spans="1:6" x14ac:dyDescent="0.3">
      <c r="B18" t="s">
        <v>6203</v>
      </c>
      <c r="C18" s="6">
        <v>745.44999999999993</v>
      </c>
      <c r="D18" s="6">
        <v>428.88499999999999</v>
      </c>
      <c r="E18" s="6">
        <v>194.17499999999998</v>
      </c>
      <c r="F18" s="6">
        <v>429.82999999999993</v>
      </c>
    </row>
    <row r="19" spans="1:6" x14ac:dyDescent="0.3">
      <c r="B19" t="s">
        <v>6204</v>
      </c>
      <c r="C19" s="6">
        <v>130.47</v>
      </c>
      <c r="D19" s="6">
        <v>271.48500000000001</v>
      </c>
      <c r="E19" s="6">
        <v>281.20499999999998</v>
      </c>
      <c r="F19" s="6">
        <v>231.63000000000002</v>
      </c>
    </row>
    <row r="20" spans="1:6" x14ac:dyDescent="0.3">
      <c r="B20" t="s">
        <v>6205</v>
      </c>
      <c r="C20" s="6">
        <v>27</v>
      </c>
      <c r="D20" s="6">
        <v>347.26</v>
      </c>
      <c r="E20" s="6">
        <v>147.51</v>
      </c>
      <c r="F20" s="6">
        <v>240.04</v>
      </c>
    </row>
    <row r="21" spans="1:6" x14ac:dyDescent="0.3">
      <c r="B21" t="s">
        <v>6206</v>
      </c>
      <c r="C21" s="6">
        <v>255.11499999999995</v>
      </c>
      <c r="D21" s="6">
        <v>541.73</v>
      </c>
      <c r="E21" s="6">
        <v>83.43</v>
      </c>
      <c r="F21" s="6">
        <v>59.079999999999991</v>
      </c>
    </row>
    <row r="22" spans="1:6" x14ac:dyDescent="0.3">
      <c r="B22" t="s">
        <v>6207</v>
      </c>
      <c r="C22" s="6">
        <v>584.78999999999985</v>
      </c>
      <c r="D22" s="6">
        <v>357.42999999999995</v>
      </c>
      <c r="E22" s="6">
        <v>355.34</v>
      </c>
      <c r="F22" s="6">
        <v>140.88</v>
      </c>
    </row>
    <row r="23" spans="1:6" x14ac:dyDescent="0.3">
      <c r="B23" t="s">
        <v>6208</v>
      </c>
      <c r="C23" s="6">
        <v>430.62</v>
      </c>
      <c r="D23" s="6">
        <v>227.42500000000001</v>
      </c>
      <c r="E23" s="6">
        <v>236.315</v>
      </c>
      <c r="F23" s="6">
        <v>414.58499999999992</v>
      </c>
    </row>
    <row r="24" spans="1:6" x14ac:dyDescent="0.3">
      <c r="B24" t="s">
        <v>6209</v>
      </c>
      <c r="C24" s="6">
        <v>22.5</v>
      </c>
      <c r="D24" s="6">
        <v>77.72</v>
      </c>
      <c r="E24" s="6">
        <v>60.5</v>
      </c>
      <c r="F24" s="6">
        <v>139.67999999999998</v>
      </c>
    </row>
    <row r="25" spans="1:6" x14ac:dyDescent="0.3">
      <c r="B25" t="s">
        <v>6210</v>
      </c>
      <c r="C25" s="6">
        <v>126.14999999999999</v>
      </c>
      <c r="D25" s="6">
        <v>195.11</v>
      </c>
      <c r="E25" s="6">
        <v>89.13</v>
      </c>
      <c r="F25" s="6">
        <v>302.65999999999997</v>
      </c>
    </row>
    <row r="26" spans="1:6" x14ac:dyDescent="0.3">
      <c r="B26" t="s">
        <v>6211</v>
      </c>
      <c r="C26" s="6">
        <v>376.03</v>
      </c>
      <c r="D26" s="6">
        <v>523.24</v>
      </c>
      <c r="E26" s="6">
        <v>440.96499999999997</v>
      </c>
      <c r="F26" s="6">
        <v>174.46999999999997</v>
      </c>
    </row>
    <row r="27" spans="1:6" x14ac:dyDescent="0.3">
      <c r="B27" t="s">
        <v>6212</v>
      </c>
      <c r="C27" s="6">
        <v>515.17999999999995</v>
      </c>
      <c r="D27" s="6">
        <v>142.56</v>
      </c>
      <c r="E27" s="6">
        <v>347.03999999999996</v>
      </c>
      <c r="F27" s="6">
        <v>104.08499999999999</v>
      </c>
    </row>
    <row r="28" spans="1:6" x14ac:dyDescent="0.3">
      <c r="B28" t="s">
        <v>6213</v>
      </c>
      <c r="C28" s="6">
        <v>95.859999999999985</v>
      </c>
      <c r="D28" s="6">
        <v>484.76</v>
      </c>
      <c r="E28" s="6">
        <v>94.17</v>
      </c>
      <c r="F28" s="6">
        <v>77.10499999999999</v>
      </c>
    </row>
    <row r="29" spans="1:6" x14ac:dyDescent="0.3">
      <c r="A29" t="s">
        <v>6200</v>
      </c>
      <c r="B29" t="s">
        <v>6202</v>
      </c>
      <c r="C29" s="6">
        <v>258.34500000000003</v>
      </c>
      <c r="D29" s="6">
        <v>139.625</v>
      </c>
      <c r="E29" s="6">
        <v>279.52000000000004</v>
      </c>
      <c r="F29" s="6">
        <v>160.19499999999999</v>
      </c>
    </row>
    <row r="30" spans="1:6" x14ac:dyDescent="0.3">
      <c r="B30" t="s">
        <v>6203</v>
      </c>
      <c r="C30" s="6">
        <v>342.2</v>
      </c>
      <c r="D30" s="6">
        <v>284.24999999999994</v>
      </c>
      <c r="E30" s="6">
        <v>251.83</v>
      </c>
      <c r="F30" s="6">
        <v>80.550000000000011</v>
      </c>
    </row>
    <row r="31" spans="1:6" x14ac:dyDescent="0.3">
      <c r="B31" t="s">
        <v>6204</v>
      </c>
      <c r="C31" s="6">
        <v>418.30499999999989</v>
      </c>
      <c r="D31" s="6">
        <v>468.125</v>
      </c>
      <c r="E31" s="6">
        <v>405.05500000000006</v>
      </c>
      <c r="F31" s="6">
        <v>253.15499999999997</v>
      </c>
    </row>
    <row r="32" spans="1:6" x14ac:dyDescent="0.3">
      <c r="B32" t="s">
        <v>6205</v>
      </c>
      <c r="C32" s="6">
        <v>102.32999999999998</v>
      </c>
      <c r="D32" s="6">
        <v>242.14000000000001</v>
      </c>
      <c r="E32" s="6">
        <v>554.875</v>
      </c>
      <c r="F32" s="6">
        <v>106.23999999999998</v>
      </c>
    </row>
    <row r="33" spans="1:6" x14ac:dyDescent="0.3">
      <c r="B33" t="s">
        <v>6206</v>
      </c>
      <c r="C33" s="6">
        <v>234.71999999999997</v>
      </c>
      <c r="D33" s="6">
        <v>133.08000000000001</v>
      </c>
      <c r="E33" s="6">
        <v>267.2</v>
      </c>
      <c r="F33" s="6">
        <v>272.68999999999994</v>
      </c>
    </row>
    <row r="34" spans="1:6" x14ac:dyDescent="0.3">
      <c r="B34" t="s">
        <v>6207</v>
      </c>
      <c r="C34" s="6">
        <v>430.39</v>
      </c>
      <c r="D34" s="6">
        <v>136.20500000000001</v>
      </c>
      <c r="E34" s="6">
        <v>209.6</v>
      </c>
      <c r="F34" s="6">
        <v>88.334999999999994</v>
      </c>
    </row>
    <row r="35" spans="1:6" x14ac:dyDescent="0.3">
      <c r="B35" t="s">
        <v>6208</v>
      </c>
      <c r="C35" s="6">
        <v>109.005</v>
      </c>
      <c r="D35" s="6">
        <v>393.57499999999999</v>
      </c>
      <c r="E35" s="6">
        <v>61.034999999999997</v>
      </c>
      <c r="F35" s="6">
        <v>199.48999999999998</v>
      </c>
    </row>
    <row r="36" spans="1:6" x14ac:dyDescent="0.3">
      <c r="B36" t="s">
        <v>6209</v>
      </c>
      <c r="C36" s="6">
        <v>287.52499999999998</v>
      </c>
      <c r="D36" s="6">
        <v>288.67</v>
      </c>
      <c r="E36" s="6">
        <v>125.58</v>
      </c>
      <c r="F36" s="6">
        <v>374.13499999999999</v>
      </c>
    </row>
    <row r="37" spans="1:6" x14ac:dyDescent="0.3">
      <c r="B37" t="s">
        <v>6210</v>
      </c>
      <c r="C37" s="6">
        <v>840.92999999999984</v>
      </c>
      <c r="D37" s="6">
        <v>409.875</v>
      </c>
      <c r="E37" s="6">
        <v>171.32999999999998</v>
      </c>
      <c r="F37" s="6">
        <v>221.43999999999997</v>
      </c>
    </row>
    <row r="38" spans="1:6" x14ac:dyDescent="0.3">
      <c r="B38" t="s">
        <v>6211</v>
      </c>
      <c r="C38" s="6">
        <v>299.07</v>
      </c>
      <c r="D38" s="6">
        <v>260.32499999999999</v>
      </c>
      <c r="E38" s="6">
        <v>584.64</v>
      </c>
      <c r="F38" s="6">
        <v>256.36500000000001</v>
      </c>
    </row>
    <row r="39" spans="1:6" x14ac:dyDescent="0.3">
      <c r="B39" t="s">
        <v>6212</v>
      </c>
      <c r="C39" s="6">
        <v>323.32499999999999</v>
      </c>
      <c r="D39" s="6">
        <v>565.57000000000005</v>
      </c>
      <c r="E39" s="6">
        <v>537.80999999999995</v>
      </c>
      <c r="F39" s="6">
        <v>189.47499999999999</v>
      </c>
    </row>
    <row r="40" spans="1:6" x14ac:dyDescent="0.3">
      <c r="B40" t="s">
        <v>6213</v>
      </c>
      <c r="C40" s="6">
        <v>399.48499999999996</v>
      </c>
      <c r="D40" s="6">
        <v>148.19999999999999</v>
      </c>
      <c r="E40" s="6">
        <v>388.21999999999997</v>
      </c>
      <c r="F40" s="6">
        <v>212.07499999999999</v>
      </c>
    </row>
    <row r="41" spans="1:6" x14ac:dyDescent="0.3">
      <c r="A41" t="s">
        <v>6201</v>
      </c>
      <c r="B41" t="s">
        <v>6202</v>
      </c>
      <c r="C41" s="6">
        <v>112.69499999999999</v>
      </c>
      <c r="D41" s="6">
        <v>166.32</v>
      </c>
      <c r="E41" s="6">
        <v>843.71499999999992</v>
      </c>
      <c r="F41" s="6">
        <v>146.685</v>
      </c>
    </row>
    <row r="42" spans="1:6" x14ac:dyDescent="0.3">
      <c r="B42" t="s">
        <v>6203</v>
      </c>
      <c r="C42" s="6">
        <v>114.87999999999998</v>
      </c>
      <c r="D42" s="6">
        <v>133.815</v>
      </c>
      <c r="E42" s="6">
        <v>91.175000000000011</v>
      </c>
      <c r="F42" s="6">
        <v>53.759999999999991</v>
      </c>
    </row>
    <row r="43" spans="1:6" x14ac:dyDescent="0.3">
      <c r="B43" t="s">
        <v>6204</v>
      </c>
      <c r="C43" s="6">
        <v>277.76</v>
      </c>
      <c r="D43" s="6">
        <v>175.41</v>
      </c>
      <c r="E43" s="6">
        <v>462.50999999999993</v>
      </c>
      <c r="F43" s="6">
        <v>399.52499999999998</v>
      </c>
    </row>
    <row r="44" spans="1:6" x14ac:dyDescent="0.3">
      <c r="B44" t="s">
        <v>6205</v>
      </c>
      <c r="C44" s="6">
        <v>197.89499999999998</v>
      </c>
      <c r="D44" s="6">
        <v>289.755</v>
      </c>
      <c r="E44" s="6">
        <v>88.545000000000002</v>
      </c>
      <c r="F44" s="6">
        <v>200.25499999999997</v>
      </c>
    </row>
    <row r="45" spans="1:6" x14ac:dyDescent="0.3">
      <c r="B45" t="s">
        <v>6206</v>
      </c>
      <c r="C45" s="6">
        <v>193.11499999999998</v>
      </c>
      <c r="D45" s="6">
        <v>212.49499999999998</v>
      </c>
      <c r="E45" s="6">
        <v>292.29000000000002</v>
      </c>
      <c r="F45" s="6">
        <v>304.46999999999997</v>
      </c>
    </row>
    <row r="46" spans="1:6" x14ac:dyDescent="0.3">
      <c r="B46" t="s">
        <v>6207</v>
      </c>
      <c r="C46" s="6">
        <v>179.79</v>
      </c>
      <c r="D46" s="6">
        <v>426.2</v>
      </c>
      <c r="E46" s="6">
        <v>170.08999999999997</v>
      </c>
      <c r="F46" s="6">
        <v>379.31</v>
      </c>
    </row>
    <row r="47" spans="1:6" x14ac:dyDescent="0.3">
      <c r="B47" t="s">
        <v>6208</v>
      </c>
      <c r="C47" s="6">
        <v>247.28999999999996</v>
      </c>
      <c r="D47" s="6">
        <v>246.685</v>
      </c>
      <c r="E47" s="6">
        <v>271.05499999999995</v>
      </c>
      <c r="F47" s="6">
        <v>141.69999999999999</v>
      </c>
    </row>
    <row r="48" spans="1:6" x14ac:dyDescent="0.3">
      <c r="B48" t="s">
        <v>6209</v>
      </c>
      <c r="C48" s="6">
        <v>116.39499999999998</v>
      </c>
      <c r="D48" s="6">
        <v>41.25</v>
      </c>
      <c r="E48" s="6">
        <v>15.54</v>
      </c>
      <c r="F48" s="6">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F8A80-1FC7-471D-A7D6-E4A8009B5FEF}">
  <dimension ref="A3:B6"/>
  <sheetViews>
    <sheetView zoomScale="70" zoomScaleNormal="70" workbookViewId="0">
      <selection activeCell="A4" sqref="A4"/>
    </sheetView>
  </sheetViews>
  <sheetFormatPr defaultRowHeight="14.4" x14ac:dyDescent="0.3"/>
  <cols>
    <col min="1" max="1" width="15" bestFit="1" customWidth="1"/>
    <col min="2" max="2" width="11.88671875" bestFit="1" customWidth="1"/>
    <col min="3" max="3" width="7.77734375" bestFit="1" customWidth="1"/>
    <col min="4" max="6" width="8" bestFit="1" customWidth="1"/>
  </cols>
  <sheetData>
    <row r="3" spans="1:2" x14ac:dyDescent="0.3">
      <c r="A3" s="5"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D06C7-CBE8-4445-ADC6-F1342ABAEA04}">
  <dimension ref="A3:B8"/>
  <sheetViews>
    <sheetView zoomScale="70" zoomScaleNormal="70" workbookViewId="0">
      <selection activeCell="M25" sqref="M25"/>
    </sheetView>
  </sheetViews>
  <sheetFormatPr defaultRowHeight="14.4" x14ac:dyDescent="0.3"/>
  <cols>
    <col min="1" max="1" width="18.6640625" bestFit="1" customWidth="1"/>
    <col min="2" max="3" width="11.88671875" bestFit="1" customWidth="1"/>
    <col min="4" max="6" width="8" bestFit="1" customWidth="1"/>
  </cols>
  <sheetData>
    <row r="3" spans="1:2" x14ac:dyDescent="0.3">
      <c r="A3" s="5"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CountryBarChart</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Mark Breis</cp:lastModifiedBy>
  <cp:revision/>
  <dcterms:created xsi:type="dcterms:W3CDTF">2022-11-26T09:51:45Z</dcterms:created>
  <dcterms:modified xsi:type="dcterms:W3CDTF">2024-07-07T14:07:38Z</dcterms:modified>
  <cp:category/>
  <cp:contentStatus/>
</cp:coreProperties>
</file>