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MBaum\Programming\Python\python_code\emf\working_files\fields\"/>
    </mc:Choice>
  </mc:AlternateContent>
  <bookViews>
    <workbookView xWindow="-75" yWindow="0" windowWidth="25380" windowHeight="16440" activeTab="2"/>
  </bookViews>
  <sheets>
    <sheet name="single" sheetId="27" r:id="rId1"/>
    <sheet name="double" sheetId="28" r:id="rId2"/>
    <sheet name="HL_E" sheetId="7" r:id="rId3"/>
    <sheet name="HL_P" sheetId="8" r:id="rId4"/>
    <sheet name="und_E" sheetId="15" r:id="rId5"/>
    <sheet name="und_P" sheetId="16" r:id="rId6"/>
    <sheet name="und_only" sheetId="34" r:id="rId7"/>
    <sheet name="14E" sheetId="21" r:id="rId8"/>
    <sheet name="14P" sheetId="22" r:id="rId9"/>
    <sheet name="17E" sheetId="36" r:id="rId10"/>
    <sheet name="17P" sheetId="37" r:id="rId11"/>
    <sheet name="18E" sheetId="17" r:id="rId12"/>
    <sheet name="18P" sheetId="19" r:id="rId13"/>
    <sheet name="32E" sheetId="20" r:id="rId14"/>
    <sheet name="32P" sheetId="18" r:id="rId15"/>
    <sheet name="raise1" sheetId="23" r:id="rId16"/>
    <sheet name="raise2" sheetId="24" r:id="rId17"/>
    <sheet name="raise3" sheetId="25" r:id="rId18"/>
    <sheet name="Vertical_1_W" sheetId="33" r:id="rId19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" i="37" l="1"/>
  <c r="S7" i="37"/>
  <c r="S6" i="37"/>
  <c r="S5" i="37"/>
  <c r="R5" i="37"/>
  <c r="S8" i="36"/>
  <c r="S7" i="36"/>
  <c r="S6" i="36"/>
  <c r="S5" i="36"/>
  <c r="R5" i="36"/>
  <c r="S8" i="34"/>
  <c r="S7" i="34"/>
  <c r="S6" i="34"/>
  <c r="S5" i="34"/>
  <c r="R5" i="34"/>
  <c r="S8" i="33"/>
  <c r="S7" i="33"/>
  <c r="S6" i="33"/>
  <c r="S5" i="33"/>
  <c r="R5" i="33"/>
  <c r="S8" i="28"/>
  <c r="S7" i="28"/>
  <c r="S6" i="28"/>
  <c r="S5" i="28"/>
  <c r="R5" i="28"/>
  <c r="S8" i="27"/>
  <c r="S7" i="27"/>
  <c r="S6" i="27"/>
  <c r="S5" i="27"/>
  <c r="R5" i="27"/>
  <c r="S8" i="25"/>
  <c r="S7" i="25"/>
  <c r="S6" i="25"/>
  <c r="S5" i="25"/>
  <c r="R5" i="25"/>
  <c r="S8" i="24"/>
  <c r="S7" i="24"/>
  <c r="S6" i="24"/>
  <c r="S5" i="24"/>
  <c r="R5" i="24"/>
  <c r="S8" i="23"/>
  <c r="S7" i="23"/>
  <c r="S6" i="23"/>
  <c r="S5" i="23"/>
  <c r="R5" i="23"/>
  <c r="N6" i="22"/>
  <c r="N5" i="22"/>
  <c r="E9" i="22"/>
  <c r="E8" i="22"/>
  <c r="E6" i="22"/>
  <c r="E5" i="22"/>
  <c r="S8" i="22"/>
  <c r="S7" i="22"/>
  <c r="S6" i="22"/>
  <c r="S5" i="22"/>
  <c r="N6" i="21"/>
  <c r="N5" i="21"/>
  <c r="E12" i="21"/>
  <c r="E11" i="21"/>
  <c r="E9" i="21"/>
  <c r="E8" i="21"/>
  <c r="S8" i="21"/>
  <c r="S7" i="21"/>
  <c r="S6" i="21"/>
  <c r="S5" i="21"/>
  <c r="S8" i="20"/>
  <c r="S7" i="20"/>
  <c r="S6" i="20"/>
  <c r="S5" i="20"/>
  <c r="R5" i="20"/>
  <c r="S8" i="19"/>
  <c r="S7" i="19"/>
  <c r="S6" i="19"/>
  <c r="S5" i="19"/>
  <c r="R5" i="19"/>
  <c r="S8" i="18"/>
  <c r="S7" i="18"/>
  <c r="S6" i="18"/>
  <c r="S5" i="18"/>
  <c r="R5" i="18"/>
  <c r="S8" i="17"/>
  <c r="S7" i="17"/>
  <c r="S6" i="17"/>
  <c r="S5" i="17"/>
  <c r="R5" i="17"/>
  <c r="S8" i="16"/>
  <c r="S7" i="16"/>
  <c r="S6" i="16"/>
  <c r="S5" i="16"/>
  <c r="R5" i="16"/>
  <c r="S8" i="15"/>
  <c r="S7" i="15"/>
  <c r="S6" i="15"/>
  <c r="S5" i="15"/>
  <c r="R5" i="15"/>
  <c r="S8" i="8"/>
  <c r="S7" i="8"/>
  <c r="S6" i="8"/>
  <c r="S5" i="8"/>
  <c r="R5" i="8"/>
  <c r="S8" i="7"/>
  <c r="S7" i="7"/>
  <c r="S6" i="7"/>
  <c r="S5" i="7"/>
  <c r="R5" i="7"/>
  <c r="R5" i="22" l="1"/>
  <c r="R5" i="21"/>
</calcChain>
</file>

<file path=xl/sharedStrings.xml><?xml version="1.0" encoding="utf-8"?>
<sst xmlns="http://schemas.openxmlformats.org/spreadsheetml/2006/main" count="837" uniqueCount="89">
  <si>
    <t>FIELDS Template</t>
  </si>
  <si>
    <t>Frequency (Hertz)</t>
  </si>
  <si>
    <t>Soil Resistivity (Ohm-meter)</t>
  </si>
  <si>
    <t>Step Size (ft)</t>
  </si>
  <si>
    <t>Left Coordinate of Right of Way (ft)</t>
  </si>
  <si>
    <t>Height For Field Calculation (ft)</t>
  </si>
  <si>
    <t>Right Coordinate of Right of Way (ft)</t>
  </si>
  <si>
    <t>Phase Conductor Descriptions</t>
  </si>
  <si>
    <t>Subconductors per Bundle</t>
  </si>
  <si>
    <t>Phase Angle (deg)</t>
  </si>
  <si>
    <t>Height (ft)</t>
  </si>
  <si>
    <t>Diameter (in)</t>
  </si>
  <si>
    <t>Horizontal Coordinate (ft)</t>
  </si>
  <si>
    <t>Ground Wire Descriptions</t>
  </si>
  <si>
    <t>X - ROW edges</t>
  </si>
  <si>
    <t>ROW Edge Lines - IGNORE THIS</t>
  </si>
  <si>
    <t>Y - max vertical coordinate + 5 %</t>
  </si>
  <si>
    <t>Title, Plotting, and Miscellaneous Inputs</t>
  </si>
  <si>
    <t>Conductor Diameter (in)</t>
  </si>
  <si>
    <t>Bundle Diameter (in)</t>
  </si>
  <si>
    <t>Max Horizontal Distance From Reference (ft)</t>
  </si>
  <si>
    <t>Input Name</t>
  </si>
  <si>
    <t>Input Value</t>
  </si>
  <si>
    <t>1a</t>
  </si>
  <si>
    <t>1b</t>
  </si>
  <si>
    <t>1c</t>
  </si>
  <si>
    <t>2a</t>
  </si>
  <si>
    <t>2b</t>
  </si>
  <si>
    <t>2c</t>
  </si>
  <si>
    <t>1g</t>
  </si>
  <si>
    <t>2g</t>
  </si>
  <si>
    <t>Phase-Phase (kV)</t>
  </si>
  <si>
    <t>Phase Current (Amp)</t>
  </si>
  <si>
    <t>3b</t>
  </si>
  <si>
    <t>3g</t>
  </si>
  <si>
    <t>3c</t>
  </si>
  <si>
    <t>3a</t>
  </si>
  <si>
    <t>nc</t>
  </si>
  <si>
    <t>nb</t>
  </si>
  <si>
    <t>na</t>
  </si>
  <si>
    <t>Hot Wire Tag</t>
  </si>
  <si>
    <t>Ground Wire Tag</t>
  </si>
  <si>
    <t>Cross Section Tag</t>
  </si>
  <si>
    <t>Do any scratch calculations or miscellaneous copying/pasting below here, in this section. Scripts will ignore it.</t>
  </si>
  <si>
    <t>ng</t>
  </si>
  <si>
    <t>und</t>
  </si>
  <si>
    <t>hl</t>
  </si>
  <si>
    <t>3h</t>
  </si>
  <si>
    <t>ta</t>
  </si>
  <si>
    <t>tb</t>
  </si>
  <si>
    <t>tc</t>
  </si>
  <si>
    <t>5c</t>
  </si>
  <si>
    <t>5b</t>
  </si>
  <si>
    <t>5a</t>
  </si>
  <si>
    <t>0b</t>
  </si>
  <si>
    <t>0c</t>
  </si>
  <si>
    <t>0a</t>
  </si>
  <si>
    <t>1h</t>
  </si>
  <si>
    <t>2h</t>
  </si>
  <si>
    <t>tg</t>
  </si>
  <si>
    <t>5g</t>
  </si>
  <si>
    <t>0g</t>
  </si>
  <si>
    <t>Raise Test 1</t>
  </si>
  <si>
    <t>raise</t>
  </si>
  <si>
    <t>Raise Test 2</t>
  </si>
  <si>
    <t>Raise Test 3</t>
  </si>
  <si>
    <t>Single Conductor</t>
  </si>
  <si>
    <t>single</t>
  </si>
  <si>
    <t>a</t>
  </si>
  <si>
    <t>x</t>
  </si>
  <si>
    <t>b</t>
  </si>
  <si>
    <t>Vertical 1-Foot Spacing, Winter Normal</t>
  </si>
  <si>
    <t>c</t>
  </si>
  <si>
    <t>Single Conductor with 1 Ground line</t>
  </si>
  <si>
    <t>Underground Lines, Existing</t>
  </si>
  <si>
    <t>Underground Lines, Proposed</t>
  </si>
  <si>
    <t>Cross Section 14, Existing</t>
  </si>
  <si>
    <t>Cross Section 14, Proposed</t>
  </si>
  <si>
    <t>Cross Section 18, Existing</t>
  </si>
  <si>
    <t>Cross Section 18, Proposed</t>
  </si>
  <si>
    <t>Cross Section 32, Existing</t>
  </si>
  <si>
    <t>Cross Section 32, Proposed</t>
  </si>
  <si>
    <t>Existing Configuration</t>
  </si>
  <si>
    <t>Proposed Configuration</t>
  </si>
  <si>
    <t>Title</t>
  </si>
  <si>
    <t>Underground Line Only</t>
  </si>
  <si>
    <t>emf.fields template</t>
  </si>
  <si>
    <t>Cross Section 17, Existing</t>
  </si>
  <si>
    <t>Cross Section 17, Proposed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</si>
</sst>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</borders>
  <cellStyleXfs count="20">
    <xf numFmtId="0" fontId="0" fillId="0" borderId="0"/>
    <xf numFmtId="0" fontId="1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4"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4" fillId="0" borderId="5" xfId="1" applyFont="1" applyBorder="1" applyAlignment="1">
      <alignment horizontal="right"/>
    </xf>
    <xf numFmtId="0" fontId="5" fillId="0" borderId="8" xfId="1" applyFont="1" applyBorder="1" applyAlignment="1">
      <alignment horizontal="left"/>
    </xf>
    <xf numFmtId="0" fontId="5" fillId="3" borderId="8" xfId="1" applyFont="1" applyFill="1" applyBorder="1" applyAlignment="1">
      <alignment horizontal="left"/>
    </xf>
    <xf numFmtId="0" fontId="4" fillId="0" borderId="10" xfId="1" applyFont="1" applyBorder="1" applyAlignment="1">
      <alignment horizontal="right"/>
    </xf>
    <xf numFmtId="0" fontId="5" fillId="0" borderId="11" xfId="1" applyFont="1" applyBorder="1" applyAlignment="1">
      <alignment horizontal="left"/>
    </xf>
    <xf numFmtId="0" fontId="4" fillId="0" borderId="5" xfId="1" applyFont="1" applyBorder="1" applyAlignment="1">
      <alignment horizontal="right" wrapText="1"/>
    </xf>
    <xf numFmtId="0" fontId="4" fillId="0" borderId="12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 wrapText="1"/>
    </xf>
    <xf numFmtId="0" fontId="4" fillId="4" borderId="0" xfId="1" applyFont="1" applyFill="1" applyBorder="1"/>
    <xf numFmtId="0" fontId="4" fillId="4" borderId="0" xfId="1" applyFont="1" applyFill="1" applyBorder="1" applyAlignment="1">
      <alignment horizontal="center" vertical="center"/>
    </xf>
    <xf numFmtId="0" fontId="5" fillId="4" borderId="0" xfId="1" applyFont="1" applyFill="1" applyBorder="1"/>
    <xf numFmtId="0" fontId="7" fillId="4" borderId="0" xfId="1" applyFont="1" applyFill="1" applyBorder="1" applyAlignment="1">
      <alignment horizontal="center" vertical="center" wrapText="1"/>
    </xf>
    <xf numFmtId="0" fontId="7" fillId="4" borderId="0" xfId="1" applyFont="1" applyFill="1" applyBorder="1"/>
    <xf numFmtId="0" fontId="5" fillId="0" borderId="19" xfId="1" applyFont="1" applyFill="1" applyBorder="1"/>
    <xf numFmtId="0" fontId="5" fillId="0" borderId="20" xfId="1" applyFont="1" applyFill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5" fillId="0" borderId="0" xfId="1" applyFont="1" applyBorder="1"/>
    <xf numFmtId="0" fontId="5" fillId="0" borderId="3" xfId="1" applyFont="1" applyBorder="1"/>
    <xf numFmtId="0" fontId="5" fillId="0" borderId="0" xfId="1" applyFont="1" applyBorder="1"/>
    <xf numFmtId="0" fontId="5" fillId="0" borderId="5" xfId="1" applyFont="1" applyBorder="1"/>
    <xf numFmtId="0" fontId="5" fillId="0" borderId="6" xfId="1" applyFont="1" applyBorder="1"/>
    <xf numFmtId="0" fontId="5" fillId="0" borderId="8" xfId="1" applyFont="1" applyBorder="1"/>
    <xf numFmtId="0" fontId="5" fillId="0" borderId="9" xfId="1" applyFont="1" applyBorder="1"/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5" xfId="1" applyFont="1" applyBorder="1"/>
    <xf numFmtId="0" fontId="5" fillId="0" borderId="6" xfId="1" applyFont="1" applyBorder="1"/>
    <xf numFmtId="0" fontId="4" fillId="0" borderId="7" xfId="1" applyFont="1" applyBorder="1" applyAlignment="1">
      <alignment horizontal="center" vertical="center" wrapText="1"/>
    </xf>
    <xf numFmtId="0" fontId="5" fillId="0" borderId="8" xfId="1" applyFont="1" applyBorder="1"/>
    <xf numFmtId="0" fontId="5" fillId="0" borderId="9" xfId="1" applyFont="1" applyBorder="1"/>
    <xf numFmtId="0" fontId="11" fillId="4" borderId="0" xfId="1" applyFont="1" applyFill="1" applyBorder="1"/>
    <xf numFmtId="0" fontId="5" fillId="0" borderId="8" xfId="1" applyFont="1" applyBorder="1" applyAlignment="1">
      <alignment horizontal="left"/>
    </xf>
    <xf numFmtId="0" fontId="4" fillId="0" borderId="0" xfId="1" applyFont="1" applyBorder="1"/>
    <xf numFmtId="0" fontId="4" fillId="2" borderId="0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16" xfId="1" applyFont="1" applyBorder="1" applyAlignment="1">
      <alignment horizontal="center" vertical="center"/>
    </xf>
    <xf numFmtId="0" fontId="6" fillId="0" borderId="17" xfId="1" applyFont="1" applyBorder="1" applyAlignment="1">
      <alignment horizontal="center" vertical="center"/>
    </xf>
    <xf numFmtId="0" fontId="6" fillId="0" borderId="18" xfId="1" applyFont="1" applyBorder="1" applyAlignment="1">
      <alignment horizontal="center"/>
    </xf>
    <xf numFmtId="0" fontId="6" fillId="0" borderId="16" xfId="1" applyFont="1" applyBorder="1" applyAlignment="1">
      <alignment horizontal="center"/>
    </xf>
    <xf numFmtId="0" fontId="6" fillId="0" borderId="17" xfId="1" applyFont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8" fillId="0" borderId="13" xfId="1" applyFont="1" applyBorder="1" applyAlignment="1">
      <alignment horizontal="center" wrapText="1"/>
    </xf>
    <xf numFmtId="0" fontId="8" fillId="0" borderId="14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8" xfId="1" applyFont="1" applyBorder="1" applyAlignment="1">
      <alignment horizontal="center" wrapText="1"/>
    </xf>
  </cellXfs>
  <cellStyles count="20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Normal" xfId="0" builtinId="0"/>
    <cellStyle name="Normal 2" xfId="2"/>
    <cellStyle name="Normal 3" xfId="17"/>
    <cellStyle name="Normal_TMPLT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D4D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single!$B$6</c:f>
          <c:strCache>
            <c:ptCount val="1"/>
            <c:pt idx="0">
              <c:v>Single Conductor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single!$D$5:$D$32</c:f>
              <c:numCache>
                <c:formatCode>General</c:formatCode>
                <c:ptCount val="28"/>
                <c:pt idx="0">
                  <c:v>0</c:v>
                </c:pt>
              </c:numCache>
            </c:numRef>
          </c:xVal>
          <c:yVal>
            <c:numRef>
              <c:f>single!$E$5:$E$33</c:f>
              <c:numCache>
                <c:formatCode>General</c:formatCode>
                <c:ptCount val="29"/>
                <c:pt idx="0">
                  <c:v>25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single!$M$5:$M$23</c:f>
              <c:numCache>
                <c:formatCode>General</c:formatCode>
                <c:ptCount val="19"/>
              </c:numCache>
            </c:numRef>
          </c:xVal>
          <c:yVal>
            <c:numRef>
              <c:f>single!$N$5:$N$23</c:f>
              <c:numCache>
                <c:formatCode>General</c:formatCode>
                <c:ptCount val="19"/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single!$S$7:$S$8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single!$R$5:$R$6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single!$S$5:$S$6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single!$R$5:$R$6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53296"/>
        <c:axId val="239720696"/>
      </c:scatterChart>
      <c:valAx>
        <c:axId val="3405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9720696"/>
        <c:crosses val="autoZero"/>
        <c:crossBetween val="midCat"/>
      </c:valAx>
      <c:valAx>
        <c:axId val="239720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053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'17E'!$B$6</c:f>
          <c:strCache>
            <c:ptCount val="1"/>
            <c:pt idx="0">
              <c:v>Cross Section 17, Existing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'17E'!$D$5:$D$32</c:f>
              <c:numCache>
                <c:formatCode>General</c:formatCode>
                <c:ptCount val="28"/>
                <c:pt idx="0">
                  <c:v>-37.5</c:v>
                </c:pt>
                <c:pt idx="1">
                  <c:v>-25</c:v>
                </c:pt>
                <c:pt idx="2">
                  <c:v>-12.5</c:v>
                </c:pt>
              </c:numCache>
            </c:numRef>
          </c:xVal>
          <c:yVal>
            <c:numRef>
              <c:f>'17E'!$E$5:$E$33</c:f>
              <c:numCache>
                <c:formatCode>General</c:formatCode>
                <c:ptCount val="2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'17E'!$M$5:$M$23</c:f>
              <c:numCache>
                <c:formatCode>General</c:formatCode>
                <c:ptCount val="19"/>
                <c:pt idx="0">
                  <c:v>-31.25</c:v>
                </c:pt>
                <c:pt idx="1">
                  <c:v>-18.75</c:v>
                </c:pt>
              </c:numCache>
            </c:numRef>
          </c:xVal>
          <c:yVal>
            <c:numRef>
              <c:f>'17E'!$N$5:$N$23</c:f>
              <c:numCache>
                <c:formatCode>General</c:formatCode>
                <c:ptCount val="19"/>
                <c:pt idx="0">
                  <c:v>47.5</c:v>
                </c:pt>
                <c:pt idx="1">
                  <c:v>47.5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'17E'!$S$7:$S$8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'17E'!$R$5:$R$6</c:f>
              <c:numCache>
                <c:formatCode>General</c:formatCode>
                <c:ptCount val="2"/>
                <c:pt idx="0">
                  <c:v>49.875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'17E'!$S$5:$S$6</c:f>
              <c:numCache>
                <c:formatCode>General</c:formatCode>
                <c:ptCount val="2"/>
                <c:pt idx="0">
                  <c:v>-60</c:v>
                </c:pt>
                <c:pt idx="1">
                  <c:v>-60</c:v>
                </c:pt>
              </c:numCache>
            </c:numRef>
          </c:xVal>
          <c:yVal>
            <c:numRef>
              <c:f>'17E'!$R$5:$R$6</c:f>
              <c:numCache>
                <c:formatCode>General</c:formatCode>
                <c:ptCount val="2"/>
                <c:pt idx="0">
                  <c:v>49.875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32088"/>
        <c:axId val="243032480"/>
      </c:scatterChart>
      <c:valAx>
        <c:axId val="243032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032480"/>
        <c:crosses val="autoZero"/>
        <c:crossBetween val="midCat"/>
      </c:valAx>
      <c:valAx>
        <c:axId val="243032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032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262" r="0.70000000000000262" t="0.750000000000004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'17P'!$B$6</c:f>
          <c:strCache>
            <c:ptCount val="1"/>
            <c:pt idx="0">
              <c:v>Cross Section 17, Proposed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'17P'!$D$5:$D$32</c:f>
              <c:numCache>
                <c:formatCode>General</c:formatCode>
                <c:ptCount val="28"/>
                <c:pt idx="0">
                  <c:v>-32.58</c:v>
                </c:pt>
                <c:pt idx="1">
                  <c:v>-17.41</c:v>
                </c:pt>
                <c:pt idx="2">
                  <c:v>-32.58</c:v>
                </c:pt>
              </c:numCache>
            </c:numRef>
          </c:xVal>
          <c:yVal>
            <c:numRef>
              <c:f>'17P'!$E$5:$E$33</c:f>
              <c:numCache>
                <c:formatCode>General</c:formatCode>
                <c:ptCount val="29"/>
                <c:pt idx="0">
                  <c:v>28.5</c:v>
                </c:pt>
                <c:pt idx="1">
                  <c:v>34.5</c:v>
                </c:pt>
                <c:pt idx="2">
                  <c:v>40.5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'17P'!$M$5:$M$23</c:f>
              <c:numCache>
                <c:formatCode>General</c:formatCode>
                <c:ptCount val="19"/>
                <c:pt idx="0">
                  <c:v>-25</c:v>
                </c:pt>
              </c:numCache>
            </c:numRef>
          </c:xVal>
          <c:yVal>
            <c:numRef>
              <c:f>'17P'!$N$5:$N$23</c:f>
              <c:numCache>
                <c:formatCode>General</c:formatCode>
                <c:ptCount val="19"/>
                <c:pt idx="0">
                  <c:v>54.83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'17P'!$S$7:$S$8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'17P'!$R$5:$R$6</c:f>
              <c:numCache>
                <c:formatCode>General</c:formatCode>
                <c:ptCount val="2"/>
                <c:pt idx="0">
                  <c:v>57.5715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'17P'!$S$5:$S$6</c:f>
              <c:numCache>
                <c:formatCode>General</c:formatCode>
                <c:ptCount val="2"/>
                <c:pt idx="0">
                  <c:v>-60</c:v>
                </c:pt>
                <c:pt idx="1">
                  <c:v>-60</c:v>
                </c:pt>
              </c:numCache>
            </c:numRef>
          </c:xVal>
          <c:yVal>
            <c:numRef>
              <c:f>'17P'!$R$5:$R$6</c:f>
              <c:numCache>
                <c:formatCode>General</c:formatCode>
                <c:ptCount val="2"/>
                <c:pt idx="0">
                  <c:v>57.5715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51024"/>
        <c:axId val="244851416"/>
      </c:scatterChart>
      <c:valAx>
        <c:axId val="24485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851416"/>
        <c:crosses val="autoZero"/>
        <c:crossBetween val="midCat"/>
      </c:valAx>
      <c:valAx>
        <c:axId val="244851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4851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11" l="0.70000000000000262" r="0.70000000000000262" t="0.750000000000004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'18E'!$B$6</c:f>
          <c:strCache>
            <c:ptCount val="1"/>
            <c:pt idx="0">
              <c:v>Cross Section 18, Existing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'18E'!$D$5:$D$32</c:f>
              <c:numCache>
                <c:formatCode>General</c:formatCode>
                <c:ptCount val="28"/>
                <c:pt idx="0">
                  <c:v>-37.5</c:v>
                </c:pt>
                <c:pt idx="1">
                  <c:v>-25</c:v>
                </c:pt>
                <c:pt idx="2">
                  <c:v>-12.5</c:v>
                </c:pt>
                <c:pt idx="3">
                  <c:v>13.5</c:v>
                </c:pt>
                <c:pt idx="4">
                  <c:v>25</c:v>
                </c:pt>
                <c:pt idx="5">
                  <c:v>36.5</c:v>
                </c:pt>
              </c:numCache>
            </c:numRef>
          </c:xVal>
          <c:yVal>
            <c:numRef>
              <c:f>'18E'!$E$5:$E$33</c:f>
              <c:numCache>
                <c:formatCode>General</c:formatCode>
                <c:ptCount val="2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'18E'!$M$5:$M$23</c:f>
              <c:numCache>
                <c:formatCode>General</c:formatCode>
                <c:ptCount val="19"/>
                <c:pt idx="0">
                  <c:v>-31.25</c:v>
                </c:pt>
                <c:pt idx="1">
                  <c:v>-18.75</c:v>
                </c:pt>
                <c:pt idx="2">
                  <c:v>30.75</c:v>
                </c:pt>
              </c:numCache>
            </c:numRef>
          </c:xVal>
          <c:yVal>
            <c:numRef>
              <c:f>'18E'!$N$5:$N$23</c:f>
              <c:numCache>
                <c:formatCode>General</c:formatCode>
                <c:ptCount val="19"/>
                <c:pt idx="0">
                  <c:v>47.5</c:v>
                </c:pt>
                <c:pt idx="1">
                  <c:v>47.5</c:v>
                </c:pt>
                <c:pt idx="2">
                  <c:v>40.75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'18E'!$S$7:$S$8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'18E'!$R$5:$R$6</c:f>
              <c:numCache>
                <c:formatCode>General</c:formatCode>
                <c:ptCount val="2"/>
                <c:pt idx="0">
                  <c:v>49.875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'18E'!$S$5:$S$6</c:f>
              <c:numCache>
                <c:formatCode>General</c:formatCode>
                <c:ptCount val="2"/>
                <c:pt idx="0">
                  <c:v>-60</c:v>
                </c:pt>
                <c:pt idx="1">
                  <c:v>-60</c:v>
                </c:pt>
              </c:numCache>
            </c:numRef>
          </c:xVal>
          <c:yVal>
            <c:numRef>
              <c:f>'18E'!$R$5:$R$6</c:f>
              <c:numCache>
                <c:formatCode>General</c:formatCode>
                <c:ptCount val="2"/>
                <c:pt idx="0">
                  <c:v>49.875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52200"/>
        <c:axId val="244852592"/>
      </c:scatterChart>
      <c:valAx>
        <c:axId val="244852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852592"/>
        <c:crosses val="autoZero"/>
        <c:crossBetween val="midCat"/>
      </c:valAx>
      <c:valAx>
        <c:axId val="244852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852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'18P'!$B$6</c:f>
          <c:strCache>
            <c:ptCount val="1"/>
            <c:pt idx="0">
              <c:v>Cross Section 18, Proposed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'18P'!$D$5:$D$32</c:f>
              <c:numCache>
                <c:formatCode>General</c:formatCode>
                <c:ptCount val="28"/>
                <c:pt idx="0">
                  <c:v>-32.58</c:v>
                </c:pt>
                <c:pt idx="1">
                  <c:v>-17.41</c:v>
                </c:pt>
                <c:pt idx="2">
                  <c:v>-32.58</c:v>
                </c:pt>
                <c:pt idx="3">
                  <c:v>17.41</c:v>
                </c:pt>
                <c:pt idx="4">
                  <c:v>32.58</c:v>
                </c:pt>
                <c:pt idx="5">
                  <c:v>17.41</c:v>
                </c:pt>
              </c:numCache>
            </c:numRef>
          </c:xVal>
          <c:yVal>
            <c:numRef>
              <c:f>'18P'!$E$5:$E$33</c:f>
              <c:numCache>
                <c:formatCode>General</c:formatCode>
                <c:ptCount val="29"/>
                <c:pt idx="0">
                  <c:v>28.5</c:v>
                </c:pt>
                <c:pt idx="1">
                  <c:v>34.5</c:v>
                </c:pt>
                <c:pt idx="2">
                  <c:v>40.5</c:v>
                </c:pt>
                <c:pt idx="3">
                  <c:v>28.5</c:v>
                </c:pt>
                <c:pt idx="4">
                  <c:v>34.5</c:v>
                </c:pt>
                <c:pt idx="5">
                  <c:v>40.5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'18P'!$M$5:$M$23</c:f>
              <c:numCache>
                <c:formatCode>General</c:formatCode>
                <c:ptCount val="19"/>
                <c:pt idx="0">
                  <c:v>-25</c:v>
                </c:pt>
                <c:pt idx="1">
                  <c:v>25</c:v>
                </c:pt>
              </c:numCache>
            </c:numRef>
          </c:xVal>
          <c:yVal>
            <c:numRef>
              <c:f>'18P'!$N$5:$N$23</c:f>
              <c:numCache>
                <c:formatCode>General</c:formatCode>
                <c:ptCount val="19"/>
                <c:pt idx="0">
                  <c:v>54.83</c:v>
                </c:pt>
                <c:pt idx="1">
                  <c:v>54.83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'18P'!$S$7:$S$8</c:f>
              <c:numCache>
                <c:formatCode>General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'18P'!$R$5:$R$6</c:f>
              <c:numCache>
                <c:formatCode>General</c:formatCode>
                <c:ptCount val="2"/>
                <c:pt idx="0">
                  <c:v>57.5715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'18P'!$S$5:$S$6</c:f>
              <c:numCache>
                <c:formatCode>General</c:formatCode>
                <c:ptCount val="2"/>
                <c:pt idx="0">
                  <c:v>-60</c:v>
                </c:pt>
                <c:pt idx="1">
                  <c:v>-60</c:v>
                </c:pt>
              </c:numCache>
            </c:numRef>
          </c:xVal>
          <c:yVal>
            <c:numRef>
              <c:f>'18P'!$R$5:$R$6</c:f>
              <c:numCache>
                <c:formatCode>General</c:formatCode>
                <c:ptCount val="2"/>
                <c:pt idx="0">
                  <c:v>57.5715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53376"/>
        <c:axId val="244853768"/>
      </c:scatterChart>
      <c:valAx>
        <c:axId val="24485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853768"/>
        <c:crosses val="autoZero"/>
        <c:crossBetween val="midCat"/>
      </c:valAx>
      <c:valAx>
        <c:axId val="244853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853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'32E'!$B$6</c:f>
          <c:strCache>
            <c:ptCount val="1"/>
            <c:pt idx="0">
              <c:v>Cross Section 32, Existing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'32E'!$D$5:$D$32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</c:v>
                </c:pt>
                <c:pt idx="2">
                  <c:v>-165.5</c:v>
                </c:pt>
                <c:pt idx="3">
                  <c:v>-84.5</c:v>
                </c:pt>
                <c:pt idx="4">
                  <c:v>-50</c:v>
                </c:pt>
                <c:pt idx="5">
                  <c:v>-15.5</c:v>
                </c:pt>
                <c:pt idx="6">
                  <c:v>129</c:v>
                </c:pt>
                <c:pt idx="7">
                  <c:v>124</c:v>
                </c:pt>
                <c:pt idx="8">
                  <c:v>128</c:v>
                </c:pt>
                <c:pt idx="9">
                  <c:v>171</c:v>
                </c:pt>
                <c:pt idx="10">
                  <c:v>176</c:v>
                </c:pt>
                <c:pt idx="11">
                  <c:v>172</c:v>
                </c:pt>
              </c:numCache>
            </c:numRef>
          </c:xVal>
          <c:yVal>
            <c:numRef>
              <c:f>'32E'!$E$5:$E$33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17.670000000000002</c:v>
                </c:pt>
                <c:pt idx="10">
                  <c:v>40.67</c:v>
                </c:pt>
                <c:pt idx="11">
                  <c:v>63.67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'32E'!$M$5:$M$23</c:f>
              <c:numCache>
                <c:formatCode>General</c:formatCode>
                <c:ptCount val="19"/>
                <c:pt idx="0">
                  <c:v>-222</c:v>
                </c:pt>
                <c:pt idx="1">
                  <c:v>-178</c:v>
                </c:pt>
                <c:pt idx="2">
                  <c:v>-72</c:v>
                </c:pt>
                <c:pt idx="3">
                  <c:v>-28</c:v>
                </c:pt>
                <c:pt idx="4">
                  <c:v>136</c:v>
                </c:pt>
                <c:pt idx="5">
                  <c:v>164</c:v>
                </c:pt>
              </c:numCache>
            </c:numRef>
          </c:xVal>
          <c:yVal>
            <c:numRef>
              <c:f>'32E'!$N$5:$N$23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</c:v>
                </c:pt>
                <c:pt idx="5">
                  <c:v>88.58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'32E'!$S$7:$S$8</c:f>
              <c:numCache>
                <c:formatCode>General</c:formatCode>
                <c:ptCount val="2"/>
                <c:pt idx="0">
                  <c:v>150</c:v>
                </c:pt>
                <c:pt idx="1">
                  <c:v>150</c:v>
                </c:pt>
              </c:numCache>
            </c:numRef>
          </c:xVal>
          <c:yVal>
            <c:numRef>
              <c:f>'32E'!$R$5:$R$6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'32E'!$S$5:$S$6</c:f>
              <c:numCache>
                <c:formatCode>General</c:formatCode>
                <c:ptCount val="2"/>
                <c:pt idx="0">
                  <c:v>-150</c:v>
                </c:pt>
                <c:pt idx="1">
                  <c:v>-150</c:v>
                </c:pt>
              </c:numCache>
            </c:numRef>
          </c:xVal>
          <c:yVal>
            <c:numRef>
              <c:f>'32E'!$R$5:$R$6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91872"/>
        <c:axId val="245392264"/>
      </c:scatterChart>
      <c:valAx>
        <c:axId val="24539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392264"/>
        <c:crosses val="autoZero"/>
        <c:crossBetween val="midCat"/>
      </c:valAx>
      <c:valAx>
        <c:axId val="245392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391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'32P'!$B$6</c:f>
          <c:strCache>
            <c:ptCount val="1"/>
            <c:pt idx="0">
              <c:v>Cross Section 32, Proposed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'32P'!$D$5:$D$32</c:f>
              <c:numCache>
                <c:formatCode>General</c:formatCode>
                <c:ptCount val="28"/>
                <c:pt idx="0">
                  <c:v>-234.5</c:v>
                </c:pt>
                <c:pt idx="1">
                  <c:v>-200</c:v>
                </c:pt>
                <c:pt idx="2">
                  <c:v>-165.5</c:v>
                </c:pt>
                <c:pt idx="3">
                  <c:v>-84.5</c:v>
                </c:pt>
                <c:pt idx="4">
                  <c:v>-50</c:v>
                </c:pt>
                <c:pt idx="5">
                  <c:v>-15.5</c:v>
                </c:pt>
                <c:pt idx="6">
                  <c:v>129</c:v>
                </c:pt>
                <c:pt idx="7">
                  <c:v>124</c:v>
                </c:pt>
                <c:pt idx="8">
                  <c:v>128</c:v>
                </c:pt>
                <c:pt idx="9">
                  <c:v>171</c:v>
                </c:pt>
                <c:pt idx="10">
                  <c:v>176</c:v>
                </c:pt>
                <c:pt idx="11">
                  <c:v>172</c:v>
                </c:pt>
                <c:pt idx="12">
                  <c:v>217.58</c:v>
                </c:pt>
                <c:pt idx="13">
                  <c:v>214.33</c:v>
                </c:pt>
                <c:pt idx="14">
                  <c:v>217.25</c:v>
                </c:pt>
                <c:pt idx="15">
                  <c:v>232.41</c:v>
                </c:pt>
                <c:pt idx="16">
                  <c:v>235.66</c:v>
                </c:pt>
                <c:pt idx="17">
                  <c:v>232.75</c:v>
                </c:pt>
              </c:numCache>
            </c:numRef>
          </c:xVal>
          <c:yVal>
            <c:numRef>
              <c:f>'32P'!$E$5:$E$33</c:f>
              <c:numCache>
                <c:formatCode>General</c:formatCode>
                <c:ptCount val="29"/>
                <c:pt idx="0">
                  <c:v>22.33</c:v>
                </c:pt>
                <c:pt idx="1">
                  <c:v>22.33</c:v>
                </c:pt>
                <c:pt idx="2">
                  <c:v>22.33</c:v>
                </c:pt>
                <c:pt idx="3">
                  <c:v>22.33</c:v>
                </c:pt>
                <c:pt idx="4">
                  <c:v>22.33</c:v>
                </c:pt>
                <c:pt idx="5">
                  <c:v>22.33</c:v>
                </c:pt>
                <c:pt idx="6">
                  <c:v>22.33</c:v>
                </c:pt>
                <c:pt idx="7">
                  <c:v>45.33</c:v>
                </c:pt>
                <c:pt idx="8">
                  <c:v>68.33</c:v>
                </c:pt>
                <c:pt idx="9">
                  <c:v>17.670000000000002</c:v>
                </c:pt>
                <c:pt idx="10">
                  <c:v>40.67</c:v>
                </c:pt>
                <c:pt idx="11">
                  <c:v>63.67</c:v>
                </c:pt>
                <c:pt idx="12">
                  <c:v>20.170000000000002</c:v>
                </c:pt>
                <c:pt idx="13">
                  <c:v>32.17</c:v>
                </c:pt>
                <c:pt idx="14">
                  <c:v>44.17</c:v>
                </c:pt>
                <c:pt idx="15">
                  <c:v>20.170000000000002</c:v>
                </c:pt>
                <c:pt idx="16">
                  <c:v>32.17</c:v>
                </c:pt>
                <c:pt idx="17">
                  <c:v>44.17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'32P'!$M$5:$M$23</c:f>
              <c:numCache>
                <c:formatCode>General</c:formatCode>
                <c:ptCount val="19"/>
                <c:pt idx="0">
                  <c:v>-222</c:v>
                </c:pt>
                <c:pt idx="1">
                  <c:v>-178</c:v>
                </c:pt>
                <c:pt idx="2">
                  <c:v>-72</c:v>
                </c:pt>
                <c:pt idx="3">
                  <c:v>-28</c:v>
                </c:pt>
                <c:pt idx="4">
                  <c:v>136</c:v>
                </c:pt>
                <c:pt idx="5">
                  <c:v>164</c:v>
                </c:pt>
                <c:pt idx="6">
                  <c:v>219.66</c:v>
                </c:pt>
                <c:pt idx="7">
                  <c:v>230.33</c:v>
                </c:pt>
              </c:numCache>
            </c:numRef>
          </c:xVal>
          <c:yVal>
            <c:numRef>
              <c:f>'32P'!$N$5:$N$23</c:f>
              <c:numCache>
                <c:formatCode>General</c:formatCode>
                <c:ptCount val="19"/>
                <c:pt idx="0">
                  <c:v>46.66</c:v>
                </c:pt>
                <c:pt idx="1">
                  <c:v>46.66</c:v>
                </c:pt>
                <c:pt idx="2">
                  <c:v>46.66</c:v>
                </c:pt>
                <c:pt idx="3">
                  <c:v>46.66</c:v>
                </c:pt>
                <c:pt idx="4">
                  <c:v>93.24</c:v>
                </c:pt>
                <c:pt idx="5">
                  <c:v>88.58</c:v>
                </c:pt>
                <c:pt idx="6">
                  <c:v>58.42</c:v>
                </c:pt>
                <c:pt idx="7">
                  <c:v>58.42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'32P'!$S$7:$S$8</c:f>
              <c:numCache>
                <c:formatCode>General</c:formatCode>
                <c:ptCount val="2"/>
                <c:pt idx="0">
                  <c:v>275</c:v>
                </c:pt>
                <c:pt idx="1">
                  <c:v>275</c:v>
                </c:pt>
              </c:numCache>
            </c:numRef>
          </c:xVal>
          <c:yVal>
            <c:numRef>
              <c:f>'32P'!$R$5:$R$6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'32P'!$S$5:$S$6</c:f>
              <c:numCache>
                <c:formatCode>General</c:formatCode>
                <c:ptCount val="2"/>
                <c:pt idx="0">
                  <c:v>-275</c:v>
                </c:pt>
                <c:pt idx="1">
                  <c:v>-275</c:v>
                </c:pt>
              </c:numCache>
            </c:numRef>
          </c:xVal>
          <c:yVal>
            <c:numRef>
              <c:f>'32P'!$R$5:$R$6</c:f>
              <c:numCache>
                <c:formatCode>General</c:formatCode>
                <c:ptCount val="2"/>
                <c:pt idx="0">
                  <c:v>97.902000000000001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93048"/>
        <c:axId val="245393440"/>
      </c:scatterChart>
      <c:valAx>
        <c:axId val="24539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393440"/>
        <c:crosses val="autoZero"/>
        <c:crossBetween val="midCat"/>
      </c:valAx>
      <c:valAx>
        <c:axId val="245393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393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raise1!$B$6</c:f>
          <c:strCache>
            <c:ptCount val="1"/>
            <c:pt idx="0">
              <c:v>Raise Test 1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raise1!$D$5:$D$32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raise1!$E$5:$E$33</c:f>
              <c:numCache>
                <c:formatCode>General</c:formatCode>
                <c:ptCount val="2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raise1!$M$5:$M$23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raise1!$N$5:$N$23</c:f>
              <c:numCache>
                <c:formatCode>General</c:formatCode>
                <c:ptCount val="19"/>
                <c:pt idx="0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raise1!$S$7:$S$8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raise1!$R$5:$R$6</c:f>
              <c:numCache>
                <c:formatCode>General</c:formatCode>
                <c:ptCount val="2"/>
                <c:pt idx="0">
                  <c:v>15.75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raise1!$S$5:$S$6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raise1!$R$5:$R$6</c:f>
              <c:numCache>
                <c:formatCode>General</c:formatCode>
                <c:ptCount val="2"/>
                <c:pt idx="0">
                  <c:v>15.75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94224"/>
        <c:axId val="245394616"/>
      </c:scatterChart>
      <c:valAx>
        <c:axId val="24539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394616"/>
        <c:crosses val="autoZero"/>
        <c:crossBetween val="midCat"/>
      </c:valAx>
      <c:valAx>
        <c:axId val="245394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394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raise2!$B$6</c:f>
          <c:strCache>
            <c:ptCount val="1"/>
            <c:pt idx="0">
              <c:v>Raise Test 2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raise2!$D$5:$D$32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raise2!$E$5:$E$33</c:f>
              <c:numCache>
                <c:formatCode>General</c:formatCode>
                <c:ptCount val="2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raise2!$M$5:$M$23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raise2!$N$5:$N$23</c:f>
              <c:numCache>
                <c:formatCode>General</c:formatCode>
                <c:ptCount val="19"/>
                <c:pt idx="0">
                  <c:v>25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raise2!$S$7:$S$8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raise2!$R$5:$R$6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raise2!$S$5:$S$6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raise2!$R$5:$R$6</c:f>
              <c:numCache>
                <c:formatCode>General</c:formatCode>
                <c:ptCount val="2"/>
                <c:pt idx="0">
                  <c:v>26.25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95400"/>
        <c:axId val="242841536"/>
      </c:scatterChart>
      <c:valAx>
        <c:axId val="24539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841536"/>
        <c:crosses val="autoZero"/>
        <c:crossBetween val="midCat"/>
      </c:valAx>
      <c:valAx>
        <c:axId val="242841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395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raise3!$B$6</c:f>
          <c:strCache>
            <c:ptCount val="1"/>
            <c:pt idx="0">
              <c:v>Raise Test 3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raise3!$D$5:$D$32</c:f>
              <c:numCache>
                <c:formatCode>General</c:formatCode>
                <c:ptCount val="28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xVal>
          <c:yVal>
            <c:numRef>
              <c:f>raise3!$E$5:$E$33</c:f>
              <c:numCache>
                <c:formatCode>General</c:formatCode>
                <c:ptCount val="2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raise3!$M$5:$M$23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raise3!$N$5:$N$23</c:f>
              <c:numCache>
                <c:formatCode>General</c:formatCode>
                <c:ptCount val="19"/>
                <c:pt idx="0">
                  <c:v>35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raise3!$S$7:$S$8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raise3!$R$5:$R$6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raise3!$S$5:$S$6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raise3!$R$5:$R$6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42320"/>
        <c:axId val="242842712"/>
      </c:scatterChart>
      <c:valAx>
        <c:axId val="24284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842712"/>
        <c:crosses val="autoZero"/>
        <c:crossBetween val="midCat"/>
      </c:valAx>
      <c:valAx>
        <c:axId val="242842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842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Vertical_1_W!$B$6</c:f>
          <c:strCache>
            <c:ptCount val="1"/>
            <c:pt idx="0">
              <c:v>Vertical 1-Foot Spacing, Winter Normal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Vertical_1_W!$D$5:$D$32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Vertical_1_W!$E$5:$E$33</c:f>
              <c:numCache>
                <c:formatCode>General</c:formatCode>
                <c:ptCount val="29"/>
                <c:pt idx="0">
                  <c:v>-5.5</c:v>
                </c:pt>
                <c:pt idx="1">
                  <c:v>-6.5</c:v>
                </c:pt>
                <c:pt idx="2">
                  <c:v>-7.5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Vertical_1_W!$M$5:$M$23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Vertical_1_W!$N$5:$N$23</c:f>
              <c:numCache>
                <c:formatCode>General</c:formatCode>
                <c:ptCount val="19"/>
                <c:pt idx="0">
                  <c:v>35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Vertical_1_W!$S$7:$S$8</c:f>
              <c:numCache>
                <c:formatCode>General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Vertical_1_W!$R$5:$R$6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Vertical_1_W!$S$5:$S$6</c:f>
              <c:numCache>
                <c:formatCode>General</c:formatCode>
                <c:ptCount val="2"/>
                <c:pt idx="0">
                  <c:v>-30</c:v>
                </c:pt>
                <c:pt idx="1">
                  <c:v>-30</c:v>
                </c:pt>
              </c:numCache>
            </c:numRef>
          </c:xVal>
          <c:yVal>
            <c:numRef>
              <c:f>Vertical_1_W!$R$5:$R$6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843496"/>
        <c:axId val="242843888"/>
      </c:scatterChart>
      <c:valAx>
        <c:axId val="242843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843888"/>
        <c:crosses val="autoZero"/>
        <c:crossBetween val="midCat"/>
      </c:valAx>
      <c:valAx>
        <c:axId val="242843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28434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double!$B$6</c:f>
          <c:strCache>
            <c:ptCount val="1"/>
            <c:pt idx="0">
              <c:v>Single Conductor with 1 Ground line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double!$D$5:$D$32</c:f>
              <c:numCache>
                <c:formatCode>General</c:formatCode>
                <c:ptCount val="28"/>
                <c:pt idx="0">
                  <c:v>0</c:v>
                </c:pt>
              </c:numCache>
            </c:numRef>
          </c:xVal>
          <c:yVal>
            <c:numRef>
              <c:f>double!$E$5:$E$33</c:f>
              <c:numCache>
                <c:formatCode>General</c:formatCode>
                <c:ptCount val="29"/>
                <c:pt idx="0">
                  <c:v>25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double!$M$5:$M$23</c:f>
              <c:numCache>
                <c:formatCode>General</c:formatCode>
                <c:ptCount val="19"/>
                <c:pt idx="0">
                  <c:v>0</c:v>
                </c:pt>
              </c:numCache>
            </c:numRef>
          </c:xVal>
          <c:yVal>
            <c:numRef>
              <c:f>double!$N$5:$N$23</c:f>
              <c:numCache>
                <c:formatCode>General</c:formatCode>
                <c:ptCount val="19"/>
                <c:pt idx="0">
                  <c:v>30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double!$S$7:$S$8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double!$R$5:$R$6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double!$S$5:$S$6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double!$R$5:$R$6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59680"/>
        <c:axId val="241260072"/>
      </c:scatterChart>
      <c:valAx>
        <c:axId val="24125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260072"/>
        <c:crosses val="autoZero"/>
        <c:crossBetween val="midCat"/>
      </c:valAx>
      <c:valAx>
        <c:axId val="241260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259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HL_E!$B$6</c:f>
          <c:strCache>
            <c:ptCount val="1"/>
            <c:pt idx="0">
              <c:v>Existing Configuration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HL_E!$D$5:$D$32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HL_E!$E$5:$E$33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HL_E!$M$5:$M$23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HL_E!$N$5:$N$23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HL_E!$S$7:$S$8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HL_E!$R$5:$R$6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HL_E!$S$5:$S$6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HL_E!$R$5:$R$6</c:f>
              <c:numCache>
                <c:formatCode>General</c:formatCode>
                <c:ptCount val="2"/>
                <c:pt idx="0">
                  <c:v>31.5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260856"/>
        <c:axId val="241261248"/>
      </c:scatterChart>
      <c:valAx>
        <c:axId val="241260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261248"/>
        <c:crosses val="autoZero"/>
        <c:crossBetween val="midCat"/>
      </c:valAx>
      <c:valAx>
        <c:axId val="241261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260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HL_P!$B$6</c:f>
          <c:strCache>
            <c:ptCount val="1"/>
            <c:pt idx="0">
              <c:v>Proposed Configuration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HL_P!$D$5:$D$32</c:f>
              <c:numCache>
                <c:formatCode>General</c:formatCode>
                <c:ptCount val="28"/>
                <c:pt idx="0">
                  <c:v>-25</c:v>
                </c:pt>
                <c:pt idx="1">
                  <c:v>-20</c:v>
                </c:pt>
                <c:pt idx="2">
                  <c:v>-15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17</c:v>
                </c:pt>
                <c:pt idx="7">
                  <c:v>23</c:v>
                </c:pt>
                <c:pt idx="8">
                  <c:v>17</c:v>
                </c:pt>
              </c:numCache>
            </c:numRef>
          </c:xVal>
          <c:yVal>
            <c:numRef>
              <c:f>HL_P!$E$5:$E$33</c:f>
              <c:numCache>
                <c:formatCode>General</c:formatCode>
                <c:ptCount val="29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22</c:v>
                </c:pt>
                <c:pt idx="7">
                  <c:v>27</c:v>
                </c:pt>
                <c:pt idx="8">
                  <c:v>32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HL_P!$M$5:$M$23</c:f>
              <c:numCache>
                <c:formatCode>General</c:formatCode>
                <c:ptCount val="19"/>
                <c:pt idx="0">
                  <c:v>-23</c:v>
                </c:pt>
                <c:pt idx="1">
                  <c:v>3</c:v>
                </c:pt>
                <c:pt idx="2">
                  <c:v>17</c:v>
                </c:pt>
              </c:numCache>
            </c:numRef>
          </c:xVal>
          <c:yVal>
            <c:numRef>
              <c:f>HL_P!$N$5:$N$23</c:f>
              <c:numCache>
                <c:formatCode>General</c:formatCode>
                <c:ptCount val="19"/>
                <c:pt idx="0">
                  <c:v>30</c:v>
                </c:pt>
                <c:pt idx="1">
                  <c:v>30</c:v>
                </c:pt>
                <c:pt idx="2">
                  <c:v>36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HL_P!$S$7:$S$8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HL_P!$R$5:$R$6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HL_P!$S$5:$S$6</c:f>
              <c:numCache>
                <c:formatCode>General</c:formatCode>
                <c:ptCount val="2"/>
                <c:pt idx="0">
                  <c:v>-45</c:v>
                </c:pt>
                <c:pt idx="1">
                  <c:v>-45</c:v>
                </c:pt>
              </c:numCache>
            </c:numRef>
          </c:xVal>
          <c:yVal>
            <c:numRef>
              <c:f>HL_P!$R$5:$R$6</c:f>
              <c:numCache>
                <c:formatCode>General</c:formatCode>
                <c:ptCount val="2"/>
                <c:pt idx="0">
                  <c:v>37.800000000000004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71976"/>
        <c:axId val="244072368"/>
      </c:scatterChart>
      <c:valAx>
        <c:axId val="24407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072368"/>
        <c:crosses val="autoZero"/>
        <c:crossBetween val="midCat"/>
      </c:valAx>
      <c:valAx>
        <c:axId val="244072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071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und_E!$B$6</c:f>
          <c:strCache>
            <c:ptCount val="1"/>
            <c:pt idx="0">
              <c:v>Underground Lines, Existing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und_E!$D$5:$D$32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und_E!$E$5:$E$33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und_E!$M$5:$M$23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  <c:pt idx="2">
                  <c:v>23</c:v>
                </c:pt>
              </c:numCache>
            </c:numRef>
          </c:xVal>
          <c:yVal>
            <c:numRef>
              <c:f>und_E!$N$5:$N$23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  <c:pt idx="2">
                  <c:v>36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und_E!$S$7:$S$8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und_E!$R$5:$R$6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und_E!$S$5:$S$6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und_E!$R$5:$R$6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73152"/>
        <c:axId val="244073544"/>
      </c:scatterChart>
      <c:valAx>
        <c:axId val="24407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073544"/>
        <c:crosses val="autoZero"/>
        <c:crossBetween val="midCat"/>
      </c:valAx>
      <c:valAx>
        <c:axId val="244073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073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und_P!$B$6</c:f>
          <c:strCache>
            <c:ptCount val="1"/>
            <c:pt idx="0">
              <c:v>Underground Lines, Proposed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und_P!$D$5:$D$32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18.670000000000002</c:v>
                </c:pt>
                <c:pt idx="7">
                  <c:v>19</c:v>
                </c:pt>
                <c:pt idx="8">
                  <c:v>19.329999999999998</c:v>
                </c:pt>
              </c:numCache>
            </c:numRef>
          </c:xVal>
          <c:yVal>
            <c:numRef>
              <c:f>und_P!$E$5:$E$33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und_P!$M$5:$M$23</c:f>
              <c:numCache>
                <c:formatCode>General</c:formatCode>
                <c:ptCount val="19"/>
                <c:pt idx="0">
                  <c:v>-6.33</c:v>
                </c:pt>
                <c:pt idx="1">
                  <c:v>4.33</c:v>
                </c:pt>
              </c:numCache>
            </c:numRef>
          </c:xVal>
          <c:yVal>
            <c:numRef>
              <c:f>und_P!$N$5:$N$23</c:f>
              <c:numCache>
                <c:formatCode>General</c:formatCode>
                <c:ptCount val="19"/>
                <c:pt idx="0">
                  <c:v>55.17</c:v>
                </c:pt>
                <c:pt idx="1">
                  <c:v>55.17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und_P!$S$7:$S$8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und_P!$R$5:$R$6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und_P!$S$5:$S$6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und_P!$R$5:$R$6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74328"/>
        <c:axId val="244074720"/>
      </c:scatterChart>
      <c:valAx>
        <c:axId val="244074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074720"/>
        <c:crosses val="autoZero"/>
        <c:crossBetween val="midCat"/>
      </c:valAx>
      <c:valAx>
        <c:axId val="244074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074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und_only!$B$6</c:f>
          <c:strCache>
            <c:ptCount val="1"/>
            <c:pt idx="0">
              <c:v>Underground Line Only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und_only!$D$5:$D$26</c:f>
              <c:numCache>
                <c:formatCode>General</c:formatCode>
                <c:ptCount val="22"/>
                <c:pt idx="0">
                  <c:v>18.670000000000002</c:v>
                </c:pt>
                <c:pt idx="1">
                  <c:v>19</c:v>
                </c:pt>
                <c:pt idx="2">
                  <c:v>19.329999999999998</c:v>
                </c:pt>
              </c:numCache>
            </c:numRef>
          </c:xVal>
          <c:yVal>
            <c:numRef>
              <c:f>und_only!$E$5:$E$27</c:f>
              <c:numCache>
                <c:formatCode>General</c:formatCode>
                <c:ptCount val="23"/>
                <c:pt idx="0">
                  <c:v>-5</c:v>
                </c:pt>
                <c:pt idx="1">
                  <c:v>-5</c:v>
                </c:pt>
                <c:pt idx="2">
                  <c:v>-5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und_only!$M$5:$M$21</c:f>
              <c:numCache>
                <c:formatCode>General</c:formatCode>
                <c:ptCount val="17"/>
              </c:numCache>
            </c:numRef>
          </c:xVal>
          <c:yVal>
            <c:numRef>
              <c:f>und_only!$N$5:$N$21</c:f>
              <c:numCache>
                <c:formatCode>General</c:formatCode>
                <c:ptCount val="17"/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und_only!$S$7:$S$8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und_only!$R$5:$R$6</c:f>
              <c:numCache>
                <c:formatCode>General</c:formatCode>
                <c:ptCount val="2"/>
                <c:pt idx="0">
                  <c:v>-5.25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und_only!$S$5:$S$6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und_only!$R$5:$R$6</c:f>
              <c:numCache>
                <c:formatCode>General</c:formatCode>
                <c:ptCount val="2"/>
                <c:pt idx="0">
                  <c:v>-5.25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75504"/>
        <c:axId val="243028952"/>
      </c:scatterChart>
      <c:valAx>
        <c:axId val="24407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028952"/>
        <c:crosses val="autoZero"/>
        <c:crossBetween val="midCat"/>
      </c:valAx>
      <c:valAx>
        <c:axId val="243028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4075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411" l="0.70000000000000262" r="0.70000000000000262" t="0.750000000000004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'14E'!$B$6</c:f>
          <c:strCache>
            <c:ptCount val="1"/>
            <c:pt idx="0">
              <c:v>Cross Section 14, Existing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'14E'!$D$5:$D$32</c:f>
              <c:numCache>
                <c:formatCode>General</c:formatCode>
                <c:ptCount val="28"/>
                <c:pt idx="0">
                  <c:v>-24.5</c:v>
                </c:pt>
                <c:pt idx="1">
                  <c:v>-19.5</c:v>
                </c:pt>
                <c:pt idx="2">
                  <c:v>-14.5</c:v>
                </c:pt>
                <c:pt idx="3">
                  <c:v>-18.5</c:v>
                </c:pt>
                <c:pt idx="4">
                  <c:v>-21.5</c:v>
                </c:pt>
                <c:pt idx="5">
                  <c:v>-18.5</c:v>
                </c:pt>
                <c:pt idx="6">
                  <c:v>-0.5</c:v>
                </c:pt>
                <c:pt idx="7">
                  <c:v>2.5</c:v>
                </c:pt>
                <c:pt idx="8">
                  <c:v>-0.5</c:v>
                </c:pt>
              </c:numCache>
            </c:numRef>
          </c:xVal>
          <c:yVal>
            <c:numRef>
              <c:f>'14E'!$E$5:$E$33</c:f>
              <c:numCache>
                <c:formatCode>General</c:formatCode>
                <c:ptCount val="29"/>
                <c:pt idx="0">
                  <c:v>21</c:v>
                </c:pt>
                <c:pt idx="1">
                  <c:v>22</c:v>
                </c:pt>
                <c:pt idx="2">
                  <c:v>21</c:v>
                </c:pt>
                <c:pt idx="3">
                  <c:v>45.08</c:v>
                </c:pt>
                <c:pt idx="4">
                  <c:v>35.5</c:v>
                </c:pt>
                <c:pt idx="5">
                  <c:v>27.5</c:v>
                </c:pt>
                <c:pt idx="6">
                  <c:v>45.08</c:v>
                </c:pt>
                <c:pt idx="7">
                  <c:v>35.5</c:v>
                </c:pt>
                <c:pt idx="8">
                  <c:v>27.5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'14E'!$M$5:$M$23</c:f>
              <c:numCache>
                <c:formatCode>General</c:formatCode>
                <c:ptCount val="19"/>
                <c:pt idx="0">
                  <c:v>-11</c:v>
                </c:pt>
                <c:pt idx="1">
                  <c:v>-8</c:v>
                </c:pt>
              </c:numCache>
            </c:numRef>
          </c:xVal>
          <c:yVal>
            <c:numRef>
              <c:f>'14E'!$N$5:$N$23</c:f>
              <c:numCache>
                <c:formatCode>General</c:formatCode>
                <c:ptCount val="19"/>
                <c:pt idx="0">
                  <c:v>52.66</c:v>
                </c:pt>
                <c:pt idx="1">
                  <c:v>52.66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'14E'!$S$7:$S$8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'14E'!$R$5:$R$6</c:f>
              <c:numCache>
                <c:formatCode>General</c:formatCode>
                <c:ptCount val="2"/>
                <c:pt idx="0">
                  <c:v>55.292999999999999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'14E'!$S$5:$S$6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'14E'!$R$5:$R$6</c:f>
              <c:numCache>
                <c:formatCode>General</c:formatCode>
                <c:ptCount val="2"/>
                <c:pt idx="0">
                  <c:v>55.292999999999999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29736"/>
        <c:axId val="243030128"/>
      </c:scatterChart>
      <c:valAx>
        <c:axId val="24302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030128"/>
        <c:crosses val="autoZero"/>
        <c:crossBetween val="midCat"/>
      </c:valAx>
      <c:valAx>
        <c:axId val="243030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029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'14P'!$B$6</c:f>
          <c:strCache>
            <c:ptCount val="1"/>
            <c:pt idx="0">
              <c:v>Cross Section 14, Proposed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Hot Wire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'14P'!$D$5:$D$32</c:f>
              <c:numCache>
                <c:formatCode>General</c:formatCode>
                <c:ptCount val="28"/>
                <c:pt idx="0">
                  <c:v>-33.42</c:v>
                </c:pt>
                <c:pt idx="1">
                  <c:v>-36.67</c:v>
                </c:pt>
                <c:pt idx="2">
                  <c:v>-33.75</c:v>
                </c:pt>
                <c:pt idx="3">
                  <c:v>-18.579999999999998</c:v>
                </c:pt>
                <c:pt idx="4">
                  <c:v>-15.33</c:v>
                </c:pt>
                <c:pt idx="5">
                  <c:v>-18.25</c:v>
                </c:pt>
                <c:pt idx="6">
                  <c:v>-11.33</c:v>
                </c:pt>
                <c:pt idx="7">
                  <c:v>-11</c:v>
                </c:pt>
                <c:pt idx="8">
                  <c:v>-10.67</c:v>
                </c:pt>
              </c:numCache>
            </c:numRef>
          </c:xVal>
          <c:yVal>
            <c:numRef>
              <c:f>'14P'!$E$5:$E$33</c:f>
              <c:numCache>
                <c:formatCode>General</c:formatCode>
                <c:ptCount val="29"/>
                <c:pt idx="0">
                  <c:v>55</c:v>
                </c:pt>
                <c:pt idx="1">
                  <c:v>43</c:v>
                </c:pt>
                <c:pt idx="2">
                  <c:v>31</c:v>
                </c:pt>
                <c:pt idx="3">
                  <c:v>55</c:v>
                </c:pt>
                <c:pt idx="4">
                  <c:v>43</c:v>
                </c:pt>
                <c:pt idx="5">
                  <c:v>31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yVal>
          <c:smooth val="0"/>
        </c:ser>
        <c:ser>
          <c:idx val="1"/>
          <c:order val="1"/>
          <c:tx>
            <c:v>Ground-wire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'14P'!$M$5:$M$23</c:f>
              <c:numCache>
                <c:formatCode>General</c:formatCode>
                <c:ptCount val="19"/>
                <c:pt idx="0">
                  <c:v>-27.5</c:v>
                </c:pt>
                <c:pt idx="1">
                  <c:v>-24.5</c:v>
                </c:pt>
              </c:numCache>
            </c:numRef>
          </c:xVal>
          <c:yVal>
            <c:numRef>
              <c:f>'14P'!$N$5:$N$23</c:f>
              <c:numCache>
                <c:formatCode>General</c:formatCode>
                <c:ptCount val="19"/>
                <c:pt idx="0">
                  <c:v>69.25</c:v>
                </c:pt>
                <c:pt idx="1">
                  <c:v>69.25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'14P'!$S$7:$S$8</c:f>
              <c:numCache>
                <c:formatCode>General</c:formatCode>
                <c:ptCount val="2"/>
                <c:pt idx="0">
                  <c:v>24.5</c:v>
                </c:pt>
                <c:pt idx="1">
                  <c:v>24.5</c:v>
                </c:pt>
              </c:numCache>
            </c:numRef>
          </c:xVal>
          <c:yVal>
            <c:numRef>
              <c:f>'14P'!$R$5:$R$6</c:f>
              <c:numCache>
                <c:formatCode>General</c:formatCode>
                <c:ptCount val="2"/>
                <c:pt idx="0">
                  <c:v>72.712500000000006</c:v>
                </c:pt>
                <c:pt idx="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'14P'!$S$5:$S$6</c:f>
              <c:numCache>
                <c:formatCode>General</c:formatCode>
                <c:ptCount val="2"/>
                <c:pt idx="0">
                  <c:v>-24.5</c:v>
                </c:pt>
                <c:pt idx="1">
                  <c:v>-24.5</c:v>
                </c:pt>
              </c:numCache>
            </c:numRef>
          </c:xVal>
          <c:yVal>
            <c:numRef>
              <c:f>'14P'!$R$5:$R$6</c:f>
              <c:numCache>
                <c:formatCode>General</c:formatCode>
                <c:ptCount val="2"/>
                <c:pt idx="0">
                  <c:v>72.712500000000006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30912"/>
        <c:axId val="243031304"/>
      </c:scatterChart>
      <c:valAx>
        <c:axId val="24303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Horizontal Conductor Coordinate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031304"/>
        <c:crosses val="autoZero"/>
        <c:crossBetween val="midCat"/>
      </c:valAx>
      <c:valAx>
        <c:axId val="243031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Conductor 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3030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89" l="0.70000000000000262" r="0.70000000000000262" t="0.750000000000003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19</xdr:row>
      <xdr:rowOff>28575</xdr:rowOff>
    </xdr:from>
    <xdr:to>
      <xdr:col>10</xdr:col>
      <xdr:colOff>647700</xdr:colOff>
      <xdr:row>36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25</xdr:row>
      <xdr:rowOff>28575</xdr:rowOff>
    </xdr:from>
    <xdr:to>
      <xdr:col>10</xdr:col>
      <xdr:colOff>647700</xdr:colOff>
      <xdr:row>42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M27" sqref="M27"/>
    </sheetView>
  </sheetViews>
  <sheetFormatPr defaultColWidth="8.85546875" defaultRowHeight="12.75" x14ac:dyDescent="0.2"/>
  <cols>
    <col min="1" max="1" width="35.85546875" style="64" customWidth="1"/>
    <col min="2" max="2" width="17.1406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 x14ac:dyDescent="0.2">
      <c r="A1" s="66" t="s">
        <v>86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 x14ac:dyDescent="0.25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 x14ac:dyDescent="0.2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7"/>
      <c r="Q3" s="88"/>
      <c r="R3" s="89" t="s">
        <v>15</v>
      </c>
      <c r="S3" s="89"/>
    </row>
    <row r="4" spans="1:19" ht="38.25" x14ac:dyDescent="0.2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 x14ac:dyDescent="0.2">
      <c r="A5" s="21" t="s">
        <v>42</v>
      </c>
      <c r="B5" s="17" t="s">
        <v>67</v>
      </c>
      <c r="C5" s="73" t="s">
        <v>23</v>
      </c>
      <c r="D5" s="71">
        <v>0</v>
      </c>
      <c r="E5" s="71">
        <v>25</v>
      </c>
      <c r="F5" s="71">
        <v>1</v>
      </c>
      <c r="G5" s="71">
        <v>1</v>
      </c>
      <c r="H5" s="71">
        <v>1</v>
      </c>
      <c r="I5" s="71">
        <v>500</v>
      </c>
      <c r="J5" s="71">
        <v>500</v>
      </c>
      <c r="K5" s="76">
        <v>0</v>
      </c>
      <c r="L5" s="71"/>
      <c r="R5" s="30">
        <f>MAX(E5:E25,N5:N26)*1.05</f>
        <v>26.25</v>
      </c>
      <c r="S5" s="30">
        <f>B12</f>
        <v>-50</v>
      </c>
    </row>
    <row r="6" spans="1:19" x14ac:dyDescent="0.2">
      <c r="A6" s="16" t="s">
        <v>84</v>
      </c>
      <c r="B6" s="79" t="s">
        <v>66</v>
      </c>
      <c r="L6" s="71"/>
      <c r="R6" s="30">
        <v>0</v>
      </c>
      <c r="S6" s="30">
        <f>B12</f>
        <v>-50</v>
      </c>
    </row>
    <row r="7" spans="1:19" x14ac:dyDescent="0.2">
      <c r="A7" s="16" t="s">
        <v>1</v>
      </c>
      <c r="B7" s="18">
        <v>60</v>
      </c>
      <c r="C7" s="74"/>
      <c r="D7" s="70"/>
      <c r="E7" s="70"/>
      <c r="F7" s="70"/>
      <c r="G7" s="70"/>
      <c r="H7" s="70"/>
      <c r="I7" s="70"/>
      <c r="J7" s="70"/>
      <c r="K7" s="77"/>
      <c r="L7" s="71"/>
      <c r="R7" s="30"/>
      <c r="S7" s="30">
        <f>B13</f>
        <v>50</v>
      </c>
    </row>
    <row r="8" spans="1:19" x14ac:dyDescent="0.2">
      <c r="A8" s="16" t="s">
        <v>2</v>
      </c>
      <c r="B8" s="18">
        <v>100</v>
      </c>
      <c r="L8" s="71"/>
      <c r="R8" s="30"/>
      <c r="S8" s="30">
        <f>B13</f>
        <v>50</v>
      </c>
    </row>
    <row r="9" spans="1:19" x14ac:dyDescent="0.2">
      <c r="A9" s="16" t="s">
        <v>20</v>
      </c>
      <c r="B9" s="17">
        <v>250</v>
      </c>
      <c r="L9" s="71"/>
    </row>
    <row r="10" spans="1:19" x14ac:dyDescent="0.2">
      <c r="A10" s="16" t="s">
        <v>3</v>
      </c>
      <c r="B10" s="17">
        <v>1</v>
      </c>
      <c r="C10" s="74"/>
      <c r="D10" s="70"/>
      <c r="E10" s="70"/>
      <c r="F10" s="70"/>
      <c r="G10" s="70"/>
      <c r="H10" s="70"/>
      <c r="I10" s="70"/>
      <c r="J10" s="70"/>
      <c r="K10" s="77"/>
      <c r="L10" s="71"/>
    </row>
    <row r="11" spans="1:19" x14ac:dyDescent="0.2">
      <c r="A11" s="16" t="s">
        <v>5</v>
      </c>
      <c r="B11" s="18">
        <v>3</v>
      </c>
      <c r="L11" s="71"/>
    </row>
    <row r="12" spans="1:19" x14ac:dyDescent="0.2">
      <c r="A12" s="16" t="s">
        <v>4</v>
      </c>
      <c r="B12" s="17">
        <v>-50</v>
      </c>
      <c r="L12" s="71"/>
    </row>
    <row r="13" spans="1:19" ht="13.5" thickBot="1" x14ac:dyDescent="0.25">
      <c r="A13" s="19" t="s">
        <v>6</v>
      </c>
      <c r="B13" s="20">
        <v>50</v>
      </c>
      <c r="C13" s="74"/>
      <c r="D13" s="70"/>
      <c r="E13" s="70"/>
      <c r="F13" s="70"/>
      <c r="G13" s="70"/>
      <c r="H13" s="70"/>
      <c r="I13" s="70"/>
      <c r="J13" s="70"/>
      <c r="K13" s="77"/>
      <c r="L13" s="71"/>
    </row>
    <row r="14" spans="1:19" x14ac:dyDescent="0.2">
      <c r="A14" s="90" t="s">
        <v>43</v>
      </c>
      <c r="B14" s="91"/>
      <c r="L14" s="71"/>
    </row>
    <row r="15" spans="1:19" ht="12.75" customHeight="1" x14ac:dyDescent="0.2">
      <c r="A15" s="92"/>
      <c r="B15" s="93"/>
      <c r="L15" s="71"/>
    </row>
    <row r="16" spans="1:19" x14ac:dyDescent="0.2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 x14ac:dyDescent="0.2">
      <c r="L17" s="71"/>
    </row>
    <row r="18" spans="3:14" x14ac:dyDescent="0.2">
      <c r="L18" s="71"/>
    </row>
    <row r="19" spans="3:14" x14ac:dyDescent="0.2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 x14ac:dyDescent="0.2">
      <c r="L20" s="71"/>
      <c r="N20" s="62"/>
    </row>
    <row r="21" spans="3:14" x14ac:dyDescent="0.2">
      <c r="N21" s="62"/>
    </row>
    <row r="22" spans="3:14" x14ac:dyDescent="0.2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 x14ac:dyDescent="0.2">
      <c r="N23" s="62"/>
    </row>
    <row r="24" spans="3:14" x14ac:dyDescent="0.2">
      <c r="N24" s="62"/>
    </row>
    <row r="25" spans="3:14" x14ac:dyDescent="0.2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 x14ac:dyDescent="0.2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R3:S3"/>
    <mergeCell ref="A14:B15"/>
    <mergeCell ref="L3:Q3"/>
  </mergeCells>
  <printOptions horizontalCentered="1"/>
  <pageMargins left="0.75" right="0.75" top="1" bottom="0.75" header="0.5" footer="0.3"/>
  <pageSetup orientation="portrait" horizontalDpi="4294967292" verticalDpi="4294967292" r:id="rId1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M17" sqref="M17"/>
    </sheetView>
  </sheetViews>
  <sheetFormatPr defaultColWidth="8.85546875" defaultRowHeight="12.75" x14ac:dyDescent="0.2"/>
  <cols>
    <col min="1" max="1" width="35.85546875" style="64" customWidth="1"/>
    <col min="2" max="2" width="16.425781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 x14ac:dyDescent="0.2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 x14ac:dyDescent="0.25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 x14ac:dyDescent="0.2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 x14ac:dyDescent="0.2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 x14ac:dyDescent="0.2">
      <c r="A5" s="21" t="s">
        <v>42</v>
      </c>
      <c r="B5" s="79">
        <v>17</v>
      </c>
      <c r="C5" s="73" t="s">
        <v>35</v>
      </c>
      <c r="D5" s="71">
        <v>-37.5</v>
      </c>
      <c r="E5" s="71">
        <v>33</v>
      </c>
      <c r="F5" s="71">
        <v>1</v>
      </c>
      <c r="G5" s="71">
        <v>0.52</v>
      </c>
      <c r="H5" s="71">
        <v>0.52</v>
      </c>
      <c r="I5" s="71">
        <v>115</v>
      </c>
      <c r="J5" s="71">
        <v>301</v>
      </c>
      <c r="K5" s="76">
        <v>240</v>
      </c>
      <c r="L5" s="71" t="s">
        <v>34</v>
      </c>
      <c r="M5" s="71">
        <v>-31.25</v>
      </c>
      <c r="N5" s="71">
        <v>47.5</v>
      </c>
      <c r="O5" s="71">
        <v>1</v>
      </c>
      <c r="P5" s="71">
        <v>0</v>
      </c>
      <c r="Q5" s="76">
        <v>0</v>
      </c>
      <c r="R5" s="30">
        <f>MAX(E5:E25,N5:N26)*1.05</f>
        <v>49.875</v>
      </c>
      <c r="S5" s="30">
        <f>B12</f>
        <v>-60</v>
      </c>
    </row>
    <row r="6" spans="1:19" x14ac:dyDescent="0.2">
      <c r="A6" s="16" t="s">
        <v>84</v>
      </c>
      <c r="B6" s="79" t="s">
        <v>87</v>
      </c>
      <c r="C6" s="73" t="s">
        <v>36</v>
      </c>
      <c r="D6" s="71">
        <v>-25</v>
      </c>
      <c r="E6" s="71">
        <v>33</v>
      </c>
      <c r="F6" s="71">
        <v>1</v>
      </c>
      <c r="G6" s="71">
        <v>0.52</v>
      </c>
      <c r="H6" s="71">
        <v>0.52</v>
      </c>
      <c r="I6" s="71">
        <v>115</v>
      </c>
      <c r="J6" s="71">
        <v>301</v>
      </c>
      <c r="K6" s="76">
        <v>0</v>
      </c>
      <c r="L6" s="71" t="s">
        <v>47</v>
      </c>
      <c r="M6" s="71">
        <v>-18.75</v>
      </c>
      <c r="N6" s="71">
        <v>47.5</v>
      </c>
      <c r="O6" s="71">
        <v>1</v>
      </c>
      <c r="P6" s="71">
        <v>0</v>
      </c>
      <c r="Q6" s="76">
        <v>0</v>
      </c>
      <c r="R6" s="30">
        <v>0</v>
      </c>
      <c r="S6" s="30">
        <f>B12</f>
        <v>-60</v>
      </c>
    </row>
    <row r="7" spans="1:19" x14ac:dyDescent="0.2">
      <c r="A7" s="16" t="s">
        <v>1</v>
      </c>
      <c r="B7" s="18">
        <v>60</v>
      </c>
      <c r="C7" s="74" t="s">
        <v>33</v>
      </c>
      <c r="D7" s="70">
        <v>-12.5</v>
      </c>
      <c r="E7" s="70">
        <v>33</v>
      </c>
      <c r="F7" s="70">
        <v>1</v>
      </c>
      <c r="G7" s="70">
        <v>0.52</v>
      </c>
      <c r="H7" s="70">
        <v>0.52</v>
      </c>
      <c r="I7" s="70">
        <v>115</v>
      </c>
      <c r="J7" s="70">
        <v>301</v>
      </c>
      <c r="K7" s="77">
        <v>120</v>
      </c>
      <c r="L7" s="71"/>
      <c r="R7" s="30"/>
      <c r="S7" s="30">
        <f>B13</f>
        <v>60</v>
      </c>
    </row>
    <row r="8" spans="1:19" x14ac:dyDescent="0.2">
      <c r="A8" s="16" t="s">
        <v>2</v>
      </c>
      <c r="B8" s="18">
        <v>100</v>
      </c>
      <c r="L8" s="71"/>
      <c r="M8" s="62"/>
      <c r="N8" s="62"/>
      <c r="R8" s="30"/>
      <c r="S8" s="30">
        <f>B13</f>
        <v>60</v>
      </c>
    </row>
    <row r="9" spans="1:19" x14ac:dyDescent="0.2">
      <c r="A9" s="16" t="s">
        <v>20</v>
      </c>
      <c r="B9" s="79">
        <v>100</v>
      </c>
      <c r="L9" s="71"/>
      <c r="M9" s="62"/>
      <c r="N9" s="62"/>
    </row>
    <row r="10" spans="1:19" x14ac:dyDescent="0.2">
      <c r="A10" s="16" t="s">
        <v>3</v>
      </c>
      <c r="B10" s="79">
        <v>1</v>
      </c>
      <c r="C10" s="74"/>
      <c r="D10" s="70"/>
      <c r="E10" s="70"/>
      <c r="F10" s="70"/>
      <c r="G10" s="70"/>
      <c r="H10" s="70"/>
      <c r="I10" s="70"/>
      <c r="J10" s="70"/>
      <c r="K10" s="77"/>
      <c r="L10" s="71"/>
      <c r="M10" s="62"/>
      <c r="N10" s="62"/>
    </row>
    <row r="11" spans="1:19" x14ac:dyDescent="0.2">
      <c r="A11" s="16" t="s">
        <v>5</v>
      </c>
      <c r="B11" s="18">
        <v>3</v>
      </c>
      <c r="L11" s="71"/>
    </row>
    <row r="12" spans="1:19" x14ac:dyDescent="0.2">
      <c r="A12" s="16" t="s">
        <v>4</v>
      </c>
      <c r="B12" s="79">
        <v>-60</v>
      </c>
      <c r="L12" s="71"/>
    </row>
    <row r="13" spans="1:19" ht="13.5" thickBot="1" x14ac:dyDescent="0.25">
      <c r="A13" s="19" t="s">
        <v>6</v>
      </c>
      <c r="B13" s="20">
        <v>60</v>
      </c>
      <c r="C13" s="74"/>
      <c r="D13" s="70"/>
      <c r="E13" s="70"/>
      <c r="F13" s="70"/>
      <c r="G13" s="70"/>
      <c r="H13" s="70"/>
      <c r="I13" s="70"/>
      <c r="J13" s="70"/>
      <c r="K13" s="77"/>
      <c r="L13" s="71"/>
    </row>
    <row r="14" spans="1:19" x14ac:dyDescent="0.2">
      <c r="A14" s="90" t="s">
        <v>43</v>
      </c>
      <c r="B14" s="91"/>
      <c r="L14" s="71"/>
    </row>
    <row r="15" spans="1:19" ht="12.75" customHeight="1" x14ac:dyDescent="0.2">
      <c r="A15" s="92"/>
      <c r="B15" s="93"/>
      <c r="L15" s="71"/>
    </row>
    <row r="16" spans="1:19" x14ac:dyDescent="0.2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 x14ac:dyDescent="0.2">
      <c r="L17" s="71"/>
    </row>
    <row r="18" spans="3:14" x14ac:dyDescent="0.2">
      <c r="L18" s="71"/>
    </row>
    <row r="19" spans="3:14" x14ac:dyDescent="0.2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 x14ac:dyDescent="0.2">
      <c r="L20" s="71"/>
      <c r="N20" s="62"/>
    </row>
    <row r="21" spans="3:14" x14ac:dyDescent="0.2">
      <c r="N21" s="62"/>
    </row>
    <row r="22" spans="3:14" x14ac:dyDescent="0.2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 x14ac:dyDescent="0.2">
      <c r="N23" s="62"/>
    </row>
    <row r="24" spans="3:14" x14ac:dyDescent="0.2">
      <c r="N24" s="62"/>
    </row>
    <row r="25" spans="3:14" x14ac:dyDescent="0.2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 x14ac:dyDescent="0.2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A30" sqref="A30"/>
    </sheetView>
  </sheetViews>
  <sheetFormatPr defaultColWidth="8.85546875" defaultRowHeight="12.75" x14ac:dyDescent="0.2"/>
  <cols>
    <col min="1" max="1" width="35.85546875" style="64" customWidth="1"/>
    <col min="2" max="2" width="16.425781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 x14ac:dyDescent="0.2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 x14ac:dyDescent="0.25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 x14ac:dyDescent="0.2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 x14ac:dyDescent="0.2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 x14ac:dyDescent="0.2">
      <c r="A5" s="21" t="s">
        <v>42</v>
      </c>
      <c r="B5" s="79">
        <v>17</v>
      </c>
      <c r="C5" s="73" t="s">
        <v>35</v>
      </c>
      <c r="D5" s="71">
        <v>-32.58</v>
      </c>
      <c r="E5" s="71">
        <v>28.5</v>
      </c>
      <c r="F5" s="71">
        <v>1</v>
      </c>
      <c r="G5" s="71">
        <v>1.29</v>
      </c>
      <c r="H5" s="71">
        <v>1.29</v>
      </c>
      <c r="I5" s="71">
        <v>115</v>
      </c>
      <c r="J5" s="71">
        <v>301</v>
      </c>
      <c r="K5" s="76">
        <v>240</v>
      </c>
      <c r="L5" s="71" t="s">
        <v>34</v>
      </c>
      <c r="M5" s="71">
        <v>-25</v>
      </c>
      <c r="N5" s="71">
        <v>54.83</v>
      </c>
      <c r="O5" s="71">
        <v>1</v>
      </c>
      <c r="P5" s="71">
        <v>0</v>
      </c>
      <c r="Q5" s="76">
        <v>0</v>
      </c>
      <c r="R5" s="30">
        <f>MAX(E5:E25,N5:N26)*1.05</f>
        <v>57.5715</v>
      </c>
      <c r="S5" s="30">
        <f>B12</f>
        <v>-60</v>
      </c>
    </row>
    <row r="6" spans="1:19" x14ac:dyDescent="0.2">
      <c r="A6" s="16" t="s">
        <v>84</v>
      </c>
      <c r="B6" s="79" t="s">
        <v>88</v>
      </c>
      <c r="C6" s="73" t="s">
        <v>36</v>
      </c>
      <c r="D6" s="71">
        <v>-17.41</v>
      </c>
      <c r="E6" s="71">
        <v>34.5</v>
      </c>
      <c r="F6" s="71">
        <v>1</v>
      </c>
      <c r="G6" s="71">
        <v>1.29</v>
      </c>
      <c r="H6" s="71">
        <v>1.29</v>
      </c>
      <c r="I6" s="71">
        <v>115</v>
      </c>
      <c r="J6" s="71">
        <v>301</v>
      </c>
      <c r="K6" s="76">
        <v>0</v>
      </c>
      <c r="L6" s="71"/>
      <c r="R6" s="30">
        <v>0</v>
      </c>
      <c r="S6" s="30">
        <f>B12</f>
        <v>-60</v>
      </c>
    </row>
    <row r="7" spans="1:19" x14ac:dyDescent="0.2">
      <c r="A7" s="16" t="s">
        <v>1</v>
      </c>
      <c r="B7" s="18">
        <v>60</v>
      </c>
      <c r="C7" s="74" t="s">
        <v>33</v>
      </c>
      <c r="D7" s="70">
        <v>-32.58</v>
      </c>
      <c r="E7" s="70">
        <v>40.5</v>
      </c>
      <c r="F7" s="70">
        <v>1</v>
      </c>
      <c r="G7" s="70">
        <v>1.29</v>
      </c>
      <c r="H7" s="70">
        <v>1.29</v>
      </c>
      <c r="I7" s="70">
        <v>115</v>
      </c>
      <c r="J7" s="70">
        <v>301</v>
      </c>
      <c r="K7" s="77">
        <v>120</v>
      </c>
      <c r="L7" s="71"/>
      <c r="R7" s="30"/>
      <c r="S7" s="30">
        <f>B13</f>
        <v>60</v>
      </c>
    </row>
    <row r="8" spans="1:19" x14ac:dyDescent="0.2">
      <c r="A8" s="16" t="s">
        <v>2</v>
      </c>
      <c r="B8" s="18">
        <v>100</v>
      </c>
      <c r="L8" s="71"/>
      <c r="M8" s="62"/>
      <c r="N8" s="62"/>
      <c r="R8" s="30"/>
      <c r="S8" s="30">
        <f>B13</f>
        <v>60</v>
      </c>
    </row>
    <row r="9" spans="1:19" x14ac:dyDescent="0.2">
      <c r="A9" s="16" t="s">
        <v>20</v>
      </c>
      <c r="B9" s="79">
        <v>100</v>
      </c>
      <c r="L9" s="71"/>
      <c r="M9" s="62"/>
      <c r="N9" s="62"/>
    </row>
    <row r="10" spans="1:19" x14ac:dyDescent="0.2">
      <c r="A10" s="16" t="s">
        <v>3</v>
      </c>
      <c r="B10" s="79">
        <v>1</v>
      </c>
      <c r="C10" s="74"/>
      <c r="D10" s="70"/>
      <c r="E10" s="70"/>
      <c r="F10" s="70"/>
      <c r="G10" s="70"/>
      <c r="H10" s="70"/>
      <c r="I10" s="70"/>
      <c r="J10" s="70"/>
      <c r="K10" s="77"/>
      <c r="L10" s="71"/>
      <c r="M10" s="62"/>
      <c r="N10" s="62"/>
    </row>
    <row r="11" spans="1:19" x14ac:dyDescent="0.2">
      <c r="A11" s="16" t="s">
        <v>5</v>
      </c>
      <c r="B11" s="18">
        <v>3</v>
      </c>
      <c r="L11" s="71"/>
    </row>
    <row r="12" spans="1:19" x14ac:dyDescent="0.2">
      <c r="A12" s="16" t="s">
        <v>4</v>
      </c>
      <c r="B12" s="79">
        <v>-60</v>
      </c>
      <c r="L12" s="71"/>
    </row>
    <row r="13" spans="1:19" ht="13.5" thickBot="1" x14ac:dyDescent="0.25">
      <c r="A13" s="19" t="s">
        <v>6</v>
      </c>
      <c r="B13" s="20">
        <v>60</v>
      </c>
      <c r="C13" s="74"/>
      <c r="D13" s="70"/>
      <c r="E13" s="70"/>
      <c r="F13" s="70"/>
      <c r="G13" s="70"/>
      <c r="H13" s="70"/>
      <c r="I13" s="70"/>
      <c r="J13" s="70"/>
      <c r="K13" s="77"/>
      <c r="L13" s="71"/>
    </row>
    <row r="14" spans="1:19" x14ac:dyDescent="0.2">
      <c r="A14" s="90" t="s">
        <v>43</v>
      </c>
      <c r="B14" s="91"/>
      <c r="L14" s="71"/>
    </row>
    <row r="15" spans="1:19" ht="12.75" customHeight="1" x14ac:dyDescent="0.2">
      <c r="A15" s="92"/>
      <c r="B15" s="93"/>
      <c r="L15" s="71"/>
    </row>
    <row r="16" spans="1:19" x14ac:dyDescent="0.2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 x14ac:dyDescent="0.2">
      <c r="L17" s="71"/>
    </row>
    <row r="18" spans="3:14" x14ac:dyDescent="0.2">
      <c r="L18" s="71"/>
    </row>
    <row r="19" spans="3:14" x14ac:dyDescent="0.2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 x14ac:dyDescent="0.2">
      <c r="L20" s="71"/>
      <c r="N20" s="62"/>
    </row>
    <row r="21" spans="3:14" x14ac:dyDescent="0.2">
      <c r="N21" s="62"/>
    </row>
    <row r="22" spans="3:14" x14ac:dyDescent="0.2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 x14ac:dyDescent="0.2">
      <c r="N23" s="62"/>
    </row>
    <row r="24" spans="3:14" x14ac:dyDescent="0.2">
      <c r="N24" s="62"/>
    </row>
    <row r="25" spans="3:14" x14ac:dyDescent="0.2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 x14ac:dyDescent="0.2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Q7" sqref="Q7"/>
    </sheetView>
  </sheetViews>
  <sheetFormatPr defaultColWidth="8.85546875" defaultRowHeight="12.75" x14ac:dyDescent="0.2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 x14ac:dyDescent="0.2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0"/>
      <c r="P1" s="80"/>
      <c r="Q1" s="80"/>
    </row>
    <row r="2" spans="1:19" s="27" customFormat="1" ht="13.5" thickBot="1" x14ac:dyDescent="0.25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81"/>
      <c r="P2" s="81"/>
      <c r="Q2" s="81"/>
    </row>
    <row r="3" spans="1:19" ht="15.75" x14ac:dyDescent="0.2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 x14ac:dyDescent="0.2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 x14ac:dyDescent="0.2">
      <c r="A5" s="21" t="s">
        <v>42</v>
      </c>
      <c r="B5" s="17">
        <v>18</v>
      </c>
      <c r="C5" s="44" t="s">
        <v>35</v>
      </c>
      <c r="D5" s="42">
        <v>-37.5</v>
      </c>
      <c r="E5" s="42">
        <v>33</v>
      </c>
      <c r="F5" s="42">
        <v>1</v>
      </c>
      <c r="G5" s="42">
        <v>0.52</v>
      </c>
      <c r="H5" s="42">
        <v>0.52</v>
      </c>
      <c r="I5" s="42">
        <v>115</v>
      </c>
      <c r="J5" s="42">
        <v>301</v>
      </c>
      <c r="K5" s="47">
        <v>240</v>
      </c>
      <c r="L5" s="42" t="s">
        <v>34</v>
      </c>
      <c r="M5" s="42">
        <v>-31.25</v>
      </c>
      <c r="N5" s="42">
        <v>47.5</v>
      </c>
      <c r="O5" s="71">
        <v>1</v>
      </c>
      <c r="P5" s="71">
        <v>0</v>
      </c>
      <c r="Q5" s="76">
        <v>0</v>
      </c>
      <c r="R5" s="30">
        <f>MAX(E5:E25,N5:N26)*1.05</f>
        <v>49.875</v>
      </c>
      <c r="S5" s="30">
        <f>B12</f>
        <v>-60</v>
      </c>
    </row>
    <row r="6" spans="1:19" x14ac:dyDescent="0.2">
      <c r="A6" s="16" t="s">
        <v>84</v>
      </c>
      <c r="B6" s="79" t="s">
        <v>78</v>
      </c>
      <c r="C6" s="44" t="s">
        <v>36</v>
      </c>
      <c r="D6" s="42">
        <v>-25</v>
      </c>
      <c r="E6" s="42">
        <v>33</v>
      </c>
      <c r="F6" s="42">
        <v>1</v>
      </c>
      <c r="G6" s="42">
        <v>0.52</v>
      </c>
      <c r="H6" s="42">
        <v>0.52</v>
      </c>
      <c r="I6" s="42">
        <v>115</v>
      </c>
      <c r="J6" s="42">
        <v>301</v>
      </c>
      <c r="K6" s="47">
        <v>0</v>
      </c>
      <c r="L6" s="42" t="s">
        <v>47</v>
      </c>
      <c r="M6" s="42">
        <v>-18.75</v>
      </c>
      <c r="N6" s="42">
        <v>47.5</v>
      </c>
      <c r="O6" s="71">
        <v>1</v>
      </c>
      <c r="P6" s="71">
        <v>0</v>
      </c>
      <c r="Q6" s="76">
        <v>0</v>
      </c>
      <c r="R6" s="30">
        <v>0</v>
      </c>
      <c r="S6" s="30">
        <f>B12</f>
        <v>-60</v>
      </c>
    </row>
    <row r="7" spans="1:19" x14ac:dyDescent="0.2">
      <c r="A7" s="16" t="s">
        <v>1</v>
      </c>
      <c r="B7" s="18">
        <v>60</v>
      </c>
      <c r="C7" s="45" t="s">
        <v>33</v>
      </c>
      <c r="D7" s="41">
        <v>-12.5</v>
      </c>
      <c r="E7" s="41">
        <v>33</v>
      </c>
      <c r="F7" s="41">
        <v>1</v>
      </c>
      <c r="G7" s="41">
        <v>0.52</v>
      </c>
      <c r="H7" s="41">
        <v>0.52</v>
      </c>
      <c r="I7" s="41">
        <v>115</v>
      </c>
      <c r="J7" s="41">
        <v>301</v>
      </c>
      <c r="K7" s="48">
        <v>120</v>
      </c>
      <c r="L7" s="42" t="s">
        <v>29</v>
      </c>
      <c r="M7" s="42">
        <v>30.75</v>
      </c>
      <c r="N7" s="42">
        <v>40.75</v>
      </c>
      <c r="O7" s="71">
        <v>1</v>
      </c>
      <c r="P7" s="71">
        <v>0</v>
      </c>
      <c r="Q7" s="76">
        <v>0</v>
      </c>
      <c r="R7" s="30"/>
      <c r="S7" s="30">
        <f>B13</f>
        <v>60</v>
      </c>
    </row>
    <row r="8" spans="1:19" x14ac:dyDescent="0.2">
      <c r="A8" s="16" t="s">
        <v>2</v>
      </c>
      <c r="B8" s="18">
        <v>100</v>
      </c>
      <c r="C8" s="44" t="s">
        <v>24</v>
      </c>
      <c r="D8" s="42">
        <v>13.5</v>
      </c>
      <c r="E8" s="42">
        <v>25</v>
      </c>
      <c r="F8" s="42">
        <v>1</v>
      </c>
      <c r="G8" s="42">
        <v>0.52</v>
      </c>
      <c r="H8" s="42">
        <v>0.52</v>
      </c>
      <c r="I8" s="42">
        <v>115</v>
      </c>
      <c r="J8" s="42">
        <v>316</v>
      </c>
      <c r="K8" s="47">
        <v>120</v>
      </c>
      <c r="L8" s="42"/>
      <c r="M8" s="33"/>
      <c r="N8" s="33"/>
      <c r="R8" s="30"/>
      <c r="S8" s="30">
        <f>B13</f>
        <v>60</v>
      </c>
    </row>
    <row r="9" spans="1:19" x14ac:dyDescent="0.2">
      <c r="A9" s="16" t="s">
        <v>20</v>
      </c>
      <c r="B9" s="17">
        <v>100</v>
      </c>
      <c r="C9" s="44" t="s">
        <v>25</v>
      </c>
      <c r="D9" s="42">
        <v>25</v>
      </c>
      <c r="E9" s="42">
        <v>25</v>
      </c>
      <c r="F9" s="42">
        <v>1</v>
      </c>
      <c r="G9" s="42">
        <v>0.52</v>
      </c>
      <c r="H9" s="42">
        <v>0.52</v>
      </c>
      <c r="I9" s="42">
        <v>115</v>
      </c>
      <c r="J9" s="42">
        <v>316</v>
      </c>
      <c r="K9" s="47">
        <v>240</v>
      </c>
      <c r="L9" s="42"/>
      <c r="M9" s="33"/>
      <c r="N9" s="33"/>
    </row>
    <row r="10" spans="1:19" x14ac:dyDescent="0.2">
      <c r="A10" s="16" t="s">
        <v>3</v>
      </c>
      <c r="B10" s="17">
        <v>1</v>
      </c>
      <c r="C10" s="45" t="s">
        <v>23</v>
      </c>
      <c r="D10" s="41">
        <v>36.5</v>
      </c>
      <c r="E10" s="41">
        <v>25</v>
      </c>
      <c r="F10" s="41">
        <v>1</v>
      </c>
      <c r="G10" s="41">
        <v>0.52</v>
      </c>
      <c r="H10" s="41">
        <v>0.52</v>
      </c>
      <c r="I10" s="41">
        <v>115</v>
      </c>
      <c r="J10" s="41">
        <v>316</v>
      </c>
      <c r="K10" s="48">
        <v>0</v>
      </c>
      <c r="L10" s="42"/>
      <c r="M10" s="33"/>
      <c r="N10" s="33"/>
    </row>
    <row r="11" spans="1:19" x14ac:dyDescent="0.2">
      <c r="A11" s="16" t="s">
        <v>5</v>
      </c>
      <c r="B11" s="18">
        <v>3</v>
      </c>
      <c r="L11" s="9"/>
    </row>
    <row r="12" spans="1:19" x14ac:dyDescent="0.2">
      <c r="A12" s="16" t="s">
        <v>4</v>
      </c>
      <c r="B12" s="17">
        <v>-60</v>
      </c>
      <c r="L12" s="9"/>
    </row>
    <row r="13" spans="1:19" ht="13.5" thickBot="1" x14ac:dyDescent="0.25">
      <c r="A13" s="19" t="s">
        <v>6</v>
      </c>
      <c r="B13" s="20">
        <v>60</v>
      </c>
      <c r="C13" s="12"/>
      <c r="D13" s="8"/>
      <c r="E13" s="8"/>
      <c r="F13" s="8"/>
      <c r="G13" s="8"/>
      <c r="H13" s="8"/>
      <c r="I13" s="8"/>
      <c r="J13" s="8"/>
      <c r="K13" s="15"/>
      <c r="L13" s="9"/>
    </row>
    <row r="14" spans="1:19" x14ac:dyDescent="0.2">
      <c r="A14" s="90" t="s">
        <v>43</v>
      </c>
      <c r="B14" s="91"/>
      <c r="L14" s="9"/>
    </row>
    <row r="15" spans="1:19" ht="12.75" customHeight="1" x14ac:dyDescent="0.2">
      <c r="A15" s="92"/>
      <c r="B15" s="93"/>
      <c r="L15" s="9"/>
    </row>
    <row r="16" spans="1:19" x14ac:dyDescent="0.2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 x14ac:dyDescent="0.2">
      <c r="L17" s="9"/>
    </row>
    <row r="18" spans="3:14" x14ac:dyDescent="0.2">
      <c r="L18" s="9"/>
    </row>
    <row r="19" spans="3:14" x14ac:dyDescent="0.2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 x14ac:dyDescent="0.2">
      <c r="L20" s="9"/>
      <c r="N20"/>
    </row>
    <row r="21" spans="3:14" x14ac:dyDescent="0.2">
      <c r="N21"/>
    </row>
    <row r="22" spans="3:14" x14ac:dyDescent="0.2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 x14ac:dyDescent="0.2">
      <c r="N23"/>
    </row>
    <row r="24" spans="3:14" x14ac:dyDescent="0.2">
      <c r="N24"/>
    </row>
    <row r="25" spans="3:14" x14ac:dyDescent="0.2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 x14ac:dyDescent="0.2">
      <c r="C26" s="31"/>
      <c r="D26" s="32"/>
      <c r="E26" s="32"/>
      <c r="F26" s="32"/>
      <c r="G26" s="32"/>
      <c r="H26" s="32"/>
      <c r="I26" s="32"/>
      <c r="J26" s="32"/>
      <c r="K26" s="32"/>
      <c r="L26" s="11"/>
      <c r="N26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Q6" sqref="Q6"/>
    </sheetView>
  </sheetViews>
  <sheetFormatPr defaultColWidth="8.85546875" defaultRowHeight="12.75" x14ac:dyDescent="0.2"/>
  <cols>
    <col min="1" max="1" width="35.85546875" style="35" customWidth="1"/>
    <col min="2" max="2" width="16.42578125" style="35" customWidth="1"/>
    <col min="3" max="3" width="10.42578125" style="44" customWidth="1"/>
    <col min="4" max="10" width="10.42578125" style="42" customWidth="1"/>
    <col min="11" max="11" width="10.42578125" style="47" customWidth="1"/>
    <col min="12" max="12" width="10.42578125" style="39" customWidth="1"/>
    <col min="13" max="14" width="10.42578125" style="42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 x14ac:dyDescent="0.2">
      <c r="A1" s="37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80"/>
      <c r="P1" s="80"/>
      <c r="Q1" s="80"/>
    </row>
    <row r="2" spans="1:19" s="27" customFormat="1" ht="13.5" thickBot="1" x14ac:dyDescent="0.25">
      <c r="A2" s="36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81"/>
      <c r="P2" s="81"/>
      <c r="Q2" s="81"/>
    </row>
    <row r="3" spans="1:19" ht="15.75" x14ac:dyDescent="0.2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 x14ac:dyDescent="0.2">
      <c r="A4" s="23" t="s">
        <v>21</v>
      </c>
      <c r="B4" s="24" t="s">
        <v>22</v>
      </c>
      <c r="C4" s="22" t="s">
        <v>40</v>
      </c>
      <c r="D4" s="40" t="s">
        <v>12</v>
      </c>
      <c r="E4" s="40" t="s">
        <v>10</v>
      </c>
      <c r="F4" s="40" t="s">
        <v>8</v>
      </c>
      <c r="G4" s="40" t="s">
        <v>18</v>
      </c>
      <c r="H4" s="40" t="s">
        <v>19</v>
      </c>
      <c r="I4" s="40" t="s">
        <v>31</v>
      </c>
      <c r="J4" s="40" t="s">
        <v>32</v>
      </c>
      <c r="K4" s="46" t="s">
        <v>9</v>
      </c>
      <c r="L4" s="43" t="s">
        <v>41</v>
      </c>
      <c r="M4" s="43" t="s">
        <v>12</v>
      </c>
      <c r="N4" s="43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 x14ac:dyDescent="0.2">
      <c r="A5" s="21" t="s">
        <v>42</v>
      </c>
      <c r="B5" s="17">
        <v>18</v>
      </c>
      <c r="C5" s="51" t="s">
        <v>35</v>
      </c>
      <c r="D5" s="50">
        <v>-32.58</v>
      </c>
      <c r="E5" s="50">
        <v>28.5</v>
      </c>
      <c r="F5" s="50">
        <v>1</v>
      </c>
      <c r="G5" s="50">
        <v>1.29</v>
      </c>
      <c r="H5" s="50">
        <v>1.29</v>
      </c>
      <c r="I5" s="50">
        <v>115</v>
      </c>
      <c r="J5" s="50">
        <v>301</v>
      </c>
      <c r="K5" s="53">
        <v>240</v>
      </c>
      <c r="L5" s="55" t="s">
        <v>34</v>
      </c>
      <c r="M5" s="55">
        <v>-25</v>
      </c>
      <c r="N5" s="55">
        <v>54.83</v>
      </c>
      <c r="O5" s="71">
        <v>1</v>
      </c>
      <c r="P5" s="71">
        <v>0</v>
      </c>
      <c r="Q5" s="76">
        <v>0</v>
      </c>
      <c r="R5" s="30">
        <f>MAX(E5:E25,N5:N26)*1.05</f>
        <v>57.5715</v>
      </c>
      <c r="S5" s="30">
        <f>B12</f>
        <v>-60</v>
      </c>
    </row>
    <row r="6" spans="1:19" x14ac:dyDescent="0.2">
      <c r="A6" s="16" t="s">
        <v>84</v>
      </c>
      <c r="B6" s="79" t="s">
        <v>79</v>
      </c>
      <c r="C6" s="51" t="s">
        <v>36</v>
      </c>
      <c r="D6" s="50">
        <v>-17.41</v>
      </c>
      <c r="E6" s="50">
        <v>34.5</v>
      </c>
      <c r="F6" s="50">
        <v>1</v>
      </c>
      <c r="G6" s="50">
        <v>1.29</v>
      </c>
      <c r="H6" s="50">
        <v>1.29</v>
      </c>
      <c r="I6" s="50">
        <v>115</v>
      </c>
      <c r="J6" s="50">
        <v>301</v>
      </c>
      <c r="K6" s="53">
        <v>0</v>
      </c>
      <c r="L6" s="55" t="s">
        <v>29</v>
      </c>
      <c r="M6" s="55">
        <v>25</v>
      </c>
      <c r="N6" s="55">
        <v>54.83</v>
      </c>
      <c r="O6" s="71">
        <v>1</v>
      </c>
      <c r="P6" s="71">
        <v>0</v>
      </c>
      <c r="Q6" s="76">
        <v>0</v>
      </c>
      <c r="R6" s="30">
        <v>0</v>
      </c>
      <c r="S6" s="30">
        <f>B12</f>
        <v>-60</v>
      </c>
    </row>
    <row r="7" spans="1:19" x14ac:dyDescent="0.2">
      <c r="A7" s="16" t="s">
        <v>1</v>
      </c>
      <c r="B7" s="18">
        <v>60</v>
      </c>
      <c r="C7" s="52" t="s">
        <v>33</v>
      </c>
      <c r="D7" s="49">
        <v>-32.58</v>
      </c>
      <c r="E7" s="49">
        <v>40.5</v>
      </c>
      <c r="F7" s="49">
        <v>1</v>
      </c>
      <c r="G7" s="49">
        <v>1.29</v>
      </c>
      <c r="H7" s="49">
        <v>1.29</v>
      </c>
      <c r="I7" s="49">
        <v>115</v>
      </c>
      <c r="J7" s="49">
        <v>301</v>
      </c>
      <c r="K7" s="54">
        <v>120</v>
      </c>
      <c r="L7" s="42"/>
      <c r="R7" s="30"/>
      <c r="S7" s="30">
        <f>B13</f>
        <v>60</v>
      </c>
    </row>
    <row r="8" spans="1:19" x14ac:dyDescent="0.2">
      <c r="A8" s="16" t="s">
        <v>2</v>
      </c>
      <c r="B8" s="18">
        <v>100</v>
      </c>
      <c r="C8" s="51" t="s">
        <v>24</v>
      </c>
      <c r="D8" s="50">
        <v>17.41</v>
      </c>
      <c r="E8" s="50">
        <v>28.5</v>
      </c>
      <c r="F8" s="50">
        <v>1</v>
      </c>
      <c r="G8" s="50">
        <v>1.29</v>
      </c>
      <c r="H8" s="50">
        <v>1.29</v>
      </c>
      <c r="I8" s="50">
        <v>115</v>
      </c>
      <c r="J8" s="50">
        <v>316</v>
      </c>
      <c r="K8" s="53">
        <v>120</v>
      </c>
      <c r="L8" s="42"/>
      <c r="M8" s="33"/>
      <c r="N8" s="33"/>
      <c r="R8" s="30"/>
      <c r="S8" s="30">
        <f>B13</f>
        <v>60</v>
      </c>
    </row>
    <row r="9" spans="1:19" x14ac:dyDescent="0.2">
      <c r="A9" s="16" t="s">
        <v>20</v>
      </c>
      <c r="B9" s="17">
        <v>100</v>
      </c>
      <c r="C9" s="51" t="s">
        <v>25</v>
      </c>
      <c r="D9" s="50">
        <v>32.58</v>
      </c>
      <c r="E9" s="50">
        <v>34.5</v>
      </c>
      <c r="F9" s="50">
        <v>1</v>
      </c>
      <c r="G9" s="50">
        <v>1.29</v>
      </c>
      <c r="H9" s="50">
        <v>1.29</v>
      </c>
      <c r="I9" s="50">
        <v>115</v>
      </c>
      <c r="J9" s="50">
        <v>316</v>
      </c>
      <c r="K9" s="53">
        <v>240</v>
      </c>
      <c r="L9" s="42"/>
      <c r="M9" s="33"/>
      <c r="N9" s="33"/>
    </row>
    <row r="10" spans="1:19" x14ac:dyDescent="0.2">
      <c r="A10" s="16" t="s">
        <v>3</v>
      </c>
      <c r="B10" s="17">
        <v>1</v>
      </c>
      <c r="C10" s="52" t="s">
        <v>23</v>
      </c>
      <c r="D10" s="49">
        <v>17.41</v>
      </c>
      <c r="E10" s="49">
        <v>40.5</v>
      </c>
      <c r="F10" s="49">
        <v>1</v>
      </c>
      <c r="G10" s="49">
        <v>1.29</v>
      </c>
      <c r="H10" s="49">
        <v>1.29</v>
      </c>
      <c r="I10" s="49">
        <v>115</v>
      </c>
      <c r="J10" s="49">
        <v>316</v>
      </c>
      <c r="K10" s="54">
        <v>0</v>
      </c>
      <c r="L10" s="42"/>
      <c r="M10" s="33"/>
      <c r="N10" s="33"/>
    </row>
    <row r="11" spans="1:19" x14ac:dyDescent="0.2">
      <c r="A11" s="16" t="s">
        <v>5</v>
      </c>
      <c r="B11" s="18">
        <v>3</v>
      </c>
      <c r="L11" s="42"/>
    </row>
    <row r="12" spans="1:19" x14ac:dyDescent="0.2">
      <c r="A12" s="16" t="s">
        <v>4</v>
      </c>
      <c r="B12" s="17">
        <v>-60</v>
      </c>
      <c r="L12" s="42"/>
    </row>
    <row r="13" spans="1:19" ht="13.5" thickBot="1" x14ac:dyDescent="0.25">
      <c r="A13" s="19" t="s">
        <v>6</v>
      </c>
      <c r="B13" s="20">
        <v>60</v>
      </c>
      <c r="C13" s="45"/>
      <c r="D13" s="41"/>
      <c r="E13" s="41"/>
      <c r="F13" s="41"/>
      <c r="G13" s="41"/>
      <c r="H13" s="41"/>
      <c r="I13" s="41"/>
      <c r="J13" s="41"/>
      <c r="K13" s="48"/>
      <c r="L13" s="42"/>
    </row>
    <row r="14" spans="1:19" x14ac:dyDescent="0.2">
      <c r="A14" s="90" t="s">
        <v>43</v>
      </c>
      <c r="B14" s="91"/>
      <c r="L14" s="42"/>
    </row>
    <row r="15" spans="1:19" ht="12.75" customHeight="1" x14ac:dyDescent="0.2">
      <c r="A15" s="92"/>
      <c r="B15" s="93"/>
      <c r="L15" s="42"/>
    </row>
    <row r="16" spans="1:19" x14ac:dyDescent="0.2">
      <c r="C16" s="45"/>
      <c r="D16" s="41"/>
      <c r="E16" s="41"/>
      <c r="F16" s="41"/>
      <c r="G16" s="41"/>
      <c r="H16" s="41"/>
      <c r="I16" s="41"/>
      <c r="J16" s="41"/>
      <c r="K16" s="48"/>
      <c r="L16" s="42"/>
    </row>
    <row r="17" spans="3:14" x14ac:dyDescent="0.2">
      <c r="L17" s="42"/>
    </row>
    <row r="18" spans="3:14" x14ac:dyDescent="0.2">
      <c r="L18" s="42"/>
    </row>
    <row r="19" spans="3:14" x14ac:dyDescent="0.2">
      <c r="C19" s="45"/>
      <c r="D19" s="41"/>
      <c r="E19" s="41"/>
      <c r="F19" s="41"/>
      <c r="G19" s="41"/>
      <c r="H19" s="41"/>
      <c r="I19" s="41"/>
      <c r="J19" s="41"/>
      <c r="K19" s="48"/>
      <c r="L19" s="42"/>
    </row>
    <row r="20" spans="3:14" x14ac:dyDescent="0.2">
      <c r="L20" s="42"/>
      <c r="N20" s="33"/>
    </row>
    <row r="21" spans="3:14" x14ac:dyDescent="0.2">
      <c r="N21" s="33"/>
    </row>
    <row r="22" spans="3:14" x14ac:dyDescent="0.2">
      <c r="C22" s="45"/>
      <c r="D22" s="41"/>
      <c r="E22" s="41"/>
      <c r="F22" s="41"/>
      <c r="G22" s="41"/>
      <c r="H22" s="41"/>
      <c r="I22" s="41"/>
      <c r="J22" s="41"/>
      <c r="K22" s="48"/>
      <c r="N22" s="33"/>
    </row>
    <row r="23" spans="3:14" x14ac:dyDescent="0.2">
      <c r="N23" s="33"/>
    </row>
    <row r="24" spans="3:14" x14ac:dyDescent="0.2">
      <c r="N24" s="33"/>
    </row>
    <row r="25" spans="3:14" x14ac:dyDescent="0.2">
      <c r="C25" s="45"/>
      <c r="D25" s="41"/>
      <c r="E25" s="41"/>
      <c r="F25" s="41"/>
      <c r="G25" s="41"/>
      <c r="H25" s="41"/>
      <c r="I25" s="41"/>
      <c r="J25" s="41"/>
      <c r="K25" s="48"/>
      <c r="N25" s="33"/>
    </row>
    <row r="26" spans="3:14" x14ac:dyDescent="0.2">
      <c r="C26" s="31"/>
      <c r="D26" s="32"/>
      <c r="E26" s="32"/>
      <c r="F26" s="32"/>
      <c r="G26" s="32"/>
      <c r="H26" s="32"/>
      <c r="I26" s="32"/>
      <c r="J26" s="32"/>
      <c r="K26" s="32"/>
      <c r="L26" s="44"/>
      <c r="N26" s="33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Q11" sqref="Q11"/>
    </sheetView>
  </sheetViews>
  <sheetFormatPr defaultColWidth="8.85546875" defaultRowHeight="12.75" x14ac:dyDescent="0.2"/>
  <cols>
    <col min="1" max="1" width="35.85546875" style="64" customWidth="1"/>
    <col min="2" max="2" width="16.425781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 x14ac:dyDescent="0.2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 x14ac:dyDescent="0.25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 x14ac:dyDescent="0.2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 x14ac:dyDescent="0.2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 x14ac:dyDescent="0.2">
      <c r="A5" s="21" t="s">
        <v>42</v>
      </c>
      <c r="B5" s="17">
        <v>32</v>
      </c>
      <c r="C5" s="73" t="s">
        <v>25</v>
      </c>
      <c r="D5" s="71">
        <v>-234.5</v>
      </c>
      <c r="E5" s="71">
        <v>22.33</v>
      </c>
      <c r="F5" s="71">
        <v>1</v>
      </c>
      <c r="G5" s="71">
        <v>1.04</v>
      </c>
      <c r="H5" s="71">
        <v>1.04</v>
      </c>
      <c r="I5" s="71">
        <v>345</v>
      </c>
      <c r="J5" s="71">
        <v>2694</v>
      </c>
      <c r="K5" s="76">
        <v>240</v>
      </c>
      <c r="L5" s="71" t="s">
        <v>29</v>
      </c>
      <c r="M5" s="71">
        <v>-222</v>
      </c>
      <c r="N5" s="71">
        <v>46.66</v>
      </c>
      <c r="O5" s="71">
        <v>1</v>
      </c>
      <c r="P5" s="71">
        <v>0</v>
      </c>
      <c r="Q5" s="76">
        <v>0</v>
      </c>
      <c r="R5" s="30">
        <f>MAX(E5:E25,N5:N26)*1.05</f>
        <v>97.902000000000001</v>
      </c>
      <c r="S5" s="30">
        <f>B12</f>
        <v>-150</v>
      </c>
    </row>
    <row r="6" spans="1:19" x14ac:dyDescent="0.2">
      <c r="A6" s="16" t="s">
        <v>84</v>
      </c>
      <c r="B6" s="79" t="s">
        <v>80</v>
      </c>
      <c r="C6" s="73" t="s">
        <v>24</v>
      </c>
      <c r="D6" s="71">
        <v>-200</v>
      </c>
      <c r="E6" s="71">
        <v>22.33</v>
      </c>
      <c r="F6" s="71">
        <v>1</v>
      </c>
      <c r="G6" s="71">
        <v>1.04</v>
      </c>
      <c r="H6" s="71">
        <v>1.04</v>
      </c>
      <c r="I6" s="71">
        <v>345</v>
      </c>
      <c r="J6" s="71">
        <v>2694</v>
      </c>
      <c r="K6" s="76">
        <v>120</v>
      </c>
      <c r="L6" s="71" t="s">
        <v>57</v>
      </c>
      <c r="M6" s="71">
        <v>-178</v>
      </c>
      <c r="N6" s="71">
        <v>46.66</v>
      </c>
      <c r="O6" s="71">
        <v>1</v>
      </c>
      <c r="P6" s="71">
        <v>0</v>
      </c>
      <c r="Q6" s="76">
        <v>0</v>
      </c>
      <c r="R6" s="30">
        <v>0</v>
      </c>
      <c r="S6" s="30">
        <f>B12</f>
        <v>-150</v>
      </c>
    </row>
    <row r="7" spans="1:19" x14ac:dyDescent="0.2">
      <c r="A7" s="16" t="s">
        <v>1</v>
      </c>
      <c r="B7" s="18">
        <v>60</v>
      </c>
      <c r="C7" s="74" t="s">
        <v>23</v>
      </c>
      <c r="D7" s="70">
        <v>-165.5</v>
      </c>
      <c r="E7" s="70">
        <v>22.33</v>
      </c>
      <c r="F7" s="70">
        <v>1</v>
      </c>
      <c r="G7" s="70">
        <v>1.04</v>
      </c>
      <c r="H7" s="70">
        <v>1.04</v>
      </c>
      <c r="I7" s="70">
        <v>345</v>
      </c>
      <c r="J7" s="70">
        <v>2694</v>
      </c>
      <c r="K7" s="77">
        <v>0</v>
      </c>
      <c r="L7" s="71" t="s">
        <v>30</v>
      </c>
      <c r="M7" s="71">
        <v>-72</v>
      </c>
      <c r="N7" s="71">
        <v>46.66</v>
      </c>
      <c r="O7" s="71">
        <v>1</v>
      </c>
      <c r="P7" s="71">
        <v>0</v>
      </c>
      <c r="Q7" s="76">
        <v>0</v>
      </c>
      <c r="R7" s="30"/>
      <c r="S7" s="30">
        <f>B13</f>
        <v>150</v>
      </c>
    </row>
    <row r="8" spans="1:19" x14ac:dyDescent="0.2">
      <c r="A8" s="16" t="s">
        <v>2</v>
      </c>
      <c r="B8" s="18">
        <v>100</v>
      </c>
      <c r="C8" s="73" t="s">
        <v>28</v>
      </c>
      <c r="D8" s="71">
        <v>-84.5</v>
      </c>
      <c r="E8" s="71">
        <v>22.33</v>
      </c>
      <c r="F8" s="71">
        <v>1</v>
      </c>
      <c r="G8" s="71">
        <v>1.04</v>
      </c>
      <c r="H8" s="71">
        <v>1.04</v>
      </c>
      <c r="I8" s="71">
        <v>345</v>
      </c>
      <c r="J8" s="71">
        <v>2694</v>
      </c>
      <c r="K8" s="76">
        <v>240</v>
      </c>
      <c r="L8" s="71" t="s">
        <v>58</v>
      </c>
      <c r="M8" s="71">
        <v>-28</v>
      </c>
      <c r="N8" s="71">
        <v>46.66</v>
      </c>
      <c r="O8" s="71">
        <v>1</v>
      </c>
      <c r="P8" s="71">
        <v>0</v>
      </c>
      <c r="Q8" s="76">
        <v>0</v>
      </c>
      <c r="R8" s="30"/>
      <c r="S8" s="30">
        <f>B13</f>
        <v>150</v>
      </c>
    </row>
    <row r="9" spans="1:19" x14ac:dyDescent="0.2">
      <c r="A9" s="16" t="s">
        <v>20</v>
      </c>
      <c r="B9" s="17">
        <v>300</v>
      </c>
      <c r="C9" s="73" t="s">
        <v>27</v>
      </c>
      <c r="D9" s="71">
        <v>-50</v>
      </c>
      <c r="E9" s="71">
        <v>22.33</v>
      </c>
      <c r="F9" s="71">
        <v>1</v>
      </c>
      <c r="G9" s="71">
        <v>1.04</v>
      </c>
      <c r="H9" s="71">
        <v>1.04</v>
      </c>
      <c r="I9" s="71">
        <v>345</v>
      </c>
      <c r="J9" s="71">
        <v>2694</v>
      </c>
      <c r="K9" s="76">
        <v>120</v>
      </c>
      <c r="L9" s="71" t="s">
        <v>59</v>
      </c>
      <c r="M9" s="71">
        <v>136</v>
      </c>
      <c r="N9" s="71">
        <v>93.24</v>
      </c>
      <c r="O9" s="71">
        <v>1</v>
      </c>
      <c r="P9" s="71">
        <v>0</v>
      </c>
      <c r="Q9" s="76">
        <v>0</v>
      </c>
    </row>
    <row r="10" spans="1:19" x14ac:dyDescent="0.2">
      <c r="A10" s="16" t="s">
        <v>3</v>
      </c>
      <c r="B10" s="17">
        <v>1</v>
      </c>
      <c r="C10" s="74" t="s">
        <v>26</v>
      </c>
      <c r="D10" s="70">
        <v>-15.5</v>
      </c>
      <c r="E10" s="70">
        <v>22.33</v>
      </c>
      <c r="F10" s="70">
        <v>1</v>
      </c>
      <c r="G10" s="70">
        <v>1.04</v>
      </c>
      <c r="H10" s="70">
        <v>1.04</v>
      </c>
      <c r="I10" s="70">
        <v>345</v>
      </c>
      <c r="J10" s="70">
        <v>2694</v>
      </c>
      <c r="K10" s="77">
        <v>0</v>
      </c>
      <c r="L10" s="71" t="s">
        <v>60</v>
      </c>
      <c r="M10" s="71">
        <v>164</v>
      </c>
      <c r="N10" s="71">
        <v>88.58</v>
      </c>
      <c r="O10" s="71">
        <v>1</v>
      </c>
      <c r="P10" s="71">
        <v>0</v>
      </c>
      <c r="Q10" s="76">
        <v>0</v>
      </c>
    </row>
    <row r="11" spans="1:19" x14ac:dyDescent="0.2">
      <c r="A11" s="16" t="s">
        <v>5</v>
      </c>
      <c r="B11" s="18">
        <v>3</v>
      </c>
      <c r="C11" s="73" t="s">
        <v>48</v>
      </c>
      <c r="D11" s="71">
        <v>129</v>
      </c>
      <c r="E11" s="71">
        <v>22.33</v>
      </c>
      <c r="F11" s="71">
        <v>1</v>
      </c>
      <c r="G11" s="71">
        <v>1.73</v>
      </c>
      <c r="H11" s="71">
        <v>1.73</v>
      </c>
      <c r="I11" s="71">
        <v>345</v>
      </c>
      <c r="J11" s="71">
        <v>2468</v>
      </c>
      <c r="K11" s="76">
        <v>0</v>
      </c>
      <c r="L11" s="71"/>
    </row>
    <row r="12" spans="1:19" x14ac:dyDescent="0.2">
      <c r="A12" s="16" t="s">
        <v>4</v>
      </c>
      <c r="B12" s="17">
        <v>-150</v>
      </c>
      <c r="C12" s="73" t="s">
        <v>49</v>
      </c>
      <c r="D12" s="71">
        <v>124</v>
      </c>
      <c r="E12" s="71">
        <v>45.33</v>
      </c>
      <c r="F12" s="71">
        <v>1</v>
      </c>
      <c r="G12" s="71">
        <v>1.73</v>
      </c>
      <c r="H12" s="71">
        <v>1.73</v>
      </c>
      <c r="I12" s="71">
        <v>345</v>
      </c>
      <c r="J12" s="71">
        <v>2468</v>
      </c>
      <c r="K12" s="76">
        <v>120</v>
      </c>
      <c r="L12" s="71"/>
    </row>
    <row r="13" spans="1:19" ht="13.5" thickBot="1" x14ac:dyDescent="0.25">
      <c r="A13" s="19" t="s">
        <v>6</v>
      </c>
      <c r="B13" s="20">
        <v>150</v>
      </c>
      <c r="C13" s="74" t="s">
        <v>50</v>
      </c>
      <c r="D13" s="70">
        <v>128</v>
      </c>
      <c r="E13" s="70">
        <v>68.33</v>
      </c>
      <c r="F13" s="70">
        <v>1</v>
      </c>
      <c r="G13" s="70">
        <v>1.73</v>
      </c>
      <c r="H13" s="70">
        <v>1.73</v>
      </c>
      <c r="I13" s="70">
        <v>345</v>
      </c>
      <c r="J13" s="70">
        <v>2468</v>
      </c>
      <c r="K13" s="77">
        <v>240</v>
      </c>
      <c r="L13" s="71"/>
    </row>
    <row r="14" spans="1:19" x14ac:dyDescent="0.2">
      <c r="A14" s="90" t="s">
        <v>43</v>
      </c>
      <c r="B14" s="91"/>
      <c r="C14" s="73" t="s">
        <v>51</v>
      </c>
      <c r="D14" s="71">
        <v>171</v>
      </c>
      <c r="E14" s="71">
        <v>17.670000000000002</v>
      </c>
      <c r="F14" s="71">
        <v>1</v>
      </c>
      <c r="G14" s="71">
        <v>1.73</v>
      </c>
      <c r="H14" s="71">
        <v>1.73</v>
      </c>
      <c r="I14" s="71">
        <v>115</v>
      </c>
      <c r="J14" s="71">
        <v>2468</v>
      </c>
      <c r="K14" s="76">
        <v>240</v>
      </c>
      <c r="L14" s="71"/>
    </row>
    <row r="15" spans="1:19" ht="12.75" customHeight="1" x14ac:dyDescent="0.2">
      <c r="A15" s="92"/>
      <c r="B15" s="93"/>
      <c r="C15" s="73" t="s">
        <v>52</v>
      </c>
      <c r="D15" s="71">
        <v>176</v>
      </c>
      <c r="E15" s="71">
        <v>40.67</v>
      </c>
      <c r="F15" s="71">
        <v>1</v>
      </c>
      <c r="G15" s="71">
        <v>1.73</v>
      </c>
      <c r="H15" s="71">
        <v>1.73</v>
      </c>
      <c r="I15" s="71">
        <v>115</v>
      </c>
      <c r="J15" s="71">
        <v>2468</v>
      </c>
      <c r="K15" s="76">
        <v>120</v>
      </c>
      <c r="L15" s="71"/>
    </row>
    <row r="16" spans="1:19" x14ac:dyDescent="0.2">
      <c r="C16" s="74" t="s">
        <v>53</v>
      </c>
      <c r="D16" s="70">
        <v>172</v>
      </c>
      <c r="E16" s="70">
        <v>63.67</v>
      </c>
      <c r="F16" s="70">
        <v>1</v>
      </c>
      <c r="G16" s="70">
        <v>1.73</v>
      </c>
      <c r="H16" s="70">
        <v>1.73</v>
      </c>
      <c r="I16" s="70">
        <v>115</v>
      </c>
      <c r="J16" s="70">
        <v>2468</v>
      </c>
      <c r="K16" s="77">
        <v>0</v>
      </c>
      <c r="L16" s="71"/>
    </row>
    <row r="17" spans="3:14" x14ac:dyDescent="0.2">
      <c r="L17" s="71"/>
    </row>
    <row r="18" spans="3:14" x14ac:dyDescent="0.2">
      <c r="L18" s="71"/>
    </row>
    <row r="19" spans="3:14" x14ac:dyDescent="0.2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 x14ac:dyDescent="0.2">
      <c r="L20" s="71"/>
      <c r="N20" s="62"/>
    </row>
    <row r="21" spans="3:14" x14ac:dyDescent="0.2">
      <c r="N21" s="62"/>
    </row>
    <row r="22" spans="3:14" x14ac:dyDescent="0.2">
      <c r="N22" s="62"/>
    </row>
    <row r="23" spans="3:14" x14ac:dyDescent="0.2">
      <c r="N23" s="62"/>
    </row>
    <row r="24" spans="3:14" x14ac:dyDescent="0.2">
      <c r="N24" s="62"/>
    </row>
    <row r="25" spans="3:14" x14ac:dyDescent="0.2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 x14ac:dyDescent="0.2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Q13" sqref="Q13"/>
    </sheetView>
  </sheetViews>
  <sheetFormatPr defaultColWidth="8.85546875" defaultRowHeight="12.75" x14ac:dyDescent="0.2"/>
  <cols>
    <col min="1" max="1" width="35.85546875" style="35" customWidth="1"/>
    <col min="2" max="2" width="16.42578125" style="35" customWidth="1"/>
    <col min="3" max="3" width="10.42578125" style="44" customWidth="1"/>
    <col min="4" max="10" width="10.42578125" style="42" customWidth="1"/>
    <col min="11" max="11" width="10.42578125" style="47" customWidth="1"/>
    <col min="12" max="12" width="10.42578125" style="39" customWidth="1"/>
    <col min="13" max="14" width="10.42578125" style="42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 x14ac:dyDescent="0.2">
      <c r="A1" s="37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80"/>
      <c r="P1" s="80"/>
      <c r="Q1" s="80"/>
    </row>
    <row r="2" spans="1:19" s="27" customFormat="1" ht="13.5" thickBot="1" x14ac:dyDescent="0.25">
      <c r="A2" s="36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81"/>
      <c r="P2" s="81"/>
      <c r="Q2" s="81"/>
    </row>
    <row r="3" spans="1:19" ht="15.75" x14ac:dyDescent="0.2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 x14ac:dyDescent="0.2">
      <c r="A4" s="23" t="s">
        <v>21</v>
      </c>
      <c r="B4" s="24" t="s">
        <v>22</v>
      </c>
      <c r="C4" s="22" t="s">
        <v>40</v>
      </c>
      <c r="D4" s="40" t="s">
        <v>12</v>
      </c>
      <c r="E4" s="40" t="s">
        <v>10</v>
      </c>
      <c r="F4" s="40" t="s">
        <v>8</v>
      </c>
      <c r="G4" s="40" t="s">
        <v>18</v>
      </c>
      <c r="H4" s="40" t="s">
        <v>19</v>
      </c>
      <c r="I4" s="40" t="s">
        <v>31</v>
      </c>
      <c r="J4" s="40" t="s">
        <v>32</v>
      </c>
      <c r="K4" s="46" t="s">
        <v>9</v>
      </c>
      <c r="L4" s="43" t="s">
        <v>41</v>
      </c>
      <c r="M4" s="43" t="s">
        <v>12</v>
      </c>
      <c r="N4" s="43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 x14ac:dyDescent="0.2">
      <c r="A5" s="21" t="s">
        <v>42</v>
      </c>
      <c r="B5" s="17">
        <v>32</v>
      </c>
      <c r="C5" s="58" t="s">
        <v>25</v>
      </c>
      <c r="D5" s="57">
        <v>-234.5</v>
      </c>
      <c r="E5" s="57">
        <v>22.33</v>
      </c>
      <c r="F5" s="57">
        <v>1</v>
      </c>
      <c r="G5" s="57">
        <v>1.04</v>
      </c>
      <c r="H5" s="57">
        <v>1.04</v>
      </c>
      <c r="I5" s="57">
        <v>345</v>
      </c>
      <c r="J5" s="57">
        <v>2694</v>
      </c>
      <c r="K5" s="60">
        <v>240</v>
      </c>
      <c r="L5" s="71" t="s">
        <v>29</v>
      </c>
      <c r="M5" s="71">
        <v>-222</v>
      </c>
      <c r="N5" s="71">
        <v>46.66</v>
      </c>
      <c r="O5" s="71">
        <v>1</v>
      </c>
      <c r="P5" s="71">
        <v>0</v>
      </c>
      <c r="Q5" s="76">
        <v>0</v>
      </c>
      <c r="R5" s="30">
        <f>MAX(E5:E25,N5:N26)*1.05</f>
        <v>97.902000000000001</v>
      </c>
      <c r="S5" s="30">
        <f>B12</f>
        <v>-275</v>
      </c>
    </row>
    <row r="6" spans="1:19" x14ac:dyDescent="0.2">
      <c r="A6" s="16" t="s">
        <v>84</v>
      </c>
      <c r="B6" s="79" t="s">
        <v>81</v>
      </c>
      <c r="C6" s="58" t="s">
        <v>24</v>
      </c>
      <c r="D6" s="57">
        <v>-200</v>
      </c>
      <c r="E6" s="57">
        <v>22.33</v>
      </c>
      <c r="F6" s="57">
        <v>1</v>
      </c>
      <c r="G6" s="57">
        <v>1.04</v>
      </c>
      <c r="H6" s="57">
        <v>1.04</v>
      </c>
      <c r="I6" s="57">
        <v>345</v>
      </c>
      <c r="J6" s="57">
        <v>2694</v>
      </c>
      <c r="K6" s="60">
        <v>120</v>
      </c>
      <c r="L6" s="71" t="s">
        <v>57</v>
      </c>
      <c r="M6" s="71">
        <v>-178</v>
      </c>
      <c r="N6" s="71">
        <v>46.66</v>
      </c>
      <c r="O6" s="71">
        <v>1</v>
      </c>
      <c r="P6" s="71">
        <v>0</v>
      </c>
      <c r="Q6" s="76">
        <v>0</v>
      </c>
      <c r="R6" s="30">
        <v>0</v>
      </c>
      <c r="S6" s="30">
        <f>B12</f>
        <v>-275</v>
      </c>
    </row>
    <row r="7" spans="1:19" x14ac:dyDescent="0.2">
      <c r="A7" s="16" t="s">
        <v>1</v>
      </c>
      <c r="B7" s="18">
        <v>60</v>
      </c>
      <c r="C7" s="59" t="s">
        <v>23</v>
      </c>
      <c r="D7" s="56">
        <v>-165.5</v>
      </c>
      <c r="E7" s="56">
        <v>22.33</v>
      </c>
      <c r="F7" s="56">
        <v>1</v>
      </c>
      <c r="G7" s="56">
        <v>1.04</v>
      </c>
      <c r="H7" s="56">
        <v>1.04</v>
      </c>
      <c r="I7" s="56">
        <v>345</v>
      </c>
      <c r="J7" s="56">
        <v>2694</v>
      </c>
      <c r="K7" s="61">
        <v>0</v>
      </c>
      <c r="L7" s="71" t="s">
        <v>30</v>
      </c>
      <c r="M7" s="71">
        <v>-72</v>
      </c>
      <c r="N7" s="71">
        <v>46.66</v>
      </c>
      <c r="O7" s="71">
        <v>1</v>
      </c>
      <c r="P7" s="71">
        <v>0</v>
      </c>
      <c r="Q7" s="76">
        <v>0</v>
      </c>
      <c r="R7" s="30"/>
      <c r="S7" s="30">
        <f>B13</f>
        <v>275</v>
      </c>
    </row>
    <row r="8" spans="1:19" x14ac:dyDescent="0.2">
      <c r="A8" s="16" t="s">
        <v>2</v>
      </c>
      <c r="B8" s="18">
        <v>100</v>
      </c>
      <c r="C8" s="58" t="s">
        <v>28</v>
      </c>
      <c r="D8" s="57">
        <v>-84.5</v>
      </c>
      <c r="E8" s="57">
        <v>22.33</v>
      </c>
      <c r="F8" s="57">
        <v>1</v>
      </c>
      <c r="G8" s="57">
        <v>1.04</v>
      </c>
      <c r="H8" s="57">
        <v>1.04</v>
      </c>
      <c r="I8" s="57">
        <v>345</v>
      </c>
      <c r="J8" s="57">
        <v>2694</v>
      </c>
      <c r="K8" s="60">
        <v>240</v>
      </c>
      <c r="L8" s="71" t="s">
        <v>58</v>
      </c>
      <c r="M8" s="71">
        <v>-28</v>
      </c>
      <c r="N8" s="71">
        <v>46.66</v>
      </c>
      <c r="O8" s="71">
        <v>1</v>
      </c>
      <c r="P8" s="71">
        <v>0</v>
      </c>
      <c r="Q8" s="76">
        <v>0</v>
      </c>
      <c r="R8" s="30"/>
      <c r="S8" s="30">
        <f>B13</f>
        <v>275</v>
      </c>
    </row>
    <row r="9" spans="1:19" x14ac:dyDescent="0.2">
      <c r="A9" s="16" t="s">
        <v>20</v>
      </c>
      <c r="B9" s="17">
        <v>300</v>
      </c>
      <c r="C9" s="58" t="s">
        <v>27</v>
      </c>
      <c r="D9" s="57">
        <v>-50</v>
      </c>
      <c r="E9" s="57">
        <v>22.33</v>
      </c>
      <c r="F9" s="57">
        <v>1</v>
      </c>
      <c r="G9" s="57">
        <v>1.04</v>
      </c>
      <c r="H9" s="57">
        <v>1.04</v>
      </c>
      <c r="I9" s="57">
        <v>345</v>
      </c>
      <c r="J9" s="57">
        <v>2694</v>
      </c>
      <c r="K9" s="60">
        <v>120</v>
      </c>
      <c r="L9" s="71" t="s">
        <v>59</v>
      </c>
      <c r="M9" s="71">
        <v>136</v>
      </c>
      <c r="N9" s="71">
        <v>93.24</v>
      </c>
      <c r="O9" s="71">
        <v>1</v>
      </c>
      <c r="P9" s="71">
        <v>0</v>
      </c>
      <c r="Q9" s="76">
        <v>0</v>
      </c>
    </row>
    <row r="10" spans="1:19" x14ac:dyDescent="0.2">
      <c r="A10" s="16" t="s">
        <v>3</v>
      </c>
      <c r="B10" s="17">
        <v>1</v>
      </c>
      <c r="C10" s="59" t="s">
        <v>26</v>
      </c>
      <c r="D10" s="56">
        <v>-15.5</v>
      </c>
      <c r="E10" s="56">
        <v>22.33</v>
      </c>
      <c r="F10" s="56">
        <v>1</v>
      </c>
      <c r="G10" s="56">
        <v>1.04</v>
      </c>
      <c r="H10" s="56">
        <v>1.04</v>
      </c>
      <c r="I10" s="56">
        <v>345</v>
      </c>
      <c r="J10" s="56">
        <v>2694</v>
      </c>
      <c r="K10" s="61">
        <v>0</v>
      </c>
      <c r="L10" s="71" t="s">
        <v>60</v>
      </c>
      <c r="M10" s="71">
        <v>164</v>
      </c>
      <c r="N10" s="71">
        <v>88.58</v>
      </c>
      <c r="O10" s="71">
        <v>1</v>
      </c>
      <c r="P10" s="71">
        <v>0</v>
      </c>
      <c r="Q10" s="76">
        <v>0</v>
      </c>
    </row>
    <row r="11" spans="1:19" x14ac:dyDescent="0.2">
      <c r="A11" s="16" t="s">
        <v>5</v>
      </c>
      <c r="B11" s="18">
        <v>3</v>
      </c>
      <c r="C11" s="58" t="s">
        <v>48</v>
      </c>
      <c r="D11" s="57">
        <v>129</v>
      </c>
      <c r="E11" s="57">
        <v>22.33</v>
      </c>
      <c r="F11" s="57">
        <v>1</v>
      </c>
      <c r="G11" s="57">
        <v>1.73</v>
      </c>
      <c r="H11" s="57">
        <v>1.73</v>
      </c>
      <c r="I11" s="57">
        <v>345</v>
      </c>
      <c r="J11" s="57">
        <v>2468</v>
      </c>
      <c r="K11" s="60">
        <v>0</v>
      </c>
      <c r="L11" s="71" t="s">
        <v>34</v>
      </c>
      <c r="M11" s="71">
        <v>219.66</v>
      </c>
      <c r="N11" s="71">
        <v>58.42</v>
      </c>
      <c r="O11" s="71">
        <v>1</v>
      </c>
      <c r="P11" s="71">
        <v>0</v>
      </c>
      <c r="Q11" s="76">
        <v>0</v>
      </c>
    </row>
    <row r="12" spans="1:19" x14ac:dyDescent="0.2">
      <c r="A12" s="16" t="s">
        <v>4</v>
      </c>
      <c r="B12" s="17">
        <v>-275</v>
      </c>
      <c r="C12" s="58" t="s">
        <v>49</v>
      </c>
      <c r="D12" s="57">
        <v>124</v>
      </c>
      <c r="E12" s="57">
        <v>45.33</v>
      </c>
      <c r="F12" s="57">
        <v>1</v>
      </c>
      <c r="G12" s="57">
        <v>1.73</v>
      </c>
      <c r="H12" s="57">
        <v>1.73</v>
      </c>
      <c r="I12" s="57">
        <v>345</v>
      </c>
      <c r="J12" s="57">
        <v>2468</v>
      </c>
      <c r="K12" s="60">
        <v>120</v>
      </c>
      <c r="L12" s="71" t="s">
        <v>61</v>
      </c>
      <c r="M12" s="71">
        <v>230.33</v>
      </c>
      <c r="N12" s="71">
        <v>58.42</v>
      </c>
      <c r="O12" s="71">
        <v>1</v>
      </c>
      <c r="P12" s="71">
        <v>0</v>
      </c>
      <c r="Q12" s="76">
        <v>0</v>
      </c>
    </row>
    <row r="13" spans="1:19" ht="13.5" thickBot="1" x14ac:dyDescent="0.25">
      <c r="A13" s="19" t="s">
        <v>6</v>
      </c>
      <c r="B13" s="20">
        <v>275</v>
      </c>
      <c r="C13" s="59" t="s">
        <v>50</v>
      </c>
      <c r="D13" s="56">
        <v>128</v>
      </c>
      <c r="E13" s="56">
        <v>68.33</v>
      </c>
      <c r="F13" s="56">
        <v>1</v>
      </c>
      <c r="G13" s="56">
        <v>1.73</v>
      </c>
      <c r="H13" s="56">
        <v>1.73</v>
      </c>
      <c r="I13" s="56">
        <v>345</v>
      </c>
      <c r="J13" s="56">
        <v>2468</v>
      </c>
      <c r="K13" s="61">
        <v>240</v>
      </c>
      <c r="L13" s="42"/>
    </row>
    <row r="14" spans="1:19" x14ac:dyDescent="0.2">
      <c r="A14" s="90" t="s">
        <v>43</v>
      </c>
      <c r="B14" s="91"/>
      <c r="C14" s="58" t="s">
        <v>51</v>
      </c>
      <c r="D14" s="57">
        <v>171</v>
      </c>
      <c r="E14" s="57">
        <v>17.670000000000002</v>
      </c>
      <c r="F14" s="57">
        <v>1</v>
      </c>
      <c r="G14" s="57">
        <v>1.73</v>
      </c>
      <c r="H14" s="57">
        <v>1.73</v>
      </c>
      <c r="I14" s="57">
        <v>115</v>
      </c>
      <c r="J14" s="57">
        <v>2468</v>
      </c>
      <c r="K14" s="60">
        <v>240</v>
      </c>
      <c r="L14" s="42"/>
    </row>
    <row r="15" spans="1:19" ht="12.75" customHeight="1" x14ac:dyDescent="0.2">
      <c r="A15" s="92"/>
      <c r="B15" s="93"/>
      <c r="C15" s="58" t="s">
        <v>52</v>
      </c>
      <c r="D15" s="57">
        <v>176</v>
      </c>
      <c r="E15" s="57">
        <v>40.67</v>
      </c>
      <c r="F15" s="57">
        <v>1</v>
      </c>
      <c r="G15" s="57">
        <v>1.73</v>
      </c>
      <c r="H15" s="57">
        <v>1.73</v>
      </c>
      <c r="I15" s="57">
        <v>115</v>
      </c>
      <c r="J15" s="57">
        <v>2468</v>
      </c>
      <c r="K15" s="60">
        <v>120</v>
      </c>
      <c r="L15" s="42"/>
    </row>
    <row r="16" spans="1:19" x14ac:dyDescent="0.2">
      <c r="C16" s="59" t="s">
        <v>53</v>
      </c>
      <c r="D16" s="56">
        <v>172</v>
      </c>
      <c r="E16" s="56">
        <v>63.67</v>
      </c>
      <c r="F16" s="56">
        <v>1</v>
      </c>
      <c r="G16" s="56">
        <v>1.73</v>
      </c>
      <c r="H16" s="56">
        <v>1.73</v>
      </c>
      <c r="I16" s="56">
        <v>115</v>
      </c>
      <c r="J16" s="56">
        <v>2468</v>
      </c>
      <c r="K16" s="61">
        <v>0</v>
      </c>
      <c r="L16" s="42"/>
    </row>
    <row r="17" spans="3:14" x14ac:dyDescent="0.2">
      <c r="C17" s="58" t="s">
        <v>35</v>
      </c>
      <c r="D17" s="57">
        <v>217.58</v>
      </c>
      <c r="E17" s="57">
        <v>20.170000000000002</v>
      </c>
      <c r="F17" s="57">
        <v>1</v>
      </c>
      <c r="G17" s="57">
        <v>1.29</v>
      </c>
      <c r="H17" s="57">
        <v>1.29</v>
      </c>
      <c r="I17" s="57">
        <v>115</v>
      </c>
      <c r="J17" s="57">
        <v>1664</v>
      </c>
      <c r="K17" s="60">
        <v>0</v>
      </c>
      <c r="L17" s="42"/>
    </row>
    <row r="18" spans="3:14" x14ac:dyDescent="0.2">
      <c r="C18" s="58" t="s">
        <v>36</v>
      </c>
      <c r="D18" s="57">
        <v>214.33</v>
      </c>
      <c r="E18" s="57">
        <v>32.17</v>
      </c>
      <c r="F18" s="57">
        <v>1</v>
      </c>
      <c r="G18" s="57">
        <v>1.29</v>
      </c>
      <c r="H18" s="57">
        <v>1.29</v>
      </c>
      <c r="I18" s="57">
        <v>115</v>
      </c>
      <c r="J18" s="57">
        <v>1664</v>
      </c>
      <c r="K18" s="60">
        <v>240</v>
      </c>
      <c r="L18" s="42"/>
    </row>
    <row r="19" spans="3:14" x14ac:dyDescent="0.2">
      <c r="C19" s="59" t="s">
        <v>33</v>
      </c>
      <c r="D19" s="56">
        <v>217.25</v>
      </c>
      <c r="E19" s="56">
        <v>44.17</v>
      </c>
      <c r="F19" s="56">
        <v>1</v>
      </c>
      <c r="G19" s="56">
        <v>1.29</v>
      </c>
      <c r="H19" s="56">
        <v>1.29</v>
      </c>
      <c r="I19" s="56">
        <v>115</v>
      </c>
      <c r="J19" s="56">
        <v>1664</v>
      </c>
      <c r="K19" s="61">
        <v>120</v>
      </c>
      <c r="L19" s="42"/>
    </row>
    <row r="20" spans="3:14" x14ac:dyDescent="0.2">
      <c r="C20" s="58" t="s">
        <v>54</v>
      </c>
      <c r="D20" s="57">
        <v>232.41</v>
      </c>
      <c r="E20" s="57">
        <v>20.170000000000002</v>
      </c>
      <c r="F20" s="57">
        <v>1</v>
      </c>
      <c r="G20" s="57">
        <v>1.29</v>
      </c>
      <c r="H20" s="57">
        <v>1.29</v>
      </c>
      <c r="I20" s="57">
        <v>115</v>
      </c>
      <c r="J20" s="57">
        <v>1664</v>
      </c>
      <c r="K20" s="60">
        <v>120</v>
      </c>
      <c r="L20" s="42"/>
      <c r="N20" s="33"/>
    </row>
    <row r="21" spans="3:14" x14ac:dyDescent="0.2">
      <c r="C21" s="58" t="s">
        <v>55</v>
      </c>
      <c r="D21" s="57">
        <v>235.66</v>
      </c>
      <c r="E21" s="57">
        <v>32.17</v>
      </c>
      <c r="F21" s="57">
        <v>1</v>
      </c>
      <c r="G21" s="57">
        <v>1.29</v>
      </c>
      <c r="H21" s="57">
        <v>1.29</v>
      </c>
      <c r="I21" s="57">
        <v>115</v>
      </c>
      <c r="J21" s="57">
        <v>1664</v>
      </c>
      <c r="K21" s="60">
        <v>0</v>
      </c>
      <c r="N21" s="33"/>
    </row>
    <row r="22" spans="3:14" x14ac:dyDescent="0.2">
      <c r="C22" s="58" t="s">
        <v>56</v>
      </c>
      <c r="D22" s="57">
        <v>232.75</v>
      </c>
      <c r="E22" s="57">
        <v>44.17</v>
      </c>
      <c r="F22" s="57">
        <v>1</v>
      </c>
      <c r="G22" s="57">
        <v>1.29</v>
      </c>
      <c r="H22" s="57">
        <v>1.29</v>
      </c>
      <c r="I22" s="57">
        <v>115</v>
      </c>
      <c r="J22" s="57">
        <v>1664</v>
      </c>
      <c r="K22" s="60">
        <v>240</v>
      </c>
      <c r="N22" s="33"/>
    </row>
    <row r="23" spans="3:14" x14ac:dyDescent="0.2">
      <c r="N23" s="33"/>
    </row>
    <row r="24" spans="3:14" x14ac:dyDescent="0.2">
      <c r="N24" s="33"/>
    </row>
    <row r="25" spans="3:14" x14ac:dyDescent="0.2">
      <c r="C25" s="45"/>
      <c r="D25" s="41"/>
      <c r="E25" s="41"/>
      <c r="F25" s="41"/>
      <c r="G25" s="41"/>
      <c r="H25" s="41"/>
      <c r="I25" s="41"/>
      <c r="J25" s="41"/>
      <c r="K25" s="48"/>
      <c r="N25" s="33"/>
    </row>
    <row r="26" spans="3:14" x14ac:dyDescent="0.2">
      <c r="C26" s="31"/>
      <c r="D26" s="32"/>
      <c r="E26" s="32"/>
      <c r="F26" s="32"/>
      <c r="G26" s="32"/>
      <c r="H26" s="32"/>
      <c r="I26" s="32"/>
      <c r="J26" s="32"/>
      <c r="K26" s="32"/>
      <c r="L26" s="44"/>
      <c r="N26" s="33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Q5" sqref="Q5"/>
    </sheetView>
  </sheetViews>
  <sheetFormatPr defaultColWidth="8.85546875" defaultRowHeight="12.75" x14ac:dyDescent="0.2"/>
  <cols>
    <col min="1" max="1" width="35.85546875" style="64" customWidth="1"/>
    <col min="2" max="2" width="17.1406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 x14ac:dyDescent="0.2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 x14ac:dyDescent="0.25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 x14ac:dyDescent="0.2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 x14ac:dyDescent="0.2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 x14ac:dyDescent="0.2">
      <c r="A5" s="21" t="s">
        <v>42</v>
      </c>
      <c r="B5" s="17" t="s">
        <v>63</v>
      </c>
      <c r="C5" s="73" t="s">
        <v>23</v>
      </c>
      <c r="D5" s="71">
        <v>-10</v>
      </c>
      <c r="E5" s="71">
        <v>10</v>
      </c>
      <c r="F5" s="71">
        <v>1</v>
      </c>
      <c r="G5" s="71">
        <v>1</v>
      </c>
      <c r="H5" s="71">
        <v>1</v>
      </c>
      <c r="I5" s="71">
        <v>500</v>
      </c>
      <c r="J5" s="71">
        <v>500</v>
      </c>
      <c r="K5" s="76">
        <v>0</v>
      </c>
      <c r="L5" s="71" t="s">
        <v>29</v>
      </c>
      <c r="M5" s="71">
        <v>0</v>
      </c>
      <c r="N5" s="71">
        <v>15</v>
      </c>
      <c r="O5" s="71">
        <v>0.5</v>
      </c>
      <c r="P5" s="71">
        <v>0</v>
      </c>
      <c r="Q5" s="76">
        <v>0</v>
      </c>
      <c r="R5" s="30">
        <f>MAX(E5:E25,N5:N26)*1.05</f>
        <v>15.75</v>
      </c>
      <c r="S5" s="30">
        <f>B12</f>
        <v>-50</v>
      </c>
    </row>
    <row r="6" spans="1:19" x14ac:dyDescent="0.2">
      <c r="A6" s="16" t="s">
        <v>84</v>
      </c>
      <c r="B6" s="79" t="s">
        <v>62</v>
      </c>
      <c r="C6" s="73" t="s">
        <v>24</v>
      </c>
      <c r="D6" s="71">
        <v>0</v>
      </c>
      <c r="E6" s="71">
        <v>10</v>
      </c>
      <c r="F6" s="71">
        <v>1</v>
      </c>
      <c r="G6" s="71">
        <v>1</v>
      </c>
      <c r="H6" s="71">
        <v>1</v>
      </c>
      <c r="I6" s="71">
        <v>500</v>
      </c>
      <c r="J6" s="71">
        <v>500</v>
      </c>
      <c r="K6" s="76">
        <v>120</v>
      </c>
      <c r="L6" s="71"/>
      <c r="R6" s="30">
        <v>0</v>
      </c>
      <c r="S6" s="30">
        <f>B12</f>
        <v>-50</v>
      </c>
    </row>
    <row r="7" spans="1:19" x14ac:dyDescent="0.2">
      <c r="A7" s="16" t="s">
        <v>1</v>
      </c>
      <c r="B7" s="18">
        <v>60</v>
      </c>
      <c r="C7" s="74" t="s">
        <v>25</v>
      </c>
      <c r="D7" s="70">
        <v>10</v>
      </c>
      <c r="E7" s="70">
        <v>10</v>
      </c>
      <c r="F7" s="70">
        <v>1</v>
      </c>
      <c r="G7" s="70">
        <v>1</v>
      </c>
      <c r="H7" s="70">
        <v>1</v>
      </c>
      <c r="I7" s="70">
        <v>500</v>
      </c>
      <c r="J7" s="70">
        <v>500</v>
      </c>
      <c r="K7" s="77">
        <v>240</v>
      </c>
      <c r="L7" s="71"/>
      <c r="R7" s="30"/>
      <c r="S7" s="30">
        <f>B13</f>
        <v>50</v>
      </c>
    </row>
    <row r="8" spans="1:19" x14ac:dyDescent="0.2">
      <c r="A8" s="16" t="s">
        <v>2</v>
      </c>
      <c r="B8" s="18">
        <v>100</v>
      </c>
      <c r="L8" s="71"/>
      <c r="R8" s="30"/>
      <c r="S8" s="30">
        <f>B13</f>
        <v>50</v>
      </c>
    </row>
    <row r="9" spans="1:19" x14ac:dyDescent="0.2">
      <c r="A9" s="16" t="s">
        <v>20</v>
      </c>
      <c r="B9" s="17">
        <v>250</v>
      </c>
      <c r="L9" s="71"/>
    </row>
    <row r="10" spans="1:19" x14ac:dyDescent="0.2">
      <c r="A10" s="16" t="s">
        <v>3</v>
      </c>
      <c r="B10" s="17">
        <v>1</v>
      </c>
      <c r="C10" s="74"/>
      <c r="D10" s="70"/>
      <c r="E10" s="70"/>
      <c r="F10" s="70"/>
      <c r="G10" s="70"/>
      <c r="H10" s="70"/>
      <c r="I10" s="70"/>
      <c r="J10" s="70"/>
      <c r="K10" s="77"/>
      <c r="L10" s="71"/>
    </row>
    <row r="11" spans="1:19" x14ac:dyDescent="0.2">
      <c r="A11" s="16" t="s">
        <v>5</v>
      </c>
      <c r="B11" s="18">
        <v>3</v>
      </c>
      <c r="L11" s="71"/>
    </row>
    <row r="12" spans="1:19" x14ac:dyDescent="0.2">
      <c r="A12" s="16" t="s">
        <v>4</v>
      </c>
      <c r="B12" s="17">
        <v>-50</v>
      </c>
      <c r="L12" s="71"/>
    </row>
    <row r="13" spans="1:19" ht="13.5" thickBot="1" x14ac:dyDescent="0.25">
      <c r="A13" s="19" t="s">
        <v>6</v>
      </c>
      <c r="B13" s="20">
        <v>50</v>
      </c>
      <c r="C13" s="74"/>
      <c r="D13" s="70"/>
      <c r="E13" s="70"/>
      <c r="F13" s="70"/>
      <c r="G13" s="70"/>
      <c r="H13" s="70"/>
      <c r="I13" s="70"/>
      <c r="J13" s="70"/>
      <c r="K13" s="77"/>
      <c r="L13" s="71"/>
    </row>
    <row r="14" spans="1:19" x14ac:dyDescent="0.2">
      <c r="A14" s="90" t="s">
        <v>43</v>
      </c>
      <c r="B14" s="91"/>
      <c r="L14" s="71"/>
    </row>
    <row r="15" spans="1:19" ht="12.75" customHeight="1" x14ac:dyDescent="0.2">
      <c r="A15" s="92"/>
      <c r="B15" s="93"/>
      <c r="L15" s="71"/>
    </row>
    <row r="16" spans="1:19" x14ac:dyDescent="0.2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 x14ac:dyDescent="0.2">
      <c r="L17" s="71"/>
    </row>
    <row r="18" spans="3:14" x14ac:dyDescent="0.2">
      <c r="L18" s="71"/>
    </row>
    <row r="19" spans="3:14" x14ac:dyDescent="0.2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 x14ac:dyDescent="0.2">
      <c r="L20" s="71"/>
      <c r="N20" s="62"/>
    </row>
    <row r="21" spans="3:14" x14ac:dyDescent="0.2">
      <c r="N21" s="62"/>
    </row>
    <row r="22" spans="3:14" x14ac:dyDescent="0.2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 x14ac:dyDescent="0.2">
      <c r="N23" s="62"/>
    </row>
    <row r="24" spans="3:14" x14ac:dyDescent="0.2">
      <c r="N24" s="62"/>
    </row>
    <row r="25" spans="3:14" x14ac:dyDescent="0.2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 x14ac:dyDescent="0.2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Q5" sqref="Q5"/>
    </sheetView>
  </sheetViews>
  <sheetFormatPr defaultColWidth="8.85546875" defaultRowHeight="12.75" x14ac:dyDescent="0.2"/>
  <cols>
    <col min="1" max="1" width="35.85546875" style="64" customWidth="1"/>
    <col min="2" max="2" width="17.1406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 x14ac:dyDescent="0.2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 x14ac:dyDescent="0.25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 x14ac:dyDescent="0.2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 x14ac:dyDescent="0.2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 x14ac:dyDescent="0.2">
      <c r="A5" s="21" t="s">
        <v>42</v>
      </c>
      <c r="B5" s="17" t="s">
        <v>63</v>
      </c>
      <c r="C5" s="73" t="s">
        <v>23</v>
      </c>
      <c r="D5" s="71">
        <v>-10</v>
      </c>
      <c r="E5" s="71">
        <v>20</v>
      </c>
      <c r="F5" s="71">
        <v>1</v>
      </c>
      <c r="G5" s="71">
        <v>1</v>
      </c>
      <c r="H5" s="71">
        <v>1</v>
      </c>
      <c r="I5" s="71">
        <v>500</v>
      </c>
      <c r="J5" s="71">
        <v>500</v>
      </c>
      <c r="K5" s="76">
        <v>0</v>
      </c>
      <c r="L5" s="71" t="s">
        <v>29</v>
      </c>
      <c r="M5" s="71">
        <v>0</v>
      </c>
      <c r="N5" s="71">
        <v>25</v>
      </c>
      <c r="O5" s="71">
        <v>0.5</v>
      </c>
      <c r="P5" s="71">
        <v>0</v>
      </c>
      <c r="Q5" s="76">
        <v>0</v>
      </c>
      <c r="R5" s="30">
        <f>MAX(E5:E25,N5:N26)*1.05</f>
        <v>26.25</v>
      </c>
      <c r="S5" s="30">
        <f>B12</f>
        <v>-50</v>
      </c>
    </row>
    <row r="6" spans="1:19" x14ac:dyDescent="0.2">
      <c r="A6" s="16" t="s">
        <v>84</v>
      </c>
      <c r="B6" s="17" t="s">
        <v>64</v>
      </c>
      <c r="C6" s="73" t="s">
        <v>24</v>
      </c>
      <c r="D6" s="71">
        <v>0</v>
      </c>
      <c r="E6" s="71">
        <v>20</v>
      </c>
      <c r="F6" s="71">
        <v>1</v>
      </c>
      <c r="G6" s="71">
        <v>1</v>
      </c>
      <c r="H6" s="71">
        <v>1</v>
      </c>
      <c r="I6" s="71">
        <v>500</v>
      </c>
      <c r="J6" s="71">
        <v>500</v>
      </c>
      <c r="K6" s="76">
        <v>120</v>
      </c>
      <c r="L6" s="71"/>
      <c r="R6" s="30">
        <v>0</v>
      </c>
      <c r="S6" s="30">
        <f>B12</f>
        <v>-50</v>
      </c>
    </row>
    <row r="7" spans="1:19" x14ac:dyDescent="0.2">
      <c r="A7" s="16" t="s">
        <v>1</v>
      </c>
      <c r="B7" s="18">
        <v>60</v>
      </c>
      <c r="C7" s="74" t="s">
        <v>25</v>
      </c>
      <c r="D7" s="70">
        <v>10</v>
      </c>
      <c r="E7" s="70">
        <v>20</v>
      </c>
      <c r="F7" s="70">
        <v>1</v>
      </c>
      <c r="G7" s="70">
        <v>1</v>
      </c>
      <c r="H7" s="70">
        <v>1</v>
      </c>
      <c r="I7" s="70">
        <v>500</v>
      </c>
      <c r="J7" s="70">
        <v>500</v>
      </c>
      <c r="K7" s="77">
        <v>240</v>
      </c>
      <c r="L7" s="71"/>
      <c r="R7" s="30"/>
      <c r="S7" s="30">
        <f>B13</f>
        <v>50</v>
      </c>
    </row>
    <row r="8" spans="1:19" x14ac:dyDescent="0.2">
      <c r="A8" s="16" t="s">
        <v>2</v>
      </c>
      <c r="B8" s="18">
        <v>100</v>
      </c>
      <c r="L8" s="71"/>
      <c r="R8" s="30"/>
      <c r="S8" s="30">
        <f>B13</f>
        <v>50</v>
      </c>
    </row>
    <row r="9" spans="1:19" x14ac:dyDescent="0.2">
      <c r="A9" s="16" t="s">
        <v>20</v>
      </c>
      <c r="B9" s="17">
        <v>250</v>
      </c>
      <c r="L9" s="71"/>
    </row>
    <row r="10" spans="1:19" x14ac:dyDescent="0.2">
      <c r="A10" s="16" t="s">
        <v>3</v>
      </c>
      <c r="B10" s="17">
        <v>1</v>
      </c>
      <c r="C10" s="74"/>
      <c r="D10" s="70"/>
      <c r="E10" s="70"/>
      <c r="F10" s="70"/>
      <c r="G10" s="70"/>
      <c r="H10" s="70"/>
      <c r="I10" s="70"/>
      <c r="J10" s="70"/>
      <c r="K10" s="77"/>
      <c r="L10" s="71"/>
    </row>
    <row r="11" spans="1:19" x14ac:dyDescent="0.2">
      <c r="A11" s="16" t="s">
        <v>5</v>
      </c>
      <c r="B11" s="18">
        <v>3</v>
      </c>
      <c r="L11" s="71"/>
    </row>
    <row r="12" spans="1:19" x14ac:dyDescent="0.2">
      <c r="A12" s="16" t="s">
        <v>4</v>
      </c>
      <c r="B12" s="17">
        <v>-50</v>
      </c>
      <c r="L12" s="71"/>
    </row>
    <row r="13" spans="1:19" ht="13.5" thickBot="1" x14ac:dyDescent="0.25">
      <c r="A13" s="19" t="s">
        <v>6</v>
      </c>
      <c r="B13" s="20">
        <v>50</v>
      </c>
      <c r="C13" s="74"/>
      <c r="D13" s="70"/>
      <c r="E13" s="70"/>
      <c r="F13" s="70"/>
      <c r="G13" s="70"/>
      <c r="H13" s="70"/>
      <c r="I13" s="70"/>
      <c r="J13" s="70"/>
      <c r="K13" s="77"/>
      <c r="L13" s="71"/>
    </row>
    <row r="14" spans="1:19" x14ac:dyDescent="0.2">
      <c r="A14" s="90" t="s">
        <v>43</v>
      </c>
      <c r="B14" s="91"/>
      <c r="L14" s="71"/>
    </row>
    <row r="15" spans="1:19" ht="12.75" customHeight="1" x14ac:dyDescent="0.2">
      <c r="A15" s="92"/>
      <c r="B15" s="93"/>
      <c r="L15" s="71"/>
    </row>
    <row r="16" spans="1:19" x14ac:dyDescent="0.2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 x14ac:dyDescent="0.2">
      <c r="L17" s="71"/>
    </row>
    <row r="18" spans="3:14" x14ac:dyDescent="0.2">
      <c r="L18" s="71"/>
    </row>
    <row r="19" spans="3:14" x14ac:dyDescent="0.2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 x14ac:dyDescent="0.2">
      <c r="L20" s="71"/>
      <c r="N20" s="62"/>
    </row>
    <row r="21" spans="3:14" x14ac:dyDescent="0.2">
      <c r="N21" s="62"/>
    </row>
    <row r="22" spans="3:14" x14ac:dyDescent="0.2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 x14ac:dyDescent="0.2">
      <c r="N23" s="62"/>
    </row>
    <row r="24" spans="3:14" x14ac:dyDescent="0.2">
      <c r="N24" s="62"/>
    </row>
    <row r="25" spans="3:14" x14ac:dyDescent="0.2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 x14ac:dyDescent="0.2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A43" sqref="A43"/>
    </sheetView>
  </sheetViews>
  <sheetFormatPr defaultColWidth="8.85546875" defaultRowHeight="12.75" x14ac:dyDescent="0.2"/>
  <cols>
    <col min="1" max="1" width="35.85546875" style="64" customWidth="1"/>
    <col min="2" max="2" width="17.1406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 x14ac:dyDescent="0.2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 x14ac:dyDescent="0.25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 x14ac:dyDescent="0.2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 x14ac:dyDescent="0.2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 x14ac:dyDescent="0.2">
      <c r="A5" s="21" t="s">
        <v>42</v>
      </c>
      <c r="B5" s="17" t="s">
        <v>63</v>
      </c>
      <c r="C5" s="73" t="s">
        <v>23</v>
      </c>
      <c r="D5" s="71">
        <v>-10</v>
      </c>
      <c r="E5" s="71">
        <v>30</v>
      </c>
      <c r="F5" s="71">
        <v>1</v>
      </c>
      <c r="G5" s="71">
        <v>1</v>
      </c>
      <c r="H5" s="71">
        <v>1</v>
      </c>
      <c r="I5" s="71">
        <v>500</v>
      </c>
      <c r="J5" s="71">
        <v>500</v>
      </c>
      <c r="K5" s="76">
        <v>0</v>
      </c>
      <c r="L5" s="71" t="s">
        <v>29</v>
      </c>
      <c r="M5" s="71">
        <v>0</v>
      </c>
      <c r="N5" s="71">
        <v>35</v>
      </c>
      <c r="O5" s="71">
        <v>0.5</v>
      </c>
      <c r="P5" s="71">
        <v>0</v>
      </c>
      <c r="Q5" s="76">
        <v>0</v>
      </c>
      <c r="R5" s="30">
        <f>MAX(E5:E25,N5:N26)*1.05</f>
        <v>36.75</v>
      </c>
      <c r="S5" s="30">
        <f>B12</f>
        <v>-50</v>
      </c>
    </row>
    <row r="6" spans="1:19" x14ac:dyDescent="0.2">
      <c r="A6" s="16" t="s">
        <v>84</v>
      </c>
      <c r="B6" s="17" t="s">
        <v>65</v>
      </c>
      <c r="C6" s="73" t="s">
        <v>24</v>
      </c>
      <c r="D6" s="71">
        <v>0</v>
      </c>
      <c r="E6" s="71">
        <v>30</v>
      </c>
      <c r="F6" s="71">
        <v>1</v>
      </c>
      <c r="G6" s="71">
        <v>1</v>
      </c>
      <c r="H6" s="71">
        <v>1</v>
      </c>
      <c r="I6" s="71">
        <v>500</v>
      </c>
      <c r="J6" s="71">
        <v>500</v>
      </c>
      <c r="K6" s="76">
        <v>120</v>
      </c>
      <c r="L6" s="71"/>
      <c r="R6" s="30">
        <v>0</v>
      </c>
      <c r="S6" s="30">
        <f>B12</f>
        <v>-50</v>
      </c>
    </row>
    <row r="7" spans="1:19" x14ac:dyDescent="0.2">
      <c r="A7" s="16" t="s">
        <v>1</v>
      </c>
      <c r="B7" s="18">
        <v>60</v>
      </c>
      <c r="C7" s="74" t="s">
        <v>25</v>
      </c>
      <c r="D7" s="70">
        <v>10</v>
      </c>
      <c r="E7" s="70">
        <v>30</v>
      </c>
      <c r="F7" s="70">
        <v>1</v>
      </c>
      <c r="G7" s="70">
        <v>1</v>
      </c>
      <c r="H7" s="70">
        <v>1</v>
      </c>
      <c r="I7" s="70">
        <v>500</v>
      </c>
      <c r="J7" s="70">
        <v>500</v>
      </c>
      <c r="K7" s="77">
        <v>240</v>
      </c>
      <c r="L7" s="71"/>
      <c r="R7" s="30"/>
      <c r="S7" s="30">
        <f>B13</f>
        <v>50</v>
      </c>
    </row>
    <row r="8" spans="1:19" x14ac:dyDescent="0.2">
      <c r="A8" s="16" t="s">
        <v>2</v>
      </c>
      <c r="B8" s="18">
        <v>100</v>
      </c>
      <c r="L8" s="71"/>
      <c r="R8" s="30"/>
      <c r="S8" s="30">
        <f>B13</f>
        <v>50</v>
      </c>
    </row>
    <row r="9" spans="1:19" x14ac:dyDescent="0.2">
      <c r="A9" s="16" t="s">
        <v>20</v>
      </c>
      <c r="B9" s="17">
        <v>250</v>
      </c>
      <c r="L9" s="71"/>
    </row>
    <row r="10" spans="1:19" x14ac:dyDescent="0.2">
      <c r="A10" s="16" t="s">
        <v>3</v>
      </c>
      <c r="B10" s="17">
        <v>1</v>
      </c>
      <c r="C10" s="74"/>
      <c r="D10" s="70"/>
      <c r="E10" s="70"/>
      <c r="F10" s="70"/>
      <c r="G10" s="70"/>
      <c r="H10" s="70"/>
      <c r="I10" s="70"/>
      <c r="J10" s="70"/>
      <c r="K10" s="77"/>
      <c r="L10" s="71"/>
    </row>
    <row r="11" spans="1:19" x14ac:dyDescent="0.2">
      <c r="A11" s="16" t="s">
        <v>5</v>
      </c>
      <c r="B11" s="18">
        <v>3</v>
      </c>
      <c r="L11" s="71"/>
    </row>
    <row r="12" spans="1:19" x14ac:dyDescent="0.2">
      <c r="A12" s="16" t="s">
        <v>4</v>
      </c>
      <c r="B12" s="17">
        <v>-50</v>
      </c>
      <c r="L12" s="71"/>
    </row>
    <row r="13" spans="1:19" ht="13.5" thickBot="1" x14ac:dyDescent="0.25">
      <c r="A13" s="19" t="s">
        <v>6</v>
      </c>
      <c r="B13" s="20">
        <v>50</v>
      </c>
      <c r="C13" s="74"/>
      <c r="D13" s="70"/>
      <c r="E13" s="70"/>
      <c r="F13" s="70"/>
      <c r="G13" s="70"/>
      <c r="H13" s="70"/>
      <c r="I13" s="70"/>
      <c r="J13" s="70"/>
      <c r="K13" s="77"/>
      <c r="L13" s="71"/>
    </row>
    <row r="14" spans="1:19" x14ac:dyDescent="0.2">
      <c r="A14" s="90" t="s">
        <v>43</v>
      </c>
      <c r="B14" s="91"/>
      <c r="L14" s="71"/>
    </row>
    <row r="15" spans="1:19" ht="12.75" customHeight="1" x14ac:dyDescent="0.2">
      <c r="A15" s="92"/>
      <c r="B15" s="93"/>
      <c r="L15" s="71"/>
    </row>
    <row r="16" spans="1:19" x14ac:dyDescent="0.2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 x14ac:dyDescent="0.2">
      <c r="L17" s="71"/>
    </row>
    <row r="18" spans="3:14" x14ac:dyDescent="0.2">
      <c r="L18" s="71"/>
    </row>
    <row r="19" spans="3:14" x14ac:dyDescent="0.2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 x14ac:dyDescent="0.2">
      <c r="L20" s="71"/>
      <c r="N20" s="62"/>
    </row>
    <row r="21" spans="3:14" x14ac:dyDescent="0.2">
      <c r="N21" s="62"/>
    </row>
    <row r="22" spans="3:14" x14ac:dyDescent="0.2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 x14ac:dyDescent="0.2">
      <c r="N23" s="62"/>
    </row>
    <row r="24" spans="3:14" x14ac:dyDescent="0.2">
      <c r="N24" s="62"/>
    </row>
    <row r="25" spans="3:14" x14ac:dyDescent="0.2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 x14ac:dyDescent="0.2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Q11" sqref="Q11"/>
    </sheetView>
  </sheetViews>
  <sheetFormatPr defaultColWidth="8.85546875" defaultRowHeight="12.75" x14ac:dyDescent="0.2"/>
  <cols>
    <col min="1" max="1" width="35.85546875" style="64" customWidth="1"/>
    <col min="2" max="2" width="17.1406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 x14ac:dyDescent="0.2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 x14ac:dyDescent="0.25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 x14ac:dyDescent="0.2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 x14ac:dyDescent="0.2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 x14ac:dyDescent="0.2">
      <c r="A5" s="21" t="s">
        <v>42</v>
      </c>
      <c r="B5" s="17" t="s">
        <v>69</v>
      </c>
      <c r="C5" s="73" t="s">
        <v>68</v>
      </c>
      <c r="D5" s="71">
        <v>0</v>
      </c>
      <c r="E5" s="71">
        <v>-5.5</v>
      </c>
      <c r="F5" s="71">
        <v>1</v>
      </c>
      <c r="G5" s="71">
        <v>1</v>
      </c>
      <c r="H5" s="71">
        <v>1</v>
      </c>
      <c r="I5" s="71">
        <v>345</v>
      </c>
      <c r="J5" s="71">
        <v>1668.4586039999999</v>
      </c>
      <c r="K5" s="76">
        <v>0</v>
      </c>
      <c r="L5" s="71" t="s">
        <v>29</v>
      </c>
      <c r="M5" s="71">
        <v>0</v>
      </c>
      <c r="N5" s="71">
        <v>35</v>
      </c>
      <c r="O5" s="71">
        <v>0.5</v>
      </c>
      <c r="P5" s="71">
        <v>0</v>
      </c>
      <c r="Q5" s="76">
        <v>0</v>
      </c>
      <c r="R5" s="30">
        <f>MAX(E5:E25,N5:N26)*1.05</f>
        <v>36.75</v>
      </c>
      <c r="S5" s="30">
        <f>B12</f>
        <v>-30</v>
      </c>
    </row>
    <row r="6" spans="1:19" x14ac:dyDescent="0.2">
      <c r="A6" s="16" t="s">
        <v>84</v>
      </c>
      <c r="B6" s="17" t="s">
        <v>71</v>
      </c>
      <c r="C6" s="73" t="s">
        <v>70</v>
      </c>
      <c r="D6" s="71">
        <v>0</v>
      </c>
      <c r="E6" s="71">
        <v>-6.5</v>
      </c>
      <c r="F6" s="71">
        <v>1</v>
      </c>
      <c r="G6" s="71">
        <v>1</v>
      </c>
      <c r="H6" s="71">
        <v>1</v>
      </c>
      <c r="I6" s="71">
        <v>345</v>
      </c>
      <c r="J6" s="71">
        <v>1668.4586039999999</v>
      </c>
      <c r="K6" s="76">
        <v>120</v>
      </c>
      <c r="L6" s="71"/>
      <c r="R6" s="30">
        <v>0</v>
      </c>
      <c r="S6" s="30">
        <f>B12</f>
        <v>-30</v>
      </c>
    </row>
    <row r="7" spans="1:19" x14ac:dyDescent="0.2">
      <c r="A7" s="16" t="s">
        <v>1</v>
      </c>
      <c r="B7" s="18">
        <v>60</v>
      </c>
      <c r="C7" s="74" t="s">
        <v>72</v>
      </c>
      <c r="D7" s="70">
        <v>0</v>
      </c>
      <c r="E7" s="70">
        <v>-7.5</v>
      </c>
      <c r="F7" s="70">
        <v>1</v>
      </c>
      <c r="G7" s="70">
        <v>1</v>
      </c>
      <c r="H7" s="70">
        <v>1</v>
      </c>
      <c r="I7" s="70">
        <v>345</v>
      </c>
      <c r="J7" s="70">
        <v>1668.4586039999999</v>
      </c>
      <c r="K7" s="77">
        <v>240</v>
      </c>
      <c r="L7" s="71"/>
      <c r="R7" s="30"/>
      <c r="S7" s="30">
        <f>B13</f>
        <v>30</v>
      </c>
    </row>
    <row r="8" spans="1:19" x14ac:dyDescent="0.2">
      <c r="A8" s="16" t="s">
        <v>2</v>
      </c>
      <c r="B8" s="18">
        <v>100</v>
      </c>
      <c r="L8" s="71"/>
      <c r="R8" s="30"/>
      <c r="S8" s="30">
        <f>B13</f>
        <v>30</v>
      </c>
    </row>
    <row r="9" spans="1:19" x14ac:dyDescent="0.2">
      <c r="A9" s="16" t="s">
        <v>20</v>
      </c>
      <c r="B9" s="17">
        <v>30</v>
      </c>
      <c r="L9" s="71"/>
    </row>
    <row r="10" spans="1:19" x14ac:dyDescent="0.2">
      <c r="A10" s="16" t="s">
        <v>3</v>
      </c>
      <c r="B10" s="17">
        <v>1</v>
      </c>
      <c r="C10" s="74"/>
      <c r="D10" s="70"/>
      <c r="E10" s="70"/>
      <c r="F10" s="70"/>
      <c r="G10" s="70"/>
      <c r="H10" s="70"/>
      <c r="I10" s="70"/>
      <c r="J10" s="70"/>
      <c r="K10" s="77"/>
      <c r="L10" s="71"/>
    </row>
    <row r="11" spans="1:19" x14ac:dyDescent="0.2">
      <c r="A11" s="16" t="s">
        <v>5</v>
      </c>
      <c r="B11" s="18">
        <v>3</v>
      </c>
      <c r="L11" s="71"/>
    </row>
    <row r="12" spans="1:19" x14ac:dyDescent="0.2">
      <c r="A12" s="16" t="s">
        <v>4</v>
      </c>
      <c r="B12" s="17">
        <v>-30</v>
      </c>
      <c r="L12" s="71"/>
    </row>
    <row r="13" spans="1:19" ht="13.5" thickBot="1" x14ac:dyDescent="0.25">
      <c r="A13" s="19" t="s">
        <v>6</v>
      </c>
      <c r="B13" s="20">
        <v>30</v>
      </c>
      <c r="C13" s="74"/>
      <c r="D13" s="70"/>
      <c r="E13" s="70"/>
      <c r="F13" s="70"/>
      <c r="G13" s="70"/>
      <c r="H13" s="70"/>
      <c r="I13" s="70"/>
      <c r="J13" s="70"/>
      <c r="K13" s="77"/>
      <c r="L13" s="71"/>
    </row>
    <row r="14" spans="1:19" x14ac:dyDescent="0.2">
      <c r="A14" s="90" t="s">
        <v>43</v>
      </c>
      <c r="B14" s="91"/>
      <c r="L14" s="71"/>
    </row>
    <row r="15" spans="1:19" ht="12.75" customHeight="1" x14ac:dyDescent="0.2">
      <c r="A15" s="92"/>
      <c r="B15" s="93"/>
      <c r="L15" s="71"/>
    </row>
    <row r="16" spans="1:19" x14ac:dyDescent="0.2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 x14ac:dyDescent="0.2">
      <c r="L17" s="71"/>
    </row>
    <row r="18" spans="3:14" x14ac:dyDescent="0.2">
      <c r="L18" s="71"/>
    </row>
    <row r="19" spans="3:14" x14ac:dyDescent="0.2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 x14ac:dyDescent="0.2">
      <c r="L20" s="71"/>
      <c r="N20" s="62"/>
    </row>
    <row r="21" spans="3:14" x14ac:dyDescent="0.2">
      <c r="N21" s="62"/>
    </row>
    <row r="22" spans="3:14" x14ac:dyDescent="0.2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 x14ac:dyDescent="0.2">
      <c r="N23" s="62"/>
    </row>
    <row r="24" spans="3:14" x14ac:dyDescent="0.2">
      <c r="N24" s="62"/>
    </row>
    <row r="25" spans="3:14" x14ac:dyDescent="0.2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 x14ac:dyDescent="0.2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H20" sqref="H20"/>
    </sheetView>
  </sheetViews>
  <sheetFormatPr defaultColWidth="8.85546875" defaultRowHeight="12.75" x14ac:dyDescent="0.2"/>
  <cols>
    <col min="1" max="1" width="35.85546875" style="64" customWidth="1"/>
    <col min="2" max="2" width="17.1406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 x14ac:dyDescent="0.2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 x14ac:dyDescent="0.25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 x14ac:dyDescent="0.2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 x14ac:dyDescent="0.2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 x14ac:dyDescent="0.2">
      <c r="A5" s="21" t="s">
        <v>42</v>
      </c>
      <c r="B5" s="17" t="s">
        <v>67</v>
      </c>
      <c r="C5" s="73" t="s">
        <v>23</v>
      </c>
      <c r="D5" s="71">
        <v>0</v>
      </c>
      <c r="E5" s="71">
        <v>25</v>
      </c>
      <c r="F5" s="71">
        <v>1</v>
      </c>
      <c r="G5" s="71">
        <v>1</v>
      </c>
      <c r="H5" s="71">
        <v>1</v>
      </c>
      <c r="I5" s="71">
        <v>500</v>
      </c>
      <c r="J5" s="71">
        <v>500</v>
      </c>
      <c r="K5" s="76">
        <v>0</v>
      </c>
      <c r="L5" s="71" t="s">
        <v>29</v>
      </c>
      <c r="M5" s="71">
        <v>0</v>
      </c>
      <c r="N5" s="71">
        <v>30</v>
      </c>
      <c r="O5" s="71">
        <v>1</v>
      </c>
      <c r="P5" s="71">
        <v>0</v>
      </c>
      <c r="Q5" s="76">
        <v>0</v>
      </c>
      <c r="R5" s="30">
        <f>MAX(E5:E25,N5:N26)*1.05</f>
        <v>31.5</v>
      </c>
      <c r="S5" s="30">
        <f>B12</f>
        <v>-50</v>
      </c>
    </row>
    <row r="6" spans="1:19" x14ac:dyDescent="0.2">
      <c r="A6" s="16" t="s">
        <v>84</v>
      </c>
      <c r="B6" s="79" t="s">
        <v>73</v>
      </c>
      <c r="L6" s="71"/>
      <c r="R6" s="30">
        <v>0</v>
      </c>
      <c r="S6" s="30">
        <f>B12</f>
        <v>-50</v>
      </c>
    </row>
    <row r="7" spans="1:19" x14ac:dyDescent="0.2">
      <c r="A7" s="16" t="s">
        <v>1</v>
      </c>
      <c r="B7" s="18">
        <v>60</v>
      </c>
      <c r="C7" s="74"/>
      <c r="D7" s="70"/>
      <c r="E7" s="70"/>
      <c r="F7" s="70"/>
      <c r="G7" s="70"/>
      <c r="H7" s="70"/>
      <c r="I7" s="70"/>
      <c r="J7" s="70"/>
      <c r="K7" s="77"/>
      <c r="L7" s="71"/>
      <c r="R7" s="30"/>
      <c r="S7" s="30">
        <f>B13</f>
        <v>50</v>
      </c>
    </row>
    <row r="8" spans="1:19" x14ac:dyDescent="0.2">
      <c r="A8" s="16" t="s">
        <v>2</v>
      </c>
      <c r="B8" s="18">
        <v>100</v>
      </c>
      <c r="L8" s="71"/>
      <c r="R8" s="30"/>
      <c r="S8" s="30">
        <f>B13</f>
        <v>50</v>
      </c>
    </row>
    <row r="9" spans="1:19" x14ac:dyDescent="0.2">
      <c r="A9" s="16" t="s">
        <v>20</v>
      </c>
      <c r="B9" s="17">
        <v>250</v>
      </c>
      <c r="L9" s="71"/>
    </row>
    <row r="10" spans="1:19" x14ac:dyDescent="0.2">
      <c r="A10" s="16" t="s">
        <v>3</v>
      </c>
      <c r="B10" s="17">
        <v>1</v>
      </c>
      <c r="C10" s="74"/>
      <c r="D10" s="70"/>
      <c r="E10" s="70"/>
      <c r="F10" s="70"/>
      <c r="G10" s="70"/>
      <c r="H10" s="70"/>
      <c r="I10" s="70"/>
      <c r="J10" s="70"/>
      <c r="K10" s="77"/>
      <c r="L10" s="71"/>
    </row>
    <row r="11" spans="1:19" x14ac:dyDescent="0.2">
      <c r="A11" s="16" t="s">
        <v>5</v>
      </c>
      <c r="B11" s="18">
        <v>3</v>
      </c>
      <c r="L11" s="71"/>
    </row>
    <row r="12" spans="1:19" x14ac:dyDescent="0.2">
      <c r="A12" s="16" t="s">
        <v>4</v>
      </c>
      <c r="B12" s="17">
        <v>-50</v>
      </c>
      <c r="L12" s="71"/>
    </row>
    <row r="13" spans="1:19" ht="13.5" thickBot="1" x14ac:dyDescent="0.25">
      <c r="A13" s="19" t="s">
        <v>6</v>
      </c>
      <c r="B13" s="20">
        <v>50</v>
      </c>
      <c r="C13" s="74"/>
      <c r="D13" s="70"/>
      <c r="E13" s="70"/>
      <c r="F13" s="70"/>
      <c r="G13" s="70"/>
      <c r="H13" s="70"/>
      <c r="I13" s="70"/>
      <c r="J13" s="70"/>
      <c r="K13" s="77"/>
      <c r="L13" s="71"/>
    </row>
    <row r="14" spans="1:19" x14ac:dyDescent="0.2">
      <c r="A14" s="90" t="s">
        <v>43</v>
      </c>
      <c r="B14" s="91"/>
      <c r="L14" s="71"/>
    </row>
    <row r="15" spans="1:19" ht="12.75" customHeight="1" x14ac:dyDescent="0.2">
      <c r="A15" s="92"/>
      <c r="B15" s="93"/>
      <c r="L15" s="71"/>
    </row>
    <row r="16" spans="1:19" x14ac:dyDescent="0.2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 x14ac:dyDescent="0.2">
      <c r="L17" s="71"/>
    </row>
    <row r="18" spans="3:14" x14ac:dyDescent="0.2">
      <c r="L18" s="71"/>
    </row>
    <row r="19" spans="3:14" x14ac:dyDescent="0.2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 x14ac:dyDescent="0.2">
      <c r="L20" s="71"/>
      <c r="N20" s="62"/>
    </row>
    <row r="21" spans="3:14" x14ac:dyDescent="0.2">
      <c r="N21" s="62"/>
    </row>
    <row r="22" spans="3:14" x14ac:dyDescent="0.2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 x14ac:dyDescent="0.2">
      <c r="N23" s="62"/>
    </row>
    <row r="24" spans="3:14" x14ac:dyDescent="0.2">
      <c r="N24" s="62"/>
    </row>
    <row r="25" spans="3:14" x14ac:dyDescent="0.2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 x14ac:dyDescent="0.2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D12" sqref="D12"/>
    </sheetView>
  </sheetViews>
  <sheetFormatPr defaultColWidth="8.85546875" defaultRowHeight="12.75" x14ac:dyDescent="0.2"/>
  <cols>
    <col min="1" max="1" width="35.85546875" style="2" customWidth="1"/>
    <col min="2" max="2" width="17.1406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 x14ac:dyDescent="0.2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0"/>
      <c r="P1" s="80"/>
      <c r="Q1" s="80"/>
    </row>
    <row r="2" spans="1:19" s="27" customFormat="1" ht="13.5" thickBot="1" x14ac:dyDescent="0.25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81"/>
      <c r="P2" s="81"/>
      <c r="Q2" s="81"/>
    </row>
    <row r="3" spans="1:19" ht="15.75" x14ac:dyDescent="0.2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 x14ac:dyDescent="0.2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 x14ac:dyDescent="0.2">
      <c r="A5" s="21" t="s">
        <v>42</v>
      </c>
      <c r="B5" s="17" t="s">
        <v>46</v>
      </c>
      <c r="C5" s="11" t="s">
        <v>23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29</v>
      </c>
      <c r="M5" s="9">
        <v>-23</v>
      </c>
      <c r="N5" s="9">
        <v>30</v>
      </c>
      <c r="O5" s="71">
        <v>0.5</v>
      </c>
      <c r="P5" s="71">
        <v>0</v>
      </c>
      <c r="Q5" s="76">
        <v>0</v>
      </c>
      <c r="R5" s="30">
        <f>MAX(E5:E25,N5:N26)*1.05</f>
        <v>31.5</v>
      </c>
      <c r="S5" s="30">
        <f>B12</f>
        <v>-45</v>
      </c>
    </row>
    <row r="6" spans="1:19" x14ac:dyDescent="0.2">
      <c r="A6" s="16" t="s">
        <v>84</v>
      </c>
      <c r="B6" s="79" t="s">
        <v>82</v>
      </c>
      <c r="C6" s="11" t="s">
        <v>24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30</v>
      </c>
      <c r="M6" s="9">
        <v>3</v>
      </c>
      <c r="N6" s="9">
        <v>30</v>
      </c>
      <c r="O6" s="71">
        <v>0.5</v>
      </c>
      <c r="P6" s="71">
        <v>0</v>
      </c>
      <c r="Q6" s="76">
        <v>0</v>
      </c>
      <c r="R6" s="30">
        <v>0</v>
      </c>
      <c r="S6" s="30">
        <f>B12</f>
        <v>-45</v>
      </c>
    </row>
    <row r="7" spans="1:19" x14ac:dyDescent="0.2">
      <c r="A7" s="16" t="s">
        <v>1</v>
      </c>
      <c r="B7" s="18">
        <v>60</v>
      </c>
      <c r="C7" s="12" t="s">
        <v>25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34</v>
      </c>
      <c r="M7" s="9">
        <v>17</v>
      </c>
      <c r="N7" s="9">
        <v>30</v>
      </c>
      <c r="O7" s="71">
        <v>0.5</v>
      </c>
      <c r="P7" s="71">
        <v>0</v>
      </c>
      <c r="Q7" s="76">
        <v>0</v>
      </c>
      <c r="R7" s="30"/>
      <c r="S7" s="30">
        <f>B13</f>
        <v>45</v>
      </c>
    </row>
    <row r="8" spans="1:19" x14ac:dyDescent="0.2">
      <c r="A8" s="16" t="s">
        <v>2</v>
      </c>
      <c r="B8" s="18">
        <v>100</v>
      </c>
      <c r="C8" s="11" t="s">
        <v>26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R8" s="30"/>
      <c r="S8" s="30">
        <f>B13</f>
        <v>45</v>
      </c>
    </row>
    <row r="9" spans="1:19" x14ac:dyDescent="0.2">
      <c r="A9" s="16" t="s">
        <v>20</v>
      </c>
      <c r="B9" s="17">
        <v>100</v>
      </c>
      <c r="C9" s="11" t="s">
        <v>27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9" x14ac:dyDescent="0.2">
      <c r="A10" s="16" t="s">
        <v>3</v>
      </c>
      <c r="B10" s="17">
        <v>1</v>
      </c>
      <c r="C10" s="12" t="s">
        <v>28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9" x14ac:dyDescent="0.2">
      <c r="A11" s="16" t="s">
        <v>5</v>
      </c>
      <c r="B11" s="18">
        <v>3</v>
      </c>
      <c r="C11" s="11" t="s">
        <v>36</v>
      </c>
      <c r="D11" s="9">
        <v>15</v>
      </c>
      <c r="E11" s="9">
        <v>24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9" x14ac:dyDescent="0.2">
      <c r="A12" s="16" t="s">
        <v>4</v>
      </c>
      <c r="B12" s="17">
        <v>-45</v>
      </c>
      <c r="C12" s="11" t="s">
        <v>33</v>
      </c>
      <c r="D12" s="9">
        <v>20</v>
      </c>
      <c r="E12" s="9">
        <v>24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9" ht="13.5" thickBot="1" x14ac:dyDescent="0.25">
      <c r="A13" s="19" t="s">
        <v>6</v>
      </c>
      <c r="B13" s="20">
        <v>45</v>
      </c>
      <c r="C13" s="12" t="s">
        <v>35</v>
      </c>
      <c r="D13" s="8">
        <v>25</v>
      </c>
      <c r="E13" s="8">
        <v>24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9" x14ac:dyDescent="0.2">
      <c r="A14" s="90" t="s">
        <v>43</v>
      </c>
      <c r="B14" s="91"/>
      <c r="L14" s="9"/>
    </row>
    <row r="15" spans="1:19" ht="12.75" customHeight="1" x14ac:dyDescent="0.2">
      <c r="A15" s="92"/>
      <c r="B15" s="93"/>
      <c r="L15" s="9"/>
    </row>
    <row r="16" spans="1:19" x14ac:dyDescent="0.2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 x14ac:dyDescent="0.2">
      <c r="L17" s="9"/>
    </row>
    <row r="18" spans="3:14" x14ac:dyDescent="0.2">
      <c r="L18" s="9"/>
    </row>
    <row r="19" spans="3:14" x14ac:dyDescent="0.2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 x14ac:dyDescent="0.2">
      <c r="L20" s="9"/>
      <c r="N20"/>
    </row>
    <row r="21" spans="3:14" x14ac:dyDescent="0.2">
      <c r="N21"/>
    </row>
    <row r="22" spans="3:14" x14ac:dyDescent="0.2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 x14ac:dyDescent="0.2">
      <c r="N23"/>
    </row>
    <row r="24" spans="3:14" x14ac:dyDescent="0.2">
      <c r="N24"/>
    </row>
    <row r="25" spans="3:14" x14ac:dyDescent="0.2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 x14ac:dyDescent="0.2">
      <c r="C26" s="31"/>
      <c r="D26" s="32"/>
      <c r="E26" s="32"/>
      <c r="F26" s="32"/>
      <c r="G26" s="32"/>
      <c r="H26" s="32"/>
      <c r="I26" s="32"/>
      <c r="J26" s="32"/>
      <c r="K26" s="32"/>
      <c r="L26" s="11"/>
      <c r="N26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M27" sqref="M27"/>
    </sheetView>
  </sheetViews>
  <sheetFormatPr defaultColWidth="8.85546875" defaultRowHeight="12.75" x14ac:dyDescent="0.2"/>
  <cols>
    <col min="1" max="1" width="35.85546875" style="2" customWidth="1"/>
    <col min="2" max="2" width="17.1406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 x14ac:dyDescent="0.2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0"/>
      <c r="P1" s="80"/>
      <c r="Q1" s="80"/>
    </row>
    <row r="2" spans="1:19" s="27" customFormat="1" ht="13.5" thickBot="1" x14ac:dyDescent="0.25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81"/>
      <c r="P2" s="81"/>
      <c r="Q2" s="81"/>
    </row>
    <row r="3" spans="1:19" ht="15.75" x14ac:dyDescent="0.2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 x14ac:dyDescent="0.2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 x14ac:dyDescent="0.2">
      <c r="A5" s="21" t="s">
        <v>42</v>
      </c>
      <c r="B5" s="17" t="s">
        <v>46</v>
      </c>
      <c r="C5" s="11" t="s">
        <v>23</v>
      </c>
      <c r="D5" s="9">
        <v>-25</v>
      </c>
      <c r="E5" s="9">
        <v>24</v>
      </c>
      <c r="F5" s="9">
        <v>1</v>
      </c>
      <c r="G5" s="9">
        <v>0.97</v>
      </c>
      <c r="H5" s="9">
        <v>0.97</v>
      </c>
      <c r="I5" s="9">
        <v>345</v>
      </c>
      <c r="J5" s="9">
        <v>1664</v>
      </c>
      <c r="K5" s="14">
        <v>0</v>
      </c>
      <c r="L5" s="9" t="s">
        <v>29</v>
      </c>
      <c r="M5" s="9">
        <v>-23</v>
      </c>
      <c r="N5" s="9">
        <v>30</v>
      </c>
      <c r="O5" s="71">
        <v>0.5</v>
      </c>
      <c r="P5" s="71">
        <v>0</v>
      </c>
      <c r="Q5" s="76">
        <v>0</v>
      </c>
      <c r="R5" s="30">
        <f>MAX(E5:E25,N5:N26)*1.05</f>
        <v>37.800000000000004</v>
      </c>
      <c r="S5" s="30">
        <f>B12</f>
        <v>-45</v>
      </c>
    </row>
    <row r="6" spans="1:19" x14ac:dyDescent="0.2">
      <c r="A6" s="16" t="s">
        <v>84</v>
      </c>
      <c r="B6" s="79" t="s">
        <v>83</v>
      </c>
      <c r="C6" s="11" t="s">
        <v>24</v>
      </c>
      <c r="D6" s="9">
        <v>-20</v>
      </c>
      <c r="E6" s="9">
        <v>24</v>
      </c>
      <c r="F6" s="9">
        <v>1</v>
      </c>
      <c r="G6" s="9">
        <v>0.97</v>
      </c>
      <c r="H6" s="9">
        <v>0.97</v>
      </c>
      <c r="I6" s="9">
        <v>345</v>
      </c>
      <c r="J6" s="9">
        <v>1664</v>
      </c>
      <c r="K6" s="14">
        <v>120</v>
      </c>
      <c r="L6" s="9" t="s">
        <v>30</v>
      </c>
      <c r="M6" s="9">
        <v>3</v>
      </c>
      <c r="N6" s="9">
        <v>30</v>
      </c>
      <c r="O6" s="71">
        <v>0.5</v>
      </c>
      <c r="P6" s="71">
        <v>0</v>
      </c>
      <c r="Q6" s="76">
        <v>0</v>
      </c>
      <c r="R6" s="30">
        <v>0</v>
      </c>
      <c r="S6" s="30">
        <f>B12</f>
        <v>-45</v>
      </c>
    </row>
    <row r="7" spans="1:19" x14ac:dyDescent="0.2">
      <c r="A7" s="16" t="s">
        <v>1</v>
      </c>
      <c r="B7" s="18">
        <v>60</v>
      </c>
      <c r="C7" s="12" t="s">
        <v>25</v>
      </c>
      <c r="D7" s="8">
        <v>-15</v>
      </c>
      <c r="E7" s="8">
        <v>24</v>
      </c>
      <c r="F7" s="8">
        <v>1</v>
      </c>
      <c r="G7" s="8">
        <v>0.97</v>
      </c>
      <c r="H7" s="8">
        <v>0.97</v>
      </c>
      <c r="I7" s="8">
        <v>345</v>
      </c>
      <c r="J7" s="8">
        <v>1664</v>
      </c>
      <c r="K7" s="15">
        <v>240</v>
      </c>
      <c r="L7" s="9" t="s">
        <v>34</v>
      </c>
      <c r="M7" s="9">
        <v>17</v>
      </c>
      <c r="N7" s="9">
        <v>36</v>
      </c>
      <c r="O7" s="71">
        <v>0.5</v>
      </c>
      <c r="P7" s="71">
        <v>0</v>
      </c>
      <c r="Q7" s="76">
        <v>0</v>
      </c>
      <c r="R7" s="30"/>
      <c r="S7" s="30">
        <f>B13</f>
        <v>45</v>
      </c>
    </row>
    <row r="8" spans="1:19" x14ac:dyDescent="0.2">
      <c r="A8" s="16" t="s">
        <v>2</v>
      </c>
      <c r="B8" s="18">
        <v>100</v>
      </c>
      <c r="C8" s="11" t="s">
        <v>26</v>
      </c>
      <c r="D8" s="9">
        <v>-5</v>
      </c>
      <c r="E8" s="9">
        <v>24</v>
      </c>
      <c r="F8" s="9">
        <v>1</v>
      </c>
      <c r="G8" s="9">
        <v>0.97</v>
      </c>
      <c r="H8" s="9">
        <v>0.97</v>
      </c>
      <c r="I8" s="9">
        <v>315</v>
      </c>
      <c r="J8" s="9">
        <v>1355</v>
      </c>
      <c r="K8" s="14">
        <v>0</v>
      </c>
      <c r="L8" s="9"/>
      <c r="R8" s="30"/>
      <c r="S8" s="30">
        <f>B13</f>
        <v>45</v>
      </c>
    </row>
    <row r="9" spans="1:19" x14ac:dyDescent="0.2">
      <c r="A9" s="16" t="s">
        <v>20</v>
      </c>
      <c r="B9" s="17">
        <v>100</v>
      </c>
      <c r="C9" s="11" t="s">
        <v>27</v>
      </c>
      <c r="D9" s="9">
        <v>0</v>
      </c>
      <c r="E9" s="9">
        <v>24</v>
      </c>
      <c r="F9" s="9">
        <v>1</v>
      </c>
      <c r="G9" s="9">
        <v>0.97</v>
      </c>
      <c r="H9" s="9">
        <v>0.97</v>
      </c>
      <c r="I9" s="9">
        <v>315</v>
      </c>
      <c r="J9" s="9">
        <v>1355</v>
      </c>
      <c r="K9" s="14">
        <v>120</v>
      </c>
      <c r="L9" s="9"/>
    </row>
    <row r="10" spans="1:19" x14ac:dyDescent="0.2">
      <c r="A10" s="16" t="s">
        <v>3</v>
      </c>
      <c r="B10" s="17">
        <v>1</v>
      </c>
      <c r="C10" s="12" t="s">
        <v>28</v>
      </c>
      <c r="D10" s="8">
        <v>5</v>
      </c>
      <c r="E10" s="8">
        <v>24</v>
      </c>
      <c r="F10" s="8">
        <v>1</v>
      </c>
      <c r="G10" s="8">
        <v>0.97</v>
      </c>
      <c r="H10" s="8">
        <v>0.97</v>
      </c>
      <c r="I10" s="8">
        <v>315</v>
      </c>
      <c r="J10" s="8">
        <v>1355</v>
      </c>
      <c r="K10" s="15">
        <v>240</v>
      </c>
      <c r="L10" s="9"/>
    </row>
    <row r="11" spans="1:19" x14ac:dyDescent="0.2">
      <c r="A11" s="16" t="s">
        <v>5</v>
      </c>
      <c r="B11" s="18">
        <v>3</v>
      </c>
      <c r="C11" s="11" t="s">
        <v>36</v>
      </c>
      <c r="D11" s="9">
        <v>17</v>
      </c>
      <c r="E11" s="9">
        <v>22</v>
      </c>
      <c r="F11" s="9">
        <v>1</v>
      </c>
      <c r="G11" s="9">
        <v>0.97</v>
      </c>
      <c r="H11" s="9">
        <v>0.97</v>
      </c>
      <c r="I11" s="9">
        <v>345</v>
      </c>
      <c r="J11" s="9">
        <v>1664</v>
      </c>
      <c r="K11" s="14">
        <v>0</v>
      </c>
      <c r="L11" s="9"/>
    </row>
    <row r="12" spans="1:19" x14ac:dyDescent="0.2">
      <c r="A12" s="16" t="s">
        <v>4</v>
      </c>
      <c r="B12" s="17">
        <v>-45</v>
      </c>
      <c r="C12" s="11" t="s">
        <v>33</v>
      </c>
      <c r="D12" s="9">
        <v>23</v>
      </c>
      <c r="E12" s="9">
        <v>27</v>
      </c>
      <c r="F12" s="9">
        <v>1</v>
      </c>
      <c r="G12" s="9">
        <v>0.97</v>
      </c>
      <c r="H12" s="9">
        <v>0.97</v>
      </c>
      <c r="I12" s="9">
        <v>345</v>
      </c>
      <c r="J12" s="9">
        <v>1664</v>
      </c>
      <c r="K12" s="14">
        <v>120</v>
      </c>
      <c r="L12" s="9"/>
    </row>
    <row r="13" spans="1:19" ht="13.5" thickBot="1" x14ac:dyDescent="0.25">
      <c r="A13" s="19" t="s">
        <v>6</v>
      </c>
      <c r="B13" s="20">
        <v>45</v>
      </c>
      <c r="C13" s="12" t="s">
        <v>35</v>
      </c>
      <c r="D13" s="8">
        <v>17</v>
      </c>
      <c r="E13" s="8">
        <v>32</v>
      </c>
      <c r="F13" s="8">
        <v>1</v>
      </c>
      <c r="G13" s="8">
        <v>0.97</v>
      </c>
      <c r="H13" s="8">
        <v>0.97</v>
      </c>
      <c r="I13" s="8">
        <v>345</v>
      </c>
      <c r="J13" s="8">
        <v>1664</v>
      </c>
      <c r="K13" s="15">
        <v>240</v>
      </c>
      <c r="L13" s="9"/>
    </row>
    <row r="14" spans="1:19" x14ac:dyDescent="0.2">
      <c r="A14" s="90" t="s">
        <v>43</v>
      </c>
      <c r="B14" s="91"/>
      <c r="L14" s="9"/>
    </row>
    <row r="15" spans="1:19" ht="12.75" customHeight="1" x14ac:dyDescent="0.2">
      <c r="A15" s="92"/>
      <c r="B15" s="93"/>
      <c r="L15" s="9"/>
    </row>
    <row r="16" spans="1:19" x14ac:dyDescent="0.2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 x14ac:dyDescent="0.2">
      <c r="L17" s="9"/>
    </row>
    <row r="18" spans="3:14" x14ac:dyDescent="0.2">
      <c r="L18" s="9"/>
    </row>
    <row r="19" spans="3:14" x14ac:dyDescent="0.2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 x14ac:dyDescent="0.2">
      <c r="L20" s="9"/>
      <c r="N20"/>
    </row>
    <row r="21" spans="3:14" x14ac:dyDescent="0.2">
      <c r="N21"/>
    </row>
    <row r="22" spans="3:14" x14ac:dyDescent="0.2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 x14ac:dyDescent="0.2">
      <c r="N23"/>
    </row>
    <row r="24" spans="3:14" x14ac:dyDescent="0.2">
      <c r="N24"/>
    </row>
    <row r="25" spans="3:14" x14ac:dyDescent="0.2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 x14ac:dyDescent="0.2">
      <c r="C26" s="31"/>
      <c r="D26" s="32"/>
      <c r="E26" s="32"/>
      <c r="F26" s="32"/>
      <c r="G26" s="32"/>
      <c r="H26" s="32"/>
      <c r="I26" s="32"/>
      <c r="J26" s="32"/>
      <c r="K26" s="32"/>
      <c r="L26" s="11"/>
      <c r="N26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Q7" sqref="Q7"/>
    </sheetView>
  </sheetViews>
  <sheetFormatPr defaultColWidth="8.85546875" defaultRowHeight="12.75" x14ac:dyDescent="0.2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 x14ac:dyDescent="0.2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0"/>
      <c r="P1" s="80"/>
      <c r="Q1" s="80"/>
    </row>
    <row r="2" spans="1:19" s="27" customFormat="1" ht="13.5" thickBot="1" x14ac:dyDescent="0.25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81"/>
      <c r="P2" s="81"/>
      <c r="Q2" s="81"/>
    </row>
    <row r="3" spans="1:19" ht="15.75" x14ac:dyDescent="0.2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 x14ac:dyDescent="0.2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 x14ac:dyDescent="0.2">
      <c r="A5" s="21" t="s">
        <v>42</v>
      </c>
      <c r="B5" s="17" t="s">
        <v>45</v>
      </c>
      <c r="C5" s="11" t="s">
        <v>33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1150</v>
      </c>
      <c r="J5" s="9">
        <v>1664</v>
      </c>
      <c r="K5" s="14">
        <v>120</v>
      </c>
      <c r="L5" s="9" t="s">
        <v>34</v>
      </c>
      <c r="M5" s="9">
        <v>-6.33</v>
      </c>
      <c r="N5" s="9">
        <v>55.17</v>
      </c>
      <c r="O5" s="71">
        <v>1</v>
      </c>
      <c r="P5" s="71">
        <v>0</v>
      </c>
      <c r="Q5" s="76">
        <v>0</v>
      </c>
      <c r="R5" s="30">
        <f>MAX(E5:E25,N5:N26)*1.05</f>
        <v>57.928500000000007</v>
      </c>
      <c r="S5" s="30">
        <f>B12</f>
        <v>-50</v>
      </c>
    </row>
    <row r="6" spans="1:19" x14ac:dyDescent="0.2">
      <c r="A6" s="16" t="s">
        <v>84</v>
      </c>
      <c r="B6" s="79" t="s">
        <v>74</v>
      </c>
      <c r="C6" s="11" t="s">
        <v>35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1150</v>
      </c>
      <c r="J6" s="9">
        <v>1664</v>
      </c>
      <c r="K6" s="14">
        <v>240</v>
      </c>
      <c r="L6" s="9" t="s">
        <v>29</v>
      </c>
      <c r="M6" s="9">
        <v>4.33</v>
      </c>
      <c r="N6" s="9">
        <v>55.17</v>
      </c>
      <c r="O6" s="71">
        <v>1</v>
      </c>
      <c r="P6" s="71">
        <v>0</v>
      </c>
      <c r="Q6" s="76">
        <v>0</v>
      </c>
      <c r="R6" s="30">
        <v>0</v>
      </c>
      <c r="S6" s="30">
        <f>B12</f>
        <v>-50</v>
      </c>
    </row>
    <row r="7" spans="1:19" x14ac:dyDescent="0.2">
      <c r="A7" s="16" t="s">
        <v>1</v>
      </c>
      <c r="B7" s="18">
        <v>60</v>
      </c>
      <c r="C7" s="12" t="s">
        <v>36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1150</v>
      </c>
      <c r="J7" s="8">
        <v>1664</v>
      </c>
      <c r="K7" s="15">
        <v>0</v>
      </c>
      <c r="L7" s="9" t="s">
        <v>44</v>
      </c>
      <c r="M7" s="9">
        <v>23</v>
      </c>
      <c r="N7" s="9">
        <v>36</v>
      </c>
      <c r="O7" s="71">
        <v>1</v>
      </c>
      <c r="P7" s="71">
        <v>0</v>
      </c>
      <c r="Q7" s="76">
        <v>0</v>
      </c>
      <c r="R7" s="30"/>
      <c r="S7" s="30">
        <f>B13</f>
        <v>50</v>
      </c>
    </row>
    <row r="8" spans="1:19" x14ac:dyDescent="0.2">
      <c r="A8" s="16" t="s">
        <v>2</v>
      </c>
      <c r="B8" s="18">
        <v>100</v>
      </c>
      <c r="C8" s="11" t="s">
        <v>25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1150</v>
      </c>
      <c r="J8" s="9">
        <v>1664</v>
      </c>
      <c r="K8" s="14">
        <v>240</v>
      </c>
      <c r="L8" s="9"/>
      <c r="R8" s="30"/>
      <c r="S8" s="30">
        <f>B13</f>
        <v>50</v>
      </c>
    </row>
    <row r="9" spans="1:19" x14ac:dyDescent="0.2">
      <c r="A9" s="16" t="s">
        <v>20</v>
      </c>
      <c r="B9" s="17">
        <v>150</v>
      </c>
      <c r="C9" s="11" t="s">
        <v>23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1150</v>
      </c>
      <c r="J9" s="9">
        <v>1664</v>
      </c>
      <c r="K9" s="14">
        <v>0</v>
      </c>
      <c r="L9" s="9"/>
    </row>
    <row r="10" spans="1:19" x14ac:dyDescent="0.2">
      <c r="A10" s="16" t="s">
        <v>3</v>
      </c>
      <c r="B10" s="17">
        <v>1</v>
      </c>
      <c r="C10" s="12" t="s">
        <v>24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1150</v>
      </c>
      <c r="J10" s="8">
        <v>1664</v>
      </c>
      <c r="K10" s="15">
        <v>120</v>
      </c>
      <c r="L10" s="9"/>
    </row>
    <row r="11" spans="1:19" x14ac:dyDescent="0.2">
      <c r="A11" s="16" t="s">
        <v>5</v>
      </c>
      <c r="B11" s="18">
        <v>3</v>
      </c>
      <c r="C11" s="11" t="s">
        <v>37</v>
      </c>
      <c r="D11" s="9">
        <v>15</v>
      </c>
      <c r="E11" s="9">
        <v>33</v>
      </c>
      <c r="F11" s="9">
        <v>1</v>
      </c>
      <c r="G11" s="9">
        <v>0.68</v>
      </c>
      <c r="H11" s="9">
        <v>0.68</v>
      </c>
      <c r="I11" s="9">
        <v>3450</v>
      </c>
      <c r="J11" s="9">
        <v>764</v>
      </c>
      <c r="K11" s="14">
        <v>240</v>
      </c>
      <c r="L11" s="9"/>
    </row>
    <row r="12" spans="1:19" x14ac:dyDescent="0.2">
      <c r="A12" s="16" t="s">
        <v>4</v>
      </c>
      <c r="B12" s="17">
        <v>-50</v>
      </c>
      <c r="C12" s="11" t="s">
        <v>38</v>
      </c>
      <c r="D12" s="9">
        <v>20</v>
      </c>
      <c r="E12" s="9">
        <v>33</v>
      </c>
      <c r="F12" s="9">
        <v>1</v>
      </c>
      <c r="G12" s="9">
        <v>0.68</v>
      </c>
      <c r="H12" s="9">
        <v>0.68</v>
      </c>
      <c r="I12" s="9">
        <v>3450</v>
      </c>
      <c r="J12" s="9">
        <v>764</v>
      </c>
      <c r="K12" s="14">
        <v>120</v>
      </c>
      <c r="L12" s="9"/>
    </row>
    <row r="13" spans="1:19" ht="13.5" thickBot="1" x14ac:dyDescent="0.25">
      <c r="A13" s="19" t="s">
        <v>6</v>
      </c>
      <c r="B13" s="20">
        <v>50</v>
      </c>
      <c r="C13" s="12" t="s">
        <v>39</v>
      </c>
      <c r="D13" s="8">
        <v>25</v>
      </c>
      <c r="E13" s="8">
        <v>33</v>
      </c>
      <c r="F13" s="8">
        <v>1</v>
      </c>
      <c r="G13" s="8">
        <v>0.68</v>
      </c>
      <c r="H13" s="8">
        <v>0.68</v>
      </c>
      <c r="I13" s="8">
        <v>3450</v>
      </c>
      <c r="J13" s="8">
        <v>764</v>
      </c>
      <c r="K13" s="15">
        <v>0</v>
      </c>
      <c r="L13" s="9"/>
    </row>
    <row r="14" spans="1:19" x14ac:dyDescent="0.2">
      <c r="A14" s="90" t="s">
        <v>43</v>
      </c>
      <c r="B14" s="91"/>
      <c r="L14" s="9"/>
    </row>
    <row r="15" spans="1:19" ht="12.75" customHeight="1" x14ac:dyDescent="0.2">
      <c r="A15" s="92"/>
      <c r="B15" s="93"/>
      <c r="L15" s="9"/>
    </row>
    <row r="16" spans="1:19" x14ac:dyDescent="0.2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 x14ac:dyDescent="0.2">
      <c r="L17" s="9"/>
    </row>
    <row r="18" spans="3:14" x14ac:dyDescent="0.2">
      <c r="L18" s="9"/>
    </row>
    <row r="19" spans="3:14" x14ac:dyDescent="0.2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 x14ac:dyDescent="0.2">
      <c r="L20" s="9"/>
      <c r="N20"/>
    </row>
    <row r="21" spans="3:14" x14ac:dyDescent="0.2">
      <c r="N21"/>
    </row>
    <row r="22" spans="3:14" x14ac:dyDescent="0.2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 x14ac:dyDescent="0.2">
      <c r="N23"/>
    </row>
    <row r="24" spans="3:14" x14ac:dyDescent="0.2">
      <c r="N24"/>
    </row>
    <row r="25" spans="3:14" x14ac:dyDescent="0.2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 x14ac:dyDescent="0.2">
      <c r="C26" s="31"/>
      <c r="D26" s="32"/>
      <c r="E26" s="32"/>
      <c r="F26" s="32"/>
      <c r="G26" s="32"/>
      <c r="H26" s="32"/>
      <c r="I26" s="32"/>
      <c r="J26" s="32"/>
      <c r="K26" s="32"/>
      <c r="L26" s="11"/>
      <c r="N26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Q6" sqref="Q6"/>
    </sheetView>
  </sheetViews>
  <sheetFormatPr defaultColWidth="8.85546875" defaultRowHeight="12.75" x14ac:dyDescent="0.2"/>
  <cols>
    <col min="1" max="1" width="35.85546875" style="2" customWidth="1"/>
    <col min="2" max="2" width="16.425781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4" width="10.42578125" style="9" customWidth="1"/>
    <col min="15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 x14ac:dyDescent="0.2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0"/>
      <c r="P1" s="80"/>
      <c r="Q1" s="80"/>
    </row>
    <row r="2" spans="1:19" s="27" customFormat="1" ht="13.5" thickBot="1" x14ac:dyDescent="0.25">
      <c r="A2" s="3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81"/>
      <c r="P2" s="81"/>
      <c r="Q2" s="81"/>
    </row>
    <row r="3" spans="1:19" ht="15.75" x14ac:dyDescent="0.2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 x14ac:dyDescent="0.2">
      <c r="A4" s="23" t="s">
        <v>21</v>
      </c>
      <c r="B4" s="24" t="s">
        <v>22</v>
      </c>
      <c r="C4" s="22" t="s">
        <v>40</v>
      </c>
      <c r="D4" s="7" t="s">
        <v>12</v>
      </c>
      <c r="E4" s="7" t="s">
        <v>10</v>
      </c>
      <c r="F4" s="7" t="s">
        <v>8</v>
      </c>
      <c r="G4" s="7" t="s">
        <v>18</v>
      </c>
      <c r="H4" s="7" t="s">
        <v>19</v>
      </c>
      <c r="I4" s="7" t="s">
        <v>31</v>
      </c>
      <c r="J4" s="7" t="s">
        <v>32</v>
      </c>
      <c r="K4" s="13" t="s">
        <v>9</v>
      </c>
      <c r="L4" s="10" t="s">
        <v>41</v>
      </c>
      <c r="M4" s="10" t="s">
        <v>12</v>
      </c>
      <c r="N4" s="10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 x14ac:dyDescent="0.2">
      <c r="A5" s="21" t="s">
        <v>42</v>
      </c>
      <c r="B5" s="17" t="s">
        <v>45</v>
      </c>
      <c r="C5" s="11" t="s">
        <v>33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</v>
      </c>
      <c r="J5" s="9">
        <v>330</v>
      </c>
      <c r="K5" s="14">
        <v>120</v>
      </c>
      <c r="L5" s="9" t="s">
        <v>34</v>
      </c>
      <c r="M5" s="9">
        <v>-6.33</v>
      </c>
      <c r="N5" s="9">
        <v>55.17</v>
      </c>
      <c r="O5" s="71">
        <v>1</v>
      </c>
      <c r="P5" s="71">
        <v>0</v>
      </c>
      <c r="Q5" s="76">
        <v>0</v>
      </c>
      <c r="R5" s="30">
        <f>MAX(E5:E25,N5:N26)*1.05</f>
        <v>57.928500000000007</v>
      </c>
      <c r="S5" s="30">
        <f>B12</f>
        <v>-50</v>
      </c>
    </row>
    <row r="6" spans="1:19" x14ac:dyDescent="0.2">
      <c r="A6" s="16" t="s">
        <v>84</v>
      </c>
      <c r="B6" s="79" t="s">
        <v>75</v>
      </c>
      <c r="C6" s="11" t="s">
        <v>35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</v>
      </c>
      <c r="J6" s="9">
        <v>330</v>
      </c>
      <c r="K6" s="14">
        <v>240</v>
      </c>
      <c r="L6" s="9" t="s">
        <v>29</v>
      </c>
      <c r="M6" s="9">
        <v>4.33</v>
      </c>
      <c r="N6" s="9">
        <v>55.17</v>
      </c>
      <c r="O6" s="71">
        <v>1</v>
      </c>
      <c r="P6" s="71">
        <v>0</v>
      </c>
      <c r="Q6" s="76">
        <v>0</v>
      </c>
      <c r="R6" s="30">
        <v>0</v>
      </c>
      <c r="S6" s="30">
        <f>B12</f>
        <v>-50</v>
      </c>
    </row>
    <row r="7" spans="1:19" x14ac:dyDescent="0.2">
      <c r="A7" s="16" t="s">
        <v>1</v>
      </c>
      <c r="B7" s="18">
        <v>60</v>
      </c>
      <c r="C7" s="12" t="s">
        <v>36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</v>
      </c>
      <c r="J7" s="8">
        <v>330</v>
      </c>
      <c r="K7" s="15">
        <v>0</v>
      </c>
      <c r="L7" s="9"/>
      <c r="R7" s="30"/>
      <c r="S7" s="30">
        <f>B13</f>
        <v>50</v>
      </c>
    </row>
    <row r="8" spans="1:19" x14ac:dyDescent="0.2">
      <c r="A8" s="16" t="s">
        <v>2</v>
      </c>
      <c r="B8" s="18">
        <v>100</v>
      </c>
      <c r="C8" s="11" t="s">
        <v>25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</v>
      </c>
      <c r="J8" s="9">
        <v>330</v>
      </c>
      <c r="K8" s="14">
        <v>240</v>
      </c>
      <c r="L8" s="9"/>
      <c r="R8" s="30"/>
      <c r="S8" s="30">
        <f>B13</f>
        <v>50</v>
      </c>
    </row>
    <row r="9" spans="1:19" x14ac:dyDescent="0.2">
      <c r="A9" s="16" t="s">
        <v>20</v>
      </c>
      <c r="B9" s="17">
        <v>150</v>
      </c>
      <c r="C9" s="11" t="s">
        <v>23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</v>
      </c>
      <c r="J9" s="9">
        <v>330</v>
      </c>
      <c r="K9" s="14">
        <v>0</v>
      </c>
      <c r="L9" s="9"/>
    </row>
    <row r="10" spans="1:19" x14ac:dyDescent="0.2">
      <c r="A10" s="16" t="s">
        <v>3</v>
      </c>
      <c r="B10" s="17">
        <v>1</v>
      </c>
      <c r="C10" s="12" t="s">
        <v>24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</v>
      </c>
      <c r="J10" s="8">
        <v>330</v>
      </c>
      <c r="K10" s="15">
        <v>120</v>
      </c>
      <c r="L10" s="9"/>
    </row>
    <row r="11" spans="1:19" x14ac:dyDescent="0.2">
      <c r="A11" s="16" t="s">
        <v>5</v>
      </c>
      <c r="B11" s="18">
        <v>3</v>
      </c>
      <c r="C11" s="11" t="s">
        <v>37</v>
      </c>
      <c r="D11" s="9">
        <v>18.670000000000002</v>
      </c>
      <c r="E11" s="9">
        <v>-5</v>
      </c>
      <c r="F11" s="9">
        <v>1</v>
      </c>
      <c r="G11" s="9">
        <v>0.68</v>
      </c>
      <c r="H11" s="9">
        <v>0.68</v>
      </c>
      <c r="I11" s="9">
        <v>345</v>
      </c>
      <c r="J11" s="9">
        <v>450</v>
      </c>
      <c r="K11" s="14">
        <v>240</v>
      </c>
      <c r="L11" s="9"/>
    </row>
    <row r="12" spans="1:19" x14ac:dyDescent="0.2">
      <c r="A12" s="16" t="s">
        <v>4</v>
      </c>
      <c r="B12" s="17">
        <v>-50</v>
      </c>
      <c r="C12" s="11" t="s">
        <v>38</v>
      </c>
      <c r="D12" s="9">
        <v>19</v>
      </c>
      <c r="E12" s="9">
        <v>-5</v>
      </c>
      <c r="F12" s="9">
        <v>1</v>
      </c>
      <c r="G12" s="9">
        <v>0.68</v>
      </c>
      <c r="H12" s="9">
        <v>0.68</v>
      </c>
      <c r="I12" s="9">
        <v>345</v>
      </c>
      <c r="J12" s="9">
        <v>450</v>
      </c>
      <c r="K12" s="14">
        <v>120</v>
      </c>
      <c r="L12" s="9"/>
    </row>
    <row r="13" spans="1:19" ht="13.5" thickBot="1" x14ac:dyDescent="0.25">
      <c r="A13" s="19" t="s">
        <v>6</v>
      </c>
      <c r="B13" s="20">
        <v>50</v>
      </c>
      <c r="C13" s="12" t="s">
        <v>39</v>
      </c>
      <c r="D13" s="8">
        <v>19.329999999999998</v>
      </c>
      <c r="E13" s="8">
        <v>-5</v>
      </c>
      <c r="F13" s="8">
        <v>1</v>
      </c>
      <c r="G13" s="8">
        <v>0.68</v>
      </c>
      <c r="H13" s="8">
        <v>0.68</v>
      </c>
      <c r="I13" s="8">
        <v>345</v>
      </c>
      <c r="J13" s="8">
        <v>450</v>
      </c>
      <c r="K13" s="15">
        <v>0</v>
      </c>
      <c r="L13" s="9"/>
    </row>
    <row r="14" spans="1:19" x14ac:dyDescent="0.2">
      <c r="A14" s="90" t="s">
        <v>43</v>
      </c>
      <c r="B14" s="91"/>
      <c r="L14" s="9"/>
    </row>
    <row r="15" spans="1:19" ht="12.75" customHeight="1" x14ac:dyDescent="0.2">
      <c r="A15" s="92"/>
      <c r="B15" s="93"/>
      <c r="L15" s="9"/>
    </row>
    <row r="16" spans="1:19" x14ac:dyDescent="0.2">
      <c r="C16" s="12"/>
      <c r="D16" s="8"/>
      <c r="E16" s="8"/>
      <c r="F16" s="8"/>
      <c r="G16" s="8"/>
      <c r="H16" s="8"/>
      <c r="I16" s="8"/>
      <c r="J16" s="8"/>
      <c r="K16" s="15"/>
      <c r="L16" s="9"/>
    </row>
    <row r="17" spans="3:14" x14ac:dyDescent="0.2">
      <c r="L17" s="9"/>
    </row>
    <row r="18" spans="3:14" x14ac:dyDescent="0.2">
      <c r="L18" s="9"/>
    </row>
    <row r="19" spans="3:14" x14ac:dyDescent="0.2">
      <c r="C19" s="12"/>
      <c r="D19" s="8"/>
      <c r="E19" s="8"/>
      <c r="F19" s="8"/>
      <c r="G19" s="8"/>
      <c r="H19" s="8"/>
      <c r="I19" s="8"/>
      <c r="J19" s="8"/>
      <c r="K19" s="15"/>
      <c r="L19" s="9"/>
    </row>
    <row r="20" spans="3:14" x14ac:dyDescent="0.2">
      <c r="L20" s="9"/>
      <c r="N20"/>
    </row>
    <row r="21" spans="3:14" x14ac:dyDescent="0.2">
      <c r="N21"/>
    </row>
    <row r="22" spans="3:14" x14ac:dyDescent="0.2">
      <c r="C22" s="12"/>
      <c r="D22" s="8"/>
      <c r="E22" s="8"/>
      <c r="F22" s="8"/>
      <c r="G22" s="8"/>
      <c r="H22" s="8"/>
      <c r="I22" s="8"/>
      <c r="J22" s="8"/>
      <c r="K22" s="15"/>
      <c r="N22"/>
    </row>
    <row r="23" spans="3:14" x14ac:dyDescent="0.2">
      <c r="N23"/>
    </row>
    <row r="24" spans="3:14" x14ac:dyDescent="0.2">
      <c r="N24"/>
    </row>
    <row r="25" spans="3:14" x14ac:dyDescent="0.2">
      <c r="C25" s="12"/>
      <c r="D25" s="8"/>
      <c r="E25" s="8"/>
      <c r="F25" s="8"/>
      <c r="G25" s="8"/>
      <c r="H25" s="8"/>
      <c r="I25" s="8"/>
      <c r="J25" s="8"/>
      <c r="K25" s="15"/>
      <c r="N25"/>
    </row>
    <row r="26" spans="3:14" x14ac:dyDescent="0.2">
      <c r="C26" s="31"/>
      <c r="D26" s="32"/>
      <c r="E26" s="32"/>
      <c r="F26" s="32"/>
      <c r="G26" s="32"/>
      <c r="H26" s="32"/>
      <c r="I26" s="32"/>
      <c r="J26" s="32"/>
      <c r="K26" s="32"/>
      <c r="L26" s="11"/>
      <c r="N26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>
      <selection activeCell="B13" sqref="B13"/>
    </sheetView>
  </sheetViews>
  <sheetFormatPr defaultColWidth="8.85546875" defaultRowHeight="12.75" x14ac:dyDescent="0.2"/>
  <cols>
    <col min="1" max="1" width="35.85546875" style="64" customWidth="1"/>
    <col min="2" max="2" width="16.425781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 x14ac:dyDescent="0.2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 x14ac:dyDescent="0.25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 x14ac:dyDescent="0.2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 x14ac:dyDescent="0.2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 x14ac:dyDescent="0.2">
      <c r="A5" s="21" t="s">
        <v>42</v>
      </c>
      <c r="B5" s="79" t="s">
        <v>45</v>
      </c>
      <c r="C5" s="73" t="s">
        <v>37</v>
      </c>
      <c r="D5" s="71">
        <v>18.670000000000002</v>
      </c>
      <c r="E5" s="71">
        <v>-5</v>
      </c>
      <c r="F5" s="71">
        <v>1</v>
      </c>
      <c r="G5" s="71">
        <v>0.68</v>
      </c>
      <c r="H5" s="71">
        <v>0.68</v>
      </c>
      <c r="I5" s="71">
        <v>345</v>
      </c>
      <c r="J5" s="71">
        <v>450</v>
      </c>
      <c r="K5" s="76">
        <v>240</v>
      </c>
      <c r="L5" s="71"/>
      <c r="R5" s="30">
        <f>MAX(E5:E19,N5:N24)*1.05</f>
        <v>-5.25</v>
      </c>
      <c r="S5" s="30">
        <f>B12</f>
        <v>-50</v>
      </c>
    </row>
    <row r="6" spans="1:19" x14ac:dyDescent="0.2">
      <c r="A6" s="16" t="s">
        <v>84</v>
      </c>
      <c r="B6" s="79" t="s">
        <v>85</v>
      </c>
      <c r="C6" s="73" t="s">
        <v>38</v>
      </c>
      <c r="D6" s="71">
        <v>19</v>
      </c>
      <c r="E6" s="71">
        <v>-5</v>
      </c>
      <c r="F6" s="71">
        <v>1</v>
      </c>
      <c r="G6" s="71">
        <v>0.68</v>
      </c>
      <c r="H6" s="71">
        <v>0.68</v>
      </c>
      <c r="I6" s="71">
        <v>345</v>
      </c>
      <c r="J6" s="71">
        <v>450</v>
      </c>
      <c r="K6" s="76">
        <v>120</v>
      </c>
      <c r="L6" s="71"/>
      <c r="R6" s="30">
        <v>0</v>
      </c>
      <c r="S6" s="30">
        <f>B12</f>
        <v>-50</v>
      </c>
    </row>
    <row r="7" spans="1:19" x14ac:dyDescent="0.2">
      <c r="A7" s="16" t="s">
        <v>1</v>
      </c>
      <c r="B7" s="18">
        <v>60</v>
      </c>
      <c r="C7" s="74" t="s">
        <v>39</v>
      </c>
      <c r="D7" s="70">
        <v>19.329999999999998</v>
      </c>
      <c r="E7" s="70">
        <v>-5</v>
      </c>
      <c r="F7" s="70">
        <v>1</v>
      </c>
      <c r="G7" s="70">
        <v>0.68</v>
      </c>
      <c r="H7" s="70">
        <v>0.68</v>
      </c>
      <c r="I7" s="70">
        <v>345</v>
      </c>
      <c r="J7" s="70">
        <v>450</v>
      </c>
      <c r="K7" s="77">
        <v>0</v>
      </c>
      <c r="L7" s="71"/>
      <c r="R7" s="30"/>
      <c r="S7" s="30">
        <f>B13</f>
        <v>50</v>
      </c>
    </row>
    <row r="8" spans="1:19" x14ac:dyDescent="0.2">
      <c r="A8" s="16" t="s">
        <v>2</v>
      </c>
      <c r="B8" s="18">
        <v>100</v>
      </c>
      <c r="L8" s="71"/>
      <c r="R8" s="30"/>
      <c r="S8" s="30">
        <f>B13</f>
        <v>50</v>
      </c>
    </row>
    <row r="9" spans="1:19" x14ac:dyDescent="0.2">
      <c r="A9" s="16" t="s">
        <v>20</v>
      </c>
      <c r="B9" s="79">
        <v>150</v>
      </c>
      <c r="L9" s="71"/>
    </row>
    <row r="10" spans="1:19" x14ac:dyDescent="0.2">
      <c r="A10" s="16" t="s">
        <v>3</v>
      </c>
      <c r="B10" s="79">
        <v>1</v>
      </c>
      <c r="C10" s="74"/>
      <c r="D10" s="70"/>
      <c r="E10" s="70"/>
      <c r="F10" s="70"/>
      <c r="G10" s="70"/>
      <c r="H10" s="70"/>
      <c r="I10" s="70"/>
      <c r="J10" s="70"/>
      <c r="K10" s="77"/>
      <c r="L10" s="71"/>
    </row>
    <row r="11" spans="1:19" x14ac:dyDescent="0.2">
      <c r="A11" s="16" t="s">
        <v>5</v>
      </c>
      <c r="B11" s="18">
        <v>3</v>
      </c>
      <c r="L11" s="71"/>
    </row>
    <row r="12" spans="1:19" x14ac:dyDescent="0.2">
      <c r="A12" s="16" t="s">
        <v>4</v>
      </c>
      <c r="B12" s="79">
        <v>-50</v>
      </c>
      <c r="L12" s="71"/>
    </row>
    <row r="13" spans="1:19" ht="13.5" thickBot="1" x14ac:dyDescent="0.25">
      <c r="A13" s="19" t="s">
        <v>6</v>
      </c>
      <c r="B13" s="20">
        <v>50</v>
      </c>
      <c r="C13" s="74"/>
      <c r="D13" s="70"/>
      <c r="E13" s="70"/>
      <c r="F13" s="70"/>
      <c r="G13" s="70"/>
      <c r="H13" s="70"/>
      <c r="I13" s="70"/>
      <c r="J13" s="70"/>
      <c r="K13" s="77"/>
      <c r="L13" s="71"/>
    </row>
    <row r="14" spans="1:19" x14ac:dyDescent="0.2">
      <c r="A14" s="90" t="s">
        <v>43</v>
      </c>
      <c r="B14" s="91"/>
      <c r="L14" s="71"/>
    </row>
    <row r="15" spans="1:19" ht="12.75" customHeight="1" x14ac:dyDescent="0.2">
      <c r="A15" s="92"/>
      <c r="B15" s="93"/>
      <c r="L15" s="71"/>
    </row>
    <row r="16" spans="1:19" x14ac:dyDescent="0.2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 x14ac:dyDescent="0.2">
      <c r="L17" s="71"/>
    </row>
    <row r="18" spans="3:14" x14ac:dyDescent="0.2">
      <c r="L18" s="71"/>
      <c r="N18" s="62"/>
    </row>
    <row r="19" spans="3:14" x14ac:dyDescent="0.2">
      <c r="C19" s="74"/>
      <c r="D19" s="70"/>
      <c r="E19" s="70"/>
      <c r="F19" s="70"/>
      <c r="G19" s="70"/>
      <c r="H19" s="70"/>
      <c r="I19" s="70"/>
      <c r="J19" s="70"/>
      <c r="K19" s="77"/>
      <c r="N19" s="62"/>
    </row>
    <row r="20" spans="3:14" x14ac:dyDescent="0.2">
      <c r="C20" s="31"/>
      <c r="D20" s="32"/>
      <c r="E20" s="32"/>
      <c r="F20" s="32"/>
      <c r="G20" s="32"/>
      <c r="H20" s="32"/>
      <c r="I20" s="32"/>
      <c r="J20" s="32"/>
      <c r="N20" s="62"/>
    </row>
    <row r="21" spans="3:14" x14ac:dyDescent="0.2">
      <c r="K21" s="77"/>
      <c r="N21" s="62"/>
    </row>
    <row r="22" spans="3:14" x14ac:dyDescent="0.2">
      <c r="N22" s="62"/>
    </row>
    <row r="23" spans="3:14" x14ac:dyDescent="0.2">
      <c r="N23" s="62"/>
    </row>
    <row r="24" spans="3:14" x14ac:dyDescent="0.2">
      <c r="L24" s="73"/>
      <c r="N24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Q7" sqref="Q7"/>
    </sheetView>
  </sheetViews>
  <sheetFormatPr defaultColWidth="8.85546875" defaultRowHeight="12.75" x14ac:dyDescent="0.2"/>
  <cols>
    <col min="1" max="1" width="35.85546875" style="64" customWidth="1"/>
    <col min="2" max="2" width="16.425781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19" s="26" customFormat="1" ht="15" x14ac:dyDescent="0.2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19" s="27" customFormat="1" ht="13.5" thickBot="1" x14ac:dyDescent="0.25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19" ht="15.75" x14ac:dyDescent="0.2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19" ht="38.25" x14ac:dyDescent="0.2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</row>
    <row r="5" spans="1:19" x14ac:dyDescent="0.2">
      <c r="A5" s="21" t="s">
        <v>42</v>
      </c>
      <c r="B5" s="17">
        <v>14</v>
      </c>
      <c r="C5" s="73" t="s">
        <v>37</v>
      </c>
      <c r="D5" s="71">
        <v>-24.5</v>
      </c>
      <c r="E5" s="71">
        <v>21</v>
      </c>
      <c r="F5" s="71">
        <v>1</v>
      </c>
      <c r="G5" s="71">
        <v>0.68</v>
      </c>
      <c r="H5" s="71">
        <v>0.68</v>
      </c>
      <c r="I5" s="71">
        <v>34.5</v>
      </c>
      <c r="J5" s="71">
        <v>37</v>
      </c>
      <c r="K5" s="76">
        <v>240</v>
      </c>
      <c r="L5" s="71" t="s">
        <v>34</v>
      </c>
      <c r="M5" s="71">
        <v>-11</v>
      </c>
      <c r="N5" s="71">
        <f t="shared" ref="N5" si="0">E10+8+9.58+7.58</f>
        <v>52.66</v>
      </c>
      <c r="O5" s="71">
        <v>1</v>
      </c>
      <c r="P5" s="71">
        <v>0</v>
      </c>
      <c r="Q5" s="76">
        <v>0</v>
      </c>
      <c r="R5" s="30">
        <f>MAX(E5:E25,N5:N26)*1.05</f>
        <v>55.292999999999999</v>
      </c>
      <c r="S5" s="30">
        <f>B12</f>
        <v>-24.5</v>
      </c>
    </row>
    <row r="6" spans="1:19" x14ac:dyDescent="0.2">
      <c r="A6" s="16" t="s">
        <v>84</v>
      </c>
      <c r="B6" s="79" t="s">
        <v>76</v>
      </c>
      <c r="C6" s="73" t="s">
        <v>38</v>
      </c>
      <c r="D6" s="71">
        <v>-19.5</v>
      </c>
      <c r="E6" s="71">
        <v>22</v>
      </c>
      <c r="F6" s="71">
        <v>1</v>
      </c>
      <c r="G6" s="71">
        <v>0.68</v>
      </c>
      <c r="H6" s="71">
        <v>0.68</v>
      </c>
      <c r="I6" s="71">
        <v>34.5</v>
      </c>
      <c r="J6" s="71">
        <v>37</v>
      </c>
      <c r="K6" s="76">
        <v>120</v>
      </c>
      <c r="L6" s="71" t="s">
        <v>29</v>
      </c>
      <c r="M6" s="71">
        <v>-8</v>
      </c>
      <c r="N6" s="71">
        <f>E10+8+9.58+7.58</f>
        <v>52.66</v>
      </c>
      <c r="O6" s="71">
        <v>1</v>
      </c>
      <c r="P6" s="71">
        <v>0</v>
      </c>
      <c r="Q6" s="76">
        <v>0</v>
      </c>
      <c r="R6" s="30">
        <v>0</v>
      </c>
      <c r="S6" s="30">
        <f>B12</f>
        <v>-24.5</v>
      </c>
    </row>
    <row r="7" spans="1:19" x14ac:dyDescent="0.2">
      <c r="A7" s="16" t="s">
        <v>1</v>
      </c>
      <c r="B7" s="18">
        <v>60</v>
      </c>
      <c r="C7" s="74" t="s">
        <v>39</v>
      </c>
      <c r="D7" s="70">
        <v>-14.5</v>
      </c>
      <c r="E7" s="70">
        <v>21</v>
      </c>
      <c r="F7" s="70">
        <v>1</v>
      </c>
      <c r="G7" s="70">
        <v>0.68</v>
      </c>
      <c r="H7" s="70">
        <v>0.68</v>
      </c>
      <c r="I7" s="70">
        <v>34.5</v>
      </c>
      <c r="J7" s="70">
        <v>37</v>
      </c>
      <c r="K7" s="77">
        <v>0</v>
      </c>
      <c r="L7" s="71"/>
      <c r="R7" s="30"/>
      <c r="S7" s="30">
        <f>B13</f>
        <v>24.5</v>
      </c>
    </row>
    <row r="8" spans="1:19" x14ac:dyDescent="0.2">
      <c r="A8" s="16" t="s">
        <v>2</v>
      </c>
      <c r="B8" s="18">
        <v>100</v>
      </c>
      <c r="C8" s="73" t="s">
        <v>33</v>
      </c>
      <c r="D8" s="71">
        <v>-18.5</v>
      </c>
      <c r="E8" s="71">
        <f>E10+8+9.58</f>
        <v>45.08</v>
      </c>
      <c r="F8" s="71">
        <v>1</v>
      </c>
      <c r="G8" s="71">
        <v>0.52</v>
      </c>
      <c r="H8" s="71">
        <v>0.52</v>
      </c>
      <c r="I8" s="71">
        <v>115</v>
      </c>
      <c r="J8" s="71">
        <v>301</v>
      </c>
      <c r="K8" s="76">
        <v>120</v>
      </c>
      <c r="L8" s="71"/>
      <c r="R8" s="30"/>
      <c r="S8" s="30">
        <f>B13</f>
        <v>24.5</v>
      </c>
    </row>
    <row r="9" spans="1:19" x14ac:dyDescent="0.2">
      <c r="A9" s="16" t="s">
        <v>20</v>
      </c>
      <c r="B9" s="17">
        <v>50</v>
      </c>
      <c r="C9" s="73" t="s">
        <v>35</v>
      </c>
      <c r="D9" s="71">
        <v>-21.5</v>
      </c>
      <c r="E9" s="71">
        <f>E10+8</f>
        <v>35.5</v>
      </c>
      <c r="F9" s="71">
        <v>1</v>
      </c>
      <c r="G9" s="71">
        <v>0.52</v>
      </c>
      <c r="H9" s="71">
        <v>0.52</v>
      </c>
      <c r="I9" s="71">
        <v>115</v>
      </c>
      <c r="J9" s="71">
        <v>301</v>
      </c>
      <c r="K9" s="76">
        <v>240</v>
      </c>
      <c r="L9" s="71"/>
    </row>
    <row r="10" spans="1:19" x14ac:dyDescent="0.2">
      <c r="A10" s="16" t="s">
        <v>3</v>
      </c>
      <c r="B10" s="17">
        <v>1</v>
      </c>
      <c r="C10" s="74" t="s">
        <v>36</v>
      </c>
      <c r="D10" s="70">
        <v>-18.5</v>
      </c>
      <c r="E10" s="70">
        <v>27.5</v>
      </c>
      <c r="F10" s="70">
        <v>1</v>
      </c>
      <c r="G10" s="70">
        <v>0.52</v>
      </c>
      <c r="H10" s="70">
        <v>0.52</v>
      </c>
      <c r="I10" s="70">
        <v>115</v>
      </c>
      <c r="J10" s="70">
        <v>301</v>
      </c>
      <c r="K10" s="77">
        <v>0</v>
      </c>
      <c r="L10" s="71"/>
    </row>
    <row r="11" spans="1:19" x14ac:dyDescent="0.2">
      <c r="A11" s="16" t="s">
        <v>5</v>
      </c>
      <c r="B11" s="18">
        <v>3</v>
      </c>
      <c r="C11" s="73" t="s">
        <v>25</v>
      </c>
      <c r="D11" s="71">
        <v>-0.5</v>
      </c>
      <c r="E11" s="71">
        <f>E13+8+9.58</f>
        <v>45.08</v>
      </c>
      <c r="F11" s="71">
        <v>1</v>
      </c>
      <c r="G11" s="71">
        <v>0.52</v>
      </c>
      <c r="H11" s="71">
        <v>0.52</v>
      </c>
      <c r="I11" s="71">
        <v>115</v>
      </c>
      <c r="J11" s="71">
        <v>316</v>
      </c>
      <c r="K11" s="76">
        <v>240</v>
      </c>
      <c r="L11" s="71"/>
    </row>
    <row r="12" spans="1:19" x14ac:dyDescent="0.2">
      <c r="A12" s="16" t="s">
        <v>4</v>
      </c>
      <c r="B12" s="17">
        <v>-24.5</v>
      </c>
      <c r="C12" s="73" t="s">
        <v>23</v>
      </c>
      <c r="D12" s="71">
        <v>2.5</v>
      </c>
      <c r="E12" s="71">
        <f>E13+8</f>
        <v>35.5</v>
      </c>
      <c r="F12" s="71">
        <v>1</v>
      </c>
      <c r="G12" s="71">
        <v>0.52</v>
      </c>
      <c r="H12" s="71">
        <v>0.52</v>
      </c>
      <c r="I12" s="71">
        <v>115</v>
      </c>
      <c r="J12" s="71">
        <v>316</v>
      </c>
      <c r="K12" s="76">
        <v>0</v>
      </c>
      <c r="L12" s="71"/>
    </row>
    <row r="13" spans="1:19" ht="13.5" thickBot="1" x14ac:dyDescent="0.25">
      <c r="A13" s="19" t="s">
        <v>6</v>
      </c>
      <c r="B13" s="20">
        <v>24.5</v>
      </c>
      <c r="C13" s="74" t="s">
        <v>24</v>
      </c>
      <c r="D13" s="70">
        <v>-0.5</v>
      </c>
      <c r="E13" s="70">
        <v>27.5</v>
      </c>
      <c r="F13" s="70">
        <v>1</v>
      </c>
      <c r="G13" s="70">
        <v>0.52</v>
      </c>
      <c r="H13" s="70">
        <v>0.52</v>
      </c>
      <c r="I13" s="70">
        <v>115</v>
      </c>
      <c r="J13" s="70">
        <v>316</v>
      </c>
      <c r="K13" s="77">
        <v>120</v>
      </c>
      <c r="L13" s="71"/>
    </row>
    <row r="14" spans="1:19" x14ac:dyDescent="0.2">
      <c r="A14" s="90" t="s">
        <v>43</v>
      </c>
      <c r="B14" s="91"/>
      <c r="L14" s="71"/>
    </row>
    <row r="15" spans="1:19" ht="12.75" customHeight="1" x14ac:dyDescent="0.2">
      <c r="A15" s="92"/>
      <c r="B15" s="93"/>
      <c r="L15" s="71"/>
    </row>
    <row r="16" spans="1:19" x14ac:dyDescent="0.2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 x14ac:dyDescent="0.2">
      <c r="L17" s="71"/>
    </row>
    <row r="18" spans="3:14" x14ac:dyDescent="0.2">
      <c r="L18" s="71"/>
    </row>
    <row r="19" spans="3:14" x14ac:dyDescent="0.2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 x14ac:dyDescent="0.2">
      <c r="L20" s="71"/>
      <c r="N20" s="62"/>
    </row>
    <row r="21" spans="3:14" x14ac:dyDescent="0.2">
      <c r="N21" s="62"/>
    </row>
    <row r="22" spans="3:14" x14ac:dyDescent="0.2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 x14ac:dyDescent="0.2">
      <c r="N23" s="62"/>
    </row>
    <row r="24" spans="3:14" x14ac:dyDescent="0.2">
      <c r="N24" s="62"/>
    </row>
    <row r="25" spans="3:14" x14ac:dyDescent="0.2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 x14ac:dyDescent="0.2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selection activeCell="Q6" sqref="Q6"/>
    </sheetView>
  </sheetViews>
  <sheetFormatPr defaultColWidth="8.85546875" defaultRowHeight="12.75" x14ac:dyDescent="0.2"/>
  <cols>
    <col min="1" max="1" width="35.85546875" style="64" customWidth="1"/>
    <col min="2" max="2" width="16.42578125" style="64" customWidth="1"/>
    <col min="3" max="3" width="10.42578125" style="73" customWidth="1"/>
    <col min="4" max="10" width="10.42578125" style="71" customWidth="1"/>
    <col min="11" max="11" width="10.42578125" style="76" customWidth="1"/>
    <col min="12" max="12" width="10.42578125" style="68" customWidth="1"/>
    <col min="13" max="16" width="10.42578125" style="71" customWidth="1"/>
    <col min="17" max="17" width="10.42578125" style="76" customWidth="1"/>
    <col min="18" max="18" width="22.42578125" style="28" bestFit="1" customWidth="1"/>
    <col min="19" max="19" width="12.28515625" style="28" bestFit="1" customWidth="1"/>
    <col min="20" max="16384" width="8.85546875" style="28"/>
  </cols>
  <sheetData>
    <row r="1" spans="1:20" s="26" customFormat="1" ht="15" x14ac:dyDescent="0.2">
      <c r="A1" s="66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80"/>
      <c r="P1" s="80"/>
      <c r="Q1" s="80"/>
    </row>
    <row r="2" spans="1:20" s="27" customFormat="1" ht="13.5" thickBot="1" x14ac:dyDescent="0.25">
      <c r="A2" s="65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81"/>
      <c r="P2" s="81"/>
      <c r="Q2" s="81"/>
    </row>
    <row r="3" spans="1:20" ht="15.75" x14ac:dyDescent="0.25">
      <c r="A3" s="84" t="s">
        <v>17</v>
      </c>
      <c r="B3" s="85"/>
      <c r="C3" s="86" t="s">
        <v>7</v>
      </c>
      <c r="D3" s="87"/>
      <c r="E3" s="87"/>
      <c r="F3" s="87"/>
      <c r="G3" s="87"/>
      <c r="H3" s="87"/>
      <c r="I3" s="87"/>
      <c r="J3" s="87"/>
      <c r="K3" s="88"/>
      <c r="L3" s="86" t="s">
        <v>13</v>
      </c>
      <c r="M3" s="87"/>
      <c r="N3" s="87"/>
      <c r="O3" s="87"/>
      <c r="P3" s="83"/>
      <c r="Q3" s="82"/>
      <c r="R3" s="89" t="s">
        <v>15</v>
      </c>
      <c r="S3" s="89"/>
    </row>
    <row r="4" spans="1:20" ht="38.25" x14ac:dyDescent="0.2">
      <c r="A4" s="23" t="s">
        <v>21</v>
      </c>
      <c r="B4" s="24" t="s">
        <v>22</v>
      </c>
      <c r="C4" s="22" t="s">
        <v>40</v>
      </c>
      <c r="D4" s="69" t="s">
        <v>12</v>
      </c>
      <c r="E4" s="69" t="s">
        <v>10</v>
      </c>
      <c r="F4" s="69" t="s">
        <v>8</v>
      </c>
      <c r="G4" s="69" t="s">
        <v>18</v>
      </c>
      <c r="H4" s="69" t="s">
        <v>19</v>
      </c>
      <c r="I4" s="69" t="s">
        <v>31</v>
      </c>
      <c r="J4" s="69" t="s">
        <v>32</v>
      </c>
      <c r="K4" s="75" t="s">
        <v>9</v>
      </c>
      <c r="L4" s="72" t="s">
        <v>41</v>
      </c>
      <c r="M4" s="72" t="s">
        <v>12</v>
      </c>
      <c r="N4" s="72" t="s">
        <v>10</v>
      </c>
      <c r="O4" s="72" t="s">
        <v>11</v>
      </c>
      <c r="P4" s="72" t="s">
        <v>32</v>
      </c>
      <c r="Q4" s="25" t="s">
        <v>9</v>
      </c>
      <c r="R4" s="29" t="s">
        <v>16</v>
      </c>
      <c r="S4" s="29" t="s">
        <v>14</v>
      </c>
      <c r="T4" s="30"/>
    </row>
    <row r="5" spans="1:20" x14ac:dyDescent="0.2">
      <c r="A5" s="21" t="s">
        <v>42</v>
      </c>
      <c r="B5" s="17">
        <v>14</v>
      </c>
      <c r="C5" s="73" t="s">
        <v>33</v>
      </c>
      <c r="D5" s="71">
        <v>-33.42</v>
      </c>
      <c r="E5" s="71">
        <f>E7+12+12</f>
        <v>55</v>
      </c>
      <c r="F5" s="71">
        <v>1</v>
      </c>
      <c r="G5" s="71">
        <v>1.29</v>
      </c>
      <c r="H5" s="71">
        <v>1.29</v>
      </c>
      <c r="I5" s="71">
        <v>115</v>
      </c>
      <c r="J5" s="71">
        <v>301</v>
      </c>
      <c r="K5" s="76">
        <v>120</v>
      </c>
      <c r="L5" s="71" t="s">
        <v>34</v>
      </c>
      <c r="M5" s="71">
        <v>-27.5</v>
      </c>
      <c r="N5" s="71">
        <f>E7+12+12+14.25</f>
        <v>69.25</v>
      </c>
      <c r="O5" s="71">
        <v>1</v>
      </c>
      <c r="P5" s="71">
        <v>0</v>
      </c>
      <c r="Q5" s="76">
        <v>0</v>
      </c>
      <c r="R5" s="30">
        <f>MAX(E5:E25,N5:N26)*1.05</f>
        <v>72.712500000000006</v>
      </c>
      <c r="S5" s="30">
        <f>B12</f>
        <v>-24.5</v>
      </c>
      <c r="T5" s="30"/>
    </row>
    <row r="6" spans="1:20" x14ac:dyDescent="0.2">
      <c r="A6" s="16" t="s">
        <v>84</v>
      </c>
      <c r="B6" s="79" t="s">
        <v>77</v>
      </c>
      <c r="C6" s="73" t="s">
        <v>35</v>
      </c>
      <c r="D6" s="71">
        <v>-36.67</v>
      </c>
      <c r="E6" s="71">
        <f>E7+12</f>
        <v>43</v>
      </c>
      <c r="F6" s="71">
        <v>1</v>
      </c>
      <c r="G6" s="71">
        <v>1.29</v>
      </c>
      <c r="H6" s="71">
        <v>1.29</v>
      </c>
      <c r="I6" s="71">
        <v>115</v>
      </c>
      <c r="J6" s="71">
        <v>301</v>
      </c>
      <c r="K6" s="76">
        <v>240</v>
      </c>
      <c r="L6" s="71" t="s">
        <v>29</v>
      </c>
      <c r="M6" s="71">
        <v>-24.5</v>
      </c>
      <c r="N6" s="71">
        <f>E7+12+12+14.25</f>
        <v>69.25</v>
      </c>
      <c r="O6" s="71">
        <v>1</v>
      </c>
      <c r="P6" s="71">
        <v>0</v>
      </c>
      <c r="Q6" s="76">
        <v>0</v>
      </c>
      <c r="R6" s="30">
        <v>0</v>
      </c>
      <c r="S6" s="30">
        <f>B12</f>
        <v>-24.5</v>
      </c>
      <c r="T6" s="30"/>
    </row>
    <row r="7" spans="1:20" x14ac:dyDescent="0.2">
      <c r="A7" s="16" t="s">
        <v>1</v>
      </c>
      <c r="B7" s="18">
        <v>60</v>
      </c>
      <c r="C7" s="74" t="s">
        <v>36</v>
      </c>
      <c r="D7" s="70">
        <v>-33.75</v>
      </c>
      <c r="E7" s="70">
        <v>31</v>
      </c>
      <c r="F7" s="70">
        <v>1</v>
      </c>
      <c r="G7" s="70">
        <v>1.29</v>
      </c>
      <c r="H7" s="70">
        <v>1.29</v>
      </c>
      <c r="I7" s="70">
        <v>115</v>
      </c>
      <c r="J7" s="70">
        <v>301</v>
      </c>
      <c r="K7" s="77">
        <v>0</v>
      </c>
      <c r="L7" s="71"/>
      <c r="R7" s="30"/>
      <c r="S7" s="30">
        <f>B13</f>
        <v>24.5</v>
      </c>
      <c r="T7" s="30"/>
    </row>
    <row r="8" spans="1:20" x14ac:dyDescent="0.2">
      <c r="A8" s="16" t="s">
        <v>2</v>
      </c>
      <c r="B8" s="18">
        <v>100</v>
      </c>
      <c r="C8" s="73" t="s">
        <v>25</v>
      </c>
      <c r="D8" s="71">
        <v>-18.579999999999998</v>
      </c>
      <c r="E8" s="71">
        <f>E10+12+12</f>
        <v>55</v>
      </c>
      <c r="F8" s="71">
        <v>1</v>
      </c>
      <c r="G8" s="71">
        <v>1.29</v>
      </c>
      <c r="H8" s="71">
        <v>1.29</v>
      </c>
      <c r="I8" s="71">
        <v>115</v>
      </c>
      <c r="J8" s="71">
        <v>316</v>
      </c>
      <c r="K8" s="76">
        <v>240</v>
      </c>
      <c r="L8" s="71"/>
      <c r="R8" s="30"/>
      <c r="S8" s="30">
        <f>B13</f>
        <v>24.5</v>
      </c>
      <c r="T8" s="30"/>
    </row>
    <row r="9" spans="1:20" x14ac:dyDescent="0.2">
      <c r="A9" s="16" t="s">
        <v>20</v>
      </c>
      <c r="B9" s="17">
        <v>50</v>
      </c>
      <c r="C9" s="73" t="s">
        <v>23</v>
      </c>
      <c r="D9" s="71">
        <v>-15.33</v>
      </c>
      <c r="E9" s="71">
        <f>E10+12</f>
        <v>43</v>
      </c>
      <c r="F9" s="71">
        <v>1</v>
      </c>
      <c r="G9" s="71">
        <v>1.29</v>
      </c>
      <c r="H9" s="71">
        <v>1.29</v>
      </c>
      <c r="I9" s="71">
        <v>115</v>
      </c>
      <c r="J9" s="71">
        <v>316</v>
      </c>
      <c r="K9" s="76">
        <v>0</v>
      </c>
      <c r="L9" s="71"/>
      <c r="R9" s="30"/>
      <c r="S9" s="30"/>
      <c r="T9" s="30"/>
    </row>
    <row r="10" spans="1:20" x14ac:dyDescent="0.2">
      <c r="A10" s="16" t="s">
        <v>3</v>
      </c>
      <c r="B10" s="17">
        <v>1</v>
      </c>
      <c r="C10" s="74" t="s">
        <v>24</v>
      </c>
      <c r="D10" s="70">
        <v>-18.25</v>
      </c>
      <c r="E10" s="70">
        <v>31</v>
      </c>
      <c r="F10" s="70">
        <v>1</v>
      </c>
      <c r="G10" s="70">
        <v>1.29</v>
      </c>
      <c r="H10" s="70">
        <v>1.29</v>
      </c>
      <c r="I10" s="70">
        <v>115</v>
      </c>
      <c r="J10" s="70">
        <v>316</v>
      </c>
      <c r="K10" s="77">
        <v>120</v>
      </c>
      <c r="L10" s="71"/>
      <c r="R10" s="78"/>
      <c r="S10" s="78"/>
    </row>
    <row r="11" spans="1:20" x14ac:dyDescent="0.2">
      <c r="A11" s="16" t="s">
        <v>5</v>
      </c>
      <c r="B11" s="18">
        <v>3</v>
      </c>
      <c r="C11" s="73" t="s">
        <v>37</v>
      </c>
      <c r="D11" s="71">
        <v>-11.33</v>
      </c>
      <c r="E11" s="71">
        <v>-5</v>
      </c>
      <c r="F11" s="71">
        <v>1</v>
      </c>
      <c r="G11" s="71">
        <v>0.68</v>
      </c>
      <c r="H11" s="71">
        <v>0.68</v>
      </c>
      <c r="I11" s="71">
        <v>34.5</v>
      </c>
      <c r="J11" s="71">
        <v>37</v>
      </c>
      <c r="K11" s="76">
        <v>240</v>
      </c>
      <c r="L11" s="71"/>
      <c r="R11" s="78"/>
      <c r="S11" s="78"/>
    </row>
    <row r="12" spans="1:20" x14ac:dyDescent="0.2">
      <c r="A12" s="16" t="s">
        <v>4</v>
      </c>
      <c r="B12" s="17">
        <v>-24.5</v>
      </c>
      <c r="C12" s="73" t="s">
        <v>38</v>
      </c>
      <c r="D12" s="71">
        <v>-11</v>
      </c>
      <c r="E12" s="71">
        <v>-5</v>
      </c>
      <c r="F12" s="71">
        <v>1</v>
      </c>
      <c r="G12" s="71">
        <v>0.68</v>
      </c>
      <c r="H12" s="71">
        <v>0.68</v>
      </c>
      <c r="I12" s="71">
        <v>34.5</v>
      </c>
      <c r="J12" s="71">
        <v>37</v>
      </c>
      <c r="K12" s="76">
        <v>120</v>
      </c>
      <c r="L12" s="71"/>
    </row>
    <row r="13" spans="1:20" ht="13.5" thickBot="1" x14ac:dyDescent="0.25">
      <c r="A13" s="19" t="s">
        <v>6</v>
      </c>
      <c r="B13" s="20">
        <v>24.5</v>
      </c>
      <c r="C13" s="74" t="s">
        <v>39</v>
      </c>
      <c r="D13" s="70">
        <v>-10.67</v>
      </c>
      <c r="E13" s="70">
        <v>-5</v>
      </c>
      <c r="F13" s="70">
        <v>1</v>
      </c>
      <c r="G13" s="70">
        <v>0.68</v>
      </c>
      <c r="H13" s="70">
        <v>0.68</v>
      </c>
      <c r="I13" s="70">
        <v>34.5</v>
      </c>
      <c r="J13" s="70">
        <v>37</v>
      </c>
      <c r="K13" s="77">
        <v>0</v>
      </c>
      <c r="L13" s="71"/>
    </row>
    <row r="14" spans="1:20" x14ac:dyDescent="0.2">
      <c r="A14" s="90" t="s">
        <v>43</v>
      </c>
      <c r="B14" s="91"/>
      <c r="L14" s="71"/>
    </row>
    <row r="15" spans="1:20" ht="12.75" customHeight="1" x14ac:dyDescent="0.2">
      <c r="A15" s="92"/>
      <c r="B15" s="93"/>
      <c r="L15" s="71"/>
    </row>
    <row r="16" spans="1:20" x14ac:dyDescent="0.2">
      <c r="C16" s="74"/>
      <c r="D16" s="70"/>
      <c r="E16" s="70"/>
      <c r="F16" s="70"/>
      <c r="G16" s="70"/>
      <c r="H16" s="70"/>
      <c r="I16" s="70"/>
      <c r="J16" s="70"/>
      <c r="K16" s="77"/>
      <c r="L16" s="71"/>
    </row>
    <row r="17" spans="3:14" x14ac:dyDescent="0.2">
      <c r="L17" s="71"/>
    </row>
    <row r="18" spans="3:14" x14ac:dyDescent="0.2">
      <c r="L18" s="71"/>
    </row>
    <row r="19" spans="3:14" x14ac:dyDescent="0.2">
      <c r="C19" s="74"/>
      <c r="D19" s="70"/>
      <c r="E19" s="70"/>
      <c r="F19" s="70"/>
      <c r="G19" s="70"/>
      <c r="H19" s="70"/>
      <c r="I19" s="70"/>
      <c r="J19" s="70"/>
      <c r="K19" s="77"/>
      <c r="L19" s="71"/>
    </row>
    <row r="20" spans="3:14" x14ac:dyDescent="0.2">
      <c r="L20" s="71"/>
      <c r="N20" s="62"/>
    </row>
    <row r="21" spans="3:14" x14ac:dyDescent="0.2">
      <c r="N21" s="62"/>
    </row>
    <row r="22" spans="3:14" x14ac:dyDescent="0.2">
      <c r="C22" s="74"/>
      <c r="D22" s="70"/>
      <c r="E22" s="70"/>
      <c r="F22" s="70"/>
      <c r="G22" s="70"/>
      <c r="H22" s="70"/>
      <c r="I22" s="70"/>
      <c r="J22" s="70"/>
      <c r="K22" s="77"/>
      <c r="N22" s="62"/>
    </row>
    <row r="23" spans="3:14" x14ac:dyDescent="0.2">
      <c r="N23" s="62"/>
    </row>
    <row r="24" spans="3:14" x14ac:dyDescent="0.2">
      <c r="N24" s="62"/>
    </row>
    <row r="25" spans="3:14" x14ac:dyDescent="0.2">
      <c r="C25" s="74"/>
      <c r="D25" s="70"/>
      <c r="E25" s="70"/>
      <c r="F25" s="70"/>
      <c r="G25" s="70"/>
      <c r="H25" s="70"/>
      <c r="I25" s="70"/>
      <c r="J25" s="70"/>
      <c r="K25" s="77"/>
      <c r="N25" s="62"/>
    </row>
    <row r="26" spans="3:14" x14ac:dyDescent="0.2">
      <c r="C26" s="31"/>
      <c r="D26" s="32"/>
      <c r="E26" s="32"/>
      <c r="F26" s="32"/>
      <c r="G26" s="32"/>
      <c r="H26" s="32"/>
      <c r="I26" s="32"/>
      <c r="J26" s="32"/>
      <c r="K26" s="32"/>
      <c r="L26" s="73"/>
      <c r="N26" s="62"/>
    </row>
  </sheetData>
  <mergeCells count="5">
    <mergeCell ref="A3:B3"/>
    <mergeCell ref="C3:K3"/>
    <mergeCell ref="L3:O3"/>
    <mergeCell ref="R3:S3"/>
    <mergeCell ref="A14:B15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single</vt:lpstr>
      <vt:lpstr>double</vt:lpstr>
      <vt:lpstr>HL_E</vt:lpstr>
      <vt:lpstr>HL_P</vt:lpstr>
      <vt:lpstr>und_E</vt:lpstr>
      <vt:lpstr>und_P</vt:lpstr>
      <vt:lpstr>und_only</vt:lpstr>
      <vt:lpstr>14E</vt:lpstr>
      <vt:lpstr>14P</vt:lpstr>
      <vt:lpstr>17E</vt:lpstr>
      <vt:lpstr>17P</vt:lpstr>
      <vt:lpstr>18E</vt:lpstr>
      <vt:lpstr>18P</vt:lpstr>
      <vt:lpstr>32E</vt:lpstr>
      <vt:lpstr>32P</vt:lpstr>
      <vt:lpstr>raise1</vt:lpstr>
      <vt:lpstr>raise2</vt:lpstr>
      <vt:lpstr>raise3</vt:lpstr>
      <vt:lpstr>Vertical_1_W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mbaum</cp:lastModifiedBy>
  <cp:lastPrinted>2012-11-15T20:07:12Z</cp:lastPrinted>
  <dcterms:created xsi:type="dcterms:W3CDTF">2000-05-22T20:31:36Z</dcterms:created>
  <dcterms:modified xsi:type="dcterms:W3CDTF">2017-03-14T18:11:17Z</dcterms:modified>
</cp:coreProperties>
</file>