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80" yWindow="880" windowWidth="24720" windowHeight="15180" tabRatio="500"/>
  </bookViews>
  <sheets>
    <sheet name="HA" sheetId="1" r:id="rId1"/>
    <sheet name="NA_full_length" sheetId="13" r:id="rId2"/>
    <sheet name="M1" sheetId="2" r:id="rId3"/>
    <sheet name="M2" sheetId="3" r:id="rId4"/>
    <sheet name="NS1" sheetId="6" r:id="rId5"/>
    <sheet name="NS2" sheetId="7" r:id="rId6"/>
    <sheet name="NP" sheetId="5" r:id="rId7"/>
    <sheet name="PA" sheetId="8" r:id="rId8"/>
    <sheet name="PB1" sheetId="9" r:id="rId9"/>
    <sheet name="PB1-F2" sheetId="10" r:id="rId10"/>
    <sheet name="PB2" sheetId="11" r:id="rId11"/>
    <sheet name="NA_stalk_deleted" sheetId="12" r:id="rId12"/>
  </sheets>
  <definedNames>
    <definedName name="HA_H5" localSheetId="0">HA!#REF!</definedName>
    <definedName name="HA_H5_1" localSheetId="0">HA!#REF!</definedName>
    <definedName name="HA_H5_2" localSheetId="0">HA!$B$4:$D$206</definedName>
    <definedName name="M1_H5" localSheetId="2">'M1'!$B$4:$D$11</definedName>
    <definedName name="M1_H5_1" localSheetId="2">'M1'!$B$4:$D$33</definedName>
    <definedName name="M2_H5" localSheetId="3">'M2'!$B$4:$D$26</definedName>
    <definedName name="M2_H5_1" localSheetId="3">'M2'!#REF!</definedName>
    <definedName name="NA_H5_N1" localSheetId="11">NA_stalk_deleted!#REF!</definedName>
    <definedName name="NA_H5_N2" localSheetId="1">NA_full_length!#REF!</definedName>
    <definedName name="NP_H5" localSheetId="6">NP!$B$4:$D$30</definedName>
    <definedName name="NP_H5_1" localSheetId="6">NP!#REF!</definedName>
    <definedName name="NS1_H5" localSheetId="4">'NS1'!$B$4:$D$85</definedName>
    <definedName name="NS1_H5_1" localSheetId="4">'NS1'!#REF!</definedName>
    <definedName name="NS2_H5" localSheetId="5">'NS2'!$B$4:$D$23</definedName>
    <definedName name="NS2_H5_1" localSheetId="5">'NS2'!#REF!</definedName>
    <definedName name="PA_H5" localSheetId="7">PA!$B$4:$D$83</definedName>
    <definedName name="PA_H5_1" localSheetId="7">PA!#REF!</definedName>
    <definedName name="PB1_H5" localSheetId="8">'PB1'!$B$4:$D$61</definedName>
    <definedName name="PB1_H5_1" localSheetId="8">'PB1'!#REF!</definedName>
    <definedName name="PB1F2_H5" localSheetId="9">'PB1-F2'!$B$4:$D$35</definedName>
    <definedName name="PB1F2_H5_1" localSheetId="9">'PB1-F2'!#REF!</definedName>
    <definedName name="PB2_H5" localSheetId="10">'PB2'!$B$4:$D$50</definedName>
    <definedName name="PB2_H5_1" localSheetId="10">'PB2'!#REF!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" i="13" l="1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E14" i="13"/>
  <c r="J13" i="13"/>
  <c r="E13" i="13"/>
  <c r="J12" i="13"/>
  <c r="E12" i="13"/>
  <c r="J11" i="13"/>
  <c r="E11" i="13"/>
  <c r="J10" i="13"/>
  <c r="E10" i="13"/>
  <c r="J9" i="13"/>
  <c r="E9" i="13"/>
  <c r="J8" i="13"/>
  <c r="E8" i="13"/>
  <c r="J7" i="13"/>
  <c r="E7" i="13"/>
  <c r="J6" i="13"/>
  <c r="E6" i="13"/>
  <c r="J5" i="13"/>
  <c r="E5" i="13"/>
  <c r="J4" i="13"/>
  <c r="E4" i="13"/>
  <c r="J11" i="2"/>
  <c r="J10" i="2"/>
  <c r="J9" i="2"/>
  <c r="J8" i="2"/>
  <c r="J7" i="2"/>
  <c r="J6" i="2"/>
  <c r="J5" i="2"/>
  <c r="J4" i="2"/>
  <c r="E10" i="2"/>
  <c r="E9" i="2"/>
  <c r="E8" i="2"/>
  <c r="E7" i="2"/>
  <c r="E6" i="2"/>
  <c r="E5" i="2"/>
  <c r="E4" i="2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E14" i="12"/>
  <c r="E13" i="12"/>
  <c r="E12" i="12"/>
  <c r="E11" i="12"/>
  <c r="E10" i="12"/>
  <c r="E9" i="12"/>
  <c r="E8" i="12"/>
  <c r="E7" i="12"/>
  <c r="E6" i="12"/>
  <c r="E5" i="12"/>
  <c r="E4" i="12"/>
  <c r="E5" i="11"/>
  <c r="E9" i="10"/>
  <c r="E8" i="10"/>
  <c r="E7" i="10"/>
  <c r="E6" i="10"/>
  <c r="E5" i="10"/>
  <c r="E4" i="10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4" i="11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E5" i="3"/>
  <c r="E4" i="3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E9" i="7"/>
  <c r="E8" i="7"/>
  <c r="E7" i="7"/>
  <c r="E6" i="7"/>
  <c r="E5" i="7"/>
  <c r="E4" i="7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E15" i="6"/>
  <c r="E14" i="6"/>
  <c r="E13" i="6"/>
  <c r="E12" i="6"/>
  <c r="E11" i="6"/>
  <c r="E10" i="6"/>
  <c r="E9" i="6"/>
  <c r="E8" i="6"/>
  <c r="E7" i="6"/>
  <c r="E6" i="6"/>
  <c r="E5" i="6"/>
  <c r="E4" i="6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</calcChain>
</file>

<file path=xl/connections.xml><?xml version="1.0" encoding="utf-8"?>
<connections xmlns="http://schemas.openxmlformats.org/spreadsheetml/2006/main">
  <connection id="1" name="HA_H5.txt" type="6" refreshedVersion="0" background="1" saveData="1">
    <textPr fileType="mac" sourceFile="Macintosh HD:Users:zeeshan:Documents:Work:Influenza:25112013_MCFS_AminoAcids:pvalue_models:rulesWithCompleteDataSet_OriginalPositions:HA_H5.txt">
      <textFields count="4">
        <textField/>
        <textField/>
        <textField/>
        <textField/>
      </textFields>
    </textPr>
  </connection>
  <connection id="2" name="HA_H5.txt1" type="6" refreshedVersion="0" background="1" saveData="1">
    <textPr fileType="mac" sourceFile="Macintosh HD:Users:zeeshan:Documents:Work:Influenza:25112013_MCFS_AminoAcids:pvalue_models:rulesWithCompleteDataSet_OriginalPositions_120914:if_then_formatted:HA_H5.txt">
      <textFields count="4">
        <textField/>
        <textField/>
        <textField/>
        <textField/>
      </textFields>
    </textPr>
  </connection>
  <connection id="3" name="HA_H5.txt2" type="6" refreshedVersion="0" background="1" saveData="1">
    <textPr fileType="mac" sourceFile="Macintosh HD:Users:zeeshan:Documents:Work:Influenza:25112013_MCFS_AminoAcids:pvalue_models:rulesWithCompleteDataSet_OriginalPositions_120914:if_then_formatted:HA_H5.txt">
      <textFields count="4">
        <textField/>
        <textField/>
        <textField/>
        <textField/>
      </textFields>
    </textPr>
  </connection>
  <connection id="4" name="M1_H5.txt" type="6" refreshedVersion="0" background="1" saveData="1">
    <textPr fileType="mac" sourceFile="Macintosh HD:Users:zeeshan:Documents:Work:Influenza:25112013_MCFS_AminoAcids:pvalue_models:rulesWithCompleteDataSet_OriginalPositions:M1_H5.txt">
      <textFields count="4">
        <textField/>
        <textField/>
        <textField/>
        <textField/>
      </textFields>
    </textPr>
  </connection>
  <connection id="5" name="M1_H5.txt1" type="6" refreshedVersion="0" background="1" saveData="1">
    <textPr fileType="mac" sourceFile="Macintosh HD:Users:zeeshan:Documents:Work:Influenza:25112013_MCFS_AminoAcids:pvalue_models:rulesWithCompleteDataSet_OriginalPositions_120914:if_then_formatted:M1_H5.txt">
      <textFields count="4">
        <textField/>
        <textField/>
        <textField/>
        <textField/>
      </textFields>
    </textPr>
  </connection>
  <connection id="6" name="M2_H5.txt" type="6" refreshedVersion="0" background="1" saveData="1">
    <textPr fileType="mac" sourceFile="Macintosh HD:Users:zeeshan:Documents:Work:Influenza:25112013_MCFS_AminoAcids:pvalue_models:rulesWithCompleteDataSet_OriginalPositions:M2_H5.txt">
      <textFields count="4">
        <textField/>
        <textField/>
        <textField/>
        <textField/>
      </textFields>
    </textPr>
  </connection>
  <connection id="7" name="M2_H5.txt1" type="6" refreshedVersion="0" background="1" saveData="1">
    <textPr fileType="mac" sourceFile="Macintosh HD:Users:zeeshan:Documents:Work:Influenza:25112013_MCFS_AminoAcids:pvalue_models:rulesWithCompleteDataSet_OriginalPositions_120914:if_then_formatted:M2_H5.txt">
      <textFields count="4">
        <textField/>
        <textField/>
        <textField/>
        <textField/>
      </textFields>
    </textPr>
  </connection>
  <connection id="8" name="NA_H5_N1.txt" type="6" refreshedVersion="0" background="1" saveData="1">
    <textPr fileType="mac" sourceFile="Macintosh HD:Users:zeeshan:Documents:Work:Influenza:25112013_MCFS_AminoAcids:pvalue_models:rulesWithCompleteDataSet_OriginalPositions_120914:if_then_formatted:NA_H5_N1.txt">
      <textFields count="4">
        <textField/>
        <textField/>
        <textField/>
        <textField/>
      </textFields>
    </textPr>
  </connection>
  <connection id="9" name="NA_H5_N2.txt" type="6" refreshedVersion="0" background="1" saveData="1">
    <textPr fileType="mac" sourceFile="Macintosh HD:Users:zeeshan:Documents:Work:Influenza:25112013_MCFS_AminoAcids:pvalue_models:rulesWithCompleteDataSet_OriginalPositions:NA_H5_N2.txt">
      <textFields count="4">
        <textField/>
        <textField/>
        <textField/>
        <textField/>
      </textFields>
    </textPr>
  </connection>
  <connection id="10" name="NA_H5_N2.txt1" type="6" refreshedVersion="0" background="1" saveData="1">
    <textPr fileType="mac" sourceFile="Macintosh HD:Users:zeeshan:Documents:Work:Influenza:25112013_MCFS_AminoAcids:pvalue_models:rulesWithCompleteDataSet_OriginalPositions_120914:if_then_formatted:NA_H5_N2.txt">
      <textFields count="4">
        <textField/>
        <textField/>
        <textField/>
        <textField/>
      </textFields>
    </textPr>
  </connection>
  <connection id="11" name="NP_H5.txt" type="6" refreshedVersion="0" background="1" saveData="1">
    <textPr fileType="mac" sourceFile="Macintosh HD:Users:zeeshan:Documents:Work:Influenza:25112013_MCFS_AminoAcids:pvalue_models:rulesWithCompleteDataSet_OriginalPositions:NP_H5.txt">
      <textFields count="4">
        <textField/>
        <textField/>
        <textField/>
        <textField/>
      </textFields>
    </textPr>
  </connection>
  <connection id="12" name="NP_H5.txt1" type="6" refreshedVersion="0" background="1" saveData="1">
    <textPr fileType="mac" sourceFile="Macintosh HD:Users:zeeshan:Documents:Work:Influenza:25112013_MCFS_AminoAcids:pvalue_models:rulesWithCompleteDataSet_OriginalPositions_120914:if_then_formatted:NP_H5.txt">
      <textFields count="4">
        <textField/>
        <textField/>
        <textField/>
        <textField/>
      </textFields>
    </textPr>
  </connection>
  <connection id="13" name="NS1_H5.txt" type="6" refreshedVersion="0" background="1" saveData="1">
    <textPr fileType="mac" sourceFile="Macintosh HD:Users:zeeshan:Documents:Work:Influenza:25112013_MCFS_AminoAcids:pvalue_models:rulesWithCompleteDataSet_OriginalPositions:NS1_H5.txt">
      <textFields count="4">
        <textField/>
        <textField/>
        <textField/>
        <textField/>
      </textFields>
    </textPr>
  </connection>
  <connection id="14" name="NS2_H5.txt" type="6" refreshedVersion="0" background="1" saveData="1">
    <textPr fileType="mac" sourceFile="Macintosh HD:Users:zeeshan:Documents:Work:Influenza:25112013_MCFS_AminoAcids:pvalue_models:rulesWithCompleteDataSet_OriginalPositions:NS2_H5.txt">
      <textFields count="4">
        <textField/>
        <textField/>
        <textField/>
        <textField/>
      </textFields>
    </textPr>
  </connection>
  <connection id="15" name="PA_H5.txt" type="6" refreshedVersion="0" background="1" saveData="1">
    <textPr fileType="mac" sourceFile="Macintosh HD:Users:zeeshan:Documents:Work:Influenza:25112013_MCFS_AminoAcids:pvalue_models:rulesWithCompleteDataSet_OriginalPositions:PA_H5.txt">
      <textFields count="4">
        <textField/>
        <textField/>
        <textField/>
        <textField/>
      </textFields>
    </textPr>
  </connection>
  <connection id="16" name="PA_H5.txt1" type="6" refreshedVersion="0" background="1" saveData="1">
    <textPr fileType="mac" sourceFile="Macintosh HD:Users:zeeshan:Documents:Work:Influenza:25112013_MCFS_AminoAcids:pvalue_models:rulesWithCompleteDataSet_OriginalPositions_120914:if_then_formatted:PA_H5.txt">
      <textFields count="4">
        <textField/>
        <textField/>
        <textField/>
        <textField/>
      </textFields>
    </textPr>
  </connection>
  <connection id="17" name="PB1_H5.txt" type="6" refreshedVersion="0" background="1" saveData="1">
    <textPr fileType="mac" sourceFile="Macintosh HD:Users:zeeshan:Documents:Work:Influenza:25112013_MCFS_AminoAcids:pvalue_models:rulesWithCompleteDataSet_OriginalPositions:PB1_H5.txt">
      <textFields count="4">
        <textField/>
        <textField/>
        <textField/>
        <textField/>
      </textFields>
    </textPr>
  </connection>
  <connection id="18" name="PB1F2_H5.txt" type="6" refreshedVersion="0" background="1" saveData="1">
    <textPr fileType="mac" sourceFile="Macintosh HD:Users:zeeshan:Documents:Work:Influenza:25112013_MCFS_AminoAcids:pvalue_models:rulesWithCompleteDataSet_OriginalPositions:PB1F2_H5.txt">
      <textFields count="4">
        <textField/>
        <textField/>
        <textField/>
        <textField/>
      </textFields>
    </textPr>
  </connection>
  <connection id="19" name="PB1F2_H5.txt1" type="6" refreshedVersion="0" background="1" saveData="1">
    <textPr fileType="mac" sourceFile="Macintosh HD:Users:zeeshan:Documents:Work:Influenza:25112013_MCFS_AminoAcids:pvalue_models:rulesWithCompleteDataSet_OriginalPositions_120914:if_then_formatted:PB1F2_H5.txt">
      <textFields count="4">
        <textField/>
        <textField/>
        <textField/>
        <textField/>
      </textFields>
    </textPr>
  </connection>
  <connection id="20" name="PB2_H5.txt" type="6" refreshedVersion="0" background="1" saveData="1">
    <textPr fileType="mac" sourceFile="Macintosh HD:Users:zeeshan:Documents:Work:Influenza:25112013_MCFS_AminoAcids:pvalue_models:rulesWithCompleteDataSet_OriginalPositions:PB2_H5.txt">
      <textFields count="4">
        <textField/>
        <textField/>
        <textField/>
        <textField/>
      </textFields>
    </textPr>
  </connection>
  <connection id="21" name="PB2_H5.txt1" type="6" refreshedVersion="0" background="1" saveData="1">
    <textPr fileType="mac" sourceFile="Macintosh HD:Users:zeeshan:Documents:Work:Influenza:25112013_MCFS_AminoAcids:pvalue_models:rulesWithCompleteDataSet_OriginalPositions_120914:if_then_formatted:PB2_H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<sst xmlns="http://schemas.openxmlformats.org/spreadsheetml/2006/main" count="871" uniqueCount="747">
  <si>
    <t>LHS of the Rule</t>
  </si>
  <si>
    <t>Accuracy</t>
  </si>
  <si>
    <t>Support</t>
  </si>
  <si>
    <t>Accuracy (%)</t>
  </si>
  <si>
    <t>High Pathogenicity</t>
  </si>
  <si>
    <t>Low Pathogenicity</t>
  </si>
  <si>
    <t>IF P43(HA1)=D THEN virus=HP</t>
  </si>
  <si>
    <t>IF P83(HA1)=A THEN virus=HP</t>
  </si>
  <si>
    <t>IF P71(HA1)=I THEN virus=HP</t>
  </si>
  <si>
    <t>IF P156(HA1)=T THEN virus=HP</t>
  </si>
  <si>
    <t>IF P129(HA1)=L THEN virus=HP</t>
  </si>
  <si>
    <t>IF P141(HA1)=P THEN virus=HP</t>
  </si>
  <si>
    <t>IF P184(HA1)=E THEN virus=HP</t>
  </si>
  <si>
    <t>IF P183(HA2)=I THEN virus=HP</t>
  </si>
  <si>
    <t>IF P207(HA2)=F THEN virus=HP</t>
  </si>
  <si>
    <t>IF P212(HA1)=R THEN virus=HP</t>
  </si>
  <si>
    <t>IF P133(HA1)=A THEN virus=HP</t>
  </si>
  <si>
    <t>IF P203(HA2)=M THEN virus=HP</t>
  </si>
  <si>
    <t>IF P2(HA1)=H THEN virus=HP</t>
  </si>
  <si>
    <t>IF P43(HA1)=N THEN virus=HP</t>
  </si>
  <si>
    <t>IF P74(HA1)=S THEN virus=HP</t>
  </si>
  <si>
    <t>IF P138(HA1)=L THEN virus=HP</t>
  </si>
  <si>
    <t>IF P163(HA1)=G THEN virus=HP</t>
  </si>
  <si>
    <t>IF P320(HA1)=T THEN virus=HP</t>
  </si>
  <si>
    <t>IF P162(HA1)=I THEN virus=HP</t>
  </si>
  <si>
    <t>IF P94(HA1)=S THEN virus=HP</t>
  </si>
  <si>
    <t>IF P195(HA1)=I THEN virus=HP</t>
  </si>
  <si>
    <t>IF P71(HA1)=P THEN virus=HP</t>
  </si>
  <si>
    <t>IF P71(HA1)=T THEN virus=HP</t>
  </si>
  <si>
    <t>IF P169(HA1)=R THEN virus=HP</t>
  </si>
  <si>
    <t>IF P124(HA1)=E THEN virus=HP</t>
  </si>
  <si>
    <t>IF P43(HA1)=S THEN virus=LP</t>
  </si>
  <si>
    <t>IF P83(HA1)=D THEN virus=LP</t>
  </si>
  <si>
    <t>IF P107(HA1)=S THEN virus=LP</t>
  </si>
  <si>
    <t>IF P138(HA1)=N THEN virus=LP</t>
  </si>
  <si>
    <t>IF P309(HA1)=D THEN virus=LP</t>
  </si>
  <si>
    <t>IF P320(HA1)=V THEN virus=LP</t>
  </si>
  <si>
    <t>IF P7(SP)=A THEN virus=LP</t>
  </si>
  <si>
    <t>IF P6(SP)=I THEN virus=LP</t>
  </si>
  <si>
    <t>IF P275(HA1)=D THEN virus=LP</t>
  </si>
  <si>
    <t>IF P195(HA1)=N THEN virus=LP</t>
  </si>
  <si>
    <t>IF P16(SP)=G THEN virus=LP</t>
  </si>
  <si>
    <t>IF P240(HA1)=S THEN virus=LP</t>
  </si>
  <si>
    <t>IF P3(SP)=R THEN virus=LP</t>
  </si>
  <si>
    <t>IF P175(HA1)=I THEN virus=LP</t>
  </si>
  <si>
    <t>IF P203(HA2)=I THEN virus=LP</t>
  </si>
  <si>
    <t>IF P268(HA1)=G THEN virus=LP</t>
  </si>
  <si>
    <t>IF P266(HA1)=R THEN virus=LP</t>
  </si>
  <si>
    <t>IF P234(HA1)=R THEN virus=LP</t>
  </si>
  <si>
    <t>IF P86(HA1)=I THEN virus=LP</t>
  </si>
  <si>
    <t>IF P282(HA1)=L THEN virus=LP</t>
  </si>
  <si>
    <t>IF P96(HA1)=S THEN virus=LP</t>
  </si>
  <si>
    <t>IF P110(HA2)=L THEN virus=LP</t>
  </si>
  <si>
    <t>IF P320(HA1)=I THEN virus=LP</t>
  </si>
  <si>
    <t>IF P2(HA1)=R THEN virus=LP</t>
  </si>
  <si>
    <t>IF P156(HA1)=V THEN virus=LP</t>
  </si>
  <si>
    <t>IF P317(HA1)=P THEN virus=LP</t>
  </si>
  <si>
    <t>IF P261(HA1)=N THEN virus=LP</t>
  </si>
  <si>
    <t>IF P36(HA1)=A THEN virus=LP</t>
  </si>
  <si>
    <t>IF P13(SP)=V THEN virus=LP</t>
  </si>
  <si>
    <t>IF P261(HA1)=K THEN virus=LP</t>
  </si>
  <si>
    <t>IF P10(SP)=V THEN virus=LP</t>
  </si>
  <si>
    <t>IF P96(HA1)=D THEN virus=LP</t>
  </si>
  <si>
    <t>IF P240(HA1)=F THEN virus=LP</t>
  </si>
  <si>
    <t>IF P83(HA1)=N THEN virus=LP</t>
  </si>
  <si>
    <t>IF P105(HA1)=V THEN virus=LP</t>
  </si>
  <si>
    <t>IF P36(HA1)=K THEN virus=LP</t>
  </si>
  <si>
    <t>IF P126(HA1)=N THEN virus=LP</t>
  </si>
  <si>
    <t>IF P107(HA1)=N THEN virus=LP</t>
  </si>
  <si>
    <t>IF P261(HA1)=G THEN virus=LP</t>
  </si>
  <si>
    <t>IF P189(HA1)=N THEN virus=LP</t>
  </si>
  <si>
    <t>IF P154(HA1)=S THEN virus=LP</t>
  </si>
  <si>
    <t>IF P126(HA1)=Y THEN virus=LP</t>
  </si>
  <si>
    <t>IF P169(HA1)=I THEN virus=LP</t>
  </si>
  <si>
    <t>IF P86(HA1)=S THEN virus=LP</t>
  </si>
  <si>
    <t>IF P36(HA1)=G THEN virus=LP</t>
  </si>
  <si>
    <t>IF P156(HA1)=E THEN virus=LP</t>
  </si>
  <si>
    <t>IF P169(HA1)=M THEN virus=LP</t>
  </si>
  <si>
    <t>IF P129(HA1)=? THEN virus=HP</t>
  </si>
  <si>
    <t>IF P169(HA1)=K THEN virus=HP</t>
  </si>
  <si>
    <t>IF P162(HA1)=E THEN virus=HP</t>
  </si>
  <si>
    <t>IF P309(HA1)=S THEN virus=HP</t>
  </si>
  <si>
    <t>IF P309(HA1)=T THEN virus=HP</t>
  </si>
  <si>
    <t>IF P140(HA1)=M THEN virus=HP</t>
  </si>
  <si>
    <t>IF P83(HA1)=V THEN virus=HP</t>
  </si>
  <si>
    <t>IF P94(HA1)=T THEN virus=HP</t>
  </si>
  <si>
    <t>IF P156(HA1)=S THEN virus=HP</t>
  </si>
  <si>
    <t>IF P71(HA1)=N THEN virus=HP</t>
  </si>
  <si>
    <t>IF P11(SP)=F THEN virus=HP</t>
  </si>
  <si>
    <t>IF P320(HA1)=N THEN virus=HP</t>
  </si>
  <si>
    <t>IF P189(HA1)=Q THEN virus=HP</t>
  </si>
  <si>
    <t>IF P10(SP)=A THEN virus=HP</t>
  </si>
  <si>
    <t>IF P84(HA1)=D THEN virus=HP</t>
  </si>
  <si>
    <t>IF P155(HA1)=A THEN virus=HP</t>
  </si>
  <si>
    <t>IF P282(HA1)=V THEN virus=LP</t>
  </si>
  <si>
    <t>IF P88(HA1)=S THEN virus=LP</t>
  </si>
  <si>
    <t>IF P227(HA1)=T THEN virus=LP</t>
  </si>
  <si>
    <t>IF P11(SP)=A THEN virus=LP</t>
  </si>
  <si>
    <t>IF P53(HA1)=G THEN virus=LP</t>
  </si>
  <si>
    <t>IF P309(HA1)=E THEN virus=LP</t>
  </si>
  <si>
    <t>IF P268(HA1)=S THEN virus=LP</t>
  </si>
  <si>
    <t>IF P138(HA1)=I THEN virus=LP</t>
  </si>
  <si>
    <t>IF P138(HA1)=D THEN virus=LP</t>
  </si>
  <si>
    <t>IF P240(HA1)=I THEN virus=LP</t>
  </si>
  <si>
    <t>IF P94(HA1)=E THEN virus=LP</t>
  </si>
  <si>
    <t>IF P96(HA1)=R THEN virus=LP</t>
  </si>
  <si>
    <t>IF P10(SP)=L THEN virus=LP</t>
  </si>
  <si>
    <t>IF P240(HA1)=T THEN virus=LP</t>
  </si>
  <si>
    <t>IF P94(HA1)=G THEN virus=LP</t>
  </si>
  <si>
    <t>IF P138(HA1)=A THEN virus=LP</t>
  </si>
  <si>
    <t>IF P166=A THEN virus=HP</t>
  </si>
  <si>
    <t>IF P232=N THEN virus=HP</t>
  </si>
  <si>
    <t>IF P224=N THEN virus=HP</t>
  </si>
  <si>
    <t>IF P27=K THEN virus=HP</t>
  </si>
  <si>
    <t>IF P168=I THEN virus=HP</t>
  </si>
  <si>
    <t>IF P59=M THEN virus=HP</t>
  </si>
  <si>
    <t>IF P232=D THEN virus=LP</t>
  </si>
  <si>
    <t>IF P166=V THEN virus=LP</t>
  </si>
  <si>
    <t>IF P101=R THEN virus=LP</t>
  </si>
  <si>
    <t>IF P121=A THEN virus=LP</t>
  </si>
  <si>
    <t>IF P14=E THEN virus=HP</t>
  </si>
  <si>
    <t>IF P66=A THEN virus=HP</t>
  </si>
  <si>
    <t>IF P27=I THEN virus=LP</t>
  </si>
  <si>
    <t>IF P89=V THEN virus=LP</t>
  </si>
  <si>
    <t>IF P38=K THEN virus=LP</t>
  </si>
  <si>
    <t>IF P24=M THEN virus=LP</t>
  </si>
  <si>
    <t>IF P14=S THEN virus=LP</t>
  </si>
  <si>
    <t>IF P24=I THEN virus=LP</t>
  </si>
  <si>
    <t>IF P20=I THEN virus=LP</t>
  </si>
  <si>
    <t>IF P14=N THEN virus=LP</t>
  </si>
  <si>
    <t>IF P14=A THEN virus=LP</t>
  </si>
  <si>
    <t>IF P23=V THEN virus=LP</t>
  </si>
  <si>
    <t>IF P42=H THEN virus=LP</t>
  </si>
  <si>
    <t>IF P34=S THEN virus=HP</t>
  </si>
  <si>
    <t>IF P33=I THEN virus=HP</t>
  </si>
  <si>
    <t>IF P408=I THEN virus=HP</t>
  </si>
  <si>
    <t>IF P397=S THEN virus=HP</t>
  </si>
  <si>
    <t>IF P10=H THEN virus=HP</t>
  </si>
  <si>
    <t>IF P353=A THEN virus=HP</t>
  </si>
  <si>
    <t>IF P450=N THEN virus=LP</t>
  </si>
  <si>
    <t>IF P105=M THEN virus=LP</t>
  </si>
  <si>
    <t>IF P374=I THEN virus=LP</t>
  </si>
  <si>
    <t>IF P48=N THEN virus=HP</t>
  </si>
  <si>
    <t>IF P207=L THEN virus=HP</t>
  </si>
  <si>
    <t>IF P212=N THEN virus=HP</t>
  </si>
  <si>
    <t>IF P166=G THEN virus=HP</t>
  </si>
  <si>
    <t>IF P192=I THEN virus=HP</t>
  </si>
  <si>
    <t>IF P81=T THEN virus=HP</t>
  </si>
  <si>
    <t>IF P166=N THEN virus=HP</t>
  </si>
  <si>
    <t>IF P70=D THEN virus=HP</t>
  </si>
  <si>
    <t>IF P107=V THEN virus=HP</t>
  </si>
  <si>
    <t>IF P166=S THEN virus=HP</t>
  </si>
  <si>
    <t>IF P93=I THEN virus=LP</t>
  </si>
  <si>
    <t>IF P27=M THEN virus=LP</t>
  </si>
  <si>
    <t>IF P192=N THEN virus=LP</t>
  </si>
  <si>
    <t>IF P96=E THEN virus=LP</t>
  </si>
  <si>
    <t>IF P206=G THEN virus=LP</t>
  </si>
  <si>
    <t>IF P112=V THEN virus=LP</t>
  </si>
  <si>
    <t>IF P67=D THEN virus=LP</t>
  </si>
  <si>
    <t>IF P140=V THEN virus=LP</t>
  </si>
  <si>
    <t>IF P23=S THEN virus=LP</t>
  </si>
  <si>
    <t>IF P85=I THEN virus=LP</t>
  </si>
  <si>
    <t>IF P216=Y THEN virus=LP</t>
  </si>
  <si>
    <t>IF P6=I THEN virus=LP</t>
  </si>
  <si>
    <t>IF P63=K THEN virus=LP</t>
  </si>
  <si>
    <t>IF P70=K THEN virus=LP</t>
  </si>
  <si>
    <t>IF P106=I THEN virus=LP</t>
  </si>
  <si>
    <t>IF P25=R THEN virus=LP</t>
  </si>
  <si>
    <t>IF P201=R THEN virus=LP</t>
  </si>
  <si>
    <t>IF P113=R THEN virus=LP</t>
  </si>
  <si>
    <t>IF P44=K THEN virus=LP</t>
  </si>
  <si>
    <t>IF P221=V THEN virus=LP</t>
  </si>
  <si>
    <t>IF P158=I THEN virus=LP</t>
  </si>
  <si>
    <t>IF P60=E THEN virus=LP</t>
  </si>
  <si>
    <t>IF P111=M THEN virus=LP</t>
  </si>
  <si>
    <t>IF P199=G THEN virus=LP</t>
  </si>
  <si>
    <t>IF P200=V THEN virus=LP</t>
  </si>
  <si>
    <t>IF P200=I THEN virus=LP</t>
  </si>
  <si>
    <t>IF P201=C THEN virus=LP</t>
  </si>
  <si>
    <t>IF P122=K THEN virus=LP</t>
  </si>
  <si>
    <t>IF P111=I THEN virus=LP</t>
  </si>
  <si>
    <t>IF P76=I THEN virus=LP</t>
  </si>
  <si>
    <t>IF P208=S THEN virus=LP</t>
  </si>
  <si>
    <t>IF P59=I THEN virus=LP</t>
  </si>
  <si>
    <t>IF P22=A THEN virus=HP</t>
  </si>
  <si>
    <t>IF P115=A THEN virus=HP</t>
  </si>
  <si>
    <t>IF P14=V THEN virus=HP</t>
  </si>
  <si>
    <t>IF P36=G THEN virus=HP</t>
  </si>
  <si>
    <t>IF P83=I THEN virus=HP</t>
  </si>
  <si>
    <t>IF P60=S THEN virus=LP</t>
  </si>
  <si>
    <t>IF P100=L THEN virus=LP</t>
  </si>
  <si>
    <t>IF P40=I THEN virus=LP</t>
  </si>
  <si>
    <t>IF P64=T THEN virus=LP</t>
  </si>
  <si>
    <t>IF P22=E THEN virus=LP</t>
  </si>
  <si>
    <t>IF P48=S THEN virus=LP</t>
  </si>
  <si>
    <t>IF P60=N THEN virus=LP</t>
  </si>
  <si>
    <t>IF P129=T THEN virus=HP</t>
  </si>
  <si>
    <t>IF P58=S THEN virus=HP</t>
  </si>
  <si>
    <t>IF P204=K THEN virus=HP</t>
  </si>
  <si>
    <t>IF P337=T THEN virus=HP</t>
  </si>
  <si>
    <t>IF P261=M THEN virus=HP</t>
  </si>
  <si>
    <t>IF P614=T THEN virus=HP</t>
  </si>
  <si>
    <t>IF P27=N THEN virus=HP</t>
  </si>
  <si>
    <t>IF P61=M THEN virus=HP</t>
  </si>
  <si>
    <t>IF P13=T THEN virus=HP</t>
  </si>
  <si>
    <t>IF P352=D THEN virus=HP</t>
  </si>
  <si>
    <t>IF P323=A THEN virus=HP</t>
  </si>
  <si>
    <t>IF P322=V THEN virus=HP</t>
  </si>
  <si>
    <t>IF P544=R THEN virus=HP</t>
  </si>
  <si>
    <t>IF P63=A THEN virus=HP</t>
  </si>
  <si>
    <t>IF P142=R THEN virus=HP</t>
  </si>
  <si>
    <t>IF P20=T THEN virus=HP</t>
  </si>
  <si>
    <t>IF P27=S THEN virus=HP</t>
  </si>
  <si>
    <t>IF P259=Q THEN virus=HP</t>
  </si>
  <si>
    <t>IF P241=Y THEN virus=HP</t>
  </si>
  <si>
    <t>IF P401=K THEN virus=HP</t>
  </si>
  <si>
    <t>IF P348=L THEN virus=LP</t>
  </si>
  <si>
    <t>IF P626=R THEN virus=LP</t>
  </si>
  <si>
    <t>IF P388=G THEN virus=LP</t>
  </si>
  <si>
    <t>IF P400=Q THEN virus=LP</t>
  </si>
  <si>
    <t>IF P269=K THEN virus=LP</t>
  </si>
  <si>
    <t>IF P545=V THEN virus=LP</t>
  </si>
  <si>
    <t>IF P323=I THEN virus=LP</t>
  </si>
  <si>
    <t>IF P272=E THEN virus=LP</t>
  </si>
  <si>
    <t>IF P350=S THEN virus=LP</t>
  </si>
  <si>
    <t>IF P118=V THEN virus=LP</t>
  </si>
  <si>
    <t>IF P432=I THEN virus=LP</t>
  </si>
  <si>
    <t>IF P618=K THEN virus=LP</t>
  </si>
  <si>
    <t>IF P149=I THEN virus=HP</t>
  </si>
  <si>
    <t>IF P384=L THEN virus=HP</t>
  </si>
  <si>
    <t>IF P644=I THEN virus=HP</t>
  </si>
  <si>
    <t>IF P756=P THEN virus=HP</t>
  </si>
  <si>
    <t>IF P353=R THEN virus=HP</t>
  </si>
  <si>
    <t>IF P182=I THEN virus=HP</t>
  </si>
  <si>
    <t>IF P609=A THEN virus=HP</t>
  </si>
  <si>
    <t>IF P104=G THEN virus=HP</t>
  </si>
  <si>
    <t>IF P54=E THEN virus=HP</t>
  </si>
  <si>
    <t>IF P64=L THEN virus=HP</t>
  </si>
  <si>
    <t>IF P654=A THEN virus=HP</t>
  </si>
  <si>
    <t>IF P384=I THEN virus=HP</t>
  </si>
  <si>
    <t>IF P527=I THEN virus=HP</t>
  </si>
  <si>
    <t>IF P375=S THEN virus=LP</t>
  </si>
  <si>
    <t>IF P59=S THEN virus=LP</t>
  </si>
  <si>
    <t>IF P694=S THEN virus=LP</t>
  </si>
  <si>
    <t>IF P592=A THEN virus=LP</t>
  </si>
  <si>
    <t>IF P154=S THEN virus=LP</t>
  </si>
  <si>
    <t>IF P587=T THEN virus=LP</t>
  </si>
  <si>
    <t>IF P57=Y THEN virus=HP</t>
  </si>
  <si>
    <t>IF P48=P THEN virus=HP</t>
  </si>
  <si>
    <t>IF P50=V THEN virus=HP</t>
  </si>
  <si>
    <t>IF P74=I THEN virus=HP</t>
  </si>
  <si>
    <t>IF P48=Q THEN virus=LP</t>
  </si>
  <si>
    <t>IF P50=D THEN virus=LP</t>
  </si>
  <si>
    <t>IF P57=S THEN virus=LP</t>
  </si>
  <si>
    <t>IF P35=L THEN virus=LP</t>
  </si>
  <si>
    <t>IF P58=L THEN virus=LP</t>
  </si>
  <si>
    <t>IF P12=L THEN virus=LP</t>
  </si>
  <si>
    <t>IF P29=K THEN virus=LP</t>
  </si>
  <si>
    <t>IF P49=A THEN virus=LP</t>
  </si>
  <si>
    <t>IF P3=R THEN virus=LP</t>
  </si>
  <si>
    <t>IF P56=A THEN virus=LP</t>
  </si>
  <si>
    <t>IF P54=R THEN virus=LP</t>
  </si>
  <si>
    <t>IF P57=F THEN virus=LP</t>
  </si>
  <si>
    <t>IF P78=R THEN virus=LP</t>
  </si>
  <si>
    <t>IF P31=G THEN virus=LP</t>
  </si>
  <si>
    <t>IF P90=S THEN virus=LP</t>
  </si>
  <si>
    <t>IF P33=L THEN virus=LP</t>
  </si>
  <si>
    <t>IF P83=S THEN virus=LP</t>
  </si>
  <si>
    <t>IF P60=L THEN virus=LP</t>
  </si>
  <si>
    <t>IF P52=P THEN virus=LP</t>
  </si>
  <si>
    <t>IF P64=I THEN virus=HP</t>
  </si>
  <si>
    <t>IF P339=T THEN virus=HP</t>
  </si>
  <si>
    <t>IF P368=Q THEN virus=HP</t>
  </si>
  <si>
    <t>IF P390=N THEN virus=HP</t>
  </si>
  <si>
    <t>IF P108=A THEN virus=HP</t>
  </si>
  <si>
    <t>IF P627=K THEN virus=HP</t>
  </si>
  <si>
    <t>IF P175=K THEN virus=HP</t>
  </si>
  <si>
    <t>IF P67=V THEN virus=HP</t>
  </si>
  <si>
    <t>IF P494=I THEN virus=HP</t>
  </si>
  <si>
    <t>IF P684=T THEN virus=HP</t>
  </si>
  <si>
    <t>IF P430=T THEN virus=HP</t>
  </si>
  <si>
    <t>IF P711=S THEN virus=HP</t>
  </si>
  <si>
    <t>IF P249=K THEN virus=HP</t>
  </si>
  <si>
    <t>IF P106=S THEN virus=HP</t>
  </si>
  <si>
    <t>IF P288=R THEN virus=HP</t>
  </si>
  <si>
    <t>IF P231=I THEN virus=HP</t>
  </si>
  <si>
    <t>IF P478=I THEN virus=LP</t>
  </si>
  <si>
    <t>IF P759=Y THEN virus=LP</t>
  </si>
  <si>
    <t>IF P688=F THEN virus=LP</t>
  </si>
  <si>
    <t>IF P451=V THEN virus=LP</t>
  </si>
  <si>
    <t>IF P109=I THEN virus=LP</t>
  </si>
  <si>
    <t>IF P559=I THEN virus=LP</t>
  </si>
  <si>
    <t>IF P255=I THEN virus=LP</t>
  </si>
  <si>
    <t>IF P191=K THEN virus=LP</t>
  </si>
  <si>
    <t>IF P62=K THEN virus=LP</t>
  </si>
  <si>
    <t>IF P590=S THEN virus=LP</t>
  </si>
  <si>
    <t>IF P346=N THEN virus=HP</t>
  </si>
  <si>
    <t>IF P362=G THEN virus=HP</t>
  </si>
  <si>
    <t>IF P269=T THEN virus=HP</t>
  </si>
  <si>
    <t>IF P250=D THEN virus=HP</t>
  </si>
  <si>
    <t>IF P44=H THEN virus=HP</t>
  </si>
  <si>
    <t>IF P80=H THEN virus=HP</t>
  </si>
  <si>
    <t>IF P58=N THEN virus=HP</t>
  </si>
  <si>
    <t>IF P44=R THEN virus=HP</t>
  </si>
  <si>
    <t>IF P44=C THEN virus=HP</t>
  </si>
  <si>
    <t>IF P45=K THEN virus=HP</t>
  </si>
  <si>
    <t>IF P55=P THEN virus=HP</t>
  </si>
  <si>
    <t>IF P376=N THEN virus=LP</t>
  </si>
  <si>
    <t>IF P173=V THEN virus=LP</t>
  </si>
  <si>
    <t>IF P70=P THEN virus=LP</t>
  </si>
  <si>
    <t>IF P55=I THEN virus=LP</t>
  </si>
  <si>
    <t>IF P243=I THEN virus=LP</t>
  </si>
  <si>
    <t>IF P236=L THEN virus=LP</t>
  </si>
  <si>
    <t>IF P44=E THEN virus=LP</t>
  </si>
  <si>
    <t>IF P250=S THEN virus=LP</t>
  </si>
  <si>
    <t>IF P168=K THEN virus=LP</t>
  </si>
  <si>
    <t>IF P414=T THEN virus=LP</t>
  </si>
  <si>
    <t>IF P56=E THEN virus=LP</t>
  </si>
  <si>
    <t>IF P46=S THEN virus=LP</t>
  </si>
  <si>
    <t>IF P355=K THEN virus=LP</t>
  </si>
  <si>
    <t>IF P62=V THEN virus=LP</t>
  </si>
  <si>
    <t>IF P61=L THEN virus=LP</t>
  </si>
  <si>
    <t>IF P414=N THEN virus=LP</t>
  </si>
  <si>
    <t>IF P339=L THEN virus=LP</t>
  </si>
  <si>
    <t>IF P346=S THEN virus=LP</t>
  </si>
  <si>
    <t>IF P62=P THEN virus=LP</t>
  </si>
  <si>
    <t>IF P168=R THEN virus=LP</t>
  </si>
  <si>
    <t>IF P155=I THEN virus=LP</t>
  </si>
  <si>
    <t>IF P429=D THEN virus=LP</t>
  </si>
  <si>
    <t>IF P55=? THEN virus=LP</t>
  </si>
  <si>
    <t>IF P61=E THEN virus=LP</t>
  </si>
  <si>
    <t>IF P414=A THEN virus=LP</t>
  </si>
  <si>
    <t>IF P61=V THEN virus=LP</t>
  </si>
  <si>
    <t>IF P46=P THEN virus=LP</t>
  </si>
  <si>
    <t>IF P62=I THEN virus=LP</t>
  </si>
  <si>
    <t>IF P58=Q THEN virus=LP</t>
  </si>
  <si>
    <t>IF P398=M THEN virus=LP</t>
  </si>
  <si>
    <t>IF P46=N THEN virus=LP</t>
  </si>
  <si>
    <t>IF P269=M THEN virus=LP</t>
  </si>
  <si>
    <t>IF P45=Y THEN virus=LP</t>
  </si>
  <si>
    <t>IF P62=? THEN virus=LP</t>
  </si>
  <si>
    <t>IF P266=S THEN virus=LP</t>
  </si>
  <si>
    <t>IF P48=T THEN virus=LP</t>
  </si>
  <si>
    <t>IF P168=N THEN virus=LP</t>
  </si>
  <si>
    <t>IF P221=I THEN virus=LP</t>
  </si>
  <si>
    <t>IF P46=R THEN virus=LP</t>
  </si>
  <si>
    <t>IF P55=V THEN virus=LP</t>
  </si>
  <si>
    <t>IF P61=T THEN virus=LP</t>
  </si>
  <si>
    <t>IF P447=L THEN virus=LP</t>
  </si>
  <si>
    <t>IF P44=D THEN virus=LP</t>
  </si>
  <si>
    <t>IF P392=I THEN virus=LP</t>
  </si>
  <si>
    <t>IF P414=D THEN virus=LP</t>
  </si>
  <si>
    <t>IF P42=S THEN virus=LP</t>
  </si>
  <si>
    <t>IF P44=Y THEN virus=LP</t>
  </si>
  <si>
    <t>IF P45=H THEN virus=LP</t>
  </si>
  <si>
    <t>Rule</t>
  </si>
  <si>
    <t>IF P369=N THEN virus=HP</t>
  </si>
  <si>
    <t>IF P386=G THEN virus=HP</t>
  </si>
  <si>
    <t>IF P288=T THEN virus=HP</t>
  </si>
  <si>
    <t>IF P269=D THEN virus=HP</t>
  </si>
  <si>
    <t>IF P41=H THEN virus=HP</t>
  </si>
  <si>
    <t>IF P100=H THEN virus=HP</t>
  </si>
  <si>
    <t>IF P76=N THEN virus=HP</t>
  </si>
  <si>
    <t>IF P41=R THEN virus=HP</t>
  </si>
  <si>
    <t>IF P41=C THEN virus=HP</t>
  </si>
  <si>
    <t>IF P42=K THEN virus=HP</t>
  </si>
  <si>
    <t>IF P73=P THEN virus=HP</t>
  </si>
  <si>
    <t>IF P400=N THEN virus=LP</t>
  </si>
  <si>
    <t>IF P192=V THEN virus=LP</t>
  </si>
  <si>
    <t>IF P90=P THEN virus=LP</t>
  </si>
  <si>
    <t>IF P73=I THEN virus=LP</t>
  </si>
  <si>
    <t>IF P262=I THEN virus=LP</t>
  </si>
  <si>
    <t>IF P255=L THEN virus=LP</t>
  </si>
  <si>
    <t>IF P41=E THEN virus=LP</t>
  </si>
  <si>
    <t>IF P269=S THEN virus=LP</t>
  </si>
  <si>
    <t>IF P187=K THEN virus=LP</t>
  </si>
  <si>
    <t>IF P434=T THEN virus=LP</t>
  </si>
  <si>
    <t>IF P74=E THEN virus=LP</t>
  </si>
  <si>
    <t>IF P43=S THEN virus=LP</t>
  </si>
  <si>
    <t>IF P378=K THEN virus=LP</t>
  </si>
  <si>
    <t>IF P82=V THEN virus=LP</t>
  </si>
  <si>
    <t>IF P81=L THEN virus=LP</t>
  </si>
  <si>
    <t>IF P434=N THEN virus=LP</t>
  </si>
  <si>
    <t>IF P362=L THEN virus=LP</t>
  </si>
  <si>
    <t>IF P369=S THEN virus=LP</t>
  </si>
  <si>
    <t>IF P82=P THEN virus=LP</t>
  </si>
  <si>
    <t>IF P187=R THEN virus=LP</t>
  </si>
  <si>
    <t>IF P174=I THEN virus=LP</t>
  </si>
  <si>
    <t>IF P450=D THEN virus=LP</t>
  </si>
  <si>
    <t>IF P73=? THEN virus=LP</t>
  </si>
  <si>
    <t>IF P81=E THEN virus=LP</t>
  </si>
  <si>
    <t>IF P39=H THEN virus=LP</t>
  </si>
  <si>
    <t>IF P82=K THEN virus=LP</t>
  </si>
  <si>
    <t>IF P434=A THEN virus=LP</t>
  </si>
  <si>
    <t>IF P81=V THEN virus=LP</t>
  </si>
  <si>
    <t>IF P43=P THEN virus=LP</t>
  </si>
  <si>
    <t>IF P82=I THEN virus=LP</t>
  </si>
  <si>
    <t>IF P76=Q THEN virus=LP</t>
  </si>
  <si>
    <t>IF P418=M THEN virus=LP</t>
  </si>
  <si>
    <t>IF P43=N THEN virus=LP</t>
  </si>
  <si>
    <t>IF P288=M THEN virus=LP</t>
  </si>
  <si>
    <t>IF P42=Y THEN virus=LP</t>
  </si>
  <si>
    <t>IF P82=? THEN virus=LP</t>
  </si>
  <si>
    <t>IF P285=S THEN virus=LP</t>
  </si>
  <si>
    <t>IF P45=T THEN virus=LP</t>
  </si>
  <si>
    <t>IF P187=N THEN virus=LP</t>
  </si>
  <si>
    <t>IF P240=I THEN virus=LP</t>
  </si>
  <si>
    <t>IF P43=R THEN virus=LP</t>
  </si>
  <si>
    <t>IF P73=V THEN virus=LP</t>
  </si>
  <si>
    <t>IF P81=T THEN virus=LP</t>
  </si>
  <si>
    <t>IF P468=L THEN virus=LP</t>
  </si>
  <si>
    <t>IF P41=D THEN virus=LP</t>
  </si>
  <si>
    <t>IF P412=I THEN virus=LP</t>
  </si>
  <si>
    <t>IF P434=D THEN virus=LP</t>
  </si>
  <si>
    <t>IF P39=S THEN virus=LP</t>
  </si>
  <si>
    <t>IF P41=Y THEN virus=LP</t>
  </si>
  <si>
    <t>IF P22=F AND P48=N THEN virus=HP</t>
  </si>
  <si>
    <t>IF P208=P AND P212=K THEN virus=LP</t>
  </si>
  <si>
    <t>IF P82=S AND P113=R AND P166=D THEN virus=LP</t>
  </si>
  <si>
    <t>IF P22=F AND P82=S AND P89=T AND P113=R THEN virus=LP</t>
  </si>
  <si>
    <t>IF P59=R AND P212=N THEN virus=HP</t>
  </si>
  <si>
    <t>IF P55=E AND P73=S AND P82=S AND P89=T AND P113=R THEN virus=LP</t>
  </si>
  <si>
    <t>IF P48=S AND P73=S AND P82=S AND P166=D THEN virus=LP</t>
  </si>
  <si>
    <t>IF P48=S AND P82=S AND P166=D THEN virus=LP</t>
  </si>
  <si>
    <t>IF P82=S AND P107=A AND P113=R THEN virus=LP</t>
  </si>
  <si>
    <t>IF P73=S AND P82=S AND P113=R THEN virus=LP</t>
  </si>
  <si>
    <t>IF P82=S AND P113=R THEN virus=LP</t>
  </si>
  <si>
    <t>IF P27=M AND P48=S THEN virus=LP</t>
  </si>
  <si>
    <t>IF P82=S AND P212=K THEN virus=LP</t>
  </si>
  <si>
    <t>IF P48=S AND P55=E AND P73=S AND P89=T AND P166=D AND P208=P THEN virus=LP</t>
  </si>
  <si>
    <t>IF P48=S AND P122=N THEN virus=LP</t>
  </si>
  <si>
    <t>IF P113=R AND P122=N THEN virus=LP</t>
  </si>
  <si>
    <t>IF P55=E AND P71=E AND P73=S AND P166=D AND P192=T AND P202=N THEN virus=LP</t>
  </si>
  <si>
    <t>IF P48=S AND P166=D THEN virus=LP</t>
  </si>
  <si>
    <t>IF P48=S AND P202=N THEN virus=LP</t>
  </si>
  <si>
    <t>IF P73=S AND P109=S AND P122=N AND P202=N THEN virus=LP</t>
  </si>
  <si>
    <t>IF P55=E AND P73=S AND P122=N AND P202=N THEN virus=LP</t>
  </si>
  <si>
    <t>IF P107=A AND P113=R THEN virus=LP</t>
  </si>
  <si>
    <t>IF P113=R AND P166=D THEN virus=LP</t>
  </si>
  <si>
    <t>IF P122=N AND P212=K THEN virus=LP</t>
  </si>
  <si>
    <t>IF P202=N AND P212=K THEN virus=LP</t>
  </si>
  <si>
    <t>IF P48=S AND P82=S AND P192=T THEN virus=LP</t>
  </si>
  <si>
    <t>IF P122=N AND P202=N THEN virus=LP</t>
  </si>
  <si>
    <t>IF P48=S AND P107=A THEN virus=LP</t>
  </si>
  <si>
    <t>IF P48=S AND P221=V THEN virus=LP</t>
  </si>
  <si>
    <t>IF P193=I AND P212=K THEN virus=LP</t>
  </si>
  <si>
    <t>IF P89=T AND P166=D AND P202=N AND P208=P THEN virus=LP</t>
  </si>
  <si>
    <t>IF P212=K AND P221=I THEN virus=LP</t>
  </si>
  <si>
    <t>IF P166=D AND P202=N AND P208=P THEN virus=LP</t>
  </si>
  <si>
    <t>IF P113=K AND P212=K THEN virus=LP</t>
  </si>
  <si>
    <t>IF P122=N AND P166=D AND P192=T THEN virus=LP</t>
  </si>
  <si>
    <t>IF P82=S AND P106=V AND P192=T AND P202=N THEN virus=LP</t>
  </si>
  <si>
    <t>IF P48=S AND P55=E AND P192=T AND P208=P THEN virus=LP</t>
  </si>
  <si>
    <t>IF P202=D AND P212=K THEN virus=LP</t>
  </si>
  <si>
    <t>IF P82=S AND P89=T AND P106=V AND P122=N AND P192=T THEN virus=LP</t>
  </si>
  <si>
    <t>IF P55=E AND P82=S AND P192=T AND P202=N AND P208=P THEN virus=LP</t>
  </si>
  <si>
    <t>IF P48=S AND P113=K THEN virus=LP</t>
  </si>
  <si>
    <t>IF P122=N AND P208=S THEN virus=LP</t>
  </si>
  <si>
    <t>IF P48=S AND P208=S THEN virus=LP</t>
  </si>
  <si>
    <t>IF P48=S AND P81=V THEN virus=LP</t>
  </si>
  <si>
    <t>IF P192=A AND P202=N THEN virus=LP</t>
  </si>
  <si>
    <t>IF P192=A AND P212=K THEN virus=LP</t>
  </si>
  <si>
    <t>IF P48=S AND P192=A THEN virus=LP</t>
  </si>
  <si>
    <t>IF P48=S AND P200=G THEN virus=LP</t>
  </si>
  <si>
    <t>IF P3(SP)=K AND  P8(SP)=L AND  P11(SP)=V AND  P86(HA1)=A AND  P94(HA1)=N AND  P154(HA1)=D AND  P174(HA1)=V AND  P195(HA1)=T THEN virus=HP</t>
  </si>
  <si>
    <t>IF P3(SP)=K AND  P7(SP)=L AND  P8(SP)=L AND  P11(SP)=V AND  P16(SP)=S AND  P45(HA1)=D AND  P86(HA1)=A AND  P154(HA1)=D AND  P195(HA1)=T THEN virus=HP</t>
  </si>
  <si>
    <t>IF P7(SP)=L AND  P8(SP)=L AND  P11(SP)=V AND  P16(SP)=S AND  P36(HA1)=T AND  P86(HA1)=A AND  P94(HA1)=N AND  P154(HA1)=D AND  P183(HA2)=T THEN virus=HP</t>
  </si>
  <si>
    <t>IF P7(SP)=L AND  P8(SP)=L AND  P11(SP)=V AND  P16(SP)=S AND  P36(HA1)=T AND  P45(HA1)=D AND  P86(HA1)=A AND  P154(HA1)=D AND  P195(HA1)=T AND  P143(HA2)=R THEN virus=HP</t>
  </si>
  <si>
    <t>IF P7(SP)=L AND  P8(SP)=L AND  P11(SP)=V AND  P16(SP)=S AND  P45(HA1)=D AND  P86(HA1)=A AND  P94(HA1)=N AND  P154(HA1)=D AND  P143(HA2)=R THEN virus=HP</t>
  </si>
  <si>
    <t>IF P7(SP)=L AND  P8(SP)=L AND  P11(SP)=V AND  P16(SP)=S AND  P36(HA1)=T AND  P86(HA1)=A AND  P94(HA1)=N AND  P154(HA1)=D AND  P174(HA1)=V AND  P195(HA1)=T AND  P143(HA2)=R THEN virus=HP</t>
  </si>
  <si>
    <t>IF P3(SP)=K AND  P8(SP)=L AND  P11(SP)=V AND  P16(SP)=S AND  P36(HA1)=T AND  P86(HA1)=A AND  P94(HA1)=N AND  P154(HA1)=D AND  P195(HA1)=T AND  P183(HA2)=T THEN virus=HP</t>
  </si>
  <si>
    <t>IF P7(SP)=L AND  P8(SP)=L AND  P11(SP)=V AND  P36(HA1)=T AND  P45(HA1)=D AND  P154(HA1)=D AND  P174(HA1)=V AND  P195(HA1)=T AND  P183(HA2)=T THEN virus=HP</t>
  </si>
  <si>
    <t>IF P3(SP)=K AND  P7(SP)=L AND  P8(SP)=L AND  P11(SP)=V AND  P16(SP)=S AND  P36(HA1)=T AND  P86(HA1)=A AND  P94(HA1)=N AND  P124(HA1)=D AND  P154(HA1)=D THEN virus=HP</t>
  </si>
  <si>
    <t>IF P8(SP)=L AND  P11(SP)=V AND  P16(SP)=S AND  P36(HA1)=T AND  P45(HA1)=D AND  P94(HA1)=N AND  P154(HA1)=D AND  P174(HA1)=V AND  P195(HA1)=T AND  P143(HA2)=R THEN virus=HP</t>
  </si>
  <si>
    <t>IF P7(SP)=L AND  P8(SP)=L AND  P16(SP)=S AND  P86(HA1)=A AND  P124(HA1)=D AND  P154(HA1)=D AND  P195(HA1)=T AND  P143(HA2)=R AND  P183(HA2)=T THEN virus=HP</t>
  </si>
  <si>
    <t>IF P8(SP)=L AND  P11(SP)=V AND  P16(SP)=S AND  P86(HA1)=A AND  P94(HA1)=N AND  P124(HA1)=D AND  P154(HA1)=D AND  P143(HA2)=R THEN virus=HP</t>
  </si>
  <si>
    <t>IF P7(SP)=L AND  P8(SP)=L AND  P11(SP)=V AND  P45(HA1)=D AND  P94(HA1)=N AND  P154(HA1)=D AND  P174(HA1)=V AND  P195(HA1)=T AND  P183(HA2)=T THEN virus=HP</t>
  </si>
  <si>
    <t>IF P7(SP)=L AND  P8(SP)=L AND  P11(SP)=V AND  P16(SP)=S AND  P45(HA1)=D AND  P71(HA1)=L AND  P94(HA1)=N AND  P154(HA1)=D AND  P174(HA1)=V AND  P143(HA2)=R THEN virus=HP</t>
  </si>
  <si>
    <t>IF P3(SP)=K AND  P7(SP)=L AND  P8(SP)=L AND  P11(SP)=V AND  P16(SP)=S AND  P86(HA1)=A AND  P154(HA1)=D AND  P174(HA1)=V AND  P195(HA1)=T AND  P183(HA2)=T THEN virus=HP</t>
  </si>
  <si>
    <t>IF P7(SP)=L AND  P8(SP)=L AND  P11(SP)=V AND  P16(SP)=S AND  P45(HA1)=D AND  P71(HA1)=L AND  P94(HA1)=N AND  P154(HA1)=D AND  P183(HA2)=T THEN virus=HP</t>
  </si>
  <si>
    <t>IF P3(SP)=K AND  P8(SP)=L AND  P11(SP)=V AND  P16(SP)=S AND  P36(HA1)=T AND  P86(HA1)=A AND  P94(HA1)=N AND  P154(HA1)=D AND  P143(HA2)=R AND  P183(HA2)=T THEN virus=HP</t>
  </si>
  <si>
    <t>IF P8(SP)=L AND  P11(SP)=V AND  P16(SP)=S AND  P45(HA1)=D AND  P71(HA1)=L AND  P154(HA1)=D AND  P195(HA1)=T AND  P183(HA2)=T THEN virus=HP</t>
  </si>
  <si>
    <t>IF P3(SP)=K AND  P7(SP)=L AND  P8(SP)=L AND  P11(SP)=V AND  P16(SP)=S AND  P94(HA1)=N AND  P124(HA1)=D AND  P154(HA1)=D AND  P174(HA1)=V AND  P195(HA1)=T THEN virus=HP</t>
  </si>
  <si>
    <t>IF P8(SP)=L AND  P11(SP)=V AND  P16(SP)=S AND  P45(HA1)=D AND  P124(HA1)=D AND  P154(HA1)=D AND  P174(HA1)=V AND  P195(HA1)=T AND  P143(HA2)=R THEN virus=HP</t>
  </si>
  <si>
    <t>IF P8(SP)=L AND  P11(SP)=V AND  P16(SP)=S AND  P86(HA1)=A AND  P124(HA1)=D AND  P154(HA1)=D AND  P174(HA1)=V AND  P183(HA2)=T THEN virus=HP</t>
  </si>
  <si>
    <t>IF P8(SP)=L AND  P11(SP)=V AND  P16(SP)=S AND  P36(HA1)=T AND  P45(HA1)=D AND  P86(HA1)=A AND  P94(HA1)=N AND  P154(HA1)=D AND  P174(HA1)=V AND  P195(HA1)=T AND  P183(HA2)=T THEN virus=HP</t>
  </si>
  <si>
    <t>IF P8(SP)=L AND  P11(SP)=V AND  P16(SP)=S AND  P36(HA1)=T AND  P71(HA1)=L AND  P86(HA1)=A AND  P94(HA1)=N AND  P124(HA1)=D AND  P154(HA1)=D AND  P195(HA1)=T THEN virus=HP</t>
  </si>
  <si>
    <t>IF P3(SP)=K AND  P8(SP)=L AND  P11(SP)=V AND  P16(SP)=S AND  P36(HA1)=T AND  P71(HA1)=L AND  P124(HA1)=D AND  P154(HA1)=D AND  P174(HA1)=V AND  P195(HA1)=T THEN virus=HP</t>
  </si>
  <si>
    <t>IF P3(SP)=K AND  P8(SP)=L AND  P11(SP)=V AND  P16(SP)=S AND  P36(HA1)=T AND  P124(HA1)=D AND  P154(HA1)=D AND  P174(HA1)=V AND  P183(HA2)=T THEN virus=HP</t>
  </si>
  <si>
    <t>IF P3(SP)=K AND  P8(SP)=L AND  P11(SP)=V AND  P16(SP)=S AND  P45(HA1)=D AND  P86(HA1)=A AND  P154(HA1)=D AND  P195(HA1)=T AND  P143(HA2)=R AND  P183(HA2)=T THEN virus=HP</t>
  </si>
  <si>
    <t>IF P3(SP)=K AND  P8(SP)=L AND  P11(SP)=V AND  P16(SP)=S AND  P36(HA1)=T AND  P45(HA1)=D AND  P94(HA1)=N AND  P154(HA1)=D AND  P174(HA1)=V AND  P195(HA1)=T AND  P183(HA2)=T THEN virus=HP</t>
  </si>
  <si>
    <t>IF P3(SP)=K AND  P7(SP)=L AND  P8(SP)=L AND  P11(SP)=V AND  P16(SP)=S AND  P154(HA1)=D AND  P174(HA1)=V AND  P195(HA1)=T AND  P143(HA2)=R AND  P183(HA2)=T THEN virus=HP</t>
  </si>
  <si>
    <t>IF P8(SP)=L AND  P11(SP)=V AND  P86(HA1)=A AND  P94(HA1)=N AND  P124(HA1)=D AND  P154(HA1)=D AND  P195(HA1)=T AND  P143(HA2)=R AND  P183(HA2)=T THEN virus=HP</t>
  </si>
  <si>
    <t>IF P8(SP)=L AND  P11(SP)=V AND  P16(SP)=S AND  P36(HA1)=T AND  P45(HA1)=D AND  P94(HA1)=N AND  P124(HA1)=D AND  P154(HA1)=D AND  P174(HA1)=V AND  P143(HA2)=R THEN virus=HP</t>
  </si>
  <si>
    <t>IF P3(SP)=K AND  P7(SP)=L AND  P8(SP)=L AND  P11(SP)=V AND  P16(SP)=S AND  P94(HA1)=N AND  P124(HA1)=D AND  P154(HA1)=D AND  P174(HA1)=V AND  P143(HA2)=R THEN virus=HP</t>
  </si>
  <si>
    <t>IF P3(SP)=K AND  P8(SP)=L AND  P11(SP)=V AND  P16(SP)=S AND  P36(HA1)=T AND  P45(HA1)=D AND  P154(HA1)=D AND  P174(HA1)=V AND  P143(HA2)=R AND  P183(HA2)=T THEN virus=HP</t>
  </si>
  <si>
    <t>IF P156(HA1)=A AND  P210(HA1)=T THEN virus=LP</t>
  </si>
  <si>
    <t>IF P3(SP)=K AND  P8(SP)=L AND  P11(SP)=V AND  P16(SP)=S AND  P36(HA1)=T AND  P94(HA1)=N AND  P154(HA1)=D AND  P174(HA1)=V AND  P195(HA1)=T AND  P143(HA2)=R AND  P183(HA2)=T THEN virus=HP</t>
  </si>
  <si>
    <t>IF P3(SP)=K AND  P8(SP)=L AND  P11(SP)=V AND  P45(HA1)=D AND  P71(HA1)=L AND  P86(HA1)=A AND  P154(HA1)=D AND  P174(HA1)=V AND  P195(HA1)=T AND  P183(HA2)=T THEN virus=HP</t>
  </si>
  <si>
    <t>IF P8(SP)=L AND  P11(SP)=V AND  P16(SP)=S AND  P36(HA1)=T AND  P71(HA1)=L AND  P94(HA1)=N AND  P124(HA1)=D AND  P154(HA1)=D AND  P174(HA1)=V AND  P143(HA2)=R THEN virus=HP</t>
  </si>
  <si>
    <t>IF P8(SP)=L AND  P11(SP)=V AND  P16(SP)=S AND  P94(HA1)=N AND  P124(HA1)=D AND  P154(HA1)=D AND  P195(HA1)=T AND  P143(HA2)=R AND  P183(HA2)=T THEN virus=HP</t>
  </si>
  <si>
    <t>IF P8(SP)=L AND  P11(SP)=V AND  P16(SP)=S AND  P71(HA1)=L AND  P124(HA1)=D AND  P154(HA1)=D AND  P195(HA1)=T AND  P183(HA2)=T THEN virus=HP</t>
  </si>
  <si>
    <t>IF P3(SP)=K AND  P8(SP)=L AND  P11(SP)=V AND  P16(SP)=S AND  P36(HA1)=T AND  P45(HA1)=D AND  P94(HA1)=N AND  P124(HA1)=D AND  P154(HA1)=D AND  P183(HA2)=T THEN virus=HP</t>
  </si>
  <si>
    <t>IF P3(SP)=K AND  P8(SP)=L AND  P11(SP)=V AND  P36(HA1)=T AND  P45(HA1)=D AND  P86(HA1)=A AND  P124(HA1)=D AND  P154(HA1)=D AND  P195(HA1)=T AND  P183(HA2)=T THEN virus=HP</t>
  </si>
  <si>
    <t>IF P3(SP)=K AND  P7(SP)=L AND  P8(SP)=L AND  P11(SP)=V AND  P94(HA1)=N AND  P124(HA1)=D AND  P154(HA1)=D AND  P174(HA1)=V AND  P143(HA2)=R AND  P183(HA2)=T THEN virus=HP</t>
  </si>
  <si>
    <t>IF P8(SP)=L AND  P154(HA1)=N AND  P155(HA1)=N AND  P143(HA2)=R THEN virus=HP</t>
  </si>
  <si>
    <t>IF P3(SP)=K AND  P7(SP)=L AND  P8(SP)=L AND  P11(SP)=V AND  P16(SP)=S AND  P45(HA1)=D AND  P86(HA1)=A AND  P124(HA1)=D AND  P154(HA1)=D AND  P143(HA2)=R AND  P183(HA2)=T THEN virus=HP</t>
  </si>
  <si>
    <t>IF P3(SP)=K AND  P8(SP)=L AND  P11(SP)=V AND  P16(SP)=S AND  P45(HA1)=D AND  P94(HA1)=N AND  P124(HA1)=D AND  P154(HA1)=D AND  P174(HA1)=V AND  P195(HA1)=T AND  P183(HA2)=T THEN virus=HP</t>
  </si>
  <si>
    <t>IF P8(SP)=L AND  P154(HA1)=N AND  P155(HA1)=N AND  P252(HA1)=N AND  P183(HA2)=T THEN virus=HP</t>
  </si>
  <si>
    <t>IF P8(SP)=L AND  P16(SP)=S AND  P154(HA1)=N AND  P155(HA1)=N AND  P252(HA1)=N THEN virus=HP</t>
  </si>
  <si>
    <t>IF P8(SP)=L AND  P154(HA1)=N AND  P155(HA1)=N AND  P189(HA1)=R AND  P252(HA1)=N THEN virus=HP</t>
  </si>
  <si>
    <t>IF P156(HA1)=A AND  P181(HA2)=V THEN virus=LP</t>
  </si>
  <si>
    <t>IF P16(SP)=S AND  P124(HA1)=D AND  P154(HA1)=N AND  P155(HA1)=N AND  P252(HA1)=N AND  P183(HA2)=T THEN virus=HP</t>
  </si>
  <si>
    <t>IF P8(SP)=L AND  P11(SP)=V AND  P154(HA1)=N AND  P156(HA1)=A AND  P189(HA1)=R AND  P252(HA1)=N AND  P183(HA2)=T THEN virus=HP</t>
  </si>
  <si>
    <t>IF P8(SP)=L AND  P11(SP)=V AND  P16(SP)=S AND  P36(HA1)=T AND  P124(HA1)=D AND  P129(HA1)=S AND  P154(HA1)=D AND  P195(HA1)=T AND  P143(HA2)=R THEN virus=HP</t>
  </si>
  <si>
    <t>IF P8(SP)=L AND  P16(SP)=S AND  P83(HA1)=I AND  P154(HA1)=N AND  P155(HA1)=N THEN virus=HP</t>
  </si>
  <si>
    <t>IF P7(SP)=L AND  P8(SP)=L AND  P11(SP)=V AND  P16(SP)=S AND  P45(HA1)=D AND  P71(HA1)=L AND  P94(HA1)=N AND  P129(HA1)=S AND  P154(HA1)=D AND  P143(HA2)=R THEN virus=HP</t>
  </si>
  <si>
    <t>IF P8(SP)=L AND  P11(SP)=V AND  P16(SP)=S AND  P36(HA1)=T AND  P71(HA1)=L AND  P86(HA1)=A AND  P94(HA1)=N AND  P174(HA1)=V AND  P207(HA2)=S THEN virus=HP</t>
  </si>
  <si>
    <t>IF P8(SP)=L AND  P138(HA1)=Q AND  P154(HA1)=N AND  P155(HA1)=N AND  P156(HA1)=A THEN virus=HP</t>
  </si>
  <si>
    <t>IF P16(SP)=S AND  P138(HA1)=Q AND  P140(HA1)=R AND  P154(HA1)=N AND  P155(HA1)=N THEN virus=HP</t>
  </si>
  <si>
    <t>IF P3(SP)=K AND  P7(SP)=L AND  P8(SP)=L AND  P71(HA1)=L AND  P94(HA1)=N AND  P154(HA1)=D AND  P195(HA1)=T AND  P143(HA2)=R AND  P207(HA2)=S THEN virus=HP</t>
  </si>
  <si>
    <t>IF P7(SP)=L AND  P8(SP)=L AND  P11(SP)=V AND  P45(HA1)=D AND  P154(HA1)=D AND  P183(HA2)=T AND  P207(HA2)=S THEN virus=HP</t>
  </si>
  <si>
    <t>IF P8(SP)=L AND  P16(SP)=S AND  P53(HA1)=R AND  P124(HA1)=D AND  P154(HA1)=N AND  P155(HA1)=N AND  P156(HA1)=A THEN virus=HP</t>
  </si>
  <si>
    <t>IF P16(SP)=S AND  P154(HA1)=N AND  P155(HA1)=N AND  P156(HA1)=A AND  P252(HA1)=N AND  P183(HA2)=T THEN virus=HP</t>
  </si>
  <si>
    <t>IF P8(SP)=L AND  P16(SP)=S AND  P124(HA1)=D AND  P154(HA1)=N AND  P155(HA1)=N AND  P156(HA1)=A AND  P183(HA2)=T THEN virus=HP</t>
  </si>
  <si>
    <t>IF P8(SP)=L AND  P154(HA1)=N AND  P155(HA1)=N AND  P156(HA1)=A AND  P189(HA1)=R THEN virus=HP</t>
  </si>
  <si>
    <t>IF P8(SP)=L AND  P11(SP)=V AND  P16(SP)=S AND  P94(HA1)=N AND  P124(HA1)=D AND  P154(HA1)=D AND  P195(HA1)=T AND  P207(HA2)=S THEN virus=HP</t>
  </si>
  <si>
    <t>IF P8(SP)=L AND  P11(SP)=V AND  P36(HA1)=T AND  P71(HA1)=L AND  P86(HA1)=A AND  P154(HA1)=D AND  P195(HA1)=T AND  P207(HA2)=S THEN virus=HP</t>
  </si>
  <si>
    <t>IF P7(SP)=L AND  P8(SP)=L AND  P11(SP)=V AND  P16(SP)=S AND  P36(HA1)=T AND  P94(HA1)=N AND  P154(HA1)=D AND  P174(HA1)=V AND  P207(HA2)=S THEN virus=HP</t>
  </si>
  <si>
    <t>IF P8(SP)=L AND  P11(SP)=V AND  P16(SP)=S AND  P45(HA1)=D AND  P86(HA1)=A AND  P154(HA1)=D AND  P183(HA2)=T AND  P207(HA2)=S THEN virus=HP</t>
  </si>
  <si>
    <t>IF P3(SP)=K AND  P8(SP)=L AND  P11(SP)=V AND  P16(SP)=S AND  P36(HA1)=T AND  P45(HA1)=D AND  P154(HA1)=D AND  P195(HA1)=T AND  P207(HA2)=S THEN virus=HP</t>
  </si>
  <si>
    <t>IF P8(SP)=L AND  P83(HA1)=I AND  P154(HA1)=N AND  P155(HA1)=N AND  P156(HA1)=A AND  P183(HA2)=T THEN virus=HP</t>
  </si>
  <si>
    <t>IF P7(SP)=L AND  P8(SP)=L AND  P11(SP)=V AND  P86(HA1)=A AND  P94(HA1)=N AND  P154(HA1)=D AND  P195(HA1)=T AND  P143(HA2)=R AND  P207(HA2)=S THEN virus=HP</t>
  </si>
  <si>
    <t>IF P7(SP)=L AND  P8(SP)=L AND  P11(SP)=V AND  P36(HA1)=T AND  P86(HA1)=A AND  P154(HA1)=D AND  P143(HA2)=R AND  P183(HA2)=T AND  P207(HA2)=S THEN virus=HP</t>
  </si>
  <si>
    <t>IF P3(SP)=K AND  P8(SP)=L AND  P11(SP)=V AND  P16(SP)=S AND  P154(HA1)=D AND  P174(HA1)=V AND  P195(HA1)=T AND  P183(HA2)=T AND  P207(HA2)=S THEN virus=HP</t>
  </si>
  <si>
    <t>IF P8(SP)=L AND  P83(HA1)=I AND  P154(HA1)=N AND  P162(HA1)=R AND  P189(HA1)=R AND  P183(HA2)=T THEN virus=HP</t>
  </si>
  <si>
    <t>IF P8(SP)=L AND  P11(SP)=V AND  P16(SP)=S AND  P36(HA1)=T AND  P45(HA1)=D AND  P124(HA1)=D AND  P154(HA1)=D AND  P174(HA1)=V AND  P195(HA1)=T AND  P207(HA2)=S THEN virus=HP</t>
  </si>
  <si>
    <t>IF P7(SP)=L AND  P8(SP)=L AND  P11(SP)=V AND  P16(SP)=S AND  P45(HA1)=D AND  P86(HA1)=A AND  P154(HA1)=D AND  P174(HA1)=V AND  P195(HA1)=T AND  P207(HA2)=S THEN virus=HP</t>
  </si>
  <si>
    <t>IF P8(SP)=L AND  P11(SP)=V AND  P16(SP)=S AND  P36(HA1)=T AND  P154(HA1)=D AND  P143(HA2)=R AND  P183(HA2)=T AND  P207(HA2)=S THEN virus=HP</t>
  </si>
  <si>
    <t>IF P8(SP)=L AND  P11(SP)=V AND  P16(SP)=S AND  P36(HA1)=T AND  P45(HA1)=D AND  P71(HA1)=L AND  P94(HA1)=N AND  P154(HA1)=D AND  P207(HA2)=S THEN virus=HP</t>
  </si>
  <si>
    <t>IF P8(SP)=L AND  P11(SP)=V AND  P45(HA1)=D AND  P71(HA1)=L AND  P86(HA1)=A AND  P94(HA1)=N AND  P124(HA1)=D AND  P154(HA1)=D AND  P195(HA1)=T AND  P207(HA2)=S THEN virus=HP</t>
  </si>
  <si>
    <t>IF P3(SP)=K AND  P7(SP)=L AND  P8(SP)=L AND  P11(SP)=V AND  P16(SP)=S AND  P86(HA1)=A AND  P94(HA1)=N AND  P154(HA1)=D AND  P195(HA1)=T AND  P183(HA2)=T AND  P207(HA2)=S THEN virus=HP</t>
  </si>
  <si>
    <t>IF P3(SP)=K AND  P7(SP)=L AND  P8(SP)=L AND  P11(SP)=V AND  P16(SP)=S AND  P94(HA1)=N AND  P154(HA1)=D AND  P174(HA1)=V AND  P195(HA1)=T AND  P207(HA2)=S THEN virus=HP</t>
  </si>
  <si>
    <t>IF P8(SP)=L AND  P16(SP)=S AND  P83(HA1)=I AND  P154(HA1)=N AND  P156(HA1)=A AND  P162(HA1)=R AND  P183(HA2)=T THEN virus=HP</t>
  </si>
  <si>
    <t>IF P7(SP)=L AND  P8(SP)=L AND  P11(SP)=V AND  P36(HA1)=T AND  P71(HA1)=L AND  P86(HA1)=A AND  P94(HA1)=N AND  P154(HA1)=D AND  P174(HA1)=V AND  P143(HA2)=R AND  P207(HA2)=S THEN virus=HP</t>
  </si>
  <si>
    <t>IF P7(SP)=L AND  P8(SP)=L AND  P11(SP)=V AND  P16(SP)=S AND  P94(HA1)=N AND  P154(HA1)=D AND  P195(HA1)=T AND  P143(HA2)=R AND  P207(HA2)=S THEN virus=HP</t>
  </si>
  <si>
    <t>IF P8(SP)=L AND  P11(SP)=V AND  P16(SP)=S AND  P154(HA1)=D AND  P174(HA1)=V AND  P143(HA2)=R AND  P183(HA2)=T AND  P207(HA2)=S THEN virus=HP</t>
  </si>
  <si>
    <t>IF P3(SP)=K AND  P7(SP)=L AND  P8(SP)=L AND  P11(SP)=V AND  P36(HA1)=T AND  P45(HA1)=D AND  P86(HA1)=A AND  P124(HA1)=D AND  P154(HA1)=D AND  P174(HA1)=V AND  P143(HA2)=R AND  P207(HA2)=S THEN virus=HP</t>
  </si>
  <si>
    <t>IF P3(SP)=K AND  P8(SP)=L AND  P11(SP)=V AND  P36(HA1)=T AND  P124(HA1)=D AND  P154(HA1)=D AND  P174(HA1)=V AND  P195(HA1)=T AND  P143(HA2)=R AND  P207(HA2)=S THEN virus=HP</t>
  </si>
  <si>
    <t>IF P8(SP)=L AND  P11(SP)=V AND  P16(SP)=S AND  P36(HA1)=T AND  P45(HA1)=D AND  P129(HA1)=S AND  P154(HA1)=D AND  P174(HA1)=V AND  P195(HA1)=T AND  P207(HA2)=S THEN virus=HP</t>
  </si>
  <si>
    <t>IF P3(SP)=K AND  P8(SP)=L AND  P11(SP)=V AND  P16(SP)=S AND  P36(HA1)=T AND  P45(HA1)=D AND  P71(HA1)=L AND  P86(HA1)=A AND  P154(HA1)=D AND  P174(HA1)=V AND  P207(HA2)=S THEN virus=HP</t>
  </si>
  <si>
    <t>IF P8(SP)=L AND  P16(SP)=S AND  P45(HA1)=D AND  P154(HA1)=N AND  P155(HA1)=N AND  P156(HA1)=A AND  P183(HA2)=T AND  P207(HA2)=S THEN virus=HP</t>
  </si>
  <si>
    <t>IF P3(SP)=K AND  P7(SP)=L AND  P8(SP)=L AND  P11(SP)=V AND  P16(SP)=S AND  P45(HA1)=D AND  P71(HA1)=L AND  P94(HA1)=N AND  P154(HA1)=D AND  P174(HA1)=V AND  P207(HA2)=S THEN virus=HP</t>
  </si>
  <si>
    <t>IF P8(SP)=L AND  P16(SP)=S AND  P154(HA1)=N AND  P156(HA1)=A AND  P162(HA1)=R AND  P189(HA1)=R AND  P252(HA1)=N THEN virus=HP</t>
  </si>
  <si>
    <t>IF P3(SP)=K AND  P8(SP)=L AND  P11(SP)=V AND  P36(HA1)=T AND  P124(HA1)=D AND  P129(HA1)=S AND  P154(HA1)=D AND  P143(HA2)=R AND  P183(HA2)=T AND  P207(HA2)=S THEN virus=HP</t>
  </si>
  <si>
    <t>IF P8(SP)=L AND  P11(SP)=V AND  P16(SP)=S AND  P45(HA1)=D AND  P94(HA1)=N AND  P129(HA1)=S AND  P154(HA1)=D AND  P174(HA1)=V AND  P195(HA1)=T AND  P183(HA2)=T AND  P207(HA2)=S THEN virus=HP</t>
  </si>
  <si>
    <t>IF P3(SP)=K AND  P8(SP)=L AND  P11(SP)=V AND  P16(SP)=S AND  P124(HA1)=D AND  P129(HA1)=S AND  P154(HA1)=D AND  P174(HA1)=V AND  P143(HA2)=R AND  P207(HA2)=S THEN virus=HP</t>
  </si>
  <si>
    <t>IF P124(HA1)=D AND  P154(HA1)=N AND  P155(HA1)=N AND  P156(HA1)=A AND  P309(HA1)=N AND  P207(HA2)=S THEN virus=HP</t>
  </si>
  <si>
    <t>IF P16(SP)=S AND  P124(HA1)=D AND  P154(HA1)=N AND  P155(HA1)=N AND  P156(HA1)=A AND  P162(HA1)=R AND  P189(HA1)=R AND  P183(HA2)=T THEN virus=HP</t>
  </si>
  <si>
    <t>IF P154(HA1)=N AND  P155(HA1)=N AND  P162(HA1)=R AND  P189(HA1)=R AND  P252(HA1)=N THEN virus=HP</t>
  </si>
  <si>
    <t>IF P8(SP)=L AND  P154(HA1)=N AND  P155(HA1)=N AND  P156(HA1)=A AND  P252(HA1)=N AND  P207(HA2)=S THEN virus=HP</t>
  </si>
  <si>
    <t>IF P8(SP)=L AND  P83(HA1)=I AND  P154(HA1)=N AND  P155(HA1)=N AND  P156(HA1)=A AND  P162(HA1)=R THEN virus=HP</t>
  </si>
  <si>
    <t>IF P138(HA1)=I AND  P174(HA1)=V THEN virus=HP</t>
  </si>
  <si>
    <t>IF P166=V AND P232=D THEN virus=LP</t>
  </si>
  <si>
    <t>IF P121=T AND P168=I THEN virus=HP</t>
  </si>
  <si>
    <t>IF P15=V AND P121=T AND P167=T AND P230=K THEN virus=LP</t>
  </si>
  <si>
    <t>IF P224=S AND P230=R THEN virus=LP</t>
  </si>
  <si>
    <t>IF P15=I AND P224=S THEN virus=LP</t>
  </si>
  <si>
    <t>IF P14=G AND P66=E THEN virus=LP</t>
  </si>
  <si>
    <t>IF P14=G AND P28=I THEN virus=LP</t>
  </si>
  <si>
    <t>IF P14=G AND P18=K THEN virus=LP</t>
  </si>
  <si>
    <t>IF P28=I AND P82=S THEN virus=LP</t>
  </si>
  <si>
    <t>IF P18=K AND P28=I THEN virus=LP</t>
  </si>
  <si>
    <t>IF P14=G AND P27=I THEN virus=LP</t>
  </si>
  <si>
    <t>IF P13=N AND P28=I AND P55=F AND P66=E THEN virus=LP</t>
  </si>
  <si>
    <t>IF P28=I AND P55=F AND P66=E THEN virus=LP</t>
  </si>
  <si>
    <t>IF P10=P AND P13=N AND P14=G AND P55=F THEN virus=LP</t>
  </si>
  <si>
    <t>IF P13=N AND P28=I AND P55=F THEN virus=LP</t>
  </si>
  <si>
    <t>IF P13=N AND P18=K AND P55=F AND P66=E THEN virus=LP</t>
  </si>
  <si>
    <t>IF P18=K AND P55=F AND P66=E THEN virus=LP</t>
  </si>
  <si>
    <t>IF P28=I AND P55=F THEN virus=LP</t>
  </si>
  <si>
    <t>IF P18=K AND P55=F THEN virus=LP</t>
  </si>
  <si>
    <t>IF P14=G AND P18=R AND P31=S THEN virus=LP</t>
  </si>
  <si>
    <t>IF P11=I AND P14=G THEN virus=LP</t>
  </si>
  <si>
    <t>IF P13=N AND P14=G AND P55=F THEN virus=LP</t>
  </si>
  <si>
    <t>IF P14=G AND P55=F THEN virus=LP</t>
  </si>
  <si>
    <t>IF P55=F AND P82=S THEN virus=LP</t>
  </si>
  <si>
    <t>IF P377=N AND P482=N THEN virus=HP</t>
  </si>
  <si>
    <t>IF P77=K AND P353=V AND P377=S THEN virus=LP</t>
  </si>
  <si>
    <t>IF P34=S AND P377=N THEN virus=HP</t>
  </si>
  <si>
    <t>IF P34=S AND P482=N THEN virus=HP</t>
  </si>
  <si>
    <t>IF P77=R AND P482=N THEN virus=HP</t>
  </si>
  <si>
    <t>IF P105=V AND P353=V AND P377=S AND P397=N AND P482=S THEN virus=LP</t>
  </si>
  <si>
    <t>IF P77=R AND P377=N THEN virus=HP</t>
  </si>
  <si>
    <t>IF P34=G AND P105=V AND P353=V AND P377=S AND P397=N THEN virus=LP</t>
  </si>
  <si>
    <t>IF P34=G AND P105=V AND P353=V AND P377=S THEN virus=LP</t>
  </si>
  <si>
    <t>IF P373=A AND P450=S THEN virus=HP</t>
  </si>
  <si>
    <t>IF P105=V AND P353=V AND P377=S AND P433=T THEN virus=LP</t>
  </si>
  <si>
    <t>IF P373=A AND P377=N THEN virus=HP</t>
  </si>
  <si>
    <t>IF P105=V AND P353=V AND P377=S AND P397=N THEN virus=LP</t>
  </si>
  <si>
    <t>IF P105=V AND P353=V AND P377=S THEN virus=LP</t>
  </si>
  <si>
    <t>IF P34=G AND P105=V AND P353=V AND P482=S THEN virus=LP</t>
  </si>
  <si>
    <t>IF P77=K AND P105=V AND P377=S AND P433=T THEN virus=LP</t>
  </si>
  <si>
    <t>IF P77=K AND P377=S AND P433=T AND P450=S THEN virus=LP</t>
  </si>
  <si>
    <t>IF P77=K AND P105=V AND P353=V AND P482=S THEN virus=LP</t>
  </si>
  <si>
    <t>IF P77=K AND P105=V AND P353=V AND P373=T THEN virus=LP</t>
  </si>
  <si>
    <t>IF P34=G AND P105=V AND P377=S AND P397=N THEN virus=LP</t>
  </si>
  <si>
    <t>IF P34=G AND P105=V AND P377=S THEN virus=LP</t>
  </si>
  <si>
    <t>IF P77=K AND P105=V AND P377=S THEN virus=LP</t>
  </si>
  <si>
    <t>IF P105=V AND P377=S THEN virus=LP</t>
  </si>
  <si>
    <t>IF P353=V AND P374=I THEN virus=LP</t>
  </si>
  <si>
    <t>IF P34=G AND P77=R AND P397=N AND P482=S THEN virus=LP</t>
  </si>
  <si>
    <t>IF P77=K AND P377=S AND P482=N THEN virus=LP</t>
  </si>
  <si>
    <t>IF P49=V AND P60=S THEN virus=LP</t>
  </si>
  <si>
    <t>IF P6=V AND P60=I THEN virus=HP</t>
  </si>
  <si>
    <t>IF P60=S AND P115=T THEN virus=LP</t>
  </si>
  <si>
    <t>IF P6=I AND P49=V THEN virus=LP</t>
  </si>
  <si>
    <t>IF P22=G AND P89=V THEN virus=LP</t>
  </si>
  <si>
    <t>IF P129=I AND P269=K THEN virus=LP</t>
  </si>
  <si>
    <t>IF P58=G AND P269=K THEN virus=LP</t>
  </si>
  <si>
    <t>IF P58=G AND P101=E AND P129=I AND P391=R THEN virus=LP</t>
  </si>
  <si>
    <t>IF P388=G AND P391=K THEN virus=LP</t>
  </si>
  <si>
    <t>IF P101=D AND P237=E AND P337=A AND P353=K AND P631=G THEN virus=LP</t>
  </si>
  <si>
    <t>IF P101=D AND P237=E AND P353=K AND P631=G THEN virus=LP</t>
  </si>
  <si>
    <t>IF P323=V AND P348=I AND P388=S AND P391=K AND P400=P THEN virus=HP</t>
  </si>
  <si>
    <t>IF P101=D AND P142=K AND P237=E AND P259=P AND P631=G THEN virus=LP</t>
  </si>
  <si>
    <t>IF P101=D AND P237=E AND P259=P AND P631=G THEN virus=LP</t>
  </si>
  <si>
    <t>IF P142=K AND P400=Q THEN virus=LP</t>
  </si>
  <si>
    <t>IF P61=I AND P101=D AND P142=K AND P353=K AND P631=G THEN virus=LP</t>
  </si>
  <si>
    <t>IF P61=I AND P101=D AND P353=K AND P631=G THEN virus=LP</t>
  </si>
  <si>
    <t>IF P61=I AND P101=D AND P142=K AND P259=P AND P631=G THEN virus=LP</t>
  </si>
  <si>
    <t>IF P269=K AND P391=K THEN virus=LP</t>
  </si>
  <si>
    <t>IF P323=I AND P716=K THEN virus=LP</t>
  </si>
  <si>
    <t>IF P101=D AND P237=E AND P241=C AND P631=G THEN virus=LP</t>
  </si>
  <si>
    <t>IF P58=G AND P101=E AND P391=R THEN virus=LP</t>
  </si>
  <si>
    <t>IF P101=D AND P142=K AND P261=L AND P353=K AND P631=G THEN virus=LP</t>
  </si>
  <si>
    <t>IF P101=D AND P142=K AND P323=V AND P353=K AND P631=G THEN virus=LP</t>
  </si>
  <si>
    <t>IF P101=E AND P129=I AND P391=R THEN virus=LP</t>
  </si>
  <si>
    <t>IF P101=D AND P261=L AND P353=K AND P631=G THEN virus=LP</t>
  </si>
  <si>
    <t>IF P101=D AND P323=V AND P353=K AND P631=G THEN virus=LP</t>
  </si>
  <si>
    <t>IF P101=D AND P142=K AND P261=L AND P353=K THEN virus=LP</t>
  </si>
  <si>
    <t>IF P63=V AND P101=D AND P261=L AND P353=K THEN virus=LP</t>
  </si>
  <si>
    <t>IF P101=D AND P261=L AND P323=V AND P353=K THEN virus=LP</t>
  </si>
  <si>
    <t>IF P101=D AND P261=L AND P353=K THEN virus=LP</t>
  </si>
  <si>
    <t>IF P58=G AND P101=E AND P400=S THEN virus=LP</t>
  </si>
  <si>
    <t>IF P101=D AND P259=P AND P261=L THEN virus=LP</t>
  </si>
  <si>
    <t>IF P101=D AND P142=K AND P237=E AND P631=G THEN virus=LP</t>
  </si>
  <si>
    <t>IF P101=D AND P237=E AND P631=G THEN virus=LP</t>
  </si>
  <si>
    <t>IF P61=I AND P101=D AND P142=K AND P631=G THEN virus=LP</t>
  </si>
  <si>
    <t>IF P101=D AND P237=E AND P261=L THEN virus=LP</t>
  </si>
  <si>
    <t>IF P101=E AND P323=I THEN virus=LP</t>
  </si>
  <si>
    <t>IF P101=D AND P142=K AND P261=L AND P323=V AND P631=G THEN virus=LP</t>
  </si>
  <si>
    <t>IF P101=D AND P323=V AND P337=A AND P631=G THEN virus=LP</t>
  </si>
  <si>
    <t>IF P101=D AND P142=K AND P323=V AND P631=G THEN virus=LP</t>
  </si>
  <si>
    <t>IF P63=V AND P101=D AND P261=L THEN virus=LP</t>
  </si>
  <si>
    <t>IF P101=D AND P323=V AND P631=G THEN virus=LP</t>
  </si>
  <si>
    <t>IF P101=D AND P142=K AND P261=L AND P323=V THEN virus=LP</t>
  </si>
  <si>
    <t>IF P101=E AND P129=I AND P400=S THEN virus=LP</t>
  </si>
  <si>
    <t>IF P101=D AND P400=P AND P631=G THEN virus=LP</t>
  </si>
  <si>
    <t>IF P101=D AND P261=L AND P400=P THEN virus=LP</t>
  </si>
  <si>
    <t>IF P101=E AND P129=I AND P432=I THEN virus=LP</t>
  </si>
  <si>
    <t>IF P129=I AND P432=I THEN virus=LP</t>
  </si>
  <si>
    <t>IF P204=R AND P432=I THEN virus=LP</t>
  </si>
  <si>
    <t>IF P387=I AND P400=P THEN virus=LP</t>
  </si>
  <si>
    <t>IF P58=G AND P432=I THEN virus=LP</t>
  </si>
  <si>
    <t>IF P101=E AND P432=I THEN virus=LP</t>
  </si>
  <si>
    <t>IF P113=I AND P149=I THEN virus=HP</t>
  </si>
  <si>
    <t>IF P14=A AND P113=V AND P154=G AND P384=S THEN virus=LP</t>
  </si>
  <si>
    <t>IF P14=V AND P113=I THEN virus=HP</t>
  </si>
  <si>
    <t>IF P113=V AND P375=S AND P383=E AND P694=N THEN virus=LP</t>
  </si>
  <si>
    <t>IF P113=V AND P375=S AND P694=N THEN virus=LP</t>
  </si>
  <si>
    <t>IF P113=I AND P386=K THEN virus=HP</t>
  </si>
  <si>
    <t>IF P177=E AND P375=S THEN virus=LP</t>
  </si>
  <si>
    <t>IF P97=E AND P375=S AND P694=N THEN virus=LP</t>
  </si>
  <si>
    <t>IF P113=V AND P375=S THEN virus=LP</t>
  </si>
  <si>
    <t>IF P59=T AND P113=I AND P215=K THEN virus=HP</t>
  </si>
  <si>
    <t>IF P97=E AND P375=S THEN virus=LP</t>
  </si>
  <si>
    <t>IF P113=I AND P215=K THEN virus=HP</t>
  </si>
  <si>
    <t>IF P113=V AND P215=R AND P375=N AND P384=S AND P387=K THEN virus=LP</t>
  </si>
  <si>
    <t>IF P14=A AND P113=V AND P375=N AND P384=S THEN virus=LP</t>
  </si>
  <si>
    <t>IF P14=A AND P215=R AND P375=N THEN virus=LP</t>
  </si>
  <si>
    <t>IF P375=S AND P694=N THEN virus=LP</t>
  </si>
  <si>
    <t>IF P113=V AND P386=K THEN virus=LP</t>
  </si>
  <si>
    <t>IF P113=I AND P430=K THEN virus=HP</t>
  </si>
  <si>
    <t>IF P113=V AND P384=S AND P430=K THEN virus=LP</t>
  </si>
  <si>
    <t>IF P113=V AND P430=K THEN virus=LP</t>
  </si>
  <si>
    <t>IF P76=D AND P113=V AND P215=K THEN virus=LP</t>
  </si>
  <si>
    <t>IF P14=A AND P430=K THEN virus=LP</t>
  </si>
  <si>
    <t>IF P14=A AND P375=N AND P694=S THEN virus=LP</t>
  </si>
  <si>
    <t>IF P113=V AND P375=N AND P694=S THEN virus=LP</t>
  </si>
  <si>
    <t>IF P59=T AND P177=G THEN virus=HP</t>
  </si>
  <si>
    <t>IF P113=V AND P215=K THEN virus=LP</t>
  </si>
  <si>
    <t>IF P375=N AND P694=S THEN virus=LP</t>
  </si>
  <si>
    <t>IF P113=V AND P694=S THEN virus=LP</t>
  </si>
  <si>
    <t>IF P384=S AND P430=K THEN virus=LP</t>
  </si>
  <si>
    <t>IF P14=A AND P694=S THEN virus=LP</t>
  </si>
  <si>
    <t>IF P54=R AND P215=R THEN virus=LP</t>
  </si>
  <si>
    <t>IF P54=K AND P113=V AND P154=G AND P177=E AND P215=R AND P216=S AND P375=N AND P384=S AND P386=R AND P430=R AND P618=E AND P694=N THEN virus=LP</t>
  </si>
  <si>
    <t>IF P54=K AND P76=D AND P113=V AND P154=G AND P215=R AND P216=S AND P375=N AND P384=S AND P386=R AND P430=R AND P654=S AND P694=N THEN virus=LP</t>
  </si>
  <si>
    <t>IF P113=V AND P154=S THEN virus=LP</t>
  </si>
  <si>
    <t>IF P54=R AND P430=K THEN virus=LP</t>
  </si>
  <si>
    <t>IF P54=K AND P76=D AND P113=V AND P154=G AND P177=E AND P215=R AND P216=S AND P375=N AND P386=R AND P430=R AND P609=V AND P654=S AND P694=N THEN virus=LP</t>
  </si>
  <si>
    <t>IF P14=A AND P154=S THEN virus=LP</t>
  </si>
  <si>
    <t>IF P54=R AND P113=V THEN virus=LP</t>
  </si>
  <si>
    <t>IF P14=A AND P375=T THEN virus=LP</t>
  </si>
  <si>
    <t>IF P14=A AND P383=D THEN virus=LP</t>
  </si>
  <si>
    <t>IF P76=D AND P113=V AND P154=G AND P177=E AND P215=R AND P216=S AND P375=N AND P386=R AND P430=R AND P592=S AND P694=N THEN virus=LP</t>
  </si>
  <si>
    <t>IF P54=K AND P76=D AND P113=V AND P154=G AND P177=E AND P215=R AND P375=N AND P384=S AND P386=R AND P430=R AND P654=S AND P694=N THEN virus=LP</t>
  </si>
  <si>
    <t>IF P54=K AND P76=D AND P113=V AND P154=G AND P215=R AND P375=N AND P384=S AND P386=R AND P430=R AND P618=E AND P654=S AND P694=N THEN virus=LP</t>
  </si>
  <si>
    <t>IF P54=K AND P76=D AND P113=V AND P154=G AND P215=R AND P216=S AND P375=N AND P386=R AND P430=R AND P592=S AND P609=V AND P694=N THEN virus=LP</t>
  </si>
  <si>
    <t>IF P113=V AND P383=D THEN virus=LP</t>
  </si>
  <si>
    <t>IF P75=V AND P113=V THEN virus=LP</t>
  </si>
  <si>
    <t>IF P54=K AND P113=V AND P154=G AND P215=R AND P216=S AND P375=N AND P386=R AND P430=R AND P592=S AND P694=N THEN virus=LP</t>
  </si>
  <si>
    <t>IF P154=D AND P215=R THEN virus=LP</t>
  </si>
  <si>
    <t>IF P37=R AND P50=G THEN virus=HP</t>
  </si>
  <si>
    <t>IF P43=L AND P50=V THEN virus=HP</t>
  </si>
  <si>
    <t>IF P23=N AND P45=T THEN virus=LP</t>
  </si>
  <si>
    <t>IF P16=I AND P70=E THEN virus=LP</t>
  </si>
  <si>
    <t>IF P3=R AND P4=E THEN virus=LP</t>
  </si>
  <si>
    <t>IF P23=N AND P54=R THEN virus=LP</t>
  </si>
  <si>
    <t>IF P16=I AND P29=K THEN virus=LP</t>
  </si>
  <si>
    <t>IF P4=E AND P33=L THEN virus=LP</t>
  </si>
  <si>
    <t>IF P2=E AND P33=L THEN virus=LP</t>
  </si>
  <si>
    <t>IF P64=M AND P478=I THEN virus=LP</t>
  </si>
  <si>
    <t>IF P64=M AND P81=T AND P108=T AND P147=I AND P340=K AND P495=V AND P508=R THEN virus=LP</t>
  </si>
  <si>
    <t>IF P64=M AND P81=T AND P108=T AND P147=I AND P340=K AND P508=R THEN virus=LP</t>
  </si>
  <si>
    <t>IF P147=T AND P340=K THEN virus=HP</t>
  </si>
  <si>
    <t>IF P108=A AND P340=K THEN virus=HP</t>
  </si>
  <si>
    <t>IF P340=R AND P451=V THEN virus=LP</t>
  </si>
  <si>
    <t>IF P292=I AND P451=V THEN virus=LP</t>
  </si>
  <si>
    <t>IF P81=T AND P105=T AND P108=T AND P147=I AND P340=K AND P451=I AND P495=V THEN virus=LP</t>
  </si>
  <si>
    <t>IF P64=M AND P81=T AND P147=I AND P340=K AND P508=R THEN virus=LP</t>
  </si>
  <si>
    <t>IF P105=T AND P147=I AND P340=R AND P451=I AND P559=I AND P590=G THEN virus=LP</t>
  </si>
  <si>
    <t>IF P147=I AND P590=S THEN virus=LP</t>
  </si>
  <si>
    <t>IF P62=K AND P451=I THEN virus=LP</t>
  </si>
  <si>
    <t>IF P81=T AND P105=T AND P109=V AND P255=V AND P292=I AND P338=V AND P340=R AND P344=V AND P451=I AND P473=M AND P478=V AND P495=V AND P759=N THEN virus=LP</t>
  </si>
  <si>
    <t>IF P105=T AND P109=V AND P147=I AND P255=V AND P292=I AND P338=V AND P340=R AND P344=V AND P451=I AND P473=M AND P478=V AND P483=M AND P759=N THEN virus=LP</t>
  </si>
  <si>
    <t>IF P340=R AND P649=I THEN virus=LP</t>
  </si>
  <si>
    <t>IF P65=E AND P81=T AND P105=T AND P109=V AND P184=T AND P255=V AND P292=I AND P338=V AND P340=R AND P344=V AND P451=I AND P473=M AND P478=V AND P483=M AND P759=N THEN virus=LP</t>
  </si>
  <si>
    <t>IF P105=T AND P109=V AND P255=V AND P292=I AND P338=V AND P340=R AND P344=V AND P451=I AND P478=V AND P495=V AND P559=T AND P759=N THEN virus=LP</t>
  </si>
  <si>
    <t>IF P81=T AND P105=T AND P109=V AND P255=V AND P292=I AND P338=V AND P340=R AND P451=I AND P473=M AND P478=V AND P483=M AND P495=V AND P759=N THEN virus=LP</t>
  </si>
  <si>
    <t>IF P81=T AND P105=T AND P109=V AND P255=V AND P292=I AND P338=V AND P340=R AND P451=I AND P478=V AND P483=M AND P495=V AND P759=N THEN virus=LP</t>
  </si>
  <si>
    <t>IF P81=T AND P105=T AND P109=V AND P255=V AND P292=I AND P338=V AND P340=R AND P451=I AND P473=M AND P478=V AND P483=M AND P559=T AND P759=N THEN virus=LP</t>
  </si>
  <si>
    <t>IF P65=E AND P81=T AND P105=T AND P109=V AND P255=V AND P292=I AND P338=V AND P340=R AND P451=I AND P478=V AND P483=M AND P559=T AND P759=N THEN virus=LP</t>
  </si>
  <si>
    <t>Class-Specific-Coverage (%)</t>
  </si>
  <si>
    <t>Class-Specific-Coverage</t>
  </si>
  <si>
    <t>Class-Specific-Coverage(%)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</si>
</sst>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5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64" fontId="0" fillId="0" borderId="0" xfId="0" applyNumberFormat="1"/>
    <xf numFmtId="0" fontId="6" fillId="3" borderId="2" xfId="337" applyFont="1" applyFill="1" applyBorder="1" applyAlignment="1">
      <alignment horizontal="center"/>
    </xf>
    <xf numFmtId="0" fontId="5" fillId="3" borderId="3" xfId="337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5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Input" xfId="337" builtinId="20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HA_H5_2" connectionId="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B1F2_H5" connectionId="1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B2_H5" connectionId="2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1_H5_1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1_H5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2_H5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S1_H5" connectionId="1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S2_H5" connectionId="1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P_H5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A_H5" connectionId="1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B1_H5" connectionId="1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1"/>
  <sheetViews>
    <sheetView tabSelected="1" workbookViewId="0"/>
  </sheetViews>
  <sheetFormatPr baseColWidth="10" defaultRowHeight="15" x14ac:dyDescent="0"/>
  <cols>
    <col min="2" max="2" width="41.5" customWidth="1"/>
    <col min="3" max="3" width="15.5" customWidth="1"/>
    <col min="4" max="4" width="16.6640625" customWidth="1"/>
    <col min="5" max="5" width="24.5" customWidth="1"/>
    <col min="7" max="7" width="42" bestFit="1" customWidth="1"/>
    <col min="8" max="8" width="12.6640625" customWidth="1"/>
    <col min="9" max="9" width="11.6640625" customWidth="1"/>
    <col min="10" max="10" width="26.1640625" customWidth="1"/>
  </cols>
  <sheetData>
    <row r="2" spans="2:10">
      <c r="B2" s="6" t="s">
        <v>4</v>
      </c>
      <c r="C2" s="7"/>
      <c r="D2" s="7"/>
      <c r="E2" s="7"/>
      <c r="G2" s="6" t="s">
        <v>5</v>
      </c>
      <c r="H2" s="7"/>
      <c r="I2" s="7"/>
      <c r="J2" s="7"/>
    </row>
    <row r="3" spans="2:10" s="1" customFormat="1">
      <c r="B3" s="1" t="s">
        <v>0</v>
      </c>
      <c r="C3" s="2" t="s">
        <v>3</v>
      </c>
      <c r="D3" s="2" t="s">
        <v>2</v>
      </c>
      <c r="E3" s="2" t="s">
        <v>744</v>
      </c>
      <c r="G3" s="1" t="s">
        <v>0</v>
      </c>
      <c r="H3" s="2" t="s">
        <v>3</v>
      </c>
      <c r="I3" s="2" t="s">
        <v>2</v>
      </c>
      <c r="J3" s="2" t="s">
        <v>744</v>
      </c>
    </row>
    <row r="4" spans="2:10">
      <c r="B4" t="s">
        <v>6</v>
      </c>
      <c r="C4" s="5">
        <v>0.998</v>
      </c>
      <c r="D4">
        <v>1225</v>
      </c>
      <c r="E4">
        <f>ROUND(((C4*D4)/1425*100),0)</f>
        <v>86</v>
      </c>
      <c r="G4" t="s">
        <v>31</v>
      </c>
      <c r="H4" s="5">
        <v>0.95199999999999996</v>
      </c>
      <c r="I4">
        <v>589</v>
      </c>
      <c r="J4">
        <f>ROUND(((H4*I4)/566*100),0)</f>
        <v>99</v>
      </c>
    </row>
    <row r="5" spans="2:10">
      <c r="B5" t="s">
        <v>7</v>
      </c>
      <c r="C5" s="5">
        <v>1</v>
      </c>
      <c r="D5">
        <v>807</v>
      </c>
      <c r="E5">
        <f t="shared" ref="E5:E68" si="0">ROUND(((C5*D5)/1425*100),0)</f>
        <v>57</v>
      </c>
      <c r="G5" t="s">
        <v>32</v>
      </c>
      <c r="H5" s="5">
        <v>0.94599999999999995</v>
      </c>
      <c r="I5">
        <v>571</v>
      </c>
      <c r="J5">
        <f t="shared" ref="J5:J68" si="1">ROUND(((H5*I5)/566*100),0)</f>
        <v>95</v>
      </c>
    </row>
    <row r="6" spans="2:10">
      <c r="B6" t="s">
        <v>8</v>
      </c>
      <c r="C6" s="5">
        <v>1</v>
      </c>
      <c r="D6">
        <v>759</v>
      </c>
      <c r="E6">
        <f t="shared" si="0"/>
        <v>53</v>
      </c>
      <c r="G6" t="s">
        <v>33</v>
      </c>
      <c r="H6" s="5">
        <v>0.95799999999999996</v>
      </c>
      <c r="I6">
        <v>552</v>
      </c>
      <c r="J6">
        <f t="shared" si="1"/>
        <v>93</v>
      </c>
    </row>
    <row r="7" spans="2:10">
      <c r="B7" t="s">
        <v>9</v>
      </c>
      <c r="C7" s="5">
        <v>0.99</v>
      </c>
      <c r="D7">
        <v>609</v>
      </c>
      <c r="E7">
        <f t="shared" si="0"/>
        <v>42</v>
      </c>
      <c r="G7" t="s">
        <v>34</v>
      </c>
      <c r="H7" s="5">
        <v>0.92700000000000005</v>
      </c>
      <c r="I7">
        <v>536</v>
      </c>
      <c r="J7">
        <f t="shared" si="1"/>
        <v>88</v>
      </c>
    </row>
    <row r="8" spans="2:10">
      <c r="B8" t="s">
        <v>10</v>
      </c>
      <c r="C8" s="5">
        <v>0.99399999999999999</v>
      </c>
      <c r="D8">
        <v>531</v>
      </c>
      <c r="E8">
        <f t="shared" si="0"/>
        <v>37</v>
      </c>
      <c r="G8" t="s">
        <v>35</v>
      </c>
      <c r="H8" s="5">
        <v>0.94899999999999995</v>
      </c>
      <c r="I8">
        <v>533</v>
      </c>
      <c r="J8">
        <f t="shared" si="1"/>
        <v>89</v>
      </c>
    </row>
    <row r="9" spans="2:10">
      <c r="B9" t="s">
        <v>11</v>
      </c>
      <c r="C9" s="5">
        <v>0.97499999999999998</v>
      </c>
      <c r="D9">
        <v>447</v>
      </c>
      <c r="E9">
        <f t="shared" si="0"/>
        <v>31</v>
      </c>
      <c r="G9" t="s">
        <v>36</v>
      </c>
      <c r="H9" s="5">
        <v>0.95699999999999996</v>
      </c>
      <c r="I9">
        <v>532</v>
      </c>
      <c r="J9">
        <f t="shared" si="1"/>
        <v>90</v>
      </c>
    </row>
    <row r="10" spans="2:10">
      <c r="B10" t="s">
        <v>12</v>
      </c>
      <c r="C10" s="5">
        <v>0.995</v>
      </c>
      <c r="D10">
        <v>370</v>
      </c>
      <c r="E10">
        <f t="shared" si="0"/>
        <v>26</v>
      </c>
      <c r="G10" t="s">
        <v>40</v>
      </c>
      <c r="H10" s="5">
        <v>0.88800000000000001</v>
      </c>
      <c r="I10">
        <v>400</v>
      </c>
      <c r="J10">
        <f t="shared" si="1"/>
        <v>63</v>
      </c>
    </row>
    <row r="11" spans="2:10">
      <c r="B11" t="s">
        <v>13</v>
      </c>
      <c r="C11" s="5">
        <v>0.96199999999999997</v>
      </c>
      <c r="D11">
        <v>364</v>
      </c>
      <c r="E11">
        <f t="shared" si="0"/>
        <v>25</v>
      </c>
      <c r="G11" t="s">
        <v>41</v>
      </c>
      <c r="H11" s="5">
        <v>0.89300000000000002</v>
      </c>
      <c r="I11">
        <v>392</v>
      </c>
      <c r="J11">
        <f t="shared" si="1"/>
        <v>62</v>
      </c>
    </row>
    <row r="12" spans="2:10">
      <c r="B12" t="s">
        <v>14</v>
      </c>
      <c r="C12" s="5">
        <v>0.97899999999999998</v>
      </c>
      <c r="D12">
        <v>287</v>
      </c>
      <c r="E12">
        <f t="shared" si="0"/>
        <v>20</v>
      </c>
      <c r="G12" t="s">
        <v>45</v>
      </c>
      <c r="H12" s="5">
        <v>0.82399999999999995</v>
      </c>
      <c r="I12">
        <v>380</v>
      </c>
      <c r="J12">
        <f t="shared" si="1"/>
        <v>55</v>
      </c>
    </row>
    <row r="13" spans="2:10">
      <c r="B13" t="s">
        <v>16</v>
      </c>
      <c r="C13" s="5">
        <v>0.97099999999999997</v>
      </c>
      <c r="D13">
        <v>279</v>
      </c>
      <c r="E13">
        <f t="shared" si="0"/>
        <v>19</v>
      </c>
      <c r="G13" t="s">
        <v>38</v>
      </c>
      <c r="H13" s="5">
        <v>0.97499999999999998</v>
      </c>
      <c r="I13">
        <v>354</v>
      </c>
      <c r="J13">
        <f t="shared" si="1"/>
        <v>61</v>
      </c>
    </row>
    <row r="14" spans="2:10">
      <c r="B14" t="s">
        <v>17</v>
      </c>
      <c r="C14" s="5">
        <v>0.96899999999999997</v>
      </c>
      <c r="D14">
        <v>261</v>
      </c>
      <c r="E14">
        <f t="shared" si="0"/>
        <v>18</v>
      </c>
      <c r="G14" t="s">
        <v>37</v>
      </c>
      <c r="H14" s="5">
        <v>0.98</v>
      </c>
      <c r="I14">
        <v>352</v>
      </c>
      <c r="J14">
        <f t="shared" si="1"/>
        <v>61</v>
      </c>
    </row>
    <row r="15" spans="2:10">
      <c r="B15" t="s">
        <v>21</v>
      </c>
      <c r="C15" s="5">
        <v>0.92800000000000005</v>
      </c>
      <c r="D15">
        <v>250</v>
      </c>
      <c r="E15">
        <f t="shared" si="0"/>
        <v>16</v>
      </c>
      <c r="G15" t="s">
        <v>43</v>
      </c>
      <c r="H15" s="5">
        <v>0.94099999999999995</v>
      </c>
      <c r="I15">
        <v>341</v>
      </c>
      <c r="J15">
        <f t="shared" si="1"/>
        <v>57</v>
      </c>
    </row>
    <row r="16" spans="2:10">
      <c r="B16" t="s">
        <v>15</v>
      </c>
      <c r="C16" s="5">
        <v>1</v>
      </c>
      <c r="D16">
        <v>203</v>
      </c>
      <c r="E16">
        <f t="shared" si="0"/>
        <v>14</v>
      </c>
      <c r="G16" t="s">
        <v>42</v>
      </c>
      <c r="H16" s="5">
        <v>0.95199999999999996</v>
      </c>
      <c r="I16">
        <v>332</v>
      </c>
      <c r="J16">
        <f t="shared" si="1"/>
        <v>56</v>
      </c>
    </row>
    <row r="17" spans="2:10">
      <c r="B17" t="s">
        <v>18</v>
      </c>
      <c r="C17" s="5">
        <v>1</v>
      </c>
      <c r="D17">
        <v>174</v>
      </c>
      <c r="E17">
        <f t="shared" si="0"/>
        <v>12</v>
      </c>
      <c r="G17" t="s">
        <v>39</v>
      </c>
      <c r="H17" s="5">
        <v>0.97299999999999998</v>
      </c>
      <c r="I17">
        <v>300</v>
      </c>
      <c r="J17">
        <f t="shared" si="1"/>
        <v>52</v>
      </c>
    </row>
    <row r="18" spans="2:10">
      <c r="B18" t="s">
        <v>19</v>
      </c>
      <c r="C18" s="5">
        <v>0.98799999999999999</v>
      </c>
      <c r="D18">
        <v>172</v>
      </c>
      <c r="E18">
        <f t="shared" si="0"/>
        <v>12</v>
      </c>
      <c r="G18" t="s">
        <v>94</v>
      </c>
      <c r="H18" s="5">
        <v>0.81100000000000005</v>
      </c>
      <c r="I18">
        <v>286</v>
      </c>
      <c r="J18">
        <f t="shared" si="1"/>
        <v>41</v>
      </c>
    </row>
    <row r="19" spans="2:10">
      <c r="B19" t="s">
        <v>464</v>
      </c>
      <c r="C19" s="5">
        <v>0.99399999999999999</v>
      </c>
      <c r="D19">
        <v>154</v>
      </c>
      <c r="E19">
        <f t="shared" si="0"/>
        <v>11</v>
      </c>
      <c r="G19" t="s">
        <v>47</v>
      </c>
      <c r="H19" s="5">
        <v>0.80800000000000005</v>
      </c>
      <c r="I19">
        <v>286</v>
      </c>
      <c r="J19">
        <f t="shared" si="1"/>
        <v>41</v>
      </c>
    </row>
    <row r="20" spans="2:10">
      <c r="B20" t="s">
        <v>465</v>
      </c>
      <c r="C20" s="5">
        <v>0.99299999999999999</v>
      </c>
      <c r="D20">
        <v>150</v>
      </c>
      <c r="E20">
        <f t="shared" si="0"/>
        <v>10</v>
      </c>
      <c r="G20" t="s">
        <v>44</v>
      </c>
      <c r="H20" s="5">
        <v>0.98699999999999999</v>
      </c>
      <c r="I20">
        <v>234</v>
      </c>
      <c r="J20">
        <f t="shared" si="1"/>
        <v>41</v>
      </c>
    </row>
    <row r="21" spans="2:10">
      <c r="B21" t="s">
        <v>466</v>
      </c>
      <c r="C21" s="5">
        <v>0.99299999999999999</v>
      </c>
      <c r="D21">
        <v>147</v>
      </c>
      <c r="E21">
        <f t="shared" si="0"/>
        <v>10</v>
      </c>
      <c r="G21" t="s">
        <v>48</v>
      </c>
      <c r="H21" s="5">
        <v>0.92800000000000005</v>
      </c>
      <c r="I21">
        <v>222</v>
      </c>
      <c r="J21">
        <f t="shared" si="1"/>
        <v>36</v>
      </c>
    </row>
    <row r="22" spans="2:10">
      <c r="B22" t="s">
        <v>467</v>
      </c>
      <c r="C22" s="5">
        <v>0.99299999999999999</v>
      </c>
      <c r="D22">
        <v>147</v>
      </c>
      <c r="E22">
        <f t="shared" si="0"/>
        <v>10</v>
      </c>
      <c r="G22" t="s">
        <v>46</v>
      </c>
      <c r="H22" s="5">
        <v>0.90700000000000003</v>
      </c>
      <c r="I22">
        <v>216</v>
      </c>
      <c r="J22">
        <f t="shared" si="1"/>
        <v>35</v>
      </c>
    </row>
    <row r="23" spans="2:10">
      <c r="B23" t="s">
        <v>468</v>
      </c>
      <c r="C23" s="5">
        <v>0.99299999999999999</v>
      </c>
      <c r="D23">
        <v>146</v>
      </c>
      <c r="E23">
        <f t="shared" si="0"/>
        <v>10</v>
      </c>
      <c r="G23" t="s">
        <v>49</v>
      </c>
      <c r="H23" s="5">
        <v>0.92200000000000004</v>
      </c>
      <c r="I23">
        <v>167</v>
      </c>
      <c r="J23">
        <f t="shared" si="1"/>
        <v>27</v>
      </c>
    </row>
    <row r="24" spans="2:10">
      <c r="B24" t="s">
        <v>469</v>
      </c>
      <c r="C24" s="5">
        <v>0.99299999999999999</v>
      </c>
      <c r="D24">
        <v>143</v>
      </c>
      <c r="E24">
        <f t="shared" si="0"/>
        <v>10</v>
      </c>
      <c r="G24" t="s">
        <v>50</v>
      </c>
      <c r="H24" s="5">
        <v>0.99199999999999999</v>
      </c>
      <c r="I24">
        <v>126</v>
      </c>
      <c r="J24">
        <f t="shared" si="1"/>
        <v>22</v>
      </c>
    </row>
    <row r="25" spans="2:10">
      <c r="B25" t="s">
        <v>470</v>
      </c>
      <c r="C25" s="5">
        <v>0.99299999999999999</v>
      </c>
      <c r="D25">
        <v>141</v>
      </c>
      <c r="E25">
        <f t="shared" si="0"/>
        <v>10</v>
      </c>
      <c r="G25" t="s">
        <v>51</v>
      </c>
      <c r="H25" s="5">
        <v>1</v>
      </c>
      <c r="I25">
        <v>117</v>
      </c>
      <c r="J25">
        <f t="shared" si="1"/>
        <v>21</v>
      </c>
    </row>
    <row r="26" spans="2:10">
      <c r="B26" t="s">
        <v>20</v>
      </c>
      <c r="C26" s="5">
        <v>0.99299999999999999</v>
      </c>
      <c r="D26">
        <v>140</v>
      </c>
      <c r="E26">
        <f t="shared" si="0"/>
        <v>10</v>
      </c>
      <c r="G26" t="s">
        <v>56</v>
      </c>
      <c r="H26" s="5">
        <v>0.92200000000000004</v>
      </c>
      <c r="I26">
        <v>90</v>
      </c>
      <c r="J26">
        <f t="shared" si="1"/>
        <v>15</v>
      </c>
    </row>
    <row r="27" spans="2:10">
      <c r="B27" t="s">
        <v>471</v>
      </c>
      <c r="C27" s="5">
        <v>0.99299999999999999</v>
      </c>
      <c r="D27">
        <v>139</v>
      </c>
      <c r="E27">
        <f t="shared" si="0"/>
        <v>10</v>
      </c>
      <c r="G27" t="s">
        <v>58</v>
      </c>
      <c r="H27" s="5">
        <v>0.74099999999999999</v>
      </c>
      <c r="I27">
        <v>81</v>
      </c>
      <c r="J27">
        <f t="shared" si="1"/>
        <v>11</v>
      </c>
    </row>
    <row r="28" spans="2:10">
      <c r="B28" t="s">
        <v>472</v>
      </c>
      <c r="C28" s="5">
        <v>0.99299999999999999</v>
      </c>
      <c r="D28">
        <v>139</v>
      </c>
      <c r="E28">
        <f t="shared" si="0"/>
        <v>10</v>
      </c>
      <c r="G28" t="s">
        <v>59</v>
      </c>
      <c r="H28" s="5">
        <v>0.90400000000000003</v>
      </c>
      <c r="I28">
        <v>73</v>
      </c>
      <c r="J28">
        <f t="shared" si="1"/>
        <v>12</v>
      </c>
    </row>
    <row r="29" spans="2:10">
      <c r="B29" t="s">
        <v>473</v>
      </c>
      <c r="C29" s="5">
        <v>0.99299999999999999</v>
      </c>
      <c r="D29">
        <v>139</v>
      </c>
      <c r="E29">
        <f t="shared" si="0"/>
        <v>10</v>
      </c>
      <c r="G29" t="s">
        <v>52</v>
      </c>
      <c r="H29" s="5">
        <v>0.92900000000000005</v>
      </c>
      <c r="I29">
        <v>70</v>
      </c>
      <c r="J29">
        <f t="shared" si="1"/>
        <v>11</v>
      </c>
    </row>
    <row r="30" spans="2:10">
      <c r="B30" t="s">
        <v>474</v>
      </c>
      <c r="C30" s="5">
        <v>0.99299999999999999</v>
      </c>
      <c r="D30">
        <v>138</v>
      </c>
      <c r="E30">
        <f t="shared" si="0"/>
        <v>10</v>
      </c>
      <c r="G30" t="s">
        <v>53</v>
      </c>
      <c r="H30" s="5">
        <v>1</v>
      </c>
      <c r="I30">
        <v>52</v>
      </c>
      <c r="J30">
        <f t="shared" si="1"/>
        <v>9</v>
      </c>
    </row>
    <row r="31" spans="2:10">
      <c r="B31" t="s">
        <v>475</v>
      </c>
      <c r="C31" s="5">
        <v>0.99299999999999999</v>
      </c>
      <c r="D31">
        <v>138</v>
      </c>
      <c r="E31">
        <f t="shared" si="0"/>
        <v>10</v>
      </c>
      <c r="G31" t="s">
        <v>55</v>
      </c>
      <c r="H31" s="5">
        <v>0.94199999999999995</v>
      </c>
      <c r="I31">
        <v>52</v>
      </c>
      <c r="J31">
        <f t="shared" si="1"/>
        <v>9</v>
      </c>
    </row>
    <row r="32" spans="2:10">
      <c r="B32" t="s">
        <v>476</v>
      </c>
      <c r="C32" s="5">
        <v>0.99299999999999999</v>
      </c>
      <c r="D32">
        <v>138</v>
      </c>
      <c r="E32">
        <f t="shared" si="0"/>
        <v>10</v>
      </c>
      <c r="G32" t="s">
        <v>54</v>
      </c>
      <c r="H32" s="5">
        <v>0.96099999999999997</v>
      </c>
      <c r="I32">
        <v>51</v>
      </c>
      <c r="J32">
        <f t="shared" si="1"/>
        <v>9</v>
      </c>
    </row>
    <row r="33" spans="2:10">
      <c r="B33" t="s">
        <v>477</v>
      </c>
      <c r="C33" s="5">
        <v>0.99299999999999999</v>
      </c>
      <c r="D33">
        <v>137</v>
      </c>
      <c r="E33">
        <f t="shared" si="0"/>
        <v>10</v>
      </c>
      <c r="G33" t="s">
        <v>57</v>
      </c>
      <c r="H33" s="5">
        <v>1</v>
      </c>
      <c r="I33">
        <v>37</v>
      </c>
      <c r="J33">
        <f t="shared" si="1"/>
        <v>7</v>
      </c>
    </row>
    <row r="34" spans="2:10">
      <c r="B34" t="s">
        <v>478</v>
      </c>
      <c r="C34" s="5">
        <v>0.99299999999999999</v>
      </c>
      <c r="D34">
        <v>137</v>
      </c>
      <c r="E34">
        <f t="shared" si="0"/>
        <v>10</v>
      </c>
      <c r="G34" t="s">
        <v>60</v>
      </c>
      <c r="H34" s="5">
        <v>1</v>
      </c>
      <c r="I34">
        <v>22</v>
      </c>
      <c r="J34">
        <f t="shared" si="1"/>
        <v>4</v>
      </c>
    </row>
    <row r="35" spans="2:10">
      <c r="B35" t="s">
        <v>479</v>
      </c>
      <c r="C35" s="5">
        <v>0.99299999999999999</v>
      </c>
      <c r="D35">
        <v>135</v>
      </c>
      <c r="E35">
        <f t="shared" si="0"/>
        <v>9</v>
      </c>
      <c r="G35" t="s">
        <v>67</v>
      </c>
      <c r="H35" s="5">
        <v>0.82399999999999995</v>
      </c>
      <c r="I35">
        <v>34</v>
      </c>
      <c r="J35">
        <f t="shared" si="1"/>
        <v>5</v>
      </c>
    </row>
    <row r="36" spans="2:10">
      <c r="B36" t="s">
        <v>480</v>
      </c>
      <c r="C36" s="5">
        <v>0.99299999999999999</v>
      </c>
      <c r="D36">
        <v>135</v>
      </c>
      <c r="E36">
        <f t="shared" si="0"/>
        <v>9</v>
      </c>
      <c r="G36" t="s">
        <v>62</v>
      </c>
      <c r="H36" s="5">
        <v>0.86199999999999999</v>
      </c>
      <c r="I36">
        <v>29</v>
      </c>
      <c r="J36">
        <f t="shared" si="1"/>
        <v>4</v>
      </c>
    </row>
    <row r="37" spans="2:10">
      <c r="B37" t="s">
        <v>481</v>
      </c>
      <c r="C37" s="5">
        <v>0.99299999999999999</v>
      </c>
      <c r="D37">
        <v>134</v>
      </c>
      <c r="E37">
        <f t="shared" si="0"/>
        <v>9</v>
      </c>
      <c r="G37" t="s">
        <v>63</v>
      </c>
      <c r="H37" s="5">
        <v>0.91700000000000004</v>
      </c>
      <c r="I37">
        <v>24</v>
      </c>
      <c r="J37">
        <f t="shared" si="1"/>
        <v>4</v>
      </c>
    </row>
    <row r="38" spans="2:10">
      <c r="B38" t="s">
        <v>482</v>
      </c>
      <c r="C38" s="5">
        <v>0.99299999999999999</v>
      </c>
      <c r="D38">
        <v>134</v>
      </c>
      <c r="E38">
        <f t="shared" si="0"/>
        <v>9</v>
      </c>
      <c r="G38" t="s">
        <v>61</v>
      </c>
      <c r="H38" s="5">
        <v>0.77500000000000002</v>
      </c>
      <c r="I38">
        <v>40</v>
      </c>
      <c r="J38">
        <f t="shared" si="1"/>
        <v>5</v>
      </c>
    </row>
    <row r="39" spans="2:10">
      <c r="B39" t="s">
        <v>483</v>
      </c>
      <c r="C39" s="5">
        <v>0.99199999999999999</v>
      </c>
      <c r="D39">
        <v>132</v>
      </c>
      <c r="E39">
        <f t="shared" si="0"/>
        <v>9</v>
      </c>
      <c r="G39" t="s">
        <v>64</v>
      </c>
      <c r="H39" s="5">
        <v>0.90900000000000003</v>
      </c>
      <c r="I39">
        <v>22</v>
      </c>
      <c r="J39">
        <f t="shared" si="1"/>
        <v>4</v>
      </c>
    </row>
    <row r="40" spans="2:10">
      <c r="B40" t="s">
        <v>484</v>
      </c>
      <c r="C40" s="5">
        <v>0.99199999999999999</v>
      </c>
      <c r="D40">
        <v>132</v>
      </c>
      <c r="E40">
        <f t="shared" si="0"/>
        <v>9</v>
      </c>
      <c r="G40" t="s">
        <v>68</v>
      </c>
      <c r="H40" s="5">
        <v>1</v>
      </c>
      <c r="I40">
        <v>16</v>
      </c>
      <c r="J40">
        <f t="shared" si="1"/>
        <v>3</v>
      </c>
    </row>
    <row r="41" spans="2:10">
      <c r="B41" t="s">
        <v>485</v>
      </c>
      <c r="C41" s="5">
        <v>0.99199999999999999</v>
      </c>
      <c r="D41">
        <v>132</v>
      </c>
      <c r="E41">
        <f t="shared" si="0"/>
        <v>9</v>
      </c>
      <c r="G41" t="s">
        <v>69</v>
      </c>
      <c r="H41" s="5">
        <v>1</v>
      </c>
      <c r="I41">
        <v>14</v>
      </c>
      <c r="J41">
        <f t="shared" si="1"/>
        <v>2</v>
      </c>
    </row>
    <row r="42" spans="2:10">
      <c r="B42" t="s">
        <v>486</v>
      </c>
      <c r="C42" s="5">
        <v>0.99199999999999999</v>
      </c>
      <c r="D42">
        <v>131</v>
      </c>
      <c r="E42">
        <f t="shared" si="0"/>
        <v>9</v>
      </c>
      <c r="G42" t="s">
        <v>66</v>
      </c>
      <c r="H42" s="5">
        <v>0.83299999999999996</v>
      </c>
      <c r="I42">
        <v>24</v>
      </c>
      <c r="J42">
        <f t="shared" si="1"/>
        <v>4</v>
      </c>
    </row>
    <row r="43" spans="2:10">
      <c r="B43" t="s">
        <v>487</v>
      </c>
      <c r="C43" s="5">
        <v>0.99199999999999999</v>
      </c>
      <c r="D43">
        <v>130</v>
      </c>
      <c r="E43">
        <f t="shared" si="0"/>
        <v>9</v>
      </c>
      <c r="G43" t="s">
        <v>65</v>
      </c>
      <c r="H43" s="5">
        <v>1</v>
      </c>
      <c r="I43">
        <v>13</v>
      </c>
      <c r="J43">
        <f t="shared" si="1"/>
        <v>2</v>
      </c>
    </row>
    <row r="44" spans="2:10">
      <c r="B44" t="s">
        <v>488</v>
      </c>
      <c r="C44" s="5">
        <v>0.99199999999999999</v>
      </c>
      <c r="D44">
        <v>129</v>
      </c>
      <c r="E44">
        <f t="shared" si="0"/>
        <v>9</v>
      </c>
      <c r="G44" t="s">
        <v>72</v>
      </c>
      <c r="H44" s="5">
        <v>1</v>
      </c>
      <c r="I44">
        <v>12</v>
      </c>
      <c r="J44">
        <f t="shared" si="1"/>
        <v>2</v>
      </c>
    </row>
    <row r="45" spans="2:10">
      <c r="B45" t="s">
        <v>489</v>
      </c>
      <c r="C45" s="5">
        <v>0.99199999999999999</v>
      </c>
      <c r="D45">
        <v>129</v>
      </c>
      <c r="E45">
        <f t="shared" si="0"/>
        <v>9</v>
      </c>
      <c r="G45" t="s">
        <v>70</v>
      </c>
      <c r="H45" s="5">
        <v>0.69399999999999995</v>
      </c>
      <c r="I45">
        <v>36</v>
      </c>
      <c r="J45">
        <f t="shared" si="1"/>
        <v>4</v>
      </c>
    </row>
    <row r="46" spans="2:10">
      <c r="B46" t="s">
        <v>490</v>
      </c>
      <c r="C46" s="5">
        <v>0.99199999999999999</v>
      </c>
      <c r="D46">
        <v>129</v>
      </c>
      <c r="E46">
        <f t="shared" si="0"/>
        <v>9</v>
      </c>
      <c r="G46" t="s">
        <v>73</v>
      </c>
      <c r="H46" s="5">
        <v>1</v>
      </c>
      <c r="I46">
        <v>11</v>
      </c>
      <c r="J46">
        <f t="shared" si="1"/>
        <v>2</v>
      </c>
    </row>
    <row r="47" spans="2:10">
      <c r="B47" t="s">
        <v>491</v>
      </c>
      <c r="C47" s="5">
        <v>0.99199999999999999</v>
      </c>
      <c r="D47">
        <v>129</v>
      </c>
      <c r="E47">
        <f t="shared" si="0"/>
        <v>9</v>
      </c>
      <c r="G47" t="s">
        <v>71</v>
      </c>
      <c r="H47" s="5">
        <v>0.875</v>
      </c>
      <c r="I47">
        <v>16</v>
      </c>
      <c r="J47">
        <f t="shared" si="1"/>
        <v>2</v>
      </c>
    </row>
    <row r="48" spans="2:10">
      <c r="B48" t="s">
        <v>492</v>
      </c>
      <c r="C48" s="5">
        <v>0.99199999999999999</v>
      </c>
      <c r="D48">
        <v>128</v>
      </c>
      <c r="E48">
        <f t="shared" si="0"/>
        <v>9</v>
      </c>
      <c r="G48" t="s">
        <v>74</v>
      </c>
      <c r="H48" s="5">
        <v>0.66700000000000004</v>
      </c>
      <c r="I48">
        <v>33</v>
      </c>
      <c r="J48">
        <f t="shared" si="1"/>
        <v>4</v>
      </c>
    </row>
    <row r="49" spans="2:10">
      <c r="B49" t="s">
        <v>493</v>
      </c>
      <c r="C49" s="5">
        <v>0.99199999999999999</v>
      </c>
      <c r="D49">
        <v>128</v>
      </c>
      <c r="E49">
        <f t="shared" si="0"/>
        <v>9</v>
      </c>
      <c r="G49" t="s">
        <v>75</v>
      </c>
      <c r="H49" s="5">
        <v>1</v>
      </c>
      <c r="I49">
        <v>9</v>
      </c>
      <c r="J49">
        <f t="shared" si="1"/>
        <v>2</v>
      </c>
    </row>
    <row r="50" spans="2:10">
      <c r="B50" t="s">
        <v>494</v>
      </c>
      <c r="C50" s="5">
        <v>0.99199999999999999</v>
      </c>
      <c r="D50">
        <v>128</v>
      </c>
      <c r="E50">
        <f t="shared" si="0"/>
        <v>9</v>
      </c>
      <c r="G50" t="s">
        <v>76</v>
      </c>
      <c r="H50" s="5">
        <v>1</v>
      </c>
      <c r="I50">
        <v>8</v>
      </c>
      <c r="J50">
        <f t="shared" si="1"/>
        <v>1</v>
      </c>
    </row>
    <row r="51" spans="2:10">
      <c r="B51" t="s">
        <v>495</v>
      </c>
      <c r="C51" s="5">
        <v>0.99199999999999999</v>
      </c>
      <c r="D51">
        <v>128</v>
      </c>
      <c r="E51">
        <f t="shared" si="0"/>
        <v>9</v>
      </c>
      <c r="G51" t="s">
        <v>496</v>
      </c>
      <c r="H51" s="5">
        <v>0.9</v>
      </c>
      <c r="I51">
        <v>10</v>
      </c>
      <c r="J51">
        <f t="shared" si="1"/>
        <v>2</v>
      </c>
    </row>
    <row r="52" spans="2:10">
      <c r="B52" t="s">
        <v>497</v>
      </c>
      <c r="C52" s="5">
        <v>0.99199999999999999</v>
      </c>
      <c r="D52">
        <v>128</v>
      </c>
      <c r="E52">
        <f t="shared" si="0"/>
        <v>9</v>
      </c>
      <c r="G52" t="s">
        <v>77</v>
      </c>
      <c r="H52" s="5">
        <v>1</v>
      </c>
      <c r="I52">
        <v>7</v>
      </c>
      <c r="J52">
        <f t="shared" si="1"/>
        <v>1</v>
      </c>
    </row>
    <row r="53" spans="2:10">
      <c r="B53" t="s">
        <v>498</v>
      </c>
      <c r="C53" s="5">
        <v>0.99199999999999999</v>
      </c>
      <c r="D53">
        <v>127</v>
      </c>
      <c r="E53">
        <f t="shared" si="0"/>
        <v>9</v>
      </c>
      <c r="G53" t="s">
        <v>95</v>
      </c>
      <c r="H53" s="5">
        <v>0.81799999999999995</v>
      </c>
      <c r="I53">
        <v>11</v>
      </c>
      <c r="J53">
        <f t="shared" si="1"/>
        <v>2</v>
      </c>
    </row>
    <row r="54" spans="2:10">
      <c r="B54" t="s">
        <v>499</v>
      </c>
      <c r="C54" s="5">
        <v>0.99199999999999999</v>
      </c>
      <c r="D54">
        <v>127</v>
      </c>
      <c r="E54">
        <f t="shared" si="0"/>
        <v>9</v>
      </c>
      <c r="G54" t="s">
        <v>96</v>
      </c>
      <c r="H54" s="5">
        <v>1</v>
      </c>
      <c r="I54">
        <v>6</v>
      </c>
      <c r="J54">
        <f t="shared" si="1"/>
        <v>1</v>
      </c>
    </row>
    <row r="55" spans="2:10">
      <c r="B55" t="s">
        <v>500</v>
      </c>
      <c r="C55" s="5">
        <v>0.99199999999999999</v>
      </c>
      <c r="D55">
        <v>126</v>
      </c>
      <c r="E55">
        <f t="shared" si="0"/>
        <v>9</v>
      </c>
      <c r="G55" t="s">
        <v>97</v>
      </c>
      <c r="H55" s="5">
        <v>0.52300000000000002</v>
      </c>
      <c r="I55">
        <v>44</v>
      </c>
      <c r="J55">
        <f t="shared" si="1"/>
        <v>4</v>
      </c>
    </row>
    <row r="56" spans="2:10">
      <c r="B56" t="s">
        <v>501</v>
      </c>
      <c r="C56" s="5">
        <v>0.99199999999999999</v>
      </c>
      <c r="D56">
        <v>126</v>
      </c>
      <c r="E56">
        <f t="shared" si="0"/>
        <v>9</v>
      </c>
      <c r="G56" t="s">
        <v>98</v>
      </c>
      <c r="H56" s="5">
        <v>1</v>
      </c>
      <c r="I56">
        <v>5</v>
      </c>
      <c r="J56">
        <f t="shared" si="1"/>
        <v>1</v>
      </c>
    </row>
    <row r="57" spans="2:10">
      <c r="B57" t="s">
        <v>502</v>
      </c>
      <c r="C57" s="5">
        <v>0.99199999999999999</v>
      </c>
      <c r="D57">
        <v>125</v>
      </c>
      <c r="E57">
        <f t="shared" si="0"/>
        <v>9</v>
      </c>
      <c r="G57" t="s">
        <v>99</v>
      </c>
      <c r="H57" s="5">
        <v>1</v>
      </c>
      <c r="I57">
        <v>5</v>
      </c>
      <c r="J57">
        <f t="shared" si="1"/>
        <v>1</v>
      </c>
    </row>
    <row r="58" spans="2:10">
      <c r="B58" t="s">
        <v>503</v>
      </c>
      <c r="C58" s="5">
        <v>0.99199999999999999</v>
      </c>
      <c r="D58">
        <v>125</v>
      </c>
      <c r="E58">
        <f t="shared" si="0"/>
        <v>9</v>
      </c>
      <c r="G58" t="s">
        <v>100</v>
      </c>
      <c r="H58" s="5">
        <v>1</v>
      </c>
      <c r="I58">
        <v>5</v>
      </c>
      <c r="J58">
        <f t="shared" si="1"/>
        <v>1</v>
      </c>
    </row>
    <row r="59" spans="2:10">
      <c r="B59" t="s">
        <v>504</v>
      </c>
      <c r="C59" s="5">
        <v>0.99199999999999999</v>
      </c>
      <c r="D59">
        <v>122</v>
      </c>
      <c r="E59">
        <f t="shared" si="0"/>
        <v>8</v>
      </c>
      <c r="G59" t="s">
        <v>101</v>
      </c>
      <c r="H59" s="5">
        <v>0.59099999999999997</v>
      </c>
      <c r="I59">
        <v>22</v>
      </c>
      <c r="J59">
        <f t="shared" si="1"/>
        <v>2</v>
      </c>
    </row>
    <row r="60" spans="2:10">
      <c r="B60" t="s">
        <v>22</v>
      </c>
      <c r="C60" s="5">
        <v>1</v>
      </c>
      <c r="D60">
        <v>114</v>
      </c>
      <c r="E60">
        <f t="shared" si="0"/>
        <v>8</v>
      </c>
      <c r="G60" t="s">
        <v>102</v>
      </c>
      <c r="H60" s="5">
        <v>1</v>
      </c>
      <c r="I60">
        <v>4</v>
      </c>
      <c r="J60">
        <f t="shared" si="1"/>
        <v>1</v>
      </c>
    </row>
    <row r="61" spans="2:10">
      <c r="B61" t="s">
        <v>505</v>
      </c>
      <c r="C61" s="5">
        <v>0.98399999999999999</v>
      </c>
      <c r="D61">
        <v>126</v>
      </c>
      <c r="E61">
        <f t="shared" si="0"/>
        <v>9</v>
      </c>
      <c r="G61" t="s">
        <v>103</v>
      </c>
      <c r="H61" s="5">
        <v>1</v>
      </c>
      <c r="I61">
        <v>4</v>
      </c>
      <c r="J61">
        <f t="shared" si="1"/>
        <v>1</v>
      </c>
    </row>
    <row r="62" spans="2:10">
      <c r="B62" t="s">
        <v>506</v>
      </c>
      <c r="C62" s="5">
        <v>0.99199999999999999</v>
      </c>
      <c r="D62">
        <v>119</v>
      </c>
      <c r="E62">
        <f t="shared" si="0"/>
        <v>8</v>
      </c>
      <c r="G62" t="s">
        <v>104</v>
      </c>
      <c r="H62" s="5">
        <v>1</v>
      </c>
      <c r="I62">
        <v>4</v>
      </c>
      <c r="J62">
        <f t="shared" si="1"/>
        <v>1</v>
      </c>
    </row>
    <row r="63" spans="2:10">
      <c r="B63" t="s">
        <v>507</v>
      </c>
      <c r="C63" s="5">
        <v>0.99099999999999999</v>
      </c>
      <c r="D63">
        <v>117</v>
      </c>
      <c r="E63">
        <f t="shared" si="0"/>
        <v>8</v>
      </c>
      <c r="G63" t="s">
        <v>105</v>
      </c>
      <c r="H63" s="5">
        <v>1</v>
      </c>
      <c r="I63">
        <v>4</v>
      </c>
      <c r="J63">
        <f t="shared" si="1"/>
        <v>1</v>
      </c>
    </row>
    <row r="64" spans="2:10">
      <c r="B64" t="s">
        <v>508</v>
      </c>
      <c r="C64" s="5">
        <v>0.99099999999999999</v>
      </c>
      <c r="D64">
        <v>116</v>
      </c>
      <c r="E64">
        <f t="shared" si="0"/>
        <v>8</v>
      </c>
      <c r="G64" t="s">
        <v>106</v>
      </c>
      <c r="H64" s="5">
        <v>0.66700000000000004</v>
      </c>
      <c r="I64">
        <v>12</v>
      </c>
      <c r="J64">
        <f t="shared" si="1"/>
        <v>1</v>
      </c>
    </row>
    <row r="65" spans="2:10">
      <c r="B65" t="s">
        <v>509</v>
      </c>
      <c r="C65" s="5">
        <v>0.99099999999999999</v>
      </c>
      <c r="D65">
        <v>115</v>
      </c>
      <c r="E65">
        <f t="shared" si="0"/>
        <v>8</v>
      </c>
      <c r="G65" t="s">
        <v>107</v>
      </c>
      <c r="H65" s="5">
        <v>0.75</v>
      </c>
      <c r="I65">
        <v>8</v>
      </c>
      <c r="J65">
        <f t="shared" si="1"/>
        <v>1</v>
      </c>
    </row>
    <row r="66" spans="2:10">
      <c r="B66" t="s">
        <v>510</v>
      </c>
      <c r="C66" s="5">
        <v>0.99099999999999999</v>
      </c>
      <c r="D66">
        <v>111</v>
      </c>
      <c r="E66">
        <f t="shared" si="0"/>
        <v>8</v>
      </c>
      <c r="G66" t="s">
        <v>511</v>
      </c>
      <c r="H66" s="5">
        <v>0.71399999999999997</v>
      </c>
      <c r="I66">
        <v>7</v>
      </c>
      <c r="J66">
        <f t="shared" si="1"/>
        <v>1</v>
      </c>
    </row>
    <row r="67" spans="2:10">
      <c r="B67" t="s">
        <v>512</v>
      </c>
      <c r="C67" s="5">
        <v>0.99099999999999999</v>
      </c>
      <c r="D67">
        <v>111</v>
      </c>
      <c r="E67">
        <f t="shared" si="0"/>
        <v>8</v>
      </c>
      <c r="G67" t="s">
        <v>108</v>
      </c>
      <c r="H67" s="5">
        <v>1</v>
      </c>
      <c r="I67">
        <v>3</v>
      </c>
      <c r="J67">
        <f t="shared" si="1"/>
        <v>1</v>
      </c>
    </row>
    <row r="68" spans="2:10">
      <c r="B68" t="s">
        <v>24</v>
      </c>
      <c r="C68" s="5">
        <v>0.99099999999999999</v>
      </c>
      <c r="D68">
        <v>107</v>
      </c>
      <c r="E68">
        <f t="shared" si="0"/>
        <v>7</v>
      </c>
      <c r="G68" t="s">
        <v>109</v>
      </c>
      <c r="H68" s="5">
        <v>1</v>
      </c>
      <c r="I68">
        <v>3</v>
      </c>
      <c r="J68">
        <f t="shared" si="1"/>
        <v>1</v>
      </c>
    </row>
    <row r="69" spans="2:10">
      <c r="B69" t="s">
        <v>513</v>
      </c>
      <c r="C69" s="5">
        <v>0.99</v>
      </c>
      <c r="D69">
        <v>105</v>
      </c>
      <c r="E69">
        <f t="shared" ref="E69:E132" si="2">ROUND(((C69*D69)/1425*100),0)</f>
        <v>7</v>
      </c>
    </row>
    <row r="70" spans="2:10">
      <c r="B70" t="s">
        <v>514</v>
      </c>
      <c r="C70" s="5">
        <v>0.99</v>
      </c>
      <c r="D70">
        <v>105</v>
      </c>
      <c r="E70">
        <f t="shared" si="2"/>
        <v>7</v>
      </c>
    </row>
    <row r="71" spans="2:10">
      <c r="B71" t="s">
        <v>515</v>
      </c>
      <c r="C71" s="5">
        <v>0.99</v>
      </c>
      <c r="D71">
        <v>104</v>
      </c>
      <c r="E71">
        <f t="shared" si="2"/>
        <v>7</v>
      </c>
    </row>
    <row r="72" spans="2:10">
      <c r="B72" t="s">
        <v>23</v>
      </c>
      <c r="C72" s="5">
        <v>1</v>
      </c>
      <c r="D72">
        <v>93</v>
      </c>
      <c r="E72">
        <f t="shared" si="2"/>
        <v>7</v>
      </c>
    </row>
    <row r="73" spans="2:10">
      <c r="B73" t="s">
        <v>516</v>
      </c>
      <c r="C73" s="5">
        <v>0.99</v>
      </c>
      <c r="D73">
        <v>102</v>
      </c>
      <c r="E73">
        <f t="shared" si="2"/>
        <v>7</v>
      </c>
    </row>
    <row r="74" spans="2:10">
      <c r="B74" t="s">
        <v>78</v>
      </c>
      <c r="C74" s="5">
        <v>0.94199999999999995</v>
      </c>
      <c r="D74">
        <v>139</v>
      </c>
      <c r="E74">
        <f t="shared" si="2"/>
        <v>9</v>
      </c>
    </row>
    <row r="75" spans="2:10">
      <c r="B75" t="s">
        <v>25</v>
      </c>
      <c r="C75" s="5">
        <v>0.97799999999999998</v>
      </c>
      <c r="D75">
        <v>92</v>
      </c>
      <c r="E75">
        <f t="shared" si="2"/>
        <v>6</v>
      </c>
    </row>
    <row r="76" spans="2:10">
      <c r="B76" t="s">
        <v>517</v>
      </c>
      <c r="C76" s="5">
        <v>0.97799999999999998</v>
      </c>
      <c r="D76">
        <v>89</v>
      </c>
      <c r="E76">
        <f t="shared" si="2"/>
        <v>6</v>
      </c>
    </row>
    <row r="77" spans="2:10">
      <c r="B77" t="s">
        <v>518</v>
      </c>
      <c r="C77" s="5">
        <v>0.98599999999999999</v>
      </c>
      <c r="D77">
        <v>74</v>
      </c>
      <c r="E77">
        <f t="shared" si="2"/>
        <v>5</v>
      </c>
    </row>
    <row r="78" spans="2:10">
      <c r="B78" t="s">
        <v>519</v>
      </c>
      <c r="C78" s="5">
        <v>0.98499999999999999</v>
      </c>
      <c r="D78">
        <v>68</v>
      </c>
      <c r="E78">
        <f t="shared" si="2"/>
        <v>5</v>
      </c>
    </row>
    <row r="79" spans="2:10">
      <c r="B79" t="s">
        <v>27</v>
      </c>
      <c r="C79" s="5">
        <v>1</v>
      </c>
      <c r="D79">
        <v>55</v>
      </c>
      <c r="E79">
        <f t="shared" si="2"/>
        <v>4</v>
      </c>
    </row>
    <row r="80" spans="2:10">
      <c r="B80" t="s">
        <v>520</v>
      </c>
      <c r="C80" s="5">
        <v>0.98299999999999998</v>
      </c>
      <c r="D80">
        <v>60</v>
      </c>
      <c r="E80">
        <f t="shared" si="2"/>
        <v>4</v>
      </c>
    </row>
    <row r="81" spans="2:5">
      <c r="B81" t="s">
        <v>26</v>
      </c>
      <c r="C81" s="5">
        <v>1</v>
      </c>
      <c r="D81">
        <v>50</v>
      </c>
      <c r="E81">
        <f t="shared" si="2"/>
        <v>4</v>
      </c>
    </row>
    <row r="82" spans="2:5">
      <c r="B82" t="s">
        <v>521</v>
      </c>
      <c r="C82" s="5">
        <v>0.98299999999999998</v>
      </c>
      <c r="D82">
        <v>58</v>
      </c>
      <c r="E82">
        <f t="shared" si="2"/>
        <v>4</v>
      </c>
    </row>
    <row r="83" spans="2:5">
      <c r="B83" t="s">
        <v>522</v>
      </c>
      <c r="C83" s="5">
        <v>0.95899999999999996</v>
      </c>
      <c r="D83">
        <v>73</v>
      </c>
      <c r="E83">
        <f t="shared" si="2"/>
        <v>5</v>
      </c>
    </row>
    <row r="84" spans="2:5">
      <c r="B84" t="s">
        <v>523</v>
      </c>
      <c r="C84" s="5">
        <v>0.98199999999999998</v>
      </c>
      <c r="D84">
        <v>57</v>
      </c>
      <c r="E84">
        <f t="shared" si="2"/>
        <v>4</v>
      </c>
    </row>
    <row r="85" spans="2:5">
      <c r="B85" t="s">
        <v>524</v>
      </c>
      <c r="C85" s="5">
        <v>0.95799999999999996</v>
      </c>
      <c r="D85">
        <v>71</v>
      </c>
      <c r="E85">
        <f t="shared" si="2"/>
        <v>5</v>
      </c>
    </row>
    <row r="86" spans="2:5">
      <c r="B86" t="s">
        <v>525</v>
      </c>
      <c r="C86" s="5">
        <v>0.96799999999999997</v>
      </c>
      <c r="D86">
        <v>62</v>
      </c>
      <c r="E86">
        <f t="shared" si="2"/>
        <v>4</v>
      </c>
    </row>
    <row r="87" spans="2:5">
      <c r="B87" t="s">
        <v>526</v>
      </c>
      <c r="C87" s="5">
        <v>0.98099999999999998</v>
      </c>
      <c r="D87">
        <v>54</v>
      </c>
      <c r="E87">
        <f t="shared" si="2"/>
        <v>4</v>
      </c>
    </row>
    <row r="88" spans="2:5">
      <c r="B88" t="s">
        <v>527</v>
      </c>
      <c r="C88" s="5">
        <v>0.98099999999999998</v>
      </c>
      <c r="D88">
        <v>54</v>
      </c>
      <c r="E88">
        <f t="shared" si="2"/>
        <v>4</v>
      </c>
    </row>
    <row r="89" spans="2:5">
      <c r="B89" t="s">
        <v>528</v>
      </c>
      <c r="C89" s="5">
        <v>0.98099999999999998</v>
      </c>
      <c r="D89">
        <v>53</v>
      </c>
      <c r="E89">
        <f t="shared" si="2"/>
        <v>4</v>
      </c>
    </row>
    <row r="90" spans="2:5">
      <c r="B90" t="s">
        <v>529</v>
      </c>
      <c r="C90" s="5">
        <v>0.98099999999999998</v>
      </c>
      <c r="D90">
        <v>53</v>
      </c>
      <c r="E90">
        <f t="shared" si="2"/>
        <v>4</v>
      </c>
    </row>
    <row r="91" spans="2:5">
      <c r="B91" t="s">
        <v>530</v>
      </c>
      <c r="C91" s="5">
        <v>0.98099999999999998</v>
      </c>
      <c r="D91">
        <v>52</v>
      </c>
      <c r="E91">
        <f t="shared" si="2"/>
        <v>4</v>
      </c>
    </row>
    <row r="92" spans="2:5">
      <c r="B92" t="s">
        <v>531</v>
      </c>
      <c r="C92" s="5">
        <v>0.98099999999999998</v>
      </c>
      <c r="D92">
        <v>52</v>
      </c>
      <c r="E92">
        <f t="shared" si="2"/>
        <v>4</v>
      </c>
    </row>
    <row r="93" spans="2:5">
      <c r="B93" t="s">
        <v>532</v>
      </c>
      <c r="C93" s="5">
        <v>0.98</v>
      </c>
      <c r="D93">
        <v>51</v>
      </c>
      <c r="E93">
        <f t="shared" si="2"/>
        <v>4</v>
      </c>
    </row>
    <row r="94" spans="2:5">
      <c r="B94" t="s">
        <v>533</v>
      </c>
      <c r="C94" s="5">
        <v>0.98</v>
      </c>
      <c r="D94">
        <v>51</v>
      </c>
      <c r="E94">
        <f t="shared" si="2"/>
        <v>4</v>
      </c>
    </row>
    <row r="95" spans="2:5">
      <c r="B95" t="s">
        <v>534</v>
      </c>
      <c r="C95" s="5">
        <v>0.98</v>
      </c>
      <c r="D95">
        <v>51</v>
      </c>
      <c r="E95">
        <f t="shared" si="2"/>
        <v>4</v>
      </c>
    </row>
    <row r="96" spans="2:5">
      <c r="B96" t="s">
        <v>535</v>
      </c>
      <c r="C96" s="5">
        <v>0.98</v>
      </c>
      <c r="D96">
        <v>50</v>
      </c>
      <c r="E96">
        <f t="shared" si="2"/>
        <v>3</v>
      </c>
    </row>
    <row r="97" spans="2:5">
      <c r="B97" t="s">
        <v>536</v>
      </c>
      <c r="C97" s="5">
        <v>0.98</v>
      </c>
      <c r="D97">
        <v>50</v>
      </c>
      <c r="E97">
        <f t="shared" si="2"/>
        <v>3</v>
      </c>
    </row>
    <row r="98" spans="2:5">
      <c r="B98" t="s">
        <v>537</v>
      </c>
      <c r="C98" s="5">
        <v>0.98</v>
      </c>
      <c r="D98">
        <v>50</v>
      </c>
      <c r="E98">
        <f t="shared" si="2"/>
        <v>3</v>
      </c>
    </row>
    <row r="99" spans="2:5">
      <c r="B99" t="s">
        <v>538</v>
      </c>
      <c r="C99" s="5">
        <v>0.98</v>
      </c>
      <c r="D99">
        <v>49</v>
      </c>
      <c r="E99">
        <f t="shared" si="2"/>
        <v>3</v>
      </c>
    </row>
    <row r="100" spans="2:5">
      <c r="B100" t="s">
        <v>539</v>
      </c>
      <c r="C100" s="5">
        <v>0.98</v>
      </c>
      <c r="D100">
        <v>49</v>
      </c>
      <c r="E100">
        <f t="shared" si="2"/>
        <v>3</v>
      </c>
    </row>
    <row r="101" spans="2:5">
      <c r="B101" t="s">
        <v>540</v>
      </c>
      <c r="C101" s="5">
        <v>0.98</v>
      </c>
      <c r="D101">
        <v>49</v>
      </c>
      <c r="E101">
        <f t="shared" si="2"/>
        <v>3</v>
      </c>
    </row>
    <row r="102" spans="2:5">
      <c r="B102" t="s">
        <v>541</v>
      </c>
      <c r="C102" s="5">
        <v>0.98</v>
      </c>
      <c r="D102">
        <v>49</v>
      </c>
      <c r="E102">
        <f t="shared" si="2"/>
        <v>3</v>
      </c>
    </row>
    <row r="103" spans="2:5">
      <c r="B103" t="s">
        <v>542</v>
      </c>
      <c r="C103" s="5">
        <v>0.98</v>
      </c>
      <c r="D103">
        <v>49</v>
      </c>
      <c r="E103">
        <f t="shared" si="2"/>
        <v>3</v>
      </c>
    </row>
    <row r="104" spans="2:5">
      <c r="B104" t="s">
        <v>543</v>
      </c>
      <c r="C104" s="5">
        <v>0.97899999999999998</v>
      </c>
      <c r="D104">
        <v>48</v>
      </c>
      <c r="E104">
        <f t="shared" si="2"/>
        <v>3</v>
      </c>
    </row>
    <row r="105" spans="2:5">
      <c r="B105" t="s">
        <v>544</v>
      </c>
      <c r="C105" s="5">
        <v>0.97899999999999998</v>
      </c>
      <c r="D105">
        <v>48</v>
      </c>
      <c r="E105">
        <f t="shared" si="2"/>
        <v>3</v>
      </c>
    </row>
    <row r="106" spans="2:5">
      <c r="B106" t="s">
        <v>545</v>
      </c>
      <c r="C106" s="5">
        <v>0.97899999999999998</v>
      </c>
      <c r="D106">
        <v>48</v>
      </c>
      <c r="E106">
        <f t="shared" si="2"/>
        <v>3</v>
      </c>
    </row>
    <row r="107" spans="2:5">
      <c r="B107" t="s">
        <v>28</v>
      </c>
      <c r="C107" s="5">
        <v>1</v>
      </c>
      <c r="D107">
        <v>39</v>
      </c>
      <c r="E107">
        <f t="shared" si="2"/>
        <v>3</v>
      </c>
    </row>
    <row r="108" spans="2:5">
      <c r="B108" t="s">
        <v>29</v>
      </c>
      <c r="C108" s="5">
        <v>1</v>
      </c>
      <c r="D108">
        <v>39</v>
      </c>
      <c r="E108">
        <f t="shared" si="2"/>
        <v>3</v>
      </c>
    </row>
    <row r="109" spans="2:5">
      <c r="B109" t="s">
        <v>546</v>
      </c>
      <c r="C109" s="5">
        <v>0.97899999999999998</v>
      </c>
      <c r="D109">
        <v>47</v>
      </c>
      <c r="E109">
        <f t="shared" si="2"/>
        <v>3</v>
      </c>
    </row>
    <row r="110" spans="2:5">
      <c r="B110" t="s">
        <v>547</v>
      </c>
      <c r="C110" s="5">
        <v>0.97799999999999998</v>
      </c>
      <c r="D110">
        <v>46</v>
      </c>
      <c r="E110">
        <f t="shared" si="2"/>
        <v>3</v>
      </c>
    </row>
    <row r="111" spans="2:5">
      <c r="B111" t="s">
        <v>548</v>
      </c>
      <c r="C111" s="5">
        <v>0.97799999999999998</v>
      </c>
      <c r="D111">
        <v>46</v>
      </c>
      <c r="E111">
        <f t="shared" si="2"/>
        <v>3</v>
      </c>
    </row>
    <row r="112" spans="2:5">
      <c r="B112" t="s">
        <v>549</v>
      </c>
      <c r="C112" s="5">
        <v>0.97799999999999998</v>
      </c>
      <c r="D112">
        <v>45</v>
      </c>
      <c r="E112">
        <f t="shared" si="2"/>
        <v>3</v>
      </c>
    </row>
    <row r="113" spans="2:5">
      <c r="B113" t="s">
        <v>550</v>
      </c>
      <c r="C113" s="5">
        <v>0.97799999999999998</v>
      </c>
      <c r="D113">
        <v>45</v>
      </c>
      <c r="E113">
        <f t="shared" si="2"/>
        <v>3</v>
      </c>
    </row>
    <row r="114" spans="2:5">
      <c r="B114" t="s">
        <v>79</v>
      </c>
      <c r="C114" s="5">
        <v>0.97699999999999998</v>
      </c>
      <c r="D114">
        <v>44</v>
      </c>
      <c r="E114">
        <f t="shared" si="2"/>
        <v>3</v>
      </c>
    </row>
    <row r="115" spans="2:5">
      <c r="B115" t="s">
        <v>551</v>
      </c>
      <c r="C115" s="5">
        <v>0.97699999999999998</v>
      </c>
      <c r="D115">
        <v>43</v>
      </c>
      <c r="E115">
        <f t="shared" si="2"/>
        <v>3</v>
      </c>
    </row>
    <row r="116" spans="2:5">
      <c r="B116" t="s">
        <v>552</v>
      </c>
      <c r="C116" s="5">
        <v>0.97699999999999998</v>
      </c>
      <c r="D116">
        <v>43</v>
      </c>
      <c r="E116">
        <f t="shared" si="2"/>
        <v>3</v>
      </c>
    </row>
    <row r="117" spans="2:5">
      <c r="B117" t="s">
        <v>553</v>
      </c>
      <c r="C117" s="5">
        <v>0.97599999999999998</v>
      </c>
      <c r="D117">
        <v>42</v>
      </c>
      <c r="E117">
        <f t="shared" si="2"/>
        <v>3</v>
      </c>
    </row>
    <row r="118" spans="2:5">
      <c r="B118" t="s">
        <v>554</v>
      </c>
      <c r="C118" s="5">
        <v>0.97599999999999998</v>
      </c>
      <c r="D118">
        <v>41</v>
      </c>
      <c r="E118">
        <f t="shared" si="2"/>
        <v>3</v>
      </c>
    </row>
    <row r="119" spans="2:5">
      <c r="B119" t="s">
        <v>555</v>
      </c>
      <c r="C119" s="5">
        <v>0.97499999999999998</v>
      </c>
      <c r="D119">
        <v>40</v>
      </c>
      <c r="E119">
        <f t="shared" si="2"/>
        <v>3</v>
      </c>
    </row>
    <row r="120" spans="2:5">
      <c r="B120" t="s">
        <v>80</v>
      </c>
      <c r="C120" s="5">
        <v>0.97399999999999998</v>
      </c>
      <c r="D120">
        <v>39</v>
      </c>
      <c r="E120">
        <f t="shared" si="2"/>
        <v>3</v>
      </c>
    </row>
    <row r="121" spans="2:5">
      <c r="B121" t="s">
        <v>556</v>
      </c>
      <c r="C121" s="5">
        <v>0.97399999999999998</v>
      </c>
      <c r="D121">
        <v>39</v>
      </c>
      <c r="E121">
        <f t="shared" si="2"/>
        <v>3</v>
      </c>
    </row>
    <row r="122" spans="2:5">
      <c r="B122" t="s">
        <v>557</v>
      </c>
      <c r="C122" s="5">
        <v>0.94099999999999995</v>
      </c>
      <c r="D122">
        <v>51</v>
      </c>
      <c r="E122">
        <f t="shared" si="2"/>
        <v>3</v>
      </c>
    </row>
    <row r="123" spans="2:5">
      <c r="B123" t="s">
        <v>30</v>
      </c>
      <c r="C123" s="5">
        <v>1</v>
      </c>
      <c r="D123">
        <v>28</v>
      </c>
      <c r="E123">
        <f t="shared" si="2"/>
        <v>2</v>
      </c>
    </row>
    <row r="124" spans="2:5">
      <c r="B124" t="s">
        <v>81</v>
      </c>
      <c r="C124" s="5">
        <v>1</v>
      </c>
      <c r="D124">
        <v>27</v>
      </c>
      <c r="E124">
        <f t="shared" si="2"/>
        <v>2</v>
      </c>
    </row>
    <row r="125" spans="2:5">
      <c r="B125" t="s">
        <v>558</v>
      </c>
      <c r="C125" s="5">
        <v>0.97</v>
      </c>
      <c r="D125">
        <v>33</v>
      </c>
      <c r="E125">
        <f t="shared" si="2"/>
        <v>2</v>
      </c>
    </row>
    <row r="126" spans="2:5">
      <c r="B126" t="s">
        <v>82</v>
      </c>
      <c r="C126" s="5">
        <v>1</v>
      </c>
      <c r="D126">
        <v>25</v>
      </c>
      <c r="E126">
        <f t="shared" si="2"/>
        <v>2</v>
      </c>
    </row>
    <row r="127" spans="2:5">
      <c r="B127" t="s">
        <v>559</v>
      </c>
      <c r="C127" s="5">
        <v>0.96599999999999997</v>
      </c>
      <c r="D127">
        <v>29</v>
      </c>
      <c r="E127">
        <f t="shared" si="2"/>
        <v>2</v>
      </c>
    </row>
    <row r="128" spans="2:5">
      <c r="B128" t="s">
        <v>83</v>
      </c>
      <c r="C128" s="5">
        <v>1</v>
      </c>
      <c r="D128">
        <v>20</v>
      </c>
      <c r="E128">
        <f t="shared" si="2"/>
        <v>1</v>
      </c>
    </row>
    <row r="129" spans="2:5">
      <c r="B129" t="s">
        <v>84</v>
      </c>
      <c r="C129" s="5">
        <v>1</v>
      </c>
      <c r="D129">
        <v>19</v>
      </c>
      <c r="E129">
        <f t="shared" si="2"/>
        <v>1</v>
      </c>
    </row>
    <row r="130" spans="2:5">
      <c r="B130" t="s">
        <v>85</v>
      </c>
      <c r="C130" s="5">
        <v>0.95799999999999996</v>
      </c>
      <c r="D130">
        <v>24</v>
      </c>
      <c r="E130">
        <f t="shared" si="2"/>
        <v>2</v>
      </c>
    </row>
    <row r="131" spans="2:5">
      <c r="B131" t="s">
        <v>560</v>
      </c>
      <c r="C131" s="5">
        <v>0.95799999999999996</v>
      </c>
      <c r="D131">
        <v>24</v>
      </c>
      <c r="E131">
        <f t="shared" si="2"/>
        <v>2</v>
      </c>
    </row>
    <row r="132" spans="2:5">
      <c r="B132" t="s">
        <v>561</v>
      </c>
      <c r="C132" s="5">
        <v>0.95699999999999996</v>
      </c>
      <c r="D132">
        <v>23</v>
      </c>
      <c r="E132">
        <f t="shared" si="2"/>
        <v>2</v>
      </c>
    </row>
    <row r="133" spans="2:5">
      <c r="B133" t="s">
        <v>86</v>
      </c>
      <c r="C133" s="5">
        <v>0.95499999999999996</v>
      </c>
      <c r="D133">
        <v>22</v>
      </c>
      <c r="E133">
        <f t="shared" ref="E133:E141" si="3">ROUND(((C133*D133)/1425*100),0)</f>
        <v>1</v>
      </c>
    </row>
    <row r="134" spans="2:5">
      <c r="B134" t="s">
        <v>87</v>
      </c>
      <c r="C134" s="5">
        <v>1</v>
      </c>
      <c r="D134">
        <v>14</v>
      </c>
      <c r="E134">
        <f t="shared" si="3"/>
        <v>1</v>
      </c>
    </row>
    <row r="135" spans="2:5">
      <c r="B135" t="s">
        <v>88</v>
      </c>
      <c r="C135" s="5">
        <v>1</v>
      </c>
      <c r="D135">
        <v>14</v>
      </c>
      <c r="E135">
        <f t="shared" si="3"/>
        <v>1</v>
      </c>
    </row>
    <row r="136" spans="2:5">
      <c r="B136" t="s">
        <v>89</v>
      </c>
      <c r="C136" s="5">
        <v>1</v>
      </c>
      <c r="D136">
        <v>14</v>
      </c>
      <c r="E136">
        <f t="shared" si="3"/>
        <v>1</v>
      </c>
    </row>
    <row r="137" spans="2:5">
      <c r="B137" t="s">
        <v>90</v>
      </c>
      <c r="C137" s="5">
        <v>1</v>
      </c>
      <c r="D137">
        <v>12</v>
      </c>
      <c r="E137">
        <f t="shared" si="3"/>
        <v>1</v>
      </c>
    </row>
    <row r="138" spans="2:5">
      <c r="B138" t="s">
        <v>91</v>
      </c>
      <c r="C138" s="5">
        <v>1</v>
      </c>
      <c r="D138">
        <v>10</v>
      </c>
      <c r="E138">
        <f t="shared" si="3"/>
        <v>1</v>
      </c>
    </row>
    <row r="139" spans="2:5">
      <c r="B139" t="s">
        <v>562</v>
      </c>
      <c r="C139" s="5">
        <v>1</v>
      </c>
      <c r="D139">
        <v>9</v>
      </c>
      <c r="E139">
        <f t="shared" si="3"/>
        <v>1</v>
      </c>
    </row>
    <row r="140" spans="2:5">
      <c r="B140" t="s">
        <v>92</v>
      </c>
      <c r="C140" s="5">
        <v>1</v>
      </c>
      <c r="D140">
        <v>9</v>
      </c>
      <c r="E140">
        <f t="shared" si="3"/>
        <v>1</v>
      </c>
    </row>
    <row r="141" spans="2:5">
      <c r="B141" t="s">
        <v>93</v>
      </c>
      <c r="C141" s="5">
        <v>1</v>
      </c>
      <c r="D141">
        <v>9</v>
      </c>
      <c r="E141">
        <f t="shared" si="3"/>
        <v>1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>
      <selection activeCell="G4" sqref="G4"/>
    </sheetView>
  </sheetViews>
  <sheetFormatPr baseColWidth="10" defaultRowHeight="15" x14ac:dyDescent="0"/>
  <cols>
    <col min="2" max="2" width="12.6640625" bestFit="1" customWidth="1"/>
    <col min="3" max="3" width="8.83203125" customWidth="1"/>
    <col min="4" max="4" width="10.6640625" customWidth="1"/>
    <col min="5" max="5" width="12.16406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3" t="s">
        <v>355</v>
      </c>
      <c r="C3" s="4" t="s">
        <v>1</v>
      </c>
      <c r="D3" s="4" t="s">
        <v>2</v>
      </c>
      <c r="E3" s="4" t="s">
        <v>746</v>
      </c>
      <c r="G3" s="3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247</v>
      </c>
      <c r="C4" s="5">
        <v>0.97699999999999998</v>
      </c>
      <c r="D4">
        <v>130</v>
      </c>
      <c r="E4">
        <f>ROUND(((C4*D4)/150*100),0)</f>
        <v>85</v>
      </c>
      <c r="G4" t="s">
        <v>251</v>
      </c>
      <c r="H4" s="5">
        <v>0.84499999999999997</v>
      </c>
      <c r="I4">
        <v>142</v>
      </c>
      <c r="J4">
        <f>FLOOR(((H4*I4)/130*100),1)</f>
        <v>92</v>
      </c>
    </row>
    <row r="5" spans="2:10">
      <c r="B5" t="s">
        <v>248</v>
      </c>
      <c r="C5" s="5">
        <v>0.97499999999999998</v>
      </c>
      <c r="D5">
        <v>120</v>
      </c>
      <c r="E5">
        <f t="shared" ref="E5:E9" si="0">ROUND(((C5*D5)/150*100),0)</f>
        <v>78</v>
      </c>
      <c r="G5" t="s">
        <v>252</v>
      </c>
      <c r="H5" s="5">
        <v>0.85299999999999998</v>
      </c>
      <c r="I5">
        <v>136</v>
      </c>
      <c r="J5">
        <f t="shared" ref="J5:J29" si="1">FLOOR(((H5*I5)/130*100),1)</f>
        <v>89</v>
      </c>
    </row>
    <row r="6" spans="2:10">
      <c r="B6" t="s">
        <v>714</v>
      </c>
      <c r="C6" s="5">
        <v>0.98599999999999999</v>
      </c>
      <c r="D6">
        <v>74</v>
      </c>
      <c r="E6">
        <f t="shared" si="0"/>
        <v>49</v>
      </c>
      <c r="G6" t="s">
        <v>253</v>
      </c>
      <c r="H6" s="5">
        <v>0.93799999999999994</v>
      </c>
      <c r="I6">
        <v>65</v>
      </c>
      <c r="J6">
        <f t="shared" si="1"/>
        <v>46</v>
      </c>
    </row>
    <row r="7" spans="2:10">
      <c r="B7" t="s">
        <v>715</v>
      </c>
      <c r="C7" s="5">
        <v>1</v>
      </c>
      <c r="D7">
        <v>38</v>
      </c>
      <c r="E7">
        <f t="shared" si="0"/>
        <v>25</v>
      </c>
      <c r="G7" t="s">
        <v>716</v>
      </c>
      <c r="H7" s="5">
        <v>0.96399999999999997</v>
      </c>
      <c r="I7">
        <v>55</v>
      </c>
      <c r="J7">
        <f t="shared" si="1"/>
        <v>40</v>
      </c>
    </row>
    <row r="8" spans="2:10">
      <c r="B8" t="s">
        <v>249</v>
      </c>
      <c r="C8" s="5">
        <v>0.93600000000000005</v>
      </c>
      <c r="D8">
        <v>47</v>
      </c>
      <c r="E8">
        <f t="shared" si="0"/>
        <v>29</v>
      </c>
      <c r="G8" t="s">
        <v>717</v>
      </c>
      <c r="H8" s="5">
        <v>0.94599999999999995</v>
      </c>
      <c r="I8">
        <v>56</v>
      </c>
      <c r="J8">
        <f t="shared" si="1"/>
        <v>40</v>
      </c>
    </row>
    <row r="9" spans="2:10">
      <c r="B9" t="s">
        <v>250</v>
      </c>
      <c r="C9" s="5">
        <v>0.93799999999999994</v>
      </c>
      <c r="D9">
        <v>32</v>
      </c>
      <c r="E9">
        <f t="shared" si="0"/>
        <v>20</v>
      </c>
      <c r="G9" t="s">
        <v>254</v>
      </c>
      <c r="H9" s="5">
        <v>0.94099999999999995</v>
      </c>
      <c r="I9">
        <v>51</v>
      </c>
      <c r="J9">
        <f t="shared" si="1"/>
        <v>36</v>
      </c>
    </row>
    <row r="10" spans="2:10">
      <c r="G10" t="s">
        <v>255</v>
      </c>
      <c r="H10" s="5">
        <v>0.97599999999999998</v>
      </c>
      <c r="I10">
        <v>41</v>
      </c>
      <c r="J10">
        <f t="shared" si="1"/>
        <v>30</v>
      </c>
    </row>
    <row r="11" spans="2:10">
      <c r="G11" t="s">
        <v>718</v>
      </c>
      <c r="H11" s="5">
        <v>0.97199999999999998</v>
      </c>
      <c r="I11">
        <v>36</v>
      </c>
      <c r="J11">
        <f t="shared" si="1"/>
        <v>26</v>
      </c>
    </row>
    <row r="12" spans="2:10">
      <c r="G12" t="s">
        <v>719</v>
      </c>
      <c r="H12" s="5">
        <v>0.96799999999999997</v>
      </c>
      <c r="I12">
        <v>31</v>
      </c>
      <c r="J12">
        <f t="shared" si="1"/>
        <v>23</v>
      </c>
    </row>
    <row r="13" spans="2:10">
      <c r="G13" t="s">
        <v>256</v>
      </c>
      <c r="H13" s="5">
        <v>0.96</v>
      </c>
      <c r="I13">
        <v>25</v>
      </c>
      <c r="J13">
        <f t="shared" si="1"/>
        <v>18</v>
      </c>
    </row>
    <row r="14" spans="2:10">
      <c r="G14" t="s">
        <v>720</v>
      </c>
      <c r="H14" s="5">
        <v>0.83699999999999997</v>
      </c>
      <c r="I14">
        <v>43</v>
      </c>
      <c r="J14">
        <f t="shared" si="1"/>
        <v>27</v>
      </c>
    </row>
    <row r="15" spans="2:10">
      <c r="G15" t="s">
        <v>257</v>
      </c>
      <c r="H15" s="5">
        <v>0.79200000000000004</v>
      </c>
      <c r="I15">
        <v>53</v>
      </c>
      <c r="J15">
        <f t="shared" si="1"/>
        <v>32</v>
      </c>
    </row>
    <row r="16" spans="2:10">
      <c r="G16" t="s">
        <v>258</v>
      </c>
      <c r="H16" s="5">
        <v>0.73</v>
      </c>
      <c r="I16">
        <v>74</v>
      </c>
      <c r="J16">
        <f t="shared" si="1"/>
        <v>41</v>
      </c>
    </row>
    <row r="17" spans="7:10">
      <c r="G17" t="s">
        <v>259</v>
      </c>
      <c r="H17" s="5">
        <v>0.83299999999999996</v>
      </c>
      <c r="I17">
        <v>42</v>
      </c>
      <c r="J17">
        <f t="shared" si="1"/>
        <v>26</v>
      </c>
    </row>
    <row r="18" spans="7:10">
      <c r="G18" t="s">
        <v>721</v>
      </c>
      <c r="H18" s="5">
        <v>1</v>
      </c>
      <c r="I18">
        <v>19</v>
      </c>
      <c r="J18">
        <f t="shared" si="1"/>
        <v>14</v>
      </c>
    </row>
    <row r="19" spans="7:10">
      <c r="G19" t="s">
        <v>260</v>
      </c>
      <c r="H19" s="5">
        <v>0.82499999999999996</v>
      </c>
      <c r="I19">
        <v>40</v>
      </c>
      <c r="J19">
        <f t="shared" si="1"/>
        <v>25</v>
      </c>
    </row>
    <row r="20" spans="7:10">
      <c r="G20" t="s">
        <v>261</v>
      </c>
      <c r="H20" s="5">
        <v>0.73399999999999999</v>
      </c>
      <c r="I20">
        <v>64</v>
      </c>
      <c r="J20">
        <f t="shared" si="1"/>
        <v>36</v>
      </c>
    </row>
    <row r="21" spans="7:10">
      <c r="G21" t="s">
        <v>722</v>
      </c>
      <c r="H21" s="5">
        <v>0.95</v>
      </c>
      <c r="I21">
        <v>20</v>
      </c>
      <c r="J21">
        <f t="shared" si="1"/>
        <v>14</v>
      </c>
    </row>
    <row r="22" spans="7:10">
      <c r="G22" t="s">
        <v>262</v>
      </c>
      <c r="H22" s="5">
        <v>1</v>
      </c>
      <c r="I22">
        <v>15</v>
      </c>
      <c r="J22">
        <f t="shared" si="1"/>
        <v>11</v>
      </c>
    </row>
    <row r="23" spans="7:10">
      <c r="G23" t="s">
        <v>263</v>
      </c>
      <c r="H23" s="5">
        <v>0.94399999999999995</v>
      </c>
      <c r="I23">
        <v>18</v>
      </c>
      <c r="J23">
        <f t="shared" si="1"/>
        <v>13</v>
      </c>
    </row>
    <row r="24" spans="7:10">
      <c r="G24" t="s">
        <v>264</v>
      </c>
      <c r="H24" s="5">
        <v>1</v>
      </c>
      <c r="I24">
        <v>13</v>
      </c>
      <c r="J24">
        <f t="shared" si="1"/>
        <v>10</v>
      </c>
    </row>
    <row r="25" spans="7:10">
      <c r="G25" t="s">
        <v>265</v>
      </c>
      <c r="H25" s="5">
        <v>0.9</v>
      </c>
      <c r="I25">
        <v>20</v>
      </c>
      <c r="J25">
        <f t="shared" si="1"/>
        <v>13</v>
      </c>
    </row>
    <row r="26" spans="7:10">
      <c r="G26" t="s">
        <v>266</v>
      </c>
      <c r="H26" s="5">
        <v>0.86399999999999999</v>
      </c>
      <c r="I26">
        <v>22</v>
      </c>
      <c r="J26">
        <f t="shared" si="1"/>
        <v>14</v>
      </c>
    </row>
    <row r="27" spans="7:10">
      <c r="G27" t="s">
        <v>267</v>
      </c>
      <c r="H27" s="5">
        <v>0.85699999999999998</v>
      </c>
      <c r="I27">
        <v>21</v>
      </c>
      <c r="J27">
        <f t="shared" si="1"/>
        <v>13</v>
      </c>
    </row>
    <row r="28" spans="7:10">
      <c r="G28" t="s">
        <v>268</v>
      </c>
      <c r="H28" s="5">
        <v>1</v>
      </c>
      <c r="I28">
        <v>11</v>
      </c>
      <c r="J28">
        <f t="shared" si="1"/>
        <v>8</v>
      </c>
    </row>
    <row r="29" spans="7:10">
      <c r="G29" t="s">
        <v>269</v>
      </c>
      <c r="H29" s="5">
        <v>1</v>
      </c>
      <c r="I29">
        <v>10</v>
      </c>
      <c r="J29">
        <f t="shared" si="1"/>
        <v>7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2"/>
  <sheetViews>
    <sheetView workbookViewId="0">
      <selection activeCell="C5" sqref="C5"/>
    </sheetView>
  </sheetViews>
  <sheetFormatPr baseColWidth="10" defaultRowHeight="15" x14ac:dyDescent="0"/>
  <cols>
    <col min="2" max="2" width="42.1640625" customWidth="1"/>
    <col min="3" max="3" width="6.1640625" bestFit="1" customWidth="1"/>
    <col min="4" max="4" width="4.1640625" bestFit="1" customWidth="1"/>
    <col min="7" max="7" width="16.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3" t="s">
        <v>355</v>
      </c>
      <c r="C3" s="4" t="s">
        <v>1</v>
      </c>
      <c r="D3" s="4" t="s">
        <v>2</v>
      </c>
      <c r="E3" s="4" t="s">
        <v>746</v>
      </c>
      <c r="G3" s="3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270</v>
      </c>
      <c r="C4" s="5">
        <v>0.99099999999999999</v>
      </c>
      <c r="D4">
        <v>337</v>
      </c>
      <c r="E4">
        <f>ROUND(((C4*D4)/469*100),0)</f>
        <v>71</v>
      </c>
      <c r="G4" t="s">
        <v>723</v>
      </c>
      <c r="H4" s="5">
        <v>0.97</v>
      </c>
      <c r="I4">
        <v>164</v>
      </c>
      <c r="J4">
        <f>ROUND(((H4*I4)/273*100),0)</f>
        <v>58</v>
      </c>
    </row>
    <row r="5" spans="2:10">
      <c r="B5" t="s">
        <v>271</v>
      </c>
      <c r="C5" s="5">
        <v>1</v>
      </c>
      <c r="D5">
        <v>261</v>
      </c>
      <c r="E5">
        <f t="shared" ref="E5:E21" si="0">ROUND(((C5*D5)/469*100),0)</f>
        <v>56</v>
      </c>
      <c r="G5" t="s">
        <v>286</v>
      </c>
      <c r="H5" s="5">
        <v>0.94199999999999995</v>
      </c>
      <c r="I5">
        <v>173</v>
      </c>
      <c r="J5">
        <f t="shared" ref="J5:J32" si="1">ROUND(((H5*I5)/273*100),0)</f>
        <v>60</v>
      </c>
    </row>
    <row r="6" spans="2:10">
      <c r="B6" t="s">
        <v>272</v>
      </c>
      <c r="C6" s="5">
        <v>1</v>
      </c>
      <c r="D6">
        <v>188</v>
      </c>
      <c r="E6">
        <f t="shared" si="0"/>
        <v>40</v>
      </c>
      <c r="G6" t="s">
        <v>724</v>
      </c>
      <c r="H6" s="5">
        <v>0.77800000000000002</v>
      </c>
      <c r="I6">
        <v>63</v>
      </c>
      <c r="J6">
        <f t="shared" si="1"/>
        <v>18</v>
      </c>
    </row>
    <row r="7" spans="2:10">
      <c r="B7" t="s">
        <v>273</v>
      </c>
      <c r="C7" s="5">
        <v>1</v>
      </c>
      <c r="D7">
        <v>180</v>
      </c>
      <c r="E7">
        <f t="shared" si="0"/>
        <v>38</v>
      </c>
      <c r="G7" t="s">
        <v>725</v>
      </c>
      <c r="H7" s="5">
        <v>0.75800000000000001</v>
      </c>
      <c r="I7">
        <v>66</v>
      </c>
      <c r="J7">
        <f t="shared" si="1"/>
        <v>18</v>
      </c>
    </row>
    <row r="8" spans="2:10">
      <c r="B8" t="s">
        <v>726</v>
      </c>
      <c r="C8" s="5">
        <v>0.98899999999999999</v>
      </c>
      <c r="D8">
        <v>189</v>
      </c>
      <c r="E8">
        <f t="shared" si="0"/>
        <v>40</v>
      </c>
      <c r="G8" t="s">
        <v>287</v>
      </c>
      <c r="H8" s="5">
        <v>0.93500000000000005</v>
      </c>
      <c r="I8">
        <v>31</v>
      </c>
      <c r="J8">
        <f t="shared" si="1"/>
        <v>11</v>
      </c>
    </row>
    <row r="9" spans="2:10">
      <c r="B9" t="s">
        <v>727</v>
      </c>
      <c r="C9" s="5">
        <v>1</v>
      </c>
      <c r="D9">
        <v>172</v>
      </c>
      <c r="E9">
        <f t="shared" si="0"/>
        <v>37</v>
      </c>
      <c r="G9" t="s">
        <v>728</v>
      </c>
      <c r="H9" s="5">
        <v>0.93100000000000005</v>
      </c>
      <c r="I9">
        <v>29</v>
      </c>
      <c r="J9">
        <f t="shared" si="1"/>
        <v>10</v>
      </c>
    </row>
    <row r="10" spans="2:10">
      <c r="B10" t="s">
        <v>274</v>
      </c>
      <c r="C10" s="5">
        <v>0.99399999999999999</v>
      </c>
      <c r="D10">
        <v>174</v>
      </c>
      <c r="E10">
        <f t="shared" si="0"/>
        <v>37</v>
      </c>
      <c r="G10" t="s">
        <v>288</v>
      </c>
      <c r="H10" s="5">
        <v>1</v>
      </c>
      <c r="I10">
        <v>21</v>
      </c>
      <c r="J10">
        <f t="shared" si="1"/>
        <v>8</v>
      </c>
    </row>
    <row r="11" spans="2:10">
      <c r="B11" t="s">
        <v>275</v>
      </c>
      <c r="C11" s="5">
        <v>0.97699999999999998</v>
      </c>
      <c r="D11">
        <v>87</v>
      </c>
      <c r="E11">
        <f t="shared" si="0"/>
        <v>18</v>
      </c>
      <c r="G11" t="s">
        <v>729</v>
      </c>
      <c r="H11" s="5">
        <v>0.85699999999999998</v>
      </c>
      <c r="I11">
        <v>35</v>
      </c>
      <c r="J11">
        <f t="shared" si="1"/>
        <v>11</v>
      </c>
    </row>
    <row r="12" spans="2:10">
      <c r="B12" t="s">
        <v>276</v>
      </c>
      <c r="C12" s="5">
        <v>1</v>
      </c>
      <c r="D12">
        <v>34</v>
      </c>
      <c r="E12">
        <f t="shared" si="0"/>
        <v>7</v>
      </c>
      <c r="G12" t="s">
        <v>730</v>
      </c>
      <c r="H12" s="5">
        <v>0.69599999999999995</v>
      </c>
      <c r="I12">
        <v>69</v>
      </c>
      <c r="J12">
        <f t="shared" si="1"/>
        <v>18</v>
      </c>
    </row>
    <row r="13" spans="2:10">
      <c r="B13" t="s">
        <v>277</v>
      </c>
      <c r="C13" s="5">
        <v>0.93899999999999995</v>
      </c>
      <c r="D13">
        <v>49</v>
      </c>
      <c r="E13">
        <f t="shared" si="0"/>
        <v>10</v>
      </c>
      <c r="G13" t="s">
        <v>289</v>
      </c>
      <c r="H13" s="5">
        <v>0.81599999999999995</v>
      </c>
      <c r="I13">
        <v>38</v>
      </c>
      <c r="J13">
        <f t="shared" si="1"/>
        <v>11</v>
      </c>
    </row>
    <row r="14" spans="2:10">
      <c r="B14" t="s">
        <v>278</v>
      </c>
      <c r="C14" s="5">
        <v>1</v>
      </c>
      <c r="D14">
        <v>27</v>
      </c>
      <c r="E14">
        <f t="shared" si="0"/>
        <v>6</v>
      </c>
      <c r="G14" t="s">
        <v>731</v>
      </c>
      <c r="H14" s="5">
        <v>0.67600000000000005</v>
      </c>
      <c r="I14">
        <v>74</v>
      </c>
      <c r="J14">
        <f t="shared" si="1"/>
        <v>18</v>
      </c>
    </row>
    <row r="15" spans="2:10">
      <c r="B15" t="s">
        <v>279</v>
      </c>
      <c r="C15" s="5">
        <v>1</v>
      </c>
      <c r="D15">
        <v>27</v>
      </c>
      <c r="E15">
        <f t="shared" si="0"/>
        <v>6</v>
      </c>
      <c r="G15" t="s">
        <v>290</v>
      </c>
      <c r="H15" s="5">
        <v>0.81299999999999994</v>
      </c>
      <c r="I15">
        <v>32</v>
      </c>
      <c r="J15">
        <f t="shared" si="1"/>
        <v>10</v>
      </c>
    </row>
    <row r="16" spans="2:10">
      <c r="B16" t="s">
        <v>280</v>
      </c>
      <c r="C16" s="5">
        <v>1</v>
      </c>
      <c r="D16">
        <v>26</v>
      </c>
      <c r="E16">
        <f t="shared" si="0"/>
        <v>6</v>
      </c>
      <c r="G16" t="s">
        <v>732</v>
      </c>
      <c r="H16" s="5">
        <v>0.90500000000000003</v>
      </c>
      <c r="I16">
        <v>21</v>
      </c>
      <c r="J16">
        <f t="shared" si="1"/>
        <v>7</v>
      </c>
    </row>
    <row r="17" spans="2:10">
      <c r="B17" t="s">
        <v>281</v>
      </c>
      <c r="C17" s="5">
        <v>1</v>
      </c>
      <c r="D17">
        <v>26</v>
      </c>
      <c r="E17">
        <f t="shared" si="0"/>
        <v>6</v>
      </c>
      <c r="G17" t="s">
        <v>733</v>
      </c>
      <c r="H17" s="5">
        <v>0.84599999999999997</v>
      </c>
      <c r="I17">
        <v>26</v>
      </c>
      <c r="J17">
        <f t="shared" si="1"/>
        <v>8</v>
      </c>
    </row>
    <row r="18" spans="2:10">
      <c r="B18" t="s">
        <v>282</v>
      </c>
      <c r="C18" s="5">
        <v>1</v>
      </c>
      <c r="D18">
        <v>20</v>
      </c>
      <c r="E18">
        <f t="shared" si="0"/>
        <v>4</v>
      </c>
      <c r="G18" t="s">
        <v>291</v>
      </c>
      <c r="H18" s="5">
        <v>0.72699999999999998</v>
      </c>
      <c r="I18">
        <v>44</v>
      </c>
      <c r="J18">
        <f t="shared" si="1"/>
        <v>12</v>
      </c>
    </row>
    <row r="19" spans="2:10">
      <c r="B19" t="s">
        <v>283</v>
      </c>
      <c r="C19" s="5">
        <v>1</v>
      </c>
      <c r="D19">
        <v>19</v>
      </c>
      <c r="E19">
        <f t="shared" si="0"/>
        <v>4</v>
      </c>
      <c r="G19" t="s">
        <v>292</v>
      </c>
      <c r="H19" s="5">
        <v>0.78100000000000003</v>
      </c>
      <c r="I19">
        <v>32</v>
      </c>
      <c r="J19">
        <f t="shared" si="1"/>
        <v>9</v>
      </c>
    </row>
    <row r="20" spans="2:10">
      <c r="B20" t="s">
        <v>284</v>
      </c>
      <c r="C20" s="5">
        <v>1</v>
      </c>
      <c r="D20">
        <v>18</v>
      </c>
      <c r="E20">
        <f t="shared" si="0"/>
        <v>4</v>
      </c>
      <c r="G20" t="s">
        <v>734</v>
      </c>
      <c r="H20" s="5">
        <v>0.93799999999999994</v>
      </c>
      <c r="I20">
        <v>16</v>
      </c>
      <c r="J20">
        <f t="shared" si="1"/>
        <v>5</v>
      </c>
    </row>
    <row r="21" spans="2:10">
      <c r="B21" t="s">
        <v>285</v>
      </c>
      <c r="C21" s="5">
        <v>1</v>
      </c>
      <c r="D21">
        <v>18</v>
      </c>
      <c r="E21">
        <f t="shared" si="0"/>
        <v>4</v>
      </c>
      <c r="G21" t="s">
        <v>735</v>
      </c>
      <c r="H21" s="5">
        <v>0.70699999999999996</v>
      </c>
      <c r="I21">
        <v>41</v>
      </c>
      <c r="J21">
        <f t="shared" si="1"/>
        <v>11</v>
      </c>
    </row>
    <row r="22" spans="2:10">
      <c r="G22" t="s">
        <v>293</v>
      </c>
      <c r="H22" s="5">
        <v>0.85</v>
      </c>
      <c r="I22">
        <v>20</v>
      </c>
      <c r="J22">
        <f t="shared" si="1"/>
        <v>6</v>
      </c>
    </row>
    <row r="23" spans="2:10">
      <c r="G23" t="s">
        <v>736</v>
      </c>
      <c r="H23" s="5">
        <v>0.7</v>
      </c>
      <c r="I23">
        <v>40</v>
      </c>
      <c r="J23">
        <f t="shared" si="1"/>
        <v>10</v>
      </c>
    </row>
    <row r="24" spans="2:10">
      <c r="G24" t="s">
        <v>737</v>
      </c>
      <c r="H24" s="5">
        <v>0.88200000000000001</v>
      </c>
      <c r="I24">
        <v>17</v>
      </c>
      <c r="J24">
        <f t="shared" si="1"/>
        <v>5</v>
      </c>
    </row>
    <row r="25" spans="2:10">
      <c r="G25" t="s">
        <v>294</v>
      </c>
      <c r="H25" s="5">
        <v>0.88200000000000001</v>
      </c>
      <c r="I25">
        <v>17</v>
      </c>
      <c r="J25">
        <f t="shared" si="1"/>
        <v>5</v>
      </c>
    </row>
    <row r="26" spans="2:10">
      <c r="G26" t="s">
        <v>738</v>
      </c>
      <c r="H26" s="5">
        <v>0.70299999999999996</v>
      </c>
      <c r="I26">
        <v>37</v>
      </c>
      <c r="J26">
        <f t="shared" si="1"/>
        <v>10</v>
      </c>
    </row>
    <row r="27" spans="2:10">
      <c r="G27" t="s">
        <v>739</v>
      </c>
      <c r="H27" s="5">
        <v>0.68300000000000005</v>
      </c>
      <c r="I27">
        <v>41</v>
      </c>
      <c r="J27">
        <f t="shared" si="1"/>
        <v>10</v>
      </c>
    </row>
    <row r="28" spans="2:10">
      <c r="G28" t="s">
        <v>740</v>
      </c>
      <c r="H28" s="5">
        <v>0.67400000000000004</v>
      </c>
      <c r="I28">
        <v>43</v>
      </c>
      <c r="J28">
        <f t="shared" si="1"/>
        <v>11</v>
      </c>
    </row>
    <row r="29" spans="2:10">
      <c r="G29" t="s">
        <v>741</v>
      </c>
      <c r="H29" s="5">
        <v>0.66</v>
      </c>
      <c r="I29">
        <v>47</v>
      </c>
      <c r="J29">
        <f t="shared" si="1"/>
        <v>11</v>
      </c>
    </row>
    <row r="30" spans="2:10">
      <c r="G30" t="s">
        <v>742</v>
      </c>
      <c r="H30" s="5">
        <v>0.66700000000000004</v>
      </c>
      <c r="I30">
        <v>39</v>
      </c>
      <c r="J30">
        <f t="shared" si="1"/>
        <v>10</v>
      </c>
    </row>
    <row r="31" spans="2:10">
      <c r="G31" t="s">
        <v>743</v>
      </c>
      <c r="H31" s="5">
        <v>0.66700000000000004</v>
      </c>
      <c r="I31">
        <v>39</v>
      </c>
      <c r="J31">
        <f t="shared" si="1"/>
        <v>10</v>
      </c>
    </row>
    <row r="32" spans="2:10">
      <c r="G32" t="s">
        <v>295</v>
      </c>
      <c r="H32" s="5">
        <v>0.65800000000000003</v>
      </c>
      <c r="I32">
        <v>38</v>
      </c>
      <c r="J32">
        <f t="shared" si="1"/>
        <v>9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workbookViewId="0">
      <selection activeCell="F1" sqref="F1:F1048576"/>
    </sheetView>
  </sheetViews>
  <sheetFormatPr baseColWidth="10" defaultRowHeight="15" x14ac:dyDescent="0"/>
  <cols>
    <col min="2" max="2" width="22" bestFit="1" customWidth="1"/>
    <col min="3" max="3" width="13.33203125" customWidth="1"/>
    <col min="4" max="4" width="4.1640625" customWidth="1"/>
    <col min="7" max="7" width="34.16406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3" t="s">
        <v>355</v>
      </c>
      <c r="C3" s="4" t="s">
        <v>1</v>
      </c>
      <c r="D3" s="4" t="s">
        <v>2</v>
      </c>
      <c r="E3" s="4" t="s">
        <v>745</v>
      </c>
      <c r="G3" s="3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296</v>
      </c>
      <c r="C4" s="5">
        <v>1</v>
      </c>
      <c r="D4">
        <v>513</v>
      </c>
      <c r="E4">
        <f t="shared" ref="E4:E14" si="0">ROUND(((C4*D4)/574*100),0)</f>
        <v>89</v>
      </c>
      <c r="G4" t="s">
        <v>307</v>
      </c>
      <c r="H4" s="5">
        <v>0.93500000000000005</v>
      </c>
      <c r="I4">
        <v>277</v>
      </c>
      <c r="J4">
        <f>ROUND(((H4*I4)/296*100),0)</f>
        <v>87</v>
      </c>
    </row>
    <row r="5" spans="2:10">
      <c r="B5" t="s">
        <v>297</v>
      </c>
      <c r="C5" s="5">
        <v>1</v>
      </c>
      <c r="D5">
        <v>418</v>
      </c>
      <c r="E5">
        <f t="shared" si="0"/>
        <v>73</v>
      </c>
      <c r="G5" t="s">
        <v>124</v>
      </c>
      <c r="H5" s="5">
        <v>0.94299999999999995</v>
      </c>
      <c r="I5">
        <v>264</v>
      </c>
      <c r="J5">
        <f t="shared" ref="J5:J61" si="1">ROUND(((H5*I5)/296*100),0)</f>
        <v>84</v>
      </c>
    </row>
    <row r="6" spans="2:10">
      <c r="B6" t="s">
        <v>298</v>
      </c>
      <c r="C6" s="5">
        <v>0.97099999999999997</v>
      </c>
      <c r="D6">
        <v>452</v>
      </c>
      <c r="E6">
        <f t="shared" si="0"/>
        <v>76</v>
      </c>
      <c r="G6" t="s">
        <v>308</v>
      </c>
      <c r="H6" s="5">
        <v>0.95699999999999996</v>
      </c>
      <c r="I6">
        <v>253</v>
      </c>
      <c r="J6">
        <f t="shared" si="1"/>
        <v>82</v>
      </c>
    </row>
    <row r="7" spans="2:10">
      <c r="B7" t="s">
        <v>299</v>
      </c>
      <c r="C7" s="5">
        <v>1</v>
      </c>
      <c r="D7">
        <v>364</v>
      </c>
      <c r="E7">
        <f t="shared" si="0"/>
        <v>63</v>
      </c>
      <c r="G7" t="s">
        <v>309</v>
      </c>
      <c r="H7" s="5">
        <v>0.92200000000000004</v>
      </c>
      <c r="I7">
        <v>270</v>
      </c>
      <c r="J7">
        <f t="shared" si="1"/>
        <v>84</v>
      </c>
    </row>
    <row r="8" spans="2:10">
      <c r="B8" t="s">
        <v>300</v>
      </c>
      <c r="C8" s="5">
        <v>1</v>
      </c>
      <c r="D8">
        <v>330</v>
      </c>
      <c r="E8">
        <f t="shared" si="0"/>
        <v>57</v>
      </c>
      <c r="G8" t="s">
        <v>310</v>
      </c>
      <c r="H8" s="5">
        <v>0.93500000000000005</v>
      </c>
      <c r="I8">
        <v>245</v>
      </c>
      <c r="J8">
        <f t="shared" si="1"/>
        <v>77</v>
      </c>
    </row>
    <row r="9" spans="2:10">
      <c r="B9" t="s">
        <v>301</v>
      </c>
      <c r="C9" s="5">
        <v>1</v>
      </c>
      <c r="D9">
        <v>296</v>
      </c>
      <c r="E9">
        <f t="shared" si="0"/>
        <v>52</v>
      </c>
      <c r="G9" t="s">
        <v>311</v>
      </c>
      <c r="H9" s="5">
        <v>0.93400000000000005</v>
      </c>
      <c r="I9">
        <v>242</v>
      </c>
      <c r="J9">
        <f t="shared" si="1"/>
        <v>76</v>
      </c>
    </row>
    <row r="10" spans="2:10">
      <c r="B10" t="s">
        <v>302</v>
      </c>
      <c r="C10" s="5">
        <v>1</v>
      </c>
      <c r="D10">
        <v>126</v>
      </c>
      <c r="E10">
        <f t="shared" si="0"/>
        <v>22</v>
      </c>
      <c r="G10" t="s">
        <v>312</v>
      </c>
      <c r="H10" s="5">
        <v>0.93</v>
      </c>
      <c r="I10">
        <v>230</v>
      </c>
      <c r="J10">
        <f t="shared" si="1"/>
        <v>72</v>
      </c>
    </row>
    <row r="11" spans="2:10">
      <c r="B11" t="s">
        <v>303</v>
      </c>
      <c r="C11" s="5">
        <v>1</v>
      </c>
      <c r="D11">
        <v>122</v>
      </c>
      <c r="E11">
        <f t="shared" si="0"/>
        <v>21</v>
      </c>
      <c r="G11" t="s">
        <v>125</v>
      </c>
      <c r="H11" s="5">
        <v>0.92500000000000004</v>
      </c>
      <c r="I11">
        <v>227</v>
      </c>
      <c r="J11">
        <f t="shared" si="1"/>
        <v>71</v>
      </c>
    </row>
    <row r="12" spans="2:10">
      <c r="B12" t="s">
        <v>304</v>
      </c>
      <c r="C12" s="5">
        <v>1</v>
      </c>
      <c r="D12">
        <v>47</v>
      </c>
      <c r="E12">
        <f t="shared" si="0"/>
        <v>8</v>
      </c>
      <c r="G12" t="s">
        <v>126</v>
      </c>
      <c r="H12" s="5">
        <v>0.90300000000000002</v>
      </c>
      <c r="I12">
        <v>237</v>
      </c>
      <c r="J12">
        <f t="shared" si="1"/>
        <v>72</v>
      </c>
    </row>
    <row r="13" spans="2:10">
      <c r="B13" t="s">
        <v>305</v>
      </c>
      <c r="C13" s="5">
        <v>1</v>
      </c>
      <c r="D13">
        <v>34</v>
      </c>
      <c r="E13">
        <f t="shared" si="0"/>
        <v>6</v>
      </c>
      <c r="G13" t="s">
        <v>313</v>
      </c>
      <c r="H13" s="5">
        <v>0.93</v>
      </c>
      <c r="I13">
        <v>215</v>
      </c>
      <c r="J13">
        <f t="shared" si="1"/>
        <v>68</v>
      </c>
    </row>
    <row r="14" spans="2:10">
      <c r="B14" t="s">
        <v>306</v>
      </c>
      <c r="C14" s="5">
        <v>1</v>
      </c>
      <c r="D14">
        <v>20</v>
      </c>
      <c r="E14">
        <f t="shared" si="0"/>
        <v>3</v>
      </c>
      <c r="G14" t="s">
        <v>314</v>
      </c>
      <c r="H14" s="5">
        <v>0.91</v>
      </c>
      <c r="I14">
        <v>223</v>
      </c>
      <c r="J14">
        <f t="shared" si="1"/>
        <v>69</v>
      </c>
    </row>
    <row r="15" spans="2:10">
      <c r="G15" t="s">
        <v>315</v>
      </c>
      <c r="H15" s="5">
        <v>0.91500000000000004</v>
      </c>
      <c r="I15">
        <v>211</v>
      </c>
      <c r="J15">
        <f t="shared" si="1"/>
        <v>65</v>
      </c>
    </row>
    <row r="16" spans="2:10">
      <c r="G16" t="s">
        <v>316</v>
      </c>
      <c r="H16" s="5">
        <v>0.94099999999999995</v>
      </c>
      <c r="I16">
        <v>188</v>
      </c>
      <c r="J16">
        <f t="shared" si="1"/>
        <v>60</v>
      </c>
    </row>
    <row r="17" spans="7:10">
      <c r="G17" t="s">
        <v>317</v>
      </c>
      <c r="H17" s="5">
        <v>0.92300000000000004</v>
      </c>
      <c r="I17">
        <v>194</v>
      </c>
      <c r="J17">
        <f t="shared" si="1"/>
        <v>60</v>
      </c>
    </row>
    <row r="18" spans="7:10">
      <c r="G18" t="s">
        <v>318</v>
      </c>
      <c r="H18" s="5">
        <v>0.91300000000000003</v>
      </c>
      <c r="I18">
        <v>195</v>
      </c>
      <c r="J18">
        <f t="shared" si="1"/>
        <v>60</v>
      </c>
    </row>
    <row r="19" spans="7:10">
      <c r="G19" t="s">
        <v>319</v>
      </c>
      <c r="H19" s="5">
        <v>1</v>
      </c>
      <c r="I19">
        <v>72</v>
      </c>
      <c r="J19">
        <f t="shared" si="1"/>
        <v>24</v>
      </c>
    </row>
    <row r="20" spans="7:10">
      <c r="G20" t="s">
        <v>320</v>
      </c>
      <c r="H20" s="5">
        <v>0.98599999999999999</v>
      </c>
      <c r="I20">
        <v>73</v>
      </c>
      <c r="J20">
        <f t="shared" si="1"/>
        <v>24</v>
      </c>
    </row>
    <row r="21" spans="7:10">
      <c r="G21" t="s">
        <v>321</v>
      </c>
      <c r="H21" s="5">
        <v>0.93</v>
      </c>
      <c r="I21">
        <v>71</v>
      </c>
      <c r="J21">
        <f t="shared" si="1"/>
        <v>22</v>
      </c>
    </row>
    <row r="22" spans="7:10">
      <c r="G22" t="s">
        <v>322</v>
      </c>
      <c r="H22" s="5">
        <v>0.89900000000000002</v>
      </c>
      <c r="I22">
        <v>79</v>
      </c>
      <c r="J22">
        <f t="shared" si="1"/>
        <v>24</v>
      </c>
    </row>
    <row r="23" spans="7:10">
      <c r="G23" t="s">
        <v>127</v>
      </c>
      <c r="H23" s="5">
        <v>1</v>
      </c>
      <c r="I23">
        <v>51</v>
      </c>
      <c r="J23">
        <f t="shared" si="1"/>
        <v>17</v>
      </c>
    </row>
    <row r="24" spans="7:10">
      <c r="G24" t="s">
        <v>323</v>
      </c>
      <c r="H24" s="5">
        <v>1</v>
      </c>
      <c r="I24">
        <v>51</v>
      </c>
      <c r="J24">
        <f t="shared" si="1"/>
        <v>17</v>
      </c>
    </row>
    <row r="25" spans="7:10">
      <c r="G25" t="s">
        <v>324</v>
      </c>
      <c r="H25" s="5">
        <v>0.875</v>
      </c>
      <c r="I25">
        <v>80</v>
      </c>
      <c r="J25">
        <f t="shared" si="1"/>
        <v>24</v>
      </c>
    </row>
    <row r="26" spans="7:10">
      <c r="G26" t="s">
        <v>325</v>
      </c>
      <c r="H26" s="5">
        <v>0.85699999999999998</v>
      </c>
      <c r="I26">
        <v>84</v>
      </c>
      <c r="J26">
        <f t="shared" si="1"/>
        <v>24</v>
      </c>
    </row>
    <row r="27" spans="7:10">
      <c r="G27" t="s">
        <v>326</v>
      </c>
      <c r="H27" s="5">
        <v>0.91800000000000004</v>
      </c>
      <c r="I27">
        <v>61</v>
      </c>
      <c r="J27">
        <f t="shared" si="1"/>
        <v>19</v>
      </c>
    </row>
    <row r="28" spans="7:10">
      <c r="G28" t="s">
        <v>128</v>
      </c>
      <c r="H28" s="5">
        <v>0.69899999999999995</v>
      </c>
      <c r="I28">
        <v>136</v>
      </c>
      <c r="J28">
        <f t="shared" si="1"/>
        <v>32</v>
      </c>
    </row>
    <row r="29" spans="7:10">
      <c r="G29" t="s">
        <v>327</v>
      </c>
      <c r="H29" s="5">
        <v>1</v>
      </c>
      <c r="I29">
        <v>38</v>
      </c>
      <c r="J29">
        <f t="shared" si="1"/>
        <v>13</v>
      </c>
    </row>
    <row r="30" spans="7:10">
      <c r="G30" t="s">
        <v>129</v>
      </c>
      <c r="H30" s="5">
        <v>1</v>
      </c>
      <c r="I30">
        <v>37</v>
      </c>
      <c r="J30">
        <f t="shared" si="1"/>
        <v>13</v>
      </c>
    </row>
    <row r="31" spans="7:10">
      <c r="G31" t="s">
        <v>328</v>
      </c>
      <c r="H31" s="5">
        <v>0.83599999999999997</v>
      </c>
      <c r="I31">
        <v>61</v>
      </c>
      <c r="J31">
        <f t="shared" si="1"/>
        <v>17</v>
      </c>
    </row>
    <row r="32" spans="7:10">
      <c r="G32" t="s">
        <v>329</v>
      </c>
      <c r="H32" s="5">
        <v>0.94399999999999995</v>
      </c>
      <c r="I32">
        <v>36</v>
      </c>
      <c r="J32">
        <f t="shared" si="1"/>
        <v>11</v>
      </c>
    </row>
    <row r="33" spans="7:10">
      <c r="G33" t="s">
        <v>330</v>
      </c>
      <c r="H33" s="5">
        <v>0.88600000000000001</v>
      </c>
      <c r="I33">
        <v>44</v>
      </c>
      <c r="J33">
        <f t="shared" si="1"/>
        <v>13</v>
      </c>
    </row>
    <row r="34" spans="7:10">
      <c r="G34" t="s">
        <v>132</v>
      </c>
      <c r="H34" s="5">
        <v>0.90200000000000002</v>
      </c>
      <c r="I34">
        <v>41</v>
      </c>
      <c r="J34">
        <f t="shared" si="1"/>
        <v>12</v>
      </c>
    </row>
    <row r="35" spans="7:10">
      <c r="G35" t="s">
        <v>294</v>
      </c>
      <c r="H35" s="5">
        <v>1</v>
      </c>
      <c r="I35">
        <v>28</v>
      </c>
      <c r="J35">
        <f t="shared" si="1"/>
        <v>9</v>
      </c>
    </row>
    <row r="36" spans="7:10">
      <c r="G36" t="s">
        <v>331</v>
      </c>
      <c r="H36" s="5">
        <v>0.89500000000000002</v>
      </c>
      <c r="I36">
        <v>38</v>
      </c>
      <c r="J36">
        <f t="shared" si="1"/>
        <v>11</v>
      </c>
    </row>
    <row r="37" spans="7:10">
      <c r="G37" t="s">
        <v>332</v>
      </c>
      <c r="H37" s="5">
        <v>0.76200000000000001</v>
      </c>
      <c r="I37">
        <v>63</v>
      </c>
      <c r="J37">
        <f t="shared" si="1"/>
        <v>16</v>
      </c>
    </row>
    <row r="38" spans="7:10">
      <c r="G38" t="s">
        <v>333</v>
      </c>
      <c r="H38" s="5">
        <v>0.83799999999999997</v>
      </c>
      <c r="I38">
        <v>37</v>
      </c>
      <c r="J38">
        <f t="shared" si="1"/>
        <v>10</v>
      </c>
    </row>
    <row r="39" spans="7:10">
      <c r="G39" t="s">
        <v>334</v>
      </c>
      <c r="H39" s="5">
        <v>1</v>
      </c>
      <c r="I39">
        <v>20</v>
      </c>
      <c r="J39">
        <f t="shared" si="1"/>
        <v>7</v>
      </c>
    </row>
    <row r="40" spans="7:10">
      <c r="G40" t="s">
        <v>335</v>
      </c>
      <c r="H40" s="5">
        <v>0.82099999999999995</v>
      </c>
      <c r="I40">
        <v>39</v>
      </c>
      <c r="J40">
        <f t="shared" si="1"/>
        <v>11</v>
      </c>
    </row>
    <row r="41" spans="7:10">
      <c r="G41" t="s">
        <v>336</v>
      </c>
      <c r="H41" s="5">
        <v>0.81599999999999995</v>
      </c>
      <c r="I41">
        <v>38</v>
      </c>
      <c r="J41">
        <f t="shared" si="1"/>
        <v>10</v>
      </c>
    </row>
    <row r="42" spans="7:10">
      <c r="G42" t="s">
        <v>337</v>
      </c>
      <c r="H42" s="5">
        <v>0.78400000000000003</v>
      </c>
      <c r="I42">
        <v>37</v>
      </c>
      <c r="J42">
        <f t="shared" si="1"/>
        <v>10</v>
      </c>
    </row>
    <row r="43" spans="7:10">
      <c r="G43" t="s">
        <v>338</v>
      </c>
      <c r="H43" s="5">
        <v>0.77800000000000002</v>
      </c>
      <c r="I43">
        <v>36</v>
      </c>
      <c r="J43">
        <f t="shared" si="1"/>
        <v>9</v>
      </c>
    </row>
    <row r="44" spans="7:10">
      <c r="G44" t="s">
        <v>339</v>
      </c>
      <c r="H44" s="5">
        <v>1</v>
      </c>
      <c r="I44">
        <v>14</v>
      </c>
      <c r="J44">
        <f t="shared" si="1"/>
        <v>5</v>
      </c>
    </row>
    <row r="45" spans="7:10">
      <c r="G45" t="s">
        <v>340</v>
      </c>
      <c r="H45" s="5">
        <v>0.89500000000000002</v>
      </c>
      <c r="I45">
        <v>19</v>
      </c>
      <c r="J45">
        <f t="shared" si="1"/>
        <v>6</v>
      </c>
    </row>
    <row r="46" spans="7:10">
      <c r="G46" t="s">
        <v>130</v>
      </c>
      <c r="H46" s="5">
        <v>1</v>
      </c>
      <c r="I46">
        <v>12</v>
      </c>
      <c r="J46">
        <f t="shared" si="1"/>
        <v>4</v>
      </c>
    </row>
    <row r="47" spans="7:10">
      <c r="G47" t="s">
        <v>341</v>
      </c>
      <c r="H47" s="5">
        <v>0.71399999999999997</v>
      </c>
      <c r="I47">
        <v>35</v>
      </c>
      <c r="J47">
        <f t="shared" si="1"/>
        <v>8</v>
      </c>
    </row>
    <row r="48" spans="7:10">
      <c r="G48" t="s">
        <v>342</v>
      </c>
      <c r="H48" s="5">
        <v>0.79200000000000004</v>
      </c>
      <c r="I48">
        <v>24</v>
      </c>
      <c r="J48">
        <f t="shared" si="1"/>
        <v>6</v>
      </c>
    </row>
    <row r="49" spans="7:10">
      <c r="G49" t="s">
        <v>343</v>
      </c>
      <c r="H49" s="5">
        <v>1</v>
      </c>
      <c r="I49">
        <v>11</v>
      </c>
      <c r="J49">
        <f t="shared" si="1"/>
        <v>4</v>
      </c>
    </row>
    <row r="50" spans="7:10">
      <c r="G50" t="s">
        <v>131</v>
      </c>
      <c r="H50" s="5">
        <v>0.84199999999999997</v>
      </c>
      <c r="I50">
        <v>19</v>
      </c>
      <c r="J50">
        <f t="shared" si="1"/>
        <v>5</v>
      </c>
    </row>
    <row r="51" spans="7:10">
      <c r="G51" t="s">
        <v>344</v>
      </c>
      <c r="H51" s="5">
        <v>0.76</v>
      </c>
      <c r="I51">
        <v>25</v>
      </c>
      <c r="J51">
        <f t="shared" si="1"/>
        <v>6</v>
      </c>
    </row>
    <row r="52" spans="7:10">
      <c r="G52" t="s">
        <v>345</v>
      </c>
      <c r="H52" s="5">
        <v>1</v>
      </c>
      <c r="I52">
        <v>10</v>
      </c>
      <c r="J52">
        <f t="shared" si="1"/>
        <v>3</v>
      </c>
    </row>
    <row r="53" spans="7:10">
      <c r="G53" t="s">
        <v>346</v>
      </c>
      <c r="H53" s="5">
        <v>1</v>
      </c>
      <c r="I53">
        <v>10</v>
      </c>
      <c r="J53">
        <f t="shared" si="1"/>
        <v>3</v>
      </c>
    </row>
    <row r="54" spans="7:10">
      <c r="G54" t="s">
        <v>347</v>
      </c>
      <c r="H54" s="5">
        <v>0.66700000000000004</v>
      </c>
      <c r="I54">
        <v>39</v>
      </c>
      <c r="J54">
        <f t="shared" si="1"/>
        <v>9</v>
      </c>
    </row>
    <row r="55" spans="7:10">
      <c r="G55" t="s">
        <v>348</v>
      </c>
      <c r="H55" s="5">
        <v>1</v>
      </c>
      <c r="I55">
        <v>9</v>
      </c>
      <c r="J55">
        <f t="shared" si="1"/>
        <v>3</v>
      </c>
    </row>
    <row r="56" spans="7:10">
      <c r="G56" t="s">
        <v>349</v>
      </c>
      <c r="H56" s="5">
        <v>1</v>
      </c>
      <c r="I56">
        <v>9</v>
      </c>
      <c r="J56">
        <f t="shared" si="1"/>
        <v>3</v>
      </c>
    </row>
    <row r="57" spans="7:10">
      <c r="G57" t="s">
        <v>350</v>
      </c>
      <c r="H57" s="5">
        <v>1</v>
      </c>
      <c r="I57">
        <v>9</v>
      </c>
      <c r="J57">
        <f t="shared" si="1"/>
        <v>3</v>
      </c>
    </row>
    <row r="58" spans="7:10">
      <c r="G58" t="s">
        <v>351</v>
      </c>
      <c r="H58" s="5">
        <v>1</v>
      </c>
      <c r="I58">
        <v>9</v>
      </c>
      <c r="J58">
        <f t="shared" si="1"/>
        <v>3</v>
      </c>
    </row>
    <row r="59" spans="7:10">
      <c r="G59" t="s">
        <v>352</v>
      </c>
      <c r="H59" s="5">
        <v>0.73899999999999999</v>
      </c>
      <c r="I59">
        <v>23</v>
      </c>
      <c r="J59">
        <f t="shared" si="1"/>
        <v>6</v>
      </c>
    </row>
    <row r="60" spans="7:10">
      <c r="G60" t="s">
        <v>353</v>
      </c>
      <c r="H60" s="5">
        <v>0.77800000000000002</v>
      </c>
      <c r="I60">
        <v>18</v>
      </c>
      <c r="J60">
        <f t="shared" si="1"/>
        <v>5</v>
      </c>
    </row>
    <row r="61" spans="7:10">
      <c r="G61" t="s">
        <v>354</v>
      </c>
      <c r="H61" s="5">
        <v>0.84599999999999997</v>
      </c>
      <c r="I61">
        <v>13</v>
      </c>
      <c r="J61">
        <f t="shared" si="1"/>
        <v>4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topLeftCell="A14" workbookViewId="0">
      <selection activeCell="B1" sqref="B1:B1048576"/>
    </sheetView>
  </sheetViews>
  <sheetFormatPr baseColWidth="10" defaultRowHeight="15" x14ac:dyDescent="0"/>
  <cols>
    <col min="2" max="2" width="22" bestFit="1" customWidth="1"/>
    <col min="7" max="7" width="22" bestFit="1" customWidth="1"/>
    <col min="13" max="13" width="22" bestFit="1" customWidth="1"/>
    <col min="14" max="14" width="2.1640625" customWidth="1"/>
    <col min="15" max="15" width="6.1640625" customWidth="1"/>
    <col min="16" max="16" width="4.16406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3" t="s">
        <v>355</v>
      </c>
      <c r="C3" s="4" t="s">
        <v>3</v>
      </c>
      <c r="D3" s="4" t="s">
        <v>2</v>
      </c>
      <c r="E3" s="4" t="s">
        <v>745</v>
      </c>
      <c r="G3" s="3" t="s">
        <v>355</v>
      </c>
      <c r="H3" s="4" t="s">
        <v>3</v>
      </c>
      <c r="I3" s="4" t="s">
        <v>2</v>
      </c>
      <c r="J3" s="4" t="s">
        <v>745</v>
      </c>
    </row>
    <row r="4" spans="2:10">
      <c r="B4" t="s">
        <v>356</v>
      </c>
      <c r="C4" s="5">
        <v>1</v>
      </c>
      <c r="D4">
        <v>513</v>
      </c>
      <c r="E4">
        <f t="shared" ref="E4:E14" si="0">ROUND(((C4*D4)/574*100),0)</f>
        <v>89</v>
      </c>
      <c r="G4" t="s">
        <v>367</v>
      </c>
      <c r="H4" s="5">
        <v>0.93500000000000005</v>
      </c>
      <c r="I4">
        <v>277</v>
      </c>
      <c r="J4">
        <f>ROUND(((H4*I4)/296*100),0)</f>
        <v>87</v>
      </c>
    </row>
    <row r="5" spans="2:10">
      <c r="B5" t="s">
        <v>357</v>
      </c>
      <c r="C5" s="5">
        <v>1</v>
      </c>
      <c r="D5">
        <v>418</v>
      </c>
      <c r="E5">
        <f t="shared" si="0"/>
        <v>73</v>
      </c>
      <c r="G5" t="s">
        <v>124</v>
      </c>
      <c r="H5" s="5">
        <v>0.94299999999999995</v>
      </c>
      <c r="I5">
        <v>264</v>
      </c>
      <c r="J5">
        <f t="shared" ref="J5:J61" si="1">ROUND(((H5*I5)/296*100),0)</f>
        <v>84</v>
      </c>
    </row>
    <row r="6" spans="2:10">
      <c r="B6" t="s">
        <v>358</v>
      </c>
      <c r="C6" s="5">
        <v>0.97099999999999997</v>
      </c>
      <c r="D6">
        <v>452</v>
      </c>
      <c r="E6">
        <f t="shared" si="0"/>
        <v>76</v>
      </c>
      <c r="G6" t="s">
        <v>368</v>
      </c>
      <c r="H6" s="5">
        <v>0.95699999999999996</v>
      </c>
      <c r="I6">
        <v>253</v>
      </c>
      <c r="J6">
        <f t="shared" si="1"/>
        <v>82</v>
      </c>
    </row>
    <row r="7" spans="2:10">
      <c r="B7" t="s">
        <v>359</v>
      </c>
      <c r="C7" s="5">
        <v>1</v>
      </c>
      <c r="D7">
        <v>364</v>
      </c>
      <c r="E7">
        <f t="shared" si="0"/>
        <v>63</v>
      </c>
      <c r="G7" t="s">
        <v>369</v>
      </c>
      <c r="H7" s="5">
        <v>0.92200000000000004</v>
      </c>
      <c r="I7">
        <v>270</v>
      </c>
      <c r="J7">
        <f t="shared" si="1"/>
        <v>84</v>
      </c>
    </row>
    <row r="8" spans="2:10">
      <c r="B8" t="s">
        <v>360</v>
      </c>
      <c r="C8" s="5">
        <v>1</v>
      </c>
      <c r="D8">
        <v>330</v>
      </c>
      <c r="E8">
        <f t="shared" si="0"/>
        <v>57</v>
      </c>
      <c r="G8" t="s">
        <v>370</v>
      </c>
      <c r="H8" s="5">
        <v>0.93500000000000005</v>
      </c>
      <c r="I8">
        <v>245</v>
      </c>
      <c r="J8">
        <f t="shared" si="1"/>
        <v>77</v>
      </c>
    </row>
    <row r="9" spans="2:10">
      <c r="B9" t="s">
        <v>361</v>
      </c>
      <c r="C9" s="5">
        <v>1</v>
      </c>
      <c r="D9">
        <v>296</v>
      </c>
      <c r="E9">
        <f t="shared" si="0"/>
        <v>52</v>
      </c>
      <c r="G9" t="s">
        <v>371</v>
      </c>
      <c r="H9" s="5">
        <v>0.93400000000000005</v>
      </c>
      <c r="I9">
        <v>242</v>
      </c>
      <c r="J9">
        <f t="shared" si="1"/>
        <v>76</v>
      </c>
    </row>
    <row r="10" spans="2:10">
      <c r="B10" t="s">
        <v>362</v>
      </c>
      <c r="C10" s="5">
        <v>1</v>
      </c>
      <c r="D10">
        <v>126</v>
      </c>
      <c r="E10">
        <f t="shared" si="0"/>
        <v>22</v>
      </c>
      <c r="G10" t="s">
        <v>372</v>
      </c>
      <c r="H10" s="5">
        <v>0.93</v>
      </c>
      <c r="I10">
        <v>230</v>
      </c>
      <c r="J10">
        <f t="shared" si="1"/>
        <v>72</v>
      </c>
    </row>
    <row r="11" spans="2:10">
      <c r="B11" t="s">
        <v>363</v>
      </c>
      <c r="C11" s="5">
        <v>1</v>
      </c>
      <c r="D11">
        <v>122</v>
      </c>
      <c r="E11">
        <f t="shared" si="0"/>
        <v>21</v>
      </c>
      <c r="G11" t="s">
        <v>125</v>
      </c>
      <c r="H11" s="5">
        <v>0.92500000000000004</v>
      </c>
      <c r="I11">
        <v>227</v>
      </c>
      <c r="J11">
        <f t="shared" si="1"/>
        <v>71</v>
      </c>
    </row>
    <row r="12" spans="2:10">
      <c r="B12" t="s">
        <v>364</v>
      </c>
      <c r="C12" s="5">
        <v>1</v>
      </c>
      <c r="D12">
        <v>47</v>
      </c>
      <c r="E12">
        <f t="shared" si="0"/>
        <v>8</v>
      </c>
      <c r="G12" t="s">
        <v>126</v>
      </c>
      <c r="H12" s="5">
        <v>0.90300000000000002</v>
      </c>
      <c r="I12">
        <v>237</v>
      </c>
      <c r="J12">
        <f t="shared" si="1"/>
        <v>72</v>
      </c>
    </row>
    <row r="13" spans="2:10">
      <c r="B13" t="s">
        <v>365</v>
      </c>
      <c r="C13" s="5">
        <v>1</v>
      </c>
      <c r="D13">
        <v>34</v>
      </c>
      <c r="E13">
        <f t="shared" si="0"/>
        <v>6</v>
      </c>
      <c r="G13" t="s">
        <v>373</v>
      </c>
      <c r="H13" s="5">
        <v>0.93</v>
      </c>
      <c r="I13">
        <v>215</v>
      </c>
      <c r="J13">
        <f t="shared" si="1"/>
        <v>68</v>
      </c>
    </row>
    <row r="14" spans="2:10">
      <c r="B14" t="s">
        <v>366</v>
      </c>
      <c r="C14" s="5">
        <v>1</v>
      </c>
      <c r="D14">
        <v>20</v>
      </c>
      <c r="E14">
        <f t="shared" si="0"/>
        <v>3</v>
      </c>
      <c r="G14" t="s">
        <v>374</v>
      </c>
      <c r="H14" s="5">
        <v>0.91</v>
      </c>
      <c r="I14">
        <v>223</v>
      </c>
      <c r="J14">
        <f t="shared" si="1"/>
        <v>69</v>
      </c>
    </row>
    <row r="15" spans="2:10">
      <c r="G15" t="s">
        <v>375</v>
      </c>
      <c r="H15" s="5">
        <v>0.91500000000000004</v>
      </c>
      <c r="I15">
        <v>211</v>
      </c>
      <c r="J15">
        <f t="shared" si="1"/>
        <v>65</v>
      </c>
    </row>
    <row r="16" spans="2:10">
      <c r="G16" t="s">
        <v>376</v>
      </c>
      <c r="H16" s="5">
        <v>0.94099999999999995</v>
      </c>
      <c r="I16">
        <v>188</v>
      </c>
      <c r="J16">
        <f t="shared" si="1"/>
        <v>60</v>
      </c>
    </row>
    <row r="17" spans="7:10">
      <c r="G17" t="s">
        <v>377</v>
      </c>
      <c r="H17" s="5">
        <v>0.92300000000000004</v>
      </c>
      <c r="I17">
        <v>194</v>
      </c>
      <c r="J17">
        <f t="shared" si="1"/>
        <v>60</v>
      </c>
    </row>
    <row r="18" spans="7:10">
      <c r="G18" t="s">
        <v>378</v>
      </c>
      <c r="H18" s="5">
        <v>0.91300000000000003</v>
      </c>
      <c r="I18">
        <v>195</v>
      </c>
      <c r="J18">
        <f t="shared" si="1"/>
        <v>60</v>
      </c>
    </row>
    <row r="19" spans="7:10">
      <c r="G19" t="s">
        <v>379</v>
      </c>
      <c r="H19" s="5">
        <v>1</v>
      </c>
      <c r="I19">
        <v>72</v>
      </c>
      <c r="J19">
        <f t="shared" si="1"/>
        <v>24</v>
      </c>
    </row>
    <row r="20" spans="7:10">
      <c r="G20" t="s">
        <v>380</v>
      </c>
      <c r="H20" s="5">
        <v>0.98599999999999999</v>
      </c>
      <c r="I20">
        <v>73</v>
      </c>
      <c r="J20">
        <f t="shared" si="1"/>
        <v>24</v>
      </c>
    </row>
    <row r="21" spans="7:10">
      <c r="G21" t="s">
        <v>381</v>
      </c>
      <c r="H21" s="5">
        <v>0.93</v>
      </c>
      <c r="I21">
        <v>71</v>
      </c>
      <c r="J21">
        <f t="shared" si="1"/>
        <v>22</v>
      </c>
    </row>
    <row r="22" spans="7:10">
      <c r="G22" t="s">
        <v>382</v>
      </c>
      <c r="H22" s="5">
        <v>0.89900000000000002</v>
      </c>
      <c r="I22">
        <v>79</v>
      </c>
      <c r="J22">
        <f t="shared" si="1"/>
        <v>24</v>
      </c>
    </row>
    <row r="23" spans="7:10">
      <c r="G23" t="s">
        <v>127</v>
      </c>
      <c r="H23" s="5">
        <v>1</v>
      </c>
      <c r="I23">
        <v>51</v>
      </c>
      <c r="J23">
        <f t="shared" si="1"/>
        <v>17</v>
      </c>
    </row>
    <row r="24" spans="7:10">
      <c r="G24" t="s">
        <v>383</v>
      </c>
      <c r="H24" s="5">
        <v>1</v>
      </c>
      <c r="I24">
        <v>51</v>
      </c>
      <c r="J24">
        <f t="shared" si="1"/>
        <v>17</v>
      </c>
    </row>
    <row r="25" spans="7:10">
      <c r="G25" t="s">
        <v>384</v>
      </c>
      <c r="H25" s="5">
        <v>0.875</v>
      </c>
      <c r="I25">
        <v>80</v>
      </c>
      <c r="J25">
        <f t="shared" si="1"/>
        <v>24</v>
      </c>
    </row>
    <row r="26" spans="7:10">
      <c r="G26" t="s">
        <v>385</v>
      </c>
      <c r="H26" s="5">
        <v>0.85699999999999998</v>
      </c>
      <c r="I26">
        <v>84</v>
      </c>
      <c r="J26">
        <f t="shared" si="1"/>
        <v>24</v>
      </c>
    </row>
    <row r="27" spans="7:10">
      <c r="G27" t="s">
        <v>386</v>
      </c>
      <c r="H27" s="5">
        <v>0.91800000000000004</v>
      </c>
      <c r="I27">
        <v>61</v>
      </c>
      <c r="J27">
        <f t="shared" si="1"/>
        <v>19</v>
      </c>
    </row>
    <row r="28" spans="7:10">
      <c r="G28" t="s">
        <v>128</v>
      </c>
      <c r="H28" s="5">
        <v>0.69899999999999995</v>
      </c>
      <c r="I28">
        <v>136</v>
      </c>
      <c r="J28">
        <f t="shared" si="1"/>
        <v>32</v>
      </c>
    </row>
    <row r="29" spans="7:10">
      <c r="G29" t="s">
        <v>387</v>
      </c>
      <c r="H29" s="5">
        <v>1</v>
      </c>
      <c r="I29">
        <v>38</v>
      </c>
      <c r="J29">
        <f t="shared" si="1"/>
        <v>13</v>
      </c>
    </row>
    <row r="30" spans="7:10">
      <c r="G30" t="s">
        <v>129</v>
      </c>
      <c r="H30" s="5">
        <v>1</v>
      </c>
      <c r="I30">
        <v>37</v>
      </c>
      <c r="J30">
        <f t="shared" si="1"/>
        <v>13</v>
      </c>
    </row>
    <row r="31" spans="7:10">
      <c r="G31" t="s">
        <v>388</v>
      </c>
      <c r="H31" s="5">
        <v>0.83599999999999997</v>
      </c>
      <c r="I31">
        <v>61</v>
      </c>
      <c r="J31">
        <f t="shared" si="1"/>
        <v>17</v>
      </c>
    </row>
    <row r="32" spans="7:10">
      <c r="G32" t="s">
        <v>389</v>
      </c>
      <c r="H32" s="5">
        <v>0.94399999999999995</v>
      </c>
      <c r="I32">
        <v>36</v>
      </c>
      <c r="J32">
        <f t="shared" si="1"/>
        <v>11</v>
      </c>
    </row>
    <row r="33" spans="7:10">
      <c r="G33" t="s">
        <v>390</v>
      </c>
      <c r="H33" s="5">
        <v>0.88600000000000001</v>
      </c>
      <c r="I33">
        <v>44</v>
      </c>
      <c r="J33">
        <f t="shared" si="1"/>
        <v>13</v>
      </c>
    </row>
    <row r="34" spans="7:10">
      <c r="G34" t="s">
        <v>391</v>
      </c>
      <c r="H34" s="5">
        <v>0.90200000000000002</v>
      </c>
      <c r="I34">
        <v>41</v>
      </c>
      <c r="J34">
        <f t="shared" si="1"/>
        <v>12</v>
      </c>
    </row>
    <row r="35" spans="7:10">
      <c r="G35" t="s">
        <v>392</v>
      </c>
      <c r="H35" s="5">
        <v>1</v>
      </c>
      <c r="I35">
        <v>28</v>
      </c>
      <c r="J35">
        <f t="shared" si="1"/>
        <v>9</v>
      </c>
    </row>
    <row r="36" spans="7:10">
      <c r="G36" t="s">
        <v>393</v>
      </c>
      <c r="H36" s="5">
        <v>0.89500000000000002</v>
      </c>
      <c r="I36">
        <v>38</v>
      </c>
      <c r="J36">
        <f t="shared" si="1"/>
        <v>11</v>
      </c>
    </row>
    <row r="37" spans="7:10">
      <c r="G37" t="s">
        <v>394</v>
      </c>
      <c r="H37" s="5">
        <v>0.76200000000000001</v>
      </c>
      <c r="I37">
        <v>63</v>
      </c>
      <c r="J37">
        <f t="shared" si="1"/>
        <v>16</v>
      </c>
    </row>
    <row r="38" spans="7:10">
      <c r="G38" t="s">
        <v>395</v>
      </c>
      <c r="H38" s="5">
        <v>0.83799999999999997</v>
      </c>
      <c r="I38">
        <v>37</v>
      </c>
      <c r="J38">
        <f t="shared" si="1"/>
        <v>10</v>
      </c>
    </row>
    <row r="39" spans="7:10">
      <c r="G39" t="s">
        <v>396</v>
      </c>
      <c r="H39" s="5">
        <v>1</v>
      </c>
      <c r="I39">
        <v>20</v>
      </c>
      <c r="J39">
        <f t="shared" si="1"/>
        <v>7</v>
      </c>
    </row>
    <row r="40" spans="7:10">
      <c r="G40" t="s">
        <v>397</v>
      </c>
      <c r="H40" s="5">
        <v>0.82099999999999995</v>
      </c>
      <c r="I40">
        <v>39</v>
      </c>
      <c r="J40">
        <f t="shared" si="1"/>
        <v>11</v>
      </c>
    </row>
    <row r="41" spans="7:10">
      <c r="G41" t="s">
        <v>398</v>
      </c>
      <c r="H41" s="5">
        <v>0.81599999999999995</v>
      </c>
      <c r="I41">
        <v>38</v>
      </c>
      <c r="J41">
        <f t="shared" si="1"/>
        <v>10</v>
      </c>
    </row>
    <row r="42" spans="7:10">
      <c r="G42" t="s">
        <v>399</v>
      </c>
      <c r="H42" s="5">
        <v>0.78400000000000003</v>
      </c>
      <c r="I42">
        <v>37</v>
      </c>
      <c r="J42">
        <f t="shared" si="1"/>
        <v>10</v>
      </c>
    </row>
    <row r="43" spans="7:10">
      <c r="G43" t="s">
        <v>400</v>
      </c>
      <c r="H43" s="5">
        <v>0.77800000000000002</v>
      </c>
      <c r="I43">
        <v>36</v>
      </c>
      <c r="J43">
        <f t="shared" si="1"/>
        <v>9</v>
      </c>
    </row>
    <row r="44" spans="7:10">
      <c r="G44" t="s">
        <v>401</v>
      </c>
      <c r="H44" s="5">
        <v>1</v>
      </c>
      <c r="I44">
        <v>14</v>
      </c>
      <c r="J44">
        <f t="shared" si="1"/>
        <v>5</v>
      </c>
    </row>
    <row r="45" spans="7:10">
      <c r="G45" t="s">
        <v>402</v>
      </c>
      <c r="H45" s="5">
        <v>0.89500000000000002</v>
      </c>
      <c r="I45">
        <v>19</v>
      </c>
      <c r="J45">
        <f t="shared" si="1"/>
        <v>6</v>
      </c>
    </row>
    <row r="46" spans="7:10">
      <c r="G46" t="s">
        <v>130</v>
      </c>
      <c r="H46" s="5">
        <v>1</v>
      </c>
      <c r="I46">
        <v>12</v>
      </c>
      <c r="J46">
        <f t="shared" si="1"/>
        <v>4</v>
      </c>
    </row>
    <row r="47" spans="7:10">
      <c r="G47" t="s">
        <v>403</v>
      </c>
      <c r="H47" s="5">
        <v>0.71399999999999997</v>
      </c>
      <c r="I47">
        <v>35</v>
      </c>
      <c r="J47">
        <f t="shared" si="1"/>
        <v>8</v>
      </c>
    </row>
    <row r="48" spans="7:10">
      <c r="G48" t="s">
        <v>404</v>
      </c>
      <c r="H48" s="5">
        <v>0.79200000000000004</v>
      </c>
      <c r="I48">
        <v>24</v>
      </c>
      <c r="J48">
        <f t="shared" si="1"/>
        <v>6</v>
      </c>
    </row>
    <row r="49" spans="7:10">
      <c r="G49" t="s">
        <v>405</v>
      </c>
      <c r="H49" s="5">
        <v>1</v>
      </c>
      <c r="I49">
        <v>11</v>
      </c>
      <c r="J49">
        <f t="shared" si="1"/>
        <v>4</v>
      </c>
    </row>
    <row r="50" spans="7:10">
      <c r="G50" t="s">
        <v>131</v>
      </c>
      <c r="H50" s="5">
        <v>0.84199999999999997</v>
      </c>
      <c r="I50">
        <v>19</v>
      </c>
      <c r="J50">
        <f t="shared" si="1"/>
        <v>5</v>
      </c>
    </row>
    <row r="51" spans="7:10">
      <c r="G51" t="s">
        <v>406</v>
      </c>
      <c r="H51" s="5">
        <v>0.76</v>
      </c>
      <c r="I51">
        <v>25</v>
      </c>
      <c r="J51">
        <f t="shared" si="1"/>
        <v>6</v>
      </c>
    </row>
    <row r="52" spans="7:10">
      <c r="G52" t="s">
        <v>407</v>
      </c>
      <c r="H52" s="5">
        <v>1</v>
      </c>
      <c r="I52">
        <v>10</v>
      </c>
      <c r="J52">
        <f t="shared" si="1"/>
        <v>3</v>
      </c>
    </row>
    <row r="53" spans="7:10">
      <c r="G53" t="s">
        <v>408</v>
      </c>
      <c r="H53" s="5">
        <v>1</v>
      </c>
      <c r="I53">
        <v>10</v>
      </c>
      <c r="J53">
        <f t="shared" si="1"/>
        <v>3</v>
      </c>
    </row>
    <row r="54" spans="7:10">
      <c r="G54" t="s">
        <v>409</v>
      </c>
      <c r="H54" s="5">
        <v>0.66700000000000004</v>
      </c>
      <c r="I54">
        <v>39</v>
      </c>
      <c r="J54">
        <f t="shared" si="1"/>
        <v>9</v>
      </c>
    </row>
    <row r="55" spans="7:10">
      <c r="G55" t="s">
        <v>410</v>
      </c>
      <c r="H55" s="5">
        <v>1</v>
      </c>
      <c r="I55">
        <v>9</v>
      </c>
      <c r="J55">
        <f t="shared" si="1"/>
        <v>3</v>
      </c>
    </row>
    <row r="56" spans="7:10">
      <c r="G56" t="s">
        <v>411</v>
      </c>
      <c r="H56" s="5">
        <v>1</v>
      </c>
      <c r="I56">
        <v>9</v>
      </c>
      <c r="J56">
        <f t="shared" si="1"/>
        <v>3</v>
      </c>
    </row>
    <row r="57" spans="7:10">
      <c r="G57" t="s">
        <v>412</v>
      </c>
      <c r="H57" s="5">
        <v>1</v>
      </c>
      <c r="I57">
        <v>9</v>
      </c>
      <c r="J57">
        <f t="shared" si="1"/>
        <v>3</v>
      </c>
    </row>
    <row r="58" spans="7:10">
      <c r="G58" t="s">
        <v>413</v>
      </c>
      <c r="H58" s="5">
        <v>1</v>
      </c>
      <c r="I58">
        <v>9</v>
      </c>
      <c r="J58">
        <f t="shared" si="1"/>
        <v>3</v>
      </c>
    </row>
    <row r="59" spans="7:10">
      <c r="G59" t="s">
        <v>414</v>
      </c>
      <c r="H59" s="5">
        <v>0.73899999999999999</v>
      </c>
      <c r="I59">
        <v>23</v>
      </c>
      <c r="J59">
        <f t="shared" si="1"/>
        <v>6</v>
      </c>
    </row>
    <row r="60" spans="7:10">
      <c r="G60" t="s">
        <v>415</v>
      </c>
      <c r="H60" s="5">
        <v>0.77800000000000002</v>
      </c>
      <c r="I60">
        <v>18</v>
      </c>
      <c r="J60">
        <f t="shared" si="1"/>
        <v>5</v>
      </c>
    </row>
    <row r="61" spans="7:10">
      <c r="G61" t="s">
        <v>132</v>
      </c>
      <c r="H61" s="5">
        <v>0.84599999999999997</v>
      </c>
      <c r="I61">
        <v>13</v>
      </c>
      <c r="J61">
        <f t="shared" si="1"/>
        <v>4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H4" sqref="H4"/>
    </sheetView>
  </sheetViews>
  <sheetFormatPr baseColWidth="10" defaultRowHeight="15" x14ac:dyDescent="0"/>
  <cols>
    <col min="2" max="2" width="29.83203125" customWidth="1"/>
    <col min="3" max="3" width="10.83203125" customWidth="1"/>
    <col min="4" max="4" width="10" customWidth="1"/>
    <col min="5" max="5" width="12.83203125" customWidth="1"/>
  </cols>
  <sheetData>
    <row r="2" spans="2:10">
      <c r="B2" s="6" t="s">
        <v>4</v>
      </c>
      <c r="C2" s="7"/>
      <c r="D2" s="7"/>
      <c r="E2" s="7"/>
      <c r="G2" s="6" t="s">
        <v>5</v>
      </c>
      <c r="H2" s="7"/>
      <c r="I2" s="7"/>
      <c r="J2" s="7"/>
    </row>
    <row r="3" spans="2:10">
      <c r="B3" s="1" t="s">
        <v>355</v>
      </c>
      <c r="C3" s="2" t="s">
        <v>1</v>
      </c>
      <c r="D3" s="2" t="s">
        <v>2</v>
      </c>
      <c r="E3" s="2" t="s">
        <v>745</v>
      </c>
      <c r="G3" s="1" t="s">
        <v>355</v>
      </c>
      <c r="H3" s="2" t="s">
        <v>1</v>
      </c>
      <c r="I3" s="2" t="s">
        <v>2</v>
      </c>
      <c r="J3" s="2" t="s">
        <v>744</v>
      </c>
    </row>
    <row r="4" spans="2:10">
      <c r="B4" t="s">
        <v>110</v>
      </c>
      <c r="C4" s="5">
        <v>0.99399999999999999</v>
      </c>
      <c r="D4">
        <v>159</v>
      </c>
      <c r="E4">
        <f>ROUND(((C4*D4)/174*100),0)</f>
        <v>91</v>
      </c>
      <c r="G4" t="s">
        <v>563</v>
      </c>
      <c r="H4" s="5">
        <v>0.84099999999999997</v>
      </c>
      <c r="I4">
        <v>69</v>
      </c>
      <c r="J4">
        <f>ROUND(((H4*I4)/61*100),0)</f>
        <v>95</v>
      </c>
    </row>
    <row r="5" spans="2:10">
      <c r="B5" t="s">
        <v>111</v>
      </c>
      <c r="C5" s="5">
        <v>1</v>
      </c>
      <c r="D5">
        <v>153</v>
      </c>
      <c r="E5">
        <f t="shared" ref="E5:E10" si="0">ROUND(((C5*D5)/174*100),0)</f>
        <v>88</v>
      </c>
      <c r="G5" t="s">
        <v>116</v>
      </c>
      <c r="H5" s="5">
        <v>0.74399999999999999</v>
      </c>
      <c r="I5">
        <v>82</v>
      </c>
      <c r="J5">
        <f t="shared" ref="J5:J11" si="1">ROUND(((H5*I5)/61*100),0)</f>
        <v>100</v>
      </c>
    </row>
    <row r="6" spans="2:10">
      <c r="B6" t="s">
        <v>112</v>
      </c>
      <c r="C6" s="5">
        <v>0.99299999999999999</v>
      </c>
      <c r="D6">
        <v>144</v>
      </c>
      <c r="E6">
        <f t="shared" si="0"/>
        <v>82</v>
      </c>
      <c r="G6" t="s">
        <v>117</v>
      </c>
      <c r="H6" s="5">
        <v>0.79500000000000004</v>
      </c>
      <c r="I6">
        <v>73</v>
      </c>
      <c r="J6">
        <f t="shared" si="1"/>
        <v>95</v>
      </c>
    </row>
    <row r="7" spans="2:10">
      <c r="B7" t="s">
        <v>564</v>
      </c>
      <c r="C7" s="5">
        <v>1</v>
      </c>
      <c r="D7">
        <v>127</v>
      </c>
      <c r="E7">
        <f t="shared" si="0"/>
        <v>73</v>
      </c>
      <c r="G7" t="s">
        <v>118</v>
      </c>
      <c r="H7" s="5">
        <v>0.81499999999999995</v>
      </c>
      <c r="I7">
        <v>65</v>
      </c>
      <c r="J7">
        <f t="shared" si="1"/>
        <v>87</v>
      </c>
    </row>
    <row r="8" spans="2:10">
      <c r="B8" t="s">
        <v>113</v>
      </c>
      <c r="C8" s="5">
        <v>0.99099999999999999</v>
      </c>
      <c r="D8">
        <v>111</v>
      </c>
      <c r="E8">
        <f t="shared" si="0"/>
        <v>63</v>
      </c>
      <c r="G8" t="s">
        <v>565</v>
      </c>
      <c r="H8" s="5">
        <v>0.66</v>
      </c>
      <c r="I8">
        <v>50</v>
      </c>
      <c r="J8">
        <f t="shared" si="1"/>
        <v>54</v>
      </c>
    </row>
    <row r="9" spans="2:10">
      <c r="B9" t="s">
        <v>114</v>
      </c>
      <c r="C9" s="5">
        <v>0.96199999999999997</v>
      </c>
      <c r="D9">
        <v>132</v>
      </c>
      <c r="E9">
        <f t="shared" si="0"/>
        <v>73</v>
      </c>
      <c r="G9" t="s">
        <v>566</v>
      </c>
      <c r="H9" s="5">
        <v>0.70599999999999996</v>
      </c>
      <c r="I9">
        <v>17</v>
      </c>
      <c r="J9">
        <f t="shared" si="1"/>
        <v>20</v>
      </c>
    </row>
    <row r="10" spans="2:10">
      <c r="B10" t="s">
        <v>115</v>
      </c>
      <c r="C10" s="5">
        <v>1</v>
      </c>
      <c r="D10">
        <v>33</v>
      </c>
      <c r="E10">
        <f t="shared" si="0"/>
        <v>19</v>
      </c>
      <c r="G10" t="s">
        <v>119</v>
      </c>
      <c r="H10" s="5">
        <v>0.73299999999999998</v>
      </c>
      <c r="I10">
        <v>15</v>
      </c>
      <c r="J10">
        <f t="shared" si="1"/>
        <v>18</v>
      </c>
    </row>
    <row r="11" spans="2:10">
      <c r="G11" t="s">
        <v>567</v>
      </c>
      <c r="H11" s="5">
        <v>0.63200000000000001</v>
      </c>
      <c r="I11">
        <v>19</v>
      </c>
      <c r="J11">
        <f t="shared" si="1"/>
        <v>20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H4" sqref="H4"/>
    </sheetView>
  </sheetViews>
  <sheetFormatPr baseColWidth="10" defaultRowHeight="15" x14ac:dyDescent="0"/>
  <cols>
    <col min="2" max="2" width="42.83203125" customWidth="1"/>
    <col min="3" max="3" width="12.1640625" customWidth="1"/>
    <col min="4" max="4" width="4.1640625" bestFit="1" customWidth="1"/>
    <col min="7" max="7" width="20.332031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1" t="s">
        <v>355</v>
      </c>
      <c r="C3" s="4" t="s">
        <v>1</v>
      </c>
      <c r="D3" s="4" t="s">
        <v>2</v>
      </c>
      <c r="E3" s="4" t="s">
        <v>746</v>
      </c>
      <c r="G3" s="1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120</v>
      </c>
      <c r="C4" s="5">
        <v>0.98299999999999998</v>
      </c>
      <c r="D4">
        <v>172</v>
      </c>
      <c r="E4">
        <f>ROUND(((C4*D4)/200*100),0)</f>
        <v>85</v>
      </c>
      <c r="G4" t="s">
        <v>568</v>
      </c>
      <c r="H4" s="5">
        <v>0.80200000000000005</v>
      </c>
      <c r="I4">
        <v>86</v>
      </c>
      <c r="J4">
        <f>ROUND(((H4*I4)/72*100),0)</f>
        <v>96</v>
      </c>
    </row>
    <row r="5" spans="2:10">
      <c r="B5" t="s">
        <v>121</v>
      </c>
      <c r="C5" s="5">
        <v>1</v>
      </c>
      <c r="D5">
        <v>60</v>
      </c>
      <c r="E5">
        <f>ROUND(((C5*D5)/200*100),0)</f>
        <v>30</v>
      </c>
      <c r="G5" t="s">
        <v>569</v>
      </c>
      <c r="H5" s="5">
        <v>0.83299999999999996</v>
      </c>
      <c r="I5">
        <v>66</v>
      </c>
      <c r="J5">
        <f t="shared" ref="J5:J24" si="0">ROUND(((H5*I5)/72*100),0)</f>
        <v>76</v>
      </c>
    </row>
    <row r="6" spans="2:10">
      <c r="G6" t="s">
        <v>570</v>
      </c>
      <c r="H6" s="5">
        <v>0.80600000000000005</v>
      </c>
      <c r="I6">
        <v>67</v>
      </c>
      <c r="J6">
        <f t="shared" si="0"/>
        <v>75</v>
      </c>
    </row>
    <row r="7" spans="2:10">
      <c r="G7" t="s">
        <v>571</v>
      </c>
      <c r="H7" s="5">
        <v>0.79700000000000004</v>
      </c>
      <c r="I7">
        <v>64</v>
      </c>
      <c r="J7">
        <f t="shared" si="0"/>
        <v>71</v>
      </c>
    </row>
    <row r="8" spans="2:10">
      <c r="G8" t="s">
        <v>572</v>
      </c>
      <c r="H8" s="5">
        <v>0.80400000000000005</v>
      </c>
      <c r="I8">
        <v>56</v>
      </c>
      <c r="J8">
        <f t="shared" si="0"/>
        <v>63</v>
      </c>
    </row>
    <row r="9" spans="2:10">
      <c r="G9" t="s">
        <v>573</v>
      </c>
      <c r="H9" s="5">
        <v>1</v>
      </c>
      <c r="I9">
        <v>11</v>
      </c>
      <c r="J9">
        <f t="shared" si="0"/>
        <v>15</v>
      </c>
    </row>
    <row r="10" spans="2:10">
      <c r="G10" t="s">
        <v>574</v>
      </c>
      <c r="H10" s="5">
        <v>0.92300000000000004</v>
      </c>
      <c r="I10">
        <v>13</v>
      </c>
      <c r="J10">
        <f t="shared" si="0"/>
        <v>17</v>
      </c>
    </row>
    <row r="11" spans="2:10">
      <c r="G11" t="s">
        <v>575</v>
      </c>
      <c r="H11" s="5">
        <v>0.86699999999999999</v>
      </c>
      <c r="I11">
        <v>15</v>
      </c>
      <c r="J11">
        <f t="shared" si="0"/>
        <v>18</v>
      </c>
    </row>
    <row r="12" spans="2:10">
      <c r="G12" t="s">
        <v>576</v>
      </c>
      <c r="H12" s="5">
        <v>0.91700000000000004</v>
      </c>
      <c r="I12">
        <v>12</v>
      </c>
      <c r="J12">
        <f t="shared" si="0"/>
        <v>15</v>
      </c>
    </row>
    <row r="13" spans="2:10">
      <c r="G13" t="s">
        <v>122</v>
      </c>
      <c r="H13" s="5">
        <v>0.91700000000000004</v>
      </c>
      <c r="I13">
        <v>12</v>
      </c>
      <c r="J13">
        <f t="shared" si="0"/>
        <v>15</v>
      </c>
    </row>
    <row r="14" spans="2:10">
      <c r="G14" t="s">
        <v>577</v>
      </c>
      <c r="H14" s="5">
        <v>0.85699999999999998</v>
      </c>
      <c r="I14">
        <v>14</v>
      </c>
      <c r="J14">
        <f t="shared" si="0"/>
        <v>17</v>
      </c>
    </row>
    <row r="15" spans="2:10">
      <c r="G15" t="s">
        <v>578</v>
      </c>
      <c r="H15" s="5">
        <v>0.85699999999999998</v>
      </c>
      <c r="I15">
        <v>14</v>
      </c>
      <c r="J15">
        <f t="shared" si="0"/>
        <v>17</v>
      </c>
    </row>
    <row r="16" spans="2:10">
      <c r="G16" t="s">
        <v>579</v>
      </c>
      <c r="H16" s="5">
        <v>0.81299999999999994</v>
      </c>
      <c r="I16">
        <v>16</v>
      </c>
      <c r="J16">
        <f t="shared" si="0"/>
        <v>18</v>
      </c>
    </row>
    <row r="17" spans="7:10">
      <c r="G17" t="s">
        <v>580</v>
      </c>
      <c r="H17" s="5">
        <v>0.81299999999999994</v>
      </c>
      <c r="I17">
        <v>16</v>
      </c>
      <c r="J17">
        <f t="shared" si="0"/>
        <v>18</v>
      </c>
    </row>
    <row r="18" spans="7:10">
      <c r="G18" t="s">
        <v>581</v>
      </c>
      <c r="H18" s="5">
        <v>0.76500000000000001</v>
      </c>
      <c r="I18">
        <v>17</v>
      </c>
      <c r="J18">
        <f t="shared" si="0"/>
        <v>18</v>
      </c>
    </row>
    <row r="19" spans="7:10">
      <c r="G19" t="s">
        <v>582</v>
      </c>
      <c r="H19" s="5">
        <v>0.65200000000000002</v>
      </c>
      <c r="I19">
        <v>23</v>
      </c>
      <c r="J19">
        <f t="shared" si="0"/>
        <v>21</v>
      </c>
    </row>
    <row r="20" spans="7:10">
      <c r="G20" t="s">
        <v>123</v>
      </c>
      <c r="H20" s="5">
        <v>1</v>
      </c>
      <c r="I20">
        <v>7</v>
      </c>
      <c r="J20">
        <f t="shared" si="0"/>
        <v>10</v>
      </c>
    </row>
    <row r="21" spans="7:10">
      <c r="G21" t="s">
        <v>583</v>
      </c>
      <c r="H21" s="5">
        <v>1</v>
      </c>
      <c r="I21">
        <v>7</v>
      </c>
      <c r="J21">
        <f t="shared" si="0"/>
        <v>10</v>
      </c>
    </row>
    <row r="22" spans="7:10">
      <c r="G22" t="s">
        <v>584</v>
      </c>
      <c r="H22" s="5">
        <v>0.68400000000000005</v>
      </c>
      <c r="I22">
        <v>19</v>
      </c>
      <c r="J22">
        <f t="shared" si="0"/>
        <v>18</v>
      </c>
    </row>
    <row r="23" spans="7:10">
      <c r="G23" t="s">
        <v>585</v>
      </c>
      <c r="H23" s="5">
        <v>0.63600000000000001</v>
      </c>
      <c r="I23">
        <v>22</v>
      </c>
      <c r="J23">
        <f t="shared" si="0"/>
        <v>19</v>
      </c>
    </row>
    <row r="24" spans="7:10">
      <c r="G24" t="s">
        <v>586</v>
      </c>
      <c r="H24" s="5">
        <v>0.61899999999999999</v>
      </c>
      <c r="I24">
        <v>21</v>
      </c>
      <c r="J24">
        <f t="shared" si="0"/>
        <v>18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1"/>
  <sheetViews>
    <sheetView topLeftCell="B1" workbookViewId="0">
      <selection activeCell="C4" sqref="C4"/>
    </sheetView>
  </sheetViews>
  <sheetFormatPr baseColWidth="10" defaultRowHeight="15" x14ac:dyDescent="0"/>
  <cols>
    <col min="2" max="2" width="38" bestFit="1" customWidth="1"/>
    <col min="3" max="3" width="13.5" customWidth="1"/>
    <col min="4" max="4" width="10.33203125" customWidth="1"/>
    <col min="5" max="5" width="10.83203125" customWidth="1"/>
    <col min="6" max="6" width="6.1640625" customWidth="1"/>
    <col min="7" max="7" width="32.66406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1" t="s">
        <v>355</v>
      </c>
      <c r="C3" s="4" t="s">
        <v>1</v>
      </c>
      <c r="D3" s="4" t="s">
        <v>2</v>
      </c>
      <c r="E3" s="4" t="s">
        <v>746</v>
      </c>
      <c r="G3" s="1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416</v>
      </c>
      <c r="C4" s="5">
        <v>0.997</v>
      </c>
      <c r="D4">
        <v>355</v>
      </c>
      <c r="E4">
        <f>ROUND(((C4*D4)/447*100),0)</f>
        <v>79</v>
      </c>
      <c r="G4" t="s">
        <v>417</v>
      </c>
      <c r="H4" s="5">
        <v>0.84499999999999997</v>
      </c>
      <c r="I4">
        <v>148</v>
      </c>
      <c r="J4">
        <f>ROUND(((H4*I4)/164*100),0)</f>
        <v>76</v>
      </c>
    </row>
    <row r="5" spans="2:10">
      <c r="B5" t="s">
        <v>142</v>
      </c>
      <c r="C5" s="5">
        <v>0.98399999999999999</v>
      </c>
      <c r="D5">
        <v>374</v>
      </c>
      <c r="E5">
        <f t="shared" ref="E5:E15" si="0">ROUND(((C5*D5)/447*100),0)</f>
        <v>82</v>
      </c>
      <c r="G5" t="s">
        <v>418</v>
      </c>
      <c r="H5" s="5">
        <v>0.88500000000000001</v>
      </c>
      <c r="I5">
        <v>96</v>
      </c>
      <c r="J5">
        <f t="shared" ref="J5:J68" si="1">ROUND(((H5*I5)/164*100),0)</f>
        <v>52</v>
      </c>
    </row>
    <row r="6" spans="2:10">
      <c r="B6" t="s">
        <v>143</v>
      </c>
      <c r="C6" s="5">
        <v>0.997</v>
      </c>
      <c r="D6">
        <v>347</v>
      </c>
      <c r="E6">
        <f t="shared" si="0"/>
        <v>77</v>
      </c>
      <c r="G6" t="s">
        <v>419</v>
      </c>
      <c r="H6" s="5">
        <v>0.876</v>
      </c>
      <c r="I6">
        <v>97</v>
      </c>
      <c r="J6">
        <f t="shared" si="1"/>
        <v>52</v>
      </c>
    </row>
    <row r="7" spans="2:10">
      <c r="B7" t="s">
        <v>420</v>
      </c>
      <c r="C7" s="5">
        <v>1</v>
      </c>
      <c r="D7">
        <v>271</v>
      </c>
      <c r="E7">
        <f t="shared" si="0"/>
        <v>61</v>
      </c>
      <c r="G7" t="s">
        <v>152</v>
      </c>
      <c r="H7" s="5">
        <v>0.96099999999999997</v>
      </c>
      <c r="I7">
        <v>76</v>
      </c>
      <c r="J7">
        <f t="shared" si="1"/>
        <v>45</v>
      </c>
    </row>
    <row r="8" spans="2:10">
      <c r="B8" t="s">
        <v>144</v>
      </c>
      <c r="C8" s="5">
        <v>0.97699999999999998</v>
      </c>
      <c r="D8">
        <v>301</v>
      </c>
      <c r="E8">
        <f t="shared" si="0"/>
        <v>66</v>
      </c>
      <c r="G8" t="s">
        <v>421</v>
      </c>
      <c r="H8" s="5">
        <v>0.89100000000000001</v>
      </c>
      <c r="I8">
        <v>92</v>
      </c>
      <c r="J8">
        <f t="shared" si="1"/>
        <v>50</v>
      </c>
    </row>
    <row r="9" spans="2:10">
      <c r="B9" t="s">
        <v>145</v>
      </c>
      <c r="C9" s="5">
        <v>1</v>
      </c>
      <c r="D9">
        <v>198</v>
      </c>
      <c r="E9">
        <f t="shared" si="0"/>
        <v>44</v>
      </c>
      <c r="G9" t="s">
        <v>422</v>
      </c>
      <c r="H9" s="5">
        <v>0.86</v>
      </c>
      <c r="I9">
        <v>100</v>
      </c>
      <c r="J9">
        <f t="shared" si="1"/>
        <v>52</v>
      </c>
    </row>
    <row r="10" spans="2:10">
      <c r="B10" t="s">
        <v>146</v>
      </c>
      <c r="C10" s="5">
        <v>0.99099999999999999</v>
      </c>
      <c r="D10">
        <v>109</v>
      </c>
      <c r="E10">
        <f t="shared" si="0"/>
        <v>24</v>
      </c>
      <c r="G10" t="s">
        <v>423</v>
      </c>
      <c r="H10" s="5">
        <v>0.85299999999999998</v>
      </c>
      <c r="I10">
        <v>102</v>
      </c>
      <c r="J10">
        <f t="shared" si="1"/>
        <v>53</v>
      </c>
    </row>
    <row r="11" spans="2:10">
      <c r="B11" t="s">
        <v>147</v>
      </c>
      <c r="C11" s="5">
        <v>0.95099999999999996</v>
      </c>
      <c r="D11">
        <v>144</v>
      </c>
      <c r="E11">
        <f t="shared" si="0"/>
        <v>31</v>
      </c>
      <c r="G11" t="s">
        <v>424</v>
      </c>
      <c r="H11" s="5">
        <v>0.85899999999999999</v>
      </c>
      <c r="I11">
        <v>99</v>
      </c>
      <c r="J11">
        <f t="shared" si="1"/>
        <v>52</v>
      </c>
    </row>
    <row r="12" spans="2:10">
      <c r="B12" t="s">
        <v>148</v>
      </c>
      <c r="C12" s="5">
        <v>1</v>
      </c>
      <c r="D12">
        <v>90</v>
      </c>
      <c r="E12">
        <f t="shared" si="0"/>
        <v>20</v>
      </c>
      <c r="G12" t="s">
        <v>425</v>
      </c>
      <c r="H12" s="5">
        <v>0.85899999999999999</v>
      </c>
      <c r="I12">
        <v>99</v>
      </c>
      <c r="J12">
        <f t="shared" si="1"/>
        <v>52</v>
      </c>
    </row>
    <row r="13" spans="2:10">
      <c r="B13" t="s">
        <v>149</v>
      </c>
      <c r="C13" s="5">
        <v>1</v>
      </c>
      <c r="D13">
        <v>57</v>
      </c>
      <c r="E13">
        <f t="shared" si="0"/>
        <v>13</v>
      </c>
      <c r="G13" t="s">
        <v>426</v>
      </c>
      <c r="H13" s="5">
        <v>0.85099999999999998</v>
      </c>
      <c r="I13">
        <v>101</v>
      </c>
      <c r="J13">
        <f t="shared" si="1"/>
        <v>52</v>
      </c>
    </row>
    <row r="14" spans="2:10">
      <c r="B14" t="s">
        <v>150</v>
      </c>
      <c r="C14" s="5">
        <v>0.98</v>
      </c>
      <c r="D14">
        <v>51</v>
      </c>
      <c r="E14">
        <f t="shared" si="0"/>
        <v>11</v>
      </c>
      <c r="G14" t="s">
        <v>427</v>
      </c>
      <c r="H14" s="5">
        <v>0.878</v>
      </c>
      <c r="I14">
        <v>90</v>
      </c>
      <c r="J14">
        <f t="shared" si="1"/>
        <v>48</v>
      </c>
    </row>
    <row r="15" spans="2:10">
      <c r="B15" t="s">
        <v>151</v>
      </c>
      <c r="C15" s="5">
        <v>0.97899999999999998</v>
      </c>
      <c r="D15">
        <v>47</v>
      </c>
      <c r="E15">
        <f t="shared" si="0"/>
        <v>10</v>
      </c>
      <c r="G15" t="s">
        <v>428</v>
      </c>
      <c r="H15" s="5">
        <v>0.81899999999999995</v>
      </c>
      <c r="I15">
        <v>105</v>
      </c>
      <c r="J15">
        <f t="shared" si="1"/>
        <v>52</v>
      </c>
    </row>
    <row r="16" spans="2:10">
      <c r="G16" t="s">
        <v>153</v>
      </c>
      <c r="H16" s="5">
        <v>0.83</v>
      </c>
      <c r="I16">
        <v>100</v>
      </c>
      <c r="J16">
        <f t="shared" si="1"/>
        <v>51</v>
      </c>
    </row>
    <row r="17" spans="7:10">
      <c r="G17" t="s">
        <v>154</v>
      </c>
      <c r="H17" s="5">
        <v>0.85599999999999998</v>
      </c>
      <c r="I17">
        <v>90</v>
      </c>
      <c r="J17">
        <f t="shared" si="1"/>
        <v>47</v>
      </c>
    </row>
    <row r="18" spans="7:10">
      <c r="G18" t="s">
        <v>155</v>
      </c>
      <c r="H18" s="5">
        <v>0.84799999999999998</v>
      </c>
      <c r="I18">
        <v>92</v>
      </c>
      <c r="J18">
        <f t="shared" si="1"/>
        <v>48</v>
      </c>
    </row>
    <row r="19" spans="7:10">
      <c r="G19" t="s">
        <v>156</v>
      </c>
      <c r="H19" s="5">
        <v>0.86199999999999999</v>
      </c>
      <c r="I19">
        <v>87</v>
      </c>
      <c r="J19">
        <f t="shared" si="1"/>
        <v>46</v>
      </c>
    </row>
    <row r="20" spans="7:10">
      <c r="G20" t="s">
        <v>157</v>
      </c>
      <c r="H20" s="5">
        <v>0.86199999999999999</v>
      </c>
      <c r="I20">
        <v>87</v>
      </c>
      <c r="J20">
        <f t="shared" si="1"/>
        <v>46</v>
      </c>
    </row>
    <row r="21" spans="7:10">
      <c r="G21" t="s">
        <v>158</v>
      </c>
      <c r="H21" s="5">
        <v>0.878</v>
      </c>
      <c r="I21">
        <v>82</v>
      </c>
      <c r="J21">
        <f t="shared" si="1"/>
        <v>44</v>
      </c>
    </row>
    <row r="22" spans="7:10">
      <c r="G22" t="s">
        <v>159</v>
      </c>
      <c r="H22" s="5">
        <v>0.85199999999999998</v>
      </c>
      <c r="I22">
        <v>88</v>
      </c>
      <c r="J22">
        <f t="shared" si="1"/>
        <v>46</v>
      </c>
    </row>
    <row r="23" spans="7:10">
      <c r="G23" t="s">
        <v>160</v>
      </c>
      <c r="H23" s="5">
        <v>0.85099999999999998</v>
      </c>
      <c r="I23">
        <v>87</v>
      </c>
      <c r="J23">
        <f t="shared" si="1"/>
        <v>45</v>
      </c>
    </row>
    <row r="24" spans="7:10">
      <c r="G24" t="s">
        <v>161</v>
      </c>
      <c r="H24" s="5">
        <v>0.86599999999999999</v>
      </c>
      <c r="I24">
        <v>82</v>
      </c>
      <c r="J24">
        <f t="shared" si="1"/>
        <v>43</v>
      </c>
    </row>
    <row r="25" spans="7:10">
      <c r="G25" t="s">
        <v>429</v>
      </c>
      <c r="H25" s="5">
        <v>0.90400000000000003</v>
      </c>
      <c r="I25">
        <v>73</v>
      </c>
      <c r="J25">
        <f t="shared" si="1"/>
        <v>40</v>
      </c>
    </row>
    <row r="26" spans="7:10">
      <c r="G26" t="s">
        <v>430</v>
      </c>
      <c r="H26" s="5">
        <v>0.78600000000000003</v>
      </c>
      <c r="I26">
        <v>103</v>
      </c>
      <c r="J26">
        <f t="shared" si="1"/>
        <v>49</v>
      </c>
    </row>
    <row r="27" spans="7:10">
      <c r="G27" t="s">
        <v>431</v>
      </c>
      <c r="H27" s="5">
        <v>0.79800000000000004</v>
      </c>
      <c r="I27">
        <v>99</v>
      </c>
      <c r="J27">
        <f t="shared" si="1"/>
        <v>48</v>
      </c>
    </row>
    <row r="28" spans="7:10">
      <c r="G28" t="s">
        <v>162</v>
      </c>
      <c r="H28" s="5">
        <v>0.86399999999999999</v>
      </c>
      <c r="I28">
        <v>81</v>
      </c>
      <c r="J28">
        <f t="shared" si="1"/>
        <v>43</v>
      </c>
    </row>
    <row r="29" spans="7:10">
      <c r="G29" t="s">
        <v>432</v>
      </c>
      <c r="H29" s="5">
        <v>0.86399999999999999</v>
      </c>
      <c r="I29">
        <v>81</v>
      </c>
      <c r="J29">
        <f t="shared" si="1"/>
        <v>43</v>
      </c>
    </row>
    <row r="30" spans="7:10">
      <c r="G30" t="s">
        <v>163</v>
      </c>
      <c r="H30" s="5">
        <v>0.85499999999999998</v>
      </c>
      <c r="I30">
        <v>83</v>
      </c>
      <c r="J30">
        <f t="shared" si="1"/>
        <v>43</v>
      </c>
    </row>
    <row r="31" spans="7:10">
      <c r="G31" t="s">
        <v>433</v>
      </c>
      <c r="H31" s="5">
        <v>0.74399999999999999</v>
      </c>
      <c r="I31">
        <v>117</v>
      </c>
      <c r="J31">
        <f t="shared" si="1"/>
        <v>53</v>
      </c>
    </row>
    <row r="32" spans="7:10">
      <c r="G32" t="s">
        <v>434</v>
      </c>
      <c r="H32" s="5">
        <v>0.74399999999999999</v>
      </c>
      <c r="I32">
        <v>117</v>
      </c>
      <c r="J32">
        <f t="shared" si="1"/>
        <v>53</v>
      </c>
    </row>
    <row r="33" spans="7:10">
      <c r="G33" t="s">
        <v>164</v>
      </c>
      <c r="H33" s="5">
        <v>0.84699999999999998</v>
      </c>
      <c r="I33">
        <v>85</v>
      </c>
      <c r="J33">
        <f t="shared" si="1"/>
        <v>44</v>
      </c>
    </row>
    <row r="34" spans="7:10">
      <c r="G34" t="s">
        <v>435</v>
      </c>
      <c r="H34" s="5">
        <v>0.80200000000000005</v>
      </c>
      <c r="I34">
        <v>96</v>
      </c>
      <c r="J34">
        <f t="shared" si="1"/>
        <v>47</v>
      </c>
    </row>
    <row r="35" spans="7:10">
      <c r="G35" t="s">
        <v>436</v>
      </c>
      <c r="H35" s="5">
        <v>0.80900000000000005</v>
      </c>
      <c r="I35">
        <v>94</v>
      </c>
      <c r="J35">
        <f t="shared" si="1"/>
        <v>46</v>
      </c>
    </row>
    <row r="36" spans="7:10">
      <c r="G36" t="s">
        <v>165</v>
      </c>
      <c r="H36" s="5">
        <v>0.83</v>
      </c>
      <c r="I36">
        <v>88</v>
      </c>
      <c r="J36">
        <f t="shared" si="1"/>
        <v>45</v>
      </c>
    </row>
    <row r="37" spans="7:10">
      <c r="G37" t="s">
        <v>437</v>
      </c>
      <c r="H37" s="5">
        <v>0.746</v>
      </c>
      <c r="I37">
        <v>114</v>
      </c>
      <c r="J37">
        <f t="shared" si="1"/>
        <v>52</v>
      </c>
    </row>
    <row r="38" spans="7:10">
      <c r="G38" t="s">
        <v>438</v>
      </c>
      <c r="H38" s="5">
        <v>0.746</v>
      </c>
      <c r="I38">
        <v>114</v>
      </c>
      <c r="J38">
        <f t="shared" si="1"/>
        <v>52</v>
      </c>
    </row>
    <row r="39" spans="7:10">
      <c r="G39" t="s">
        <v>439</v>
      </c>
      <c r="H39" s="5">
        <v>0.77700000000000002</v>
      </c>
      <c r="I39">
        <v>103</v>
      </c>
      <c r="J39">
        <f t="shared" si="1"/>
        <v>49</v>
      </c>
    </row>
    <row r="40" spans="7:10">
      <c r="G40" t="s">
        <v>440</v>
      </c>
      <c r="H40" s="5">
        <v>0.73099999999999998</v>
      </c>
      <c r="I40">
        <v>119</v>
      </c>
      <c r="J40">
        <f t="shared" si="1"/>
        <v>53</v>
      </c>
    </row>
    <row r="41" spans="7:10">
      <c r="G41" t="s">
        <v>441</v>
      </c>
      <c r="H41" s="5">
        <v>0.8</v>
      </c>
      <c r="I41">
        <v>95</v>
      </c>
      <c r="J41">
        <f t="shared" si="1"/>
        <v>46</v>
      </c>
    </row>
    <row r="42" spans="7:10">
      <c r="G42" t="s">
        <v>166</v>
      </c>
      <c r="H42" s="5">
        <v>0.85199999999999998</v>
      </c>
      <c r="I42">
        <v>81</v>
      </c>
      <c r="J42">
        <f t="shared" si="1"/>
        <v>42</v>
      </c>
    </row>
    <row r="43" spans="7:10">
      <c r="G43" t="s">
        <v>442</v>
      </c>
      <c r="H43" s="5">
        <v>0.76900000000000002</v>
      </c>
      <c r="I43">
        <v>104</v>
      </c>
      <c r="J43">
        <f t="shared" si="1"/>
        <v>49</v>
      </c>
    </row>
    <row r="44" spans="7:10">
      <c r="G44" t="s">
        <v>443</v>
      </c>
      <c r="H44" s="5">
        <v>0.72899999999999998</v>
      </c>
      <c r="I44">
        <v>118</v>
      </c>
      <c r="J44">
        <f t="shared" si="1"/>
        <v>52</v>
      </c>
    </row>
    <row r="45" spans="7:10">
      <c r="G45" t="s">
        <v>167</v>
      </c>
      <c r="H45" s="5">
        <v>0.79600000000000004</v>
      </c>
      <c r="I45">
        <v>93</v>
      </c>
      <c r="J45">
        <f t="shared" si="1"/>
        <v>45</v>
      </c>
    </row>
    <row r="46" spans="7:10">
      <c r="G46" t="s">
        <v>444</v>
      </c>
      <c r="H46" s="5">
        <v>0.85699999999999998</v>
      </c>
      <c r="I46">
        <v>77</v>
      </c>
      <c r="J46">
        <f t="shared" si="1"/>
        <v>40</v>
      </c>
    </row>
    <row r="47" spans="7:10">
      <c r="G47" t="s">
        <v>445</v>
      </c>
      <c r="H47" s="5">
        <v>0.84799999999999998</v>
      </c>
      <c r="I47">
        <v>79</v>
      </c>
      <c r="J47">
        <f t="shared" si="1"/>
        <v>41</v>
      </c>
    </row>
    <row r="48" spans="7:10">
      <c r="G48" t="s">
        <v>168</v>
      </c>
      <c r="H48" s="5">
        <v>0.86499999999999999</v>
      </c>
      <c r="I48">
        <v>74</v>
      </c>
      <c r="J48">
        <f t="shared" si="1"/>
        <v>39</v>
      </c>
    </row>
    <row r="49" spans="7:10">
      <c r="G49" t="s">
        <v>169</v>
      </c>
      <c r="H49" s="5">
        <v>0.68500000000000005</v>
      </c>
      <c r="I49">
        <v>127</v>
      </c>
      <c r="J49">
        <f t="shared" si="1"/>
        <v>53</v>
      </c>
    </row>
    <row r="50" spans="7:10">
      <c r="G50" t="s">
        <v>446</v>
      </c>
      <c r="H50" s="5">
        <v>0.81</v>
      </c>
      <c r="I50">
        <v>84</v>
      </c>
      <c r="J50">
        <f t="shared" si="1"/>
        <v>41</v>
      </c>
    </row>
    <row r="51" spans="7:10">
      <c r="G51" t="s">
        <v>447</v>
      </c>
      <c r="H51" s="5">
        <v>0.75</v>
      </c>
      <c r="I51">
        <v>100</v>
      </c>
      <c r="J51">
        <f t="shared" si="1"/>
        <v>46</v>
      </c>
    </row>
    <row r="52" spans="7:10">
      <c r="G52" t="s">
        <v>448</v>
      </c>
      <c r="H52" s="5">
        <v>0.8</v>
      </c>
      <c r="I52">
        <v>85</v>
      </c>
      <c r="J52">
        <f t="shared" si="1"/>
        <v>41</v>
      </c>
    </row>
    <row r="53" spans="7:10">
      <c r="G53" t="s">
        <v>170</v>
      </c>
      <c r="H53" s="5">
        <v>0.74299999999999999</v>
      </c>
      <c r="I53">
        <v>101</v>
      </c>
      <c r="J53">
        <f t="shared" si="1"/>
        <v>46</v>
      </c>
    </row>
    <row r="54" spans="7:10">
      <c r="G54" t="s">
        <v>449</v>
      </c>
      <c r="H54" s="5">
        <v>0.79100000000000004</v>
      </c>
      <c r="I54">
        <v>86</v>
      </c>
      <c r="J54">
        <f t="shared" si="1"/>
        <v>41</v>
      </c>
    </row>
    <row r="55" spans="7:10">
      <c r="G55" t="s">
        <v>171</v>
      </c>
      <c r="H55" s="5">
        <v>0.79100000000000004</v>
      </c>
      <c r="I55">
        <v>86</v>
      </c>
      <c r="J55">
        <f t="shared" si="1"/>
        <v>41</v>
      </c>
    </row>
    <row r="56" spans="7:10">
      <c r="G56" t="s">
        <v>172</v>
      </c>
      <c r="H56" s="5">
        <v>0.84499999999999997</v>
      </c>
      <c r="I56">
        <v>71</v>
      </c>
      <c r="J56">
        <f t="shared" si="1"/>
        <v>37</v>
      </c>
    </row>
    <row r="57" spans="7:10">
      <c r="G57" t="s">
        <v>173</v>
      </c>
      <c r="H57" s="5">
        <v>0.73299999999999998</v>
      </c>
      <c r="I57">
        <v>101</v>
      </c>
      <c r="J57">
        <f t="shared" si="1"/>
        <v>45</v>
      </c>
    </row>
    <row r="58" spans="7:10">
      <c r="G58" t="s">
        <v>174</v>
      </c>
      <c r="H58" s="5">
        <v>0.84299999999999997</v>
      </c>
      <c r="I58">
        <v>70</v>
      </c>
      <c r="J58">
        <f t="shared" si="1"/>
        <v>36</v>
      </c>
    </row>
    <row r="59" spans="7:10">
      <c r="G59" t="s">
        <v>450</v>
      </c>
      <c r="H59" s="5">
        <v>0.70499999999999996</v>
      </c>
      <c r="I59">
        <v>105</v>
      </c>
      <c r="J59">
        <f t="shared" si="1"/>
        <v>45</v>
      </c>
    </row>
    <row r="60" spans="7:10">
      <c r="G60" t="s">
        <v>175</v>
      </c>
      <c r="H60" s="5">
        <v>0.69799999999999995</v>
      </c>
      <c r="I60">
        <v>106</v>
      </c>
      <c r="J60">
        <f t="shared" si="1"/>
        <v>45</v>
      </c>
    </row>
    <row r="61" spans="7:10">
      <c r="G61" t="s">
        <v>451</v>
      </c>
      <c r="H61" s="5">
        <v>0.72599999999999998</v>
      </c>
      <c r="I61">
        <v>95</v>
      </c>
      <c r="J61">
        <f t="shared" si="1"/>
        <v>42</v>
      </c>
    </row>
    <row r="62" spans="7:10">
      <c r="G62" t="s">
        <v>452</v>
      </c>
      <c r="H62" s="5">
        <v>0.79700000000000004</v>
      </c>
      <c r="I62">
        <v>74</v>
      </c>
      <c r="J62">
        <f t="shared" si="1"/>
        <v>36</v>
      </c>
    </row>
    <row r="63" spans="7:10">
      <c r="G63" t="s">
        <v>176</v>
      </c>
      <c r="H63" s="5">
        <v>0.95599999999999996</v>
      </c>
      <c r="I63">
        <v>45</v>
      </c>
      <c r="J63">
        <f t="shared" si="1"/>
        <v>26</v>
      </c>
    </row>
    <row r="64" spans="7:10">
      <c r="G64" t="s">
        <v>453</v>
      </c>
      <c r="H64" s="5">
        <v>0.747</v>
      </c>
      <c r="I64">
        <v>87</v>
      </c>
      <c r="J64">
        <f t="shared" si="1"/>
        <v>40</v>
      </c>
    </row>
    <row r="65" spans="7:10">
      <c r="G65" t="s">
        <v>454</v>
      </c>
      <c r="H65" s="5">
        <v>0.70799999999999996</v>
      </c>
      <c r="I65">
        <v>96</v>
      </c>
      <c r="J65">
        <f t="shared" si="1"/>
        <v>41</v>
      </c>
    </row>
    <row r="66" spans="7:10">
      <c r="G66" t="s">
        <v>455</v>
      </c>
      <c r="H66" s="5">
        <v>0.76600000000000001</v>
      </c>
      <c r="I66">
        <v>77</v>
      </c>
      <c r="J66">
        <f t="shared" si="1"/>
        <v>36</v>
      </c>
    </row>
    <row r="67" spans="7:10">
      <c r="G67" t="s">
        <v>456</v>
      </c>
      <c r="H67" s="5">
        <v>0.621</v>
      </c>
      <c r="I67">
        <v>116</v>
      </c>
      <c r="J67">
        <f t="shared" si="1"/>
        <v>44</v>
      </c>
    </row>
    <row r="68" spans="7:10">
      <c r="G68" t="s">
        <v>177</v>
      </c>
      <c r="H68" s="5">
        <v>0.71099999999999997</v>
      </c>
      <c r="I68">
        <v>45</v>
      </c>
      <c r="J68">
        <f t="shared" si="1"/>
        <v>20</v>
      </c>
    </row>
    <row r="69" spans="7:10">
      <c r="G69" t="s">
        <v>178</v>
      </c>
      <c r="H69" s="5">
        <v>1</v>
      </c>
      <c r="I69">
        <v>14</v>
      </c>
      <c r="J69">
        <f t="shared" ref="J69:J81" si="2">ROUND(((H69*I69)/164*100),0)</f>
        <v>9</v>
      </c>
    </row>
    <row r="70" spans="7:10">
      <c r="G70" t="s">
        <v>179</v>
      </c>
      <c r="H70" s="5">
        <v>1</v>
      </c>
      <c r="I70">
        <v>11</v>
      </c>
      <c r="J70">
        <f t="shared" si="2"/>
        <v>7</v>
      </c>
    </row>
    <row r="71" spans="7:10">
      <c r="G71" t="s">
        <v>457</v>
      </c>
      <c r="H71" s="5">
        <v>0.8</v>
      </c>
      <c r="I71">
        <v>20</v>
      </c>
      <c r="J71">
        <f t="shared" si="2"/>
        <v>10</v>
      </c>
    </row>
    <row r="72" spans="7:10">
      <c r="G72" t="s">
        <v>458</v>
      </c>
      <c r="H72" s="5">
        <v>0.56599999999999995</v>
      </c>
      <c r="I72">
        <v>53</v>
      </c>
      <c r="J72">
        <f t="shared" si="2"/>
        <v>18</v>
      </c>
    </row>
    <row r="73" spans="7:10">
      <c r="G73" t="s">
        <v>180</v>
      </c>
      <c r="H73" s="5">
        <v>0.85699999999999998</v>
      </c>
      <c r="I73">
        <v>14</v>
      </c>
      <c r="J73">
        <f t="shared" si="2"/>
        <v>7</v>
      </c>
    </row>
    <row r="74" spans="7:10">
      <c r="G74" t="s">
        <v>181</v>
      </c>
      <c r="H74" s="5">
        <v>1</v>
      </c>
      <c r="I74">
        <v>9</v>
      </c>
      <c r="J74">
        <f t="shared" si="2"/>
        <v>5</v>
      </c>
    </row>
    <row r="75" spans="7:10">
      <c r="G75" t="s">
        <v>459</v>
      </c>
      <c r="H75" s="5">
        <v>1</v>
      </c>
      <c r="I75">
        <v>9</v>
      </c>
      <c r="J75">
        <f t="shared" si="2"/>
        <v>5</v>
      </c>
    </row>
    <row r="76" spans="7:10">
      <c r="G76" t="s">
        <v>460</v>
      </c>
      <c r="H76" s="5">
        <v>1</v>
      </c>
      <c r="I76">
        <v>9</v>
      </c>
      <c r="J76">
        <f t="shared" si="2"/>
        <v>5</v>
      </c>
    </row>
    <row r="77" spans="7:10">
      <c r="G77" t="s">
        <v>182</v>
      </c>
      <c r="H77" s="5">
        <v>0.50800000000000001</v>
      </c>
      <c r="I77">
        <v>63</v>
      </c>
      <c r="J77">
        <f t="shared" si="2"/>
        <v>20</v>
      </c>
    </row>
    <row r="78" spans="7:10">
      <c r="G78" t="s">
        <v>461</v>
      </c>
      <c r="H78" s="5">
        <v>1</v>
      </c>
      <c r="I78">
        <v>8</v>
      </c>
      <c r="J78">
        <f t="shared" si="2"/>
        <v>5</v>
      </c>
    </row>
    <row r="79" spans="7:10">
      <c r="G79" t="s">
        <v>462</v>
      </c>
      <c r="H79" s="5">
        <v>1</v>
      </c>
      <c r="I79">
        <v>8</v>
      </c>
      <c r="J79">
        <f t="shared" si="2"/>
        <v>5</v>
      </c>
    </row>
    <row r="80" spans="7:10">
      <c r="G80" t="s">
        <v>463</v>
      </c>
      <c r="H80" s="5">
        <v>1</v>
      </c>
      <c r="I80">
        <v>8</v>
      </c>
      <c r="J80">
        <f t="shared" si="2"/>
        <v>5</v>
      </c>
    </row>
    <row r="81" spans="7:10">
      <c r="G81" t="s">
        <v>183</v>
      </c>
      <c r="H81" s="5">
        <v>0.9</v>
      </c>
      <c r="I81">
        <v>10</v>
      </c>
      <c r="J81">
        <f t="shared" si="2"/>
        <v>5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C4" sqref="C4"/>
    </sheetView>
  </sheetViews>
  <sheetFormatPr baseColWidth="10" defaultRowHeight="15" x14ac:dyDescent="0"/>
  <cols>
    <col min="2" max="2" width="26.5" customWidth="1"/>
    <col min="3" max="3" width="12.6640625" customWidth="1"/>
    <col min="4" max="4" width="18.1640625" customWidth="1"/>
    <col min="5" max="5" width="13.6640625" customWidth="1"/>
    <col min="6" max="6" width="6.1640625" customWidth="1"/>
    <col min="7" max="7" width="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1" t="s">
        <v>355</v>
      </c>
      <c r="C3" s="4" t="s">
        <v>1</v>
      </c>
      <c r="D3" s="4" t="s">
        <v>2</v>
      </c>
      <c r="E3" s="4" t="s">
        <v>746</v>
      </c>
      <c r="G3" s="1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184</v>
      </c>
      <c r="C4" s="5">
        <v>1</v>
      </c>
      <c r="D4">
        <v>167</v>
      </c>
      <c r="E4">
        <f>ROUND(((C4*D4)/216*100),0)</f>
        <v>77</v>
      </c>
      <c r="G4" t="s">
        <v>613</v>
      </c>
      <c r="H4" s="5">
        <v>0.81799999999999995</v>
      </c>
      <c r="I4">
        <v>44</v>
      </c>
      <c r="J4">
        <f>ROUND(((H4*I4)/56*100),0)</f>
        <v>64</v>
      </c>
    </row>
    <row r="5" spans="2:10">
      <c r="B5" t="s">
        <v>614</v>
      </c>
      <c r="C5" s="5">
        <v>1</v>
      </c>
      <c r="D5">
        <v>160</v>
      </c>
      <c r="E5">
        <f t="shared" ref="E5:E9" si="0">ROUND(((C5*D5)/216*100),0)</f>
        <v>74</v>
      </c>
      <c r="G5" t="s">
        <v>615</v>
      </c>
      <c r="H5" s="5">
        <v>0.755</v>
      </c>
      <c r="I5">
        <v>49</v>
      </c>
      <c r="J5">
        <f t="shared" ref="J5:J17" si="1">ROUND(((H5*I5)/56*100),0)</f>
        <v>66</v>
      </c>
    </row>
    <row r="6" spans="2:10">
      <c r="B6" t="s">
        <v>185</v>
      </c>
      <c r="C6" s="5">
        <v>1</v>
      </c>
      <c r="D6">
        <v>120</v>
      </c>
      <c r="E6">
        <f t="shared" si="0"/>
        <v>56</v>
      </c>
      <c r="G6" t="s">
        <v>189</v>
      </c>
      <c r="H6" s="5">
        <v>0.74</v>
      </c>
      <c r="I6">
        <v>50</v>
      </c>
      <c r="J6">
        <f t="shared" si="1"/>
        <v>66</v>
      </c>
    </row>
    <row r="7" spans="2:10">
      <c r="B7" t="s">
        <v>186</v>
      </c>
      <c r="C7" s="5">
        <v>1</v>
      </c>
      <c r="D7">
        <v>119</v>
      </c>
      <c r="E7">
        <f t="shared" si="0"/>
        <v>55</v>
      </c>
      <c r="G7" t="s">
        <v>616</v>
      </c>
      <c r="H7" s="5">
        <v>0.91300000000000003</v>
      </c>
      <c r="I7">
        <v>23</v>
      </c>
      <c r="J7">
        <f t="shared" si="1"/>
        <v>37</v>
      </c>
    </row>
    <row r="8" spans="2:10">
      <c r="B8" t="s">
        <v>187</v>
      </c>
      <c r="C8" s="5">
        <v>1</v>
      </c>
      <c r="D8">
        <v>58</v>
      </c>
      <c r="E8">
        <f t="shared" si="0"/>
        <v>27</v>
      </c>
      <c r="G8" t="s">
        <v>190</v>
      </c>
      <c r="H8" s="5">
        <v>0.82099999999999995</v>
      </c>
      <c r="I8">
        <v>28</v>
      </c>
      <c r="J8">
        <f t="shared" si="1"/>
        <v>41</v>
      </c>
    </row>
    <row r="9" spans="2:10">
      <c r="B9" t="s">
        <v>188</v>
      </c>
      <c r="C9" s="5">
        <v>1</v>
      </c>
      <c r="D9">
        <v>32</v>
      </c>
      <c r="E9">
        <f t="shared" si="0"/>
        <v>15</v>
      </c>
      <c r="G9" t="s">
        <v>191</v>
      </c>
      <c r="H9" s="5">
        <v>0.81499999999999995</v>
      </c>
      <c r="I9">
        <v>27</v>
      </c>
      <c r="J9">
        <f t="shared" si="1"/>
        <v>39</v>
      </c>
    </row>
    <row r="10" spans="2:10">
      <c r="G10" t="s">
        <v>163</v>
      </c>
      <c r="H10" s="5">
        <v>0.80800000000000005</v>
      </c>
      <c r="I10">
        <v>26</v>
      </c>
      <c r="J10">
        <f t="shared" si="1"/>
        <v>38</v>
      </c>
    </row>
    <row r="11" spans="2:10">
      <c r="G11" t="s">
        <v>192</v>
      </c>
      <c r="H11" s="5">
        <v>0.83299999999999996</v>
      </c>
      <c r="I11">
        <v>24</v>
      </c>
      <c r="J11">
        <f t="shared" si="1"/>
        <v>36</v>
      </c>
    </row>
    <row r="12" spans="2:10">
      <c r="G12" t="s">
        <v>193</v>
      </c>
      <c r="H12" s="5">
        <v>0.70599999999999996</v>
      </c>
      <c r="I12">
        <v>34</v>
      </c>
      <c r="J12">
        <f t="shared" si="1"/>
        <v>43</v>
      </c>
    </row>
    <row r="13" spans="2:10">
      <c r="G13" t="s">
        <v>194</v>
      </c>
      <c r="H13" s="5">
        <v>0.73299999999999998</v>
      </c>
      <c r="I13">
        <v>30</v>
      </c>
      <c r="J13">
        <f t="shared" si="1"/>
        <v>39</v>
      </c>
    </row>
    <row r="14" spans="2:10">
      <c r="G14" t="s">
        <v>195</v>
      </c>
      <c r="H14" s="5">
        <v>0.51700000000000002</v>
      </c>
      <c r="I14">
        <v>29</v>
      </c>
      <c r="J14">
        <f t="shared" si="1"/>
        <v>27</v>
      </c>
    </row>
    <row r="15" spans="2:10">
      <c r="G15" t="s">
        <v>617</v>
      </c>
      <c r="H15" s="5">
        <v>0.875</v>
      </c>
      <c r="I15">
        <v>8</v>
      </c>
      <c r="J15">
        <f t="shared" si="1"/>
        <v>13</v>
      </c>
    </row>
    <row r="16" spans="2:10">
      <c r="G16" t="s">
        <v>158</v>
      </c>
      <c r="H16" s="5">
        <v>0.72699999999999998</v>
      </c>
      <c r="I16">
        <v>11</v>
      </c>
      <c r="J16">
        <f t="shared" si="1"/>
        <v>14</v>
      </c>
    </row>
    <row r="17" spans="7:10">
      <c r="G17" t="s">
        <v>123</v>
      </c>
      <c r="H17" s="5">
        <v>0.66700000000000004</v>
      </c>
      <c r="I17">
        <v>12</v>
      </c>
      <c r="J17">
        <f t="shared" si="1"/>
        <v>14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J25"/>
  <sheetViews>
    <sheetView workbookViewId="0">
      <selection activeCell="H4" sqref="H4"/>
    </sheetView>
  </sheetViews>
  <sheetFormatPr baseColWidth="10" defaultRowHeight="15" x14ac:dyDescent="0"/>
  <cols>
    <col min="2" max="2" width="34.5" bestFit="1" customWidth="1"/>
    <col min="3" max="3" width="13.6640625" customWidth="1"/>
    <col min="4" max="4" width="4.1640625" bestFit="1" customWidth="1"/>
    <col min="5" max="5" width="8.1640625" customWidth="1"/>
    <col min="6" max="6" width="6.1640625" customWidth="1"/>
    <col min="7" max="7" width="27.66406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1" t="s">
        <v>355</v>
      </c>
      <c r="C3" s="4" t="s">
        <v>1</v>
      </c>
      <c r="D3" s="4" t="s">
        <v>2</v>
      </c>
      <c r="E3" s="4" t="s">
        <v>746</v>
      </c>
      <c r="G3" s="1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587</v>
      </c>
      <c r="C4" s="5">
        <v>0.996</v>
      </c>
      <c r="D4">
        <v>231</v>
      </c>
      <c r="E4">
        <f>ROUND(((C4*D4)/316*100),0)</f>
        <v>73</v>
      </c>
      <c r="G4" t="s">
        <v>588</v>
      </c>
      <c r="H4" s="5">
        <v>0.82099999999999995</v>
      </c>
      <c r="I4">
        <v>112</v>
      </c>
      <c r="J4">
        <f>ROUND(((H4*I4)/125*100),0)</f>
        <v>74</v>
      </c>
    </row>
    <row r="5" spans="2:10">
      <c r="B5" t="s">
        <v>589</v>
      </c>
      <c r="C5" s="5">
        <v>1</v>
      </c>
      <c r="D5">
        <v>220</v>
      </c>
      <c r="E5">
        <f t="shared" ref="E5:E16" si="0">ROUND(((C5*D5)/316*100),0)</f>
        <v>70</v>
      </c>
      <c r="G5" t="s">
        <v>139</v>
      </c>
      <c r="H5" s="5">
        <v>0.82499999999999996</v>
      </c>
      <c r="I5">
        <v>97</v>
      </c>
      <c r="J5">
        <f t="shared" ref="J5:J25" si="1">ROUND(((H5*I5)/125*100),0)</f>
        <v>64</v>
      </c>
    </row>
    <row r="6" spans="2:10">
      <c r="B6" t="s">
        <v>590</v>
      </c>
      <c r="C6" s="5">
        <v>1</v>
      </c>
      <c r="D6">
        <v>217</v>
      </c>
      <c r="E6">
        <f t="shared" si="0"/>
        <v>69</v>
      </c>
      <c r="G6" t="s">
        <v>140</v>
      </c>
      <c r="H6" s="5">
        <v>0.752</v>
      </c>
      <c r="I6">
        <v>101</v>
      </c>
      <c r="J6">
        <f t="shared" si="1"/>
        <v>61</v>
      </c>
    </row>
    <row r="7" spans="2:10">
      <c r="B7" t="s">
        <v>591</v>
      </c>
      <c r="C7" s="5">
        <v>0.996</v>
      </c>
      <c r="D7">
        <v>223</v>
      </c>
      <c r="E7">
        <f t="shared" si="0"/>
        <v>70</v>
      </c>
      <c r="G7" t="s">
        <v>592</v>
      </c>
      <c r="H7" s="5">
        <v>0.86099999999999999</v>
      </c>
      <c r="I7">
        <v>36</v>
      </c>
      <c r="J7">
        <f t="shared" si="1"/>
        <v>25</v>
      </c>
    </row>
    <row r="8" spans="2:10">
      <c r="B8" t="s">
        <v>593</v>
      </c>
      <c r="C8" s="5">
        <v>0.995</v>
      </c>
      <c r="D8">
        <v>222</v>
      </c>
      <c r="E8">
        <f t="shared" si="0"/>
        <v>70</v>
      </c>
      <c r="G8" t="s">
        <v>594</v>
      </c>
      <c r="H8" s="5">
        <v>0.86099999999999999</v>
      </c>
      <c r="I8">
        <v>36</v>
      </c>
      <c r="J8">
        <f t="shared" si="1"/>
        <v>25</v>
      </c>
    </row>
    <row r="9" spans="2:10">
      <c r="B9" t="s">
        <v>133</v>
      </c>
      <c r="C9" s="5">
        <v>0.98299999999999998</v>
      </c>
      <c r="D9">
        <v>234</v>
      </c>
      <c r="E9">
        <f t="shared" si="0"/>
        <v>73</v>
      </c>
      <c r="G9" t="s">
        <v>595</v>
      </c>
      <c r="H9" s="5">
        <v>0.83799999999999997</v>
      </c>
      <c r="I9">
        <v>37</v>
      </c>
      <c r="J9">
        <f t="shared" si="1"/>
        <v>25</v>
      </c>
    </row>
    <row r="10" spans="2:10">
      <c r="B10" t="s">
        <v>596</v>
      </c>
      <c r="C10" s="5">
        <v>1</v>
      </c>
      <c r="D10">
        <v>193</v>
      </c>
      <c r="E10">
        <f t="shared" si="0"/>
        <v>61</v>
      </c>
      <c r="G10" t="s">
        <v>597</v>
      </c>
      <c r="H10" s="5">
        <v>0.8</v>
      </c>
      <c r="I10">
        <v>40</v>
      </c>
      <c r="J10">
        <f t="shared" si="1"/>
        <v>26</v>
      </c>
    </row>
    <row r="11" spans="2:10">
      <c r="B11" t="s">
        <v>598</v>
      </c>
      <c r="C11" s="5">
        <v>1</v>
      </c>
      <c r="D11">
        <v>186</v>
      </c>
      <c r="E11">
        <f t="shared" si="0"/>
        <v>59</v>
      </c>
      <c r="G11" t="s">
        <v>599</v>
      </c>
      <c r="H11" s="5">
        <v>0.76700000000000002</v>
      </c>
      <c r="I11">
        <v>43</v>
      </c>
      <c r="J11">
        <f t="shared" si="1"/>
        <v>26</v>
      </c>
    </row>
    <row r="12" spans="2:10">
      <c r="B12" t="s">
        <v>134</v>
      </c>
      <c r="C12" s="5">
        <v>0.98599999999999999</v>
      </c>
      <c r="D12">
        <v>73</v>
      </c>
      <c r="E12">
        <f t="shared" si="0"/>
        <v>23</v>
      </c>
      <c r="G12" t="s">
        <v>600</v>
      </c>
      <c r="H12" s="5">
        <v>0.75</v>
      </c>
      <c r="I12">
        <v>44</v>
      </c>
      <c r="J12">
        <f t="shared" si="1"/>
        <v>26</v>
      </c>
    </row>
    <row r="13" spans="2:10">
      <c r="B13" t="s">
        <v>135</v>
      </c>
      <c r="C13" s="5">
        <v>1</v>
      </c>
      <c r="D13">
        <v>64</v>
      </c>
      <c r="E13">
        <f t="shared" si="0"/>
        <v>20</v>
      </c>
      <c r="G13" t="s">
        <v>601</v>
      </c>
      <c r="H13" s="5">
        <v>0.71399999999999997</v>
      </c>
      <c r="I13">
        <v>42</v>
      </c>
      <c r="J13">
        <f t="shared" si="1"/>
        <v>24</v>
      </c>
    </row>
    <row r="14" spans="2:10">
      <c r="B14" t="s">
        <v>136</v>
      </c>
      <c r="C14" s="5">
        <v>0.97099999999999997</v>
      </c>
      <c r="D14">
        <v>34</v>
      </c>
      <c r="E14">
        <f t="shared" si="0"/>
        <v>10</v>
      </c>
      <c r="G14" t="s">
        <v>602</v>
      </c>
      <c r="H14" s="5">
        <v>0.68100000000000005</v>
      </c>
      <c r="I14">
        <v>47</v>
      </c>
      <c r="J14">
        <f t="shared" si="1"/>
        <v>26</v>
      </c>
    </row>
    <row r="15" spans="2:10">
      <c r="B15" t="s">
        <v>137</v>
      </c>
      <c r="C15" s="5">
        <v>1</v>
      </c>
      <c r="D15">
        <v>25</v>
      </c>
      <c r="E15">
        <f t="shared" si="0"/>
        <v>8</v>
      </c>
      <c r="G15" t="s">
        <v>603</v>
      </c>
      <c r="H15" s="5">
        <v>0.621</v>
      </c>
      <c r="I15">
        <v>58</v>
      </c>
      <c r="J15">
        <f t="shared" si="1"/>
        <v>29</v>
      </c>
    </row>
    <row r="16" spans="2:10">
      <c r="B16" t="s">
        <v>138</v>
      </c>
      <c r="C16" s="5">
        <v>1</v>
      </c>
      <c r="D16">
        <v>25</v>
      </c>
      <c r="E16">
        <f t="shared" si="0"/>
        <v>8</v>
      </c>
      <c r="G16" t="s">
        <v>604</v>
      </c>
      <c r="H16" s="5">
        <v>0.67600000000000005</v>
      </c>
      <c r="I16">
        <v>37</v>
      </c>
      <c r="J16">
        <f t="shared" si="1"/>
        <v>20</v>
      </c>
    </row>
    <row r="17" spans="7:10">
      <c r="G17" t="s">
        <v>605</v>
      </c>
      <c r="H17" s="5">
        <v>0.68600000000000005</v>
      </c>
      <c r="I17">
        <v>35</v>
      </c>
      <c r="J17">
        <f t="shared" si="1"/>
        <v>19</v>
      </c>
    </row>
    <row r="18" spans="7:10">
      <c r="G18" t="s">
        <v>606</v>
      </c>
      <c r="H18" s="5">
        <v>0.55200000000000005</v>
      </c>
      <c r="I18">
        <v>67</v>
      </c>
      <c r="J18">
        <f t="shared" si="1"/>
        <v>30</v>
      </c>
    </row>
    <row r="19" spans="7:10">
      <c r="G19" t="s">
        <v>607</v>
      </c>
      <c r="H19" s="5">
        <v>0.54400000000000004</v>
      </c>
      <c r="I19">
        <v>68</v>
      </c>
      <c r="J19">
        <f t="shared" si="1"/>
        <v>30</v>
      </c>
    </row>
    <row r="20" spans="7:10">
      <c r="G20" t="s">
        <v>608</v>
      </c>
      <c r="H20" s="5">
        <v>0.56100000000000005</v>
      </c>
      <c r="I20">
        <v>57</v>
      </c>
      <c r="J20">
        <f t="shared" si="1"/>
        <v>26</v>
      </c>
    </row>
    <row r="21" spans="7:10">
      <c r="G21" t="s">
        <v>609</v>
      </c>
      <c r="H21" s="5">
        <v>0.5</v>
      </c>
      <c r="I21">
        <v>78</v>
      </c>
      <c r="J21">
        <f t="shared" si="1"/>
        <v>31</v>
      </c>
    </row>
    <row r="22" spans="7:10">
      <c r="G22" t="s">
        <v>610</v>
      </c>
      <c r="H22" s="5">
        <v>1</v>
      </c>
      <c r="I22">
        <v>9</v>
      </c>
      <c r="J22">
        <f t="shared" si="1"/>
        <v>7</v>
      </c>
    </row>
    <row r="23" spans="7:10">
      <c r="G23" t="s">
        <v>611</v>
      </c>
      <c r="H23" s="5">
        <v>0.60699999999999998</v>
      </c>
      <c r="I23">
        <v>28</v>
      </c>
      <c r="J23">
        <f t="shared" si="1"/>
        <v>14</v>
      </c>
    </row>
    <row r="24" spans="7:10">
      <c r="G24" t="s">
        <v>612</v>
      </c>
      <c r="H24" s="5">
        <v>0.81799999999999995</v>
      </c>
      <c r="I24">
        <v>11</v>
      </c>
      <c r="J24">
        <f t="shared" si="1"/>
        <v>7</v>
      </c>
    </row>
    <row r="25" spans="7:10">
      <c r="G25" t="s">
        <v>141</v>
      </c>
      <c r="H25" s="5">
        <v>0.81799999999999995</v>
      </c>
      <c r="I25">
        <v>11</v>
      </c>
      <c r="J25">
        <f t="shared" si="1"/>
        <v>7</v>
      </c>
    </row>
  </sheetData>
  <mergeCells count="2">
    <mergeCell ref="B2:E2"/>
    <mergeCell ref="G2:J2"/>
  </mergeCells>
  <phoneticPr fontId="4" type="noConversion"/>
  <pageMargins left="0.75" right="0.75" top="1" bottom="1" header="0.5" footer="0.5"/>
  <pageSetup paperSize="9"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2"/>
  <sheetViews>
    <sheetView workbookViewId="0">
      <selection activeCell="H4" sqref="H4"/>
    </sheetView>
  </sheetViews>
  <sheetFormatPr baseColWidth="10" defaultRowHeight="15" x14ac:dyDescent="0"/>
  <cols>
    <col min="2" max="2" width="62.1640625" bestFit="1" customWidth="1"/>
    <col min="3" max="3" width="6.1640625" bestFit="1" customWidth="1"/>
    <col min="4" max="4" width="4.1640625" bestFit="1" customWidth="1"/>
    <col min="7" max="7" width="29.8320312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3" t="s">
        <v>355</v>
      </c>
      <c r="C3" s="4" t="s">
        <v>1</v>
      </c>
      <c r="D3" s="4" t="s">
        <v>2</v>
      </c>
      <c r="E3" s="4" t="s">
        <v>746</v>
      </c>
      <c r="G3" s="3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196</v>
      </c>
      <c r="C4" s="5">
        <v>1</v>
      </c>
      <c r="D4">
        <v>251</v>
      </c>
      <c r="E4">
        <f>ROUND(((C4*D4)/490*100),0)</f>
        <v>51</v>
      </c>
      <c r="G4" t="s">
        <v>618</v>
      </c>
      <c r="H4" s="5">
        <v>0.97799999999999998</v>
      </c>
      <c r="I4">
        <v>93</v>
      </c>
      <c r="J4">
        <f>FLOOR(((H4*I4)/257*100),1)</f>
        <v>35</v>
      </c>
    </row>
    <row r="5" spans="2:10">
      <c r="B5" t="s">
        <v>197</v>
      </c>
      <c r="C5" s="5">
        <v>1</v>
      </c>
      <c r="D5">
        <v>248</v>
      </c>
      <c r="E5">
        <f t="shared" ref="E5:E24" si="0">ROUND(((C5*D5)/490*100),0)</f>
        <v>51</v>
      </c>
      <c r="G5" t="s">
        <v>619</v>
      </c>
      <c r="H5" s="5">
        <v>0.95799999999999996</v>
      </c>
      <c r="I5">
        <v>95</v>
      </c>
      <c r="J5">
        <f t="shared" ref="J5:J62" si="1">FLOOR(((H5*I5)/257*100),1)</f>
        <v>35</v>
      </c>
    </row>
    <row r="6" spans="2:10">
      <c r="B6" t="s">
        <v>198</v>
      </c>
      <c r="C6" s="5">
        <v>1</v>
      </c>
      <c r="D6">
        <v>231</v>
      </c>
      <c r="E6">
        <f t="shared" si="0"/>
        <v>47</v>
      </c>
      <c r="G6" t="s">
        <v>620</v>
      </c>
      <c r="H6" s="5">
        <v>1</v>
      </c>
      <c r="I6">
        <v>78</v>
      </c>
      <c r="J6">
        <f t="shared" si="1"/>
        <v>30</v>
      </c>
    </row>
    <row r="7" spans="2:10">
      <c r="B7" t="s">
        <v>199</v>
      </c>
      <c r="C7" s="5">
        <v>1</v>
      </c>
      <c r="D7">
        <v>136</v>
      </c>
      <c r="E7">
        <f t="shared" si="0"/>
        <v>28</v>
      </c>
      <c r="G7" t="s">
        <v>216</v>
      </c>
      <c r="H7" s="5">
        <v>0.98799999999999999</v>
      </c>
      <c r="I7">
        <v>82</v>
      </c>
      <c r="J7">
        <f t="shared" si="1"/>
        <v>31</v>
      </c>
    </row>
    <row r="8" spans="2:10">
      <c r="B8" t="s">
        <v>200</v>
      </c>
      <c r="C8" s="5">
        <v>0.99099999999999999</v>
      </c>
      <c r="D8">
        <v>111</v>
      </c>
      <c r="E8">
        <f t="shared" si="0"/>
        <v>22</v>
      </c>
      <c r="G8" t="s">
        <v>621</v>
      </c>
      <c r="H8" s="5">
        <v>1</v>
      </c>
      <c r="I8">
        <v>69</v>
      </c>
      <c r="J8">
        <f t="shared" si="1"/>
        <v>26</v>
      </c>
    </row>
    <row r="9" spans="2:10">
      <c r="B9" t="s">
        <v>201</v>
      </c>
      <c r="C9" s="5">
        <v>1</v>
      </c>
      <c r="D9">
        <v>78</v>
      </c>
      <c r="E9">
        <f t="shared" si="0"/>
        <v>16</v>
      </c>
      <c r="G9" t="s">
        <v>622</v>
      </c>
      <c r="H9" s="5">
        <v>0.91600000000000004</v>
      </c>
      <c r="I9">
        <v>83</v>
      </c>
      <c r="J9">
        <f t="shared" si="1"/>
        <v>29</v>
      </c>
    </row>
    <row r="10" spans="2:10">
      <c r="B10" t="s">
        <v>202</v>
      </c>
      <c r="C10" s="5">
        <v>0.98499999999999999</v>
      </c>
      <c r="D10">
        <v>68</v>
      </c>
      <c r="E10">
        <f t="shared" si="0"/>
        <v>14</v>
      </c>
      <c r="G10" t="s">
        <v>623</v>
      </c>
      <c r="H10" s="5">
        <v>0.90500000000000003</v>
      </c>
      <c r="I10">
        <v>84</v>
      </c>
      <c r="J10">
        <f t="shared" si="1"/>
        <v>29</v>
      </c>
    </row>
    <row r="11" spans="2:10">
      <c r="B11" t="s">
        <v>624</v>
      </c>
      <c r="C11" s="5">
        <v>0.96199999999999997</v>
      </c>
      <c r="D11">
        <v>79</v>
      </c>
      <c r="E11">
        <f t="shared" si="0"/>
        <v>16</v>
      </c>
      <c r="G11" t="s">
        <v>625</v>
      </c>
      <c r="H11" s="5">
        <v>0.89500000000000002</v>
      </c>
      <c r="I11">
        <v>86</v>
      </c>
      <c r="J11">
        <f t="shared" si="1"/>
        <v>29</v>
      </c>
    </row>
    <row r="12" spans="2:10">
      <c r="B12" t="s">
        <v>203</v>
      </c>
      <c r="C12" s="5">
        <v>1</v>
      </c>
      <c r="D12">
        <v>55</v>
      </c>
      <c r="E12">
        <f t="shared" si="0"/>
        <v>11</v>
      </c>
      <c r="G12" t="s">
        <v>626</v>
      </c>
      <c r="H12" s="5">
        <v>0.88500000000000001</v>
      </c>
      <c r="I12">
        <v>87</v>
      </c>
      <c r="J12">
        <f t="shared" si="1"/>
        <v>29</v>
      </c>
    </row>
    <row r="13" spans="2:10">
      <c r="B13" t="s">
        <v>204</v>
      </c>
      <c r="C13" s="5">
        <v>1</v>
      </c>
      <c r="D13">
        <v>44</v>
      </c>
      <c r="E13">
        <f t="shared" si="0"/>
        <v>9</v>
      </c>
      <c r="G13" t="s">
        <v>627</v>
      </c>
      <c r="H13" s="5">
        <v>1</v>
      </c>
      <c r="I13">
        <v>56</v>
      </c>
      <c r="J13">
        <f t="shared" si="1"/>
        <v>21</v>
      </c>
    </row>
    <row r="14" spans="2:10">
      <c r="B14" t="s">
        <v>205</v>
      </c>
      <c r="C14" s="5">
        <v>1</v>
      </c>
      <c r="D14">
        <v>35</v>
      </c>
      <c r="E14">
        <f t="shared" si="0"/>
        <v>7</v>
      </c>
      <c r="G14" t="s">
        <v>628</v>
      </c>
      <c r="H14" s="5">
        <v>0.874</v>
      </c>
      <c r="I14">
        <v>87</v>
      </c>
      <c r="J14">
        <f t="shared" si="1"/>
        <v>29</v>
      </c>
    </row>
    <row r="15" spans="2:10">
      <c r="B15" t="s">
        <v>206</v>
      </c>
      <c r="C15" s="5">
        <v>0.97599999999999998</v>
      </c>
      <c r="D15">
        <v>42</v>
      </c>
      <c r="E15">
        <f t="shared" si="0"/>
        <v>8</v>
      </c>
      <c r="G15" t="s">
        <v>217</v>
      </c>
      <c r="H15" s="5">
        <v>0.95399999999999996</v>
      </c>
      <c r="I15">
        <v>65</v>
      </c>
      <c r="J15">
        <f t="shared" si="1"/>
        <v>24</v>
      </c>
    </row>
    <row r="16" spans="2:10">
      <c r="B16" t="s">
        <v>207</v>
      </c>
      <c r="C16" s="5">
        <v>0.95599999999999996</v>
      </c>
      <c r="D16">
        <v>45</v>
      </c>
      <c r="E16">
        <f t="shared" si="0"/>
        <v>9</v>
      </c>
      <c r="G16" t="s">
        <v>218</v>
      </c>
      <c r="H16" s="5">
        <v>0.90800000000000003</v>
      </c>
      <c r="I16">
        <v>76</v>
      </c>
      <c r="J16">
        <f t="shared" si="1"/>
        <v>26</v>
      </c>
    </row>
    <row r="17" spans="2:10">
      <c r="B17" t="s">
        <v>208</v>
      </c>
      <c r="C17" s="5">
        <v>1</v>
      </c>
      <c r="D17">
        <v>28</v>
      </c>
      <c r="E17">
        <f t="shared" si="0"/>
        <v>6</v>
      </c>
      <c r="G17" t="s">
        <v>219</v>
      </c>
      <c r="H17" s="5">
        <v>0.98199999999999998</v>
      </c>
      <c r="I17">
        <v>57</v>
      </c>
      <c r="J17">
        <f t="shared" si="1"/>
        <v>21</v>
      </c>
    </row>
    <row r="18" spans="2:10">
      <c r="B18" t="s">
        <v>209</v>
      </c>
      <c r="C18" s="5">
        <v>0.96899999999999997</v>
      </c>
      <c r="D18">
        <v>32</v>
      </c>
      <c r="E18">
        <f t="shared" si="0"/>
        <v>6</v>
      </c>
      <c r="G18" t="s">
        <v>629</v>
      </c>
      <c r="H18" s="5">
        <v>0.86399999999999999</v>
      </c>
      <c r="I18">
        <v>88</v>
      </c>
      <c r="J18">
        <f t="shared" si="1"/>
        <v>29</v>
      </c>
    </row>
    <row r="19" spans="2:10">
      <c r="B19" t="s">
        <v>210</v>
      </c>
      <c r="C19" s="5">
        <v>0.96899999999999997</v>
      </c>
      <c r="D19">
        <v>32</v>
      </c>
      <c r="E19">
        <f t="shared" si="0"/>
        <v>6</v>
      </c>
      <c r="G19" t="s">
        <v>630</v>
      </c>
      <c r="H19" s="5">
        <v>0.85599999999999998</v>
      </c>
      <c r="I19">
        <v>90</v>
      </c>
      <c r="J19">
        <f t="shared" si="1"/>
        <v>29</v>
      </c>
    </row>
    <row r="20" spans="2:10">
      <c r="B20" t="s">
        <v>211</v>
      </c>
      <c r="C20" s="5">
        <v>0.94399999999999995</v>
      </c>
      <c r="D20">
        <v>36</v>
      </c>
      <c r="E20">
        <f t="shared" si="0"/>
        <v>7</v>
      </c>
      <c r="G20" t="s">
        <v>631</v>
      </c>
      <c r="H20" s="5">
        <v>0.81100000000000005</v>
      </c>
      <c r="I20">
        <v>106</v>
      </c>
      <c r="J20">
        <f t="shared" si="1"/>
        <v>33</v>
      </c>
    </row>
    <row r="21" spans="2:10">
      <c r="B21" t="s">
        <v>212</v>
      </c>
      <c r="C21" s="5">
        <v>1</v>
      </c>
      <c r="D21">
        <v>22</v>
      </c>
      <c r="E21">
        <f t="shared" si="0"/>
        <v>4</v>
      </c>
      <c r="G21" t="s">
        <v>632</v>
      </c>
      <c r="H21" s="5">
        <v>0.875</v>
      </c>
      <c r="I21">
        <v>80</v>
      </c>
      <c r="J21">
        <f t="shared" si="1"/>
        <v>27</v>
      </c>
    </row>
    <row r="22" spans="2:10">
      <c r="B22" t="s">
        <v>213</v>
      </c>
      <c r="C22" s="5">
        <v>1</v>
      </c>
      <c r="D22">
        <v>20</v>
      </c>
      <c r="E22">
        <f t="shared" si="0"/>
        <v>4</v>
      </c>
      <c r="G22" t="s">
        <v>633</v>
      </c>
      <c r="H22" s="5">
        <v>0.85099999999999998</v>
      </c>
      <c r="I22">
        <v>87</v>
      </c>
      <c r="J22">
        <f t="shared" si="1"/>
        <v>28</v>
      </c>
    </row>
    <row r="23" spans="2:10">
      <c r="B23" t="s">
        <v>214</v>
      </c>
      <c r="C23" s="5">
        <v>0.96199999999999997</v>
      </c>
      <c r="D23">
        <v>26</v>
      </c>
      <c r="E23">
        <f t="shared" si="0"/>
        <v>5</v>
      </c>
      <c r="G23" t="s">
        <v>634</v>
      </c>
      <c r="H23" s="5">
        <v>0.83</v>
      </c>
      <c r="I23">
        <v>94</v>
      </c>
      <c r="J23">
        <f t="shared" si="1"/>
        <v>30</v>
      </c>
    </row>
    <row r="24" spans="2:10">
      <c r="B24" t="s">
        <v>215</v>
      </c>
      <c r="C24" s="5">
        <v>0.93500000000000005</v>
      </c>
      <c r="D24">
        <v>31</v>
      </c>
      <c r="E24">
        <f t="shared" si="0"/>
        <v>6</v>
      </c>
      <c r="G24" t="s">
        <v>220</v>
      </c>
      <c r="H24" s="5">
        <v>0.76500000000000001</v>
      </c>
      <c r="I24">
        <v>119</v>
      </c>
      <c r="J24">
        <f t="shared" si="1"/>
        <v>35</v>
      </c>
    </row>
    <row r="25" spans="2:10">
      <c r="G25" t="s">
        <v>635</v>
      </c>
      <c r="H25" s="5">
        <v>0.82399999999999995</v>
      </c>
      <c r="I25">
        <v>91</v>
      </c>
      <c r="J25">
        <f t="shared" si="1"/>
        <v>29</v>
      </c>
    </row>
    <row r="26" spans="2:10">
      <c r="G26" t="s">
        <v>636</v>
      </c>
      <c r="H26" s="5">
        <v>0.89900000000000002</v>
      </c>
      <c r="I26">
        <v>69</v>
      </c>
      <c r="J26">
        <f t="shared" si="1"/>
        <v>24</v>
      </c>
    </row>
    <row r="27" spans="2:10">
      <c r="G27" t="s">
        <v>637</v>
      </c>
      <c r="H27" s="5">
        <v>0.80400000000000005</v>
      </c>
      <c r="I27">
        <v>97</v>
      </c>
      <c r="J27">
        <f t="shared" si="1"/>
        <v>30</v>
      </c>
    </row>
    <row r="28" spans="2:10">
      <c r="G28" t="s">
        <v>638</v>
      </c>
      <c r="H28" s="5">
        <v>0.81499999999999995</v>
      </c>
      <c r="I28">
        <v>92</v>
      </c>
      <c r="J28">
        <f t="shared" si="1"/>
        <v>29</v>
      </c>
    </row>
    <row r="29" spans="2:10">
      <c r="G29" t="s">
        <v>639</v>
      </c>
      <c r="H29" s="5">
        <v>0.88600000000000001</v>
      </c>
      <c r="I29">
        <v>70</v>
      </c>
      <c r="J29">
        <f t="shared" si="1"/>
        <v>24</v>
      </c>
    </row>
    <row r="30" spans="2:10">
      <c r="G30" t="s">
        <v>640</v>
      </c>
      <c r="H30" s="5">
        <v>0.79800000000000004</v>
      </c>
      <c r="I30">
        <v>94</v>
      </c>
      <c r="J30">
        <f t="shared" si="1"/>
        <v>29</v>
      </c>
    </row>
    <row r="31" spans="2:10">
      <c r="G31" t="s">
        <v>641</v>
      </c>
      <c r="H31" s="5">
        <v>0.79800000000000004</v>
      </c>
      <c r="I31">
        <v>94</v>
      </c>
      <c r="J31">
        <f t="shared" si="1"/>
        <v>29</v>
      </c>
    </row>
    <row r="32" spans="2:10">
      <c r="G32" t="s">
        <v>642</v>
      </c>
      <c r="H32" s="5">
        <v>0.871</v>
      </c>
      <c r="I32">
        <v>70</v>
      </c>
      <c r="J32">
        <f t="shared" si="1"/>
        <v>23</v>
      </c>
    </row>
    <row r="33" spans="7:10">
      <c r="G33" t="s">
        <v>643</v>
      </c>
      <c r="H33" s="5">
        <v>0.78900000000000003</v>
      </c>
      <c r="I33">
        <v>95</v>
      </c>
      <c r="J33">
        <f t="shared" si="1"/>
        <v>29</v>
      </c>
    </row>
    <row r="34" spans="7:10">
      <c r="G34" t="s">
        <v>644</v>
      </c>
      <c r="H34" s="5">
        <v>0.91500000000000004</v>
      </c>
      <c r="I34">
        <v>59</v>
      </c>
      <c r="J34">
        <f t="shared" si="1"/>
        <v>21</v>
      </c>
    </row>
    <row r="35" spans="7:10">
      <c r="G35" t="s">
        <v>645</v>
      </c>
      <c r="H35" s="5">
        <v>0.77600000000000002</v>
      </c>
      <c r="I35">
        <v>98</v>
      </c>
      <c r="J35">
        <f t="shared" si="1"/>
        <v>29</v>
      </c>
    </row>
    <row r="36" spans="7:10">
      <c r="G36" t="s">
        <v>646</v>
      </c>
      <c r="H36" s="5">
        <v>0.748</v>
      </c>
      <c r="I36">
        <v>103</v>
      </c>
      <c r="J36">
        <f t="shared" si="1"/>
        <v>29</v>
      </c>
    </row>
    <row r="37" spans="7:10">
      <c r="G37" t="s">
        <v>647</v>
      </c>
      <c r="H37" s="5">
        <v>0.73299999999999998</v>
      </c>
      <c r="I37">
        <v>105</v>
      </c>
      <c r="J37">
        <f t="shared" si="1"/>
        <v>29</v>
      </c>
    </row>
    <row r="38" spans="7:10">
      <c r="G38" t="s">
        <v>648</v>
      </c>
      <c r="H38" s="5">
        <v>0.72</v>
      </c>
      <c r="I38">
        <v>107</v>
      </c>
      <c r="J38">
        <f t="shared" si="1"/>
        <v>29</v>
      </c>
    </row>
    <row r="39" spans="7:10">
      <c r="G39" t="s">
        <v>649</v>
      </c>
      <c r="H39" s="5">
        <v>0.71</v>
      </c>
      <c r="I39">
        <v>107</v>
      </c>
      <c r="J39">
        <f t="shared" si="1"/>
        <v>29</v>
      </c>
    </row>
    <row r="40" spans="7:10">
      <c r="G40" t="s">
        <v>650</v>
      </c>
      <c r="H40" s="5">
        <v>0.75600000000000001</v>
      </c>
      <c r="I40">
        <v>86</v>
      </c>
      <c r="J40">
        <f t="shared" si="1"/>
        <v>25</v>
      </c>
    </row>
    <row r="41" spans="7:10">
      <c r="G41" t="s">
        <v>221</v>
      </c>
      <c r="H41" s="5">
        <v>0.93</v>
      </c>
      <c r="I41">
        <v>43</v>
      </c>
      <c r="J41">
        <f t="shared" si="1"/>
        <v>15</v>
      </c>
    </row>
    <row r="42" spans="7:10">
      <c r="G42" t="s">
        <v>222</v>
      </c>
      <c r="H42" s="5">
        <v>0.68100000000000005</v>
      </c>
      <c r="I42">
        <v>116</v>
      </c>
      <c r="J42">
        <f t="shared" si="1"/>
        <v>30</v>
      </c>
    </row>
    <row r="43" spans="7:10">
      <c r="G43" t="s">
        <v>651</v>
      </c>
      <c r="H43" s="5">
        <v>0.72099999999999997</v>
      </c>
      <c r="I43">
        <v>86</v>
      </c>
      <c r="J43">
        <f t="shared" si="1"/>
        <v>24</v>
      </c>
    </row>
    <row r="44" spans="7:10">
      <c r="G44" t="s">
        <v>652</v>
      </c>
      <c r="H44" s="5">
        <v>0.71599999999999997</v>
      </c>
      <c r="I44">
        <v>88</v>
      </c>
      <c r="J44">
        <f t="shared" si="1"/>
        <v>24</v>
      </c>
    </row>
    <row r="45" spans="7:10">
      <c r="G45" t="s">
        <v>653</v>
      </c>
      <c r="H45" s="5">
        <v>0.70799999999999996</v>
      </c>
      <c r="I45">
        <v>89</v>
      </c>
      <c r="J45">
        <f t="shared" si="1"/>
        <v>24</v>
      </c>
    </row>
    <row r="46" spans="7:10">
      <c r="G46" t="s">
        <v>654</v>
      </c>
      <c r="H46" s="5">
        <v>0.65200000000000002</v>
      </c>
      <c r="I46">
        <v>115</v>
      </c>
      <c r="J46">
        <f t="shared" si="1"/>
        <v>29</v>
      </c>
    </row>
    <row r="47" spans="7:10">
      <c r="G47" t="s">
        <v>655</v>
      </c>
      <c r="H47" s="5">
        <v>0.69199999999999995</v>
      </c>
      <c r="I47">
        <v>91</v>
      </c>
      <c r="J47">
        <f t="shared" si="1"/>
        <v>24</v>
      </c>
    </row>
    <row r="48" spans="7:10">
      <c r="G48" t="s">
        <v>223</v>
      </c>
      <c r="H48" s="5">
        <v>0.72199999999999998</v>
      </c>
      <c r="I48">
        <v>79</v>
      </c>
      <c r="J48">
        <f t="shared" si="1"/>
        <v>22</v>
      </c>
    </row>
    <row r="49" spans="7:10">
      <c r="G49" t="s">
        <v>656</v>
      </c>
      <c r="H49" s="5">
        <v>0.69699999999999995</v>
      </c>
      <c r="I49">
        <v>89</v>
      </c>
      <c r="J49">
        <f t="shared" si="1"/>
        <v>24</v>
      </c>
    </row>
    <row r="50" spans="7:10">
      <c r="G50" t="s">
        <v>657</v>
      </c>
      <c r="H50" s="5">
        <v>0.72599999999999998</v>
      </c>
      <c r="I50">
        <v>73</v>
      </c>
      <c r="J50">
        <f t="shared" si="1"/>
        <v>20</v>
      </c>
    </row>
    <row r="51" spans="7:10">
      <c r="G51" t="s">
        <v>658</v>
      </c>
      <c r="H51" s="5">
        <v>0.96299999999999997</v>
      </c>
      <c r="I51">
        <v>27</v>
      </c>
      <c r="J51">
        <f t="shared" si="1"/>
        <v>10</v>
      </c>
    </row>
    <row r="52" spans="7:10">
      <c r="G52" t="s">
        <v>659</v>
      </c>
      <c r="H52" s="5">
        <v>0.92900000000000005</v>
      </c>
      <c r="I52">
        <v>28</v>
      </c>
      <c r="J52">
        <f t="shared" si="1"/>
        <v>10</v>
      </c>
    </row>
    <row r="53" spans="7:10">
      <c r="G53" t="s">
        <v>660</v>
      </c>
      <c r="H53" s="5">
        <v>0.92300000000000004</v>
      </c>
      <c r="I53">
        <v>26</v>
      </c>
      <c r="J53">
        <f t="shared" si="1"/>
        <v>9</v>
      </c>
    </row>
    <row r="54" spans="7:10">
      <c r="G54" t="s">
        <v>661</v>
      </c>
      <c r="H54" s="5">
        <v>0.76700000000000002</v>
      </c>
      <c r="I54">
        <v>43</v>
      </c>
      <c r="J54">
        <f t="shared" si="1"/>
        <v>12</v>
      </c>
    </row>
    <row r="55" spans="7:10">
      <c r="G55" t="s">
        <v>662</v>
      </c>
      <c r="H55" s="5">
        <v>0.73899999999999999</v>
      </c>
      <c r="I55">
        <v>46</v>
      </c>
      <c r="J55">
        <f t="shared" si="1"/>
        <v>13</v>
      </c>
    </row>
    <row r="56" spans="7:10">
      <c r="G56" t="s">
        <v>663</v>
      </c>
      <c r="H56" s="5">
        <v>0.90900000000000003</v>
      </c>
      <c r="I56">
        <v>22</v>
      </c>
      <c r="J56">
        <f t="shared" si="1"/>
        <v>7</v>
      </c>
    </row>
    <row r="57" spans="7:10">
      <c r="G57" t="s">
        <v>664</v>
      </c>
      <c r="H57" s="5">
        <v>0.72299999999999998</v>
      </c>
      <c r="I57">
        <v>47</v>
      </c>
      <c r="J57">
        <f t="shared" si="1"/>
        <v>13</v>
      </c>
    </row>
    <row r="58" spans="7:10">
      <c r="G58" t="s">
        <v>224</v>
      </c>
      <c r="H58" s="5">
        <v>0.84599999999999997</v>
      </c>
      <c r="I58">
        <v>26</v>
      </c>
      <c r="J58">
        <f t="shared" si="1"/>
        <v>8</v>
      </c>
    </row>
    <row r="59" spans="7:10">
      <c r="G59" t="s">
        <v>225</v>
      </c>
      <c r="H59" s="5">
        <v>0.88900000000000001</v>
      </c>
      <c r="I59">
        <v>18</v>
      </c>
      <c r="J59">
        <f t="shared" si="1"/>
        <v>6</v>
      </c>
    </row>
    <row r="60" spans="7:10">
      <c r="G60" t="s">
        <v>665</v>
      </c>
      <c r="H60" s="5">
        <v>0.73499999999999999</v>
      </c>
      <c r="I60">
        <v>34</v>
      </c>
      <c r="J60">
        <f t="shared" si="1"/>
        <v>9</v>
      </c>
    </row>
    <row r="61" spans="7:10">
      <c r="G61" t="s">
        <v>226</v>
      </c>
      <c r="H61" s="5">
        <v>0.65400000000000003</v>
      </c>
      <c r="I61">
        <v>52</v>
      </c>
      <c r="J61">
        <f t="shared" si="1"/>
        <v>13</v>
      </c>
    </row>
    <row r="62" spans="7:10">
      <c r="G62" t="s">
        <v>227</v>
      </c>
      <c r="H62" s="5">
        <v>1</v>
      </c>
      <c r="I62">
        <v>8</v>
      </c>
      <c r="J62">
        <f t="shared" si="1"/>
        <v>3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workbookViewId="0">
      <selection activeCell="H4" sqref="H4"/>
    </sheetView>
  </sheetViews>
  <sheetFormatPr baseColWidth="10" defaultRowHeight="15" x14ac:dyDescent="0"/>
  <cols>
    <col min="2" max="2" width="34.33203125" customWidth="1"/>
    <col min="3" max="3" width="10.6640625" customWidth="1"/>
    <col min="4" max="4" width="10" customWidth="1"/>
    <col min="5" max="5" width="12.6640625" customWidth="1"/>
    <col min="6" max="6" width="6.1640625" customWidth="1"/>
    <col min="7" max="7" width="30.5" customWidth="1"/>
  </cols>
  <sheetData>
    <row r="2" spans="2:10">
      <c r="B2" s="8" t="s">
        <v>4</v>
      </c>
      <c r="C2" s="9"/>
      <c r="D2" s="9"/>
      <c r="E2" s="9"/>
      <c r="G2" s="8" t="s">
        <v>5</v>
      </c>
      <c r="H2" s="9"/>
      <c r="I2" s="9"/>
      <c r="J2" s="9"/>
    </row>
    <row r="3" spans="2:10">
      <c r="B3" s="3" t="s">
        <v>355</v>
      </c>
      <c r="C3" s="4" t="s">
        <v>1</v>
      </c>
      <c r="D3" s="4" t="s">
        <v>2</v>
      </c>
      <c r="E3" s="4" t="s">
        <v>746</v>
      </c>
      <c r="G3" s="3" t="s">
        <v>355</v>
      </c>
      <c r="H3" s="4" t="s">
        <v>1</v>
      </c>
      <c r="I3" s="4" t="s">
        <v>2</v>
      </c>
      <c r="J3" s="4" t="s">
        <v>746</v>
      </c>
    </row>
    <row r="4" spans="2:10">
      <c r="B4" t="s">
        <v>666</v>
      </c>
      <c r="C4" s="5">
        <v>1</v>
      </c>
      <c r="D4">
        <v>342</v>
      </c>
      <c r="E4">
        <f>ROUND(((C4*D4)/430*100),0)</f>
        <v>80</v>
      </c>
      <c r="G4" t="s">
        <v>667</v>
      </c>
      <c r="H4" s="5">
        <v>0.90400000000000003</v>
      </c>
      <c r="I4">
        <v>229</v>
      </c>
      <c r="J4">
        <f>ROUND(((H4*I4)/249*100),0)</f>
        <v>83</v>
      </c>
    </row>
    <row r="5" spans="2:10">
      <c r="B5" t="s">
        <v>668</v>
      </c>
      <c r="C5" s="5">
        <v>1</v>
      </c>
      <c r="D5">
        <v>337</v>
      </c>
      <c r="E5">
        <f t="shared" ref="E5:E24" si="0">ROUND(((C5*D5)/430*100),0)</f>
        <v>78</v>
      </c>
      <c r="G5" t="s">
        <v>669</v>
      </c>
      <c r="H5" s="5">
        <v>0.98099999999999998</v>
      </c>
      <c r="I5">
        <v>103</v>
      </c>
      <c r="J5">
        <f t="shared" ref="J5:J50" si="1">ROUND(((H5*I5)/249*100),0)</f>
        <v>41</v>
      </c>
    </row>
    <row r="6" spans="2:10">
      <c r="B6" t="s">
        <v>228</v>
      </c>
      <c r="C6" s="5">
        <v>0.99099999999999999</v>
      </c>
      <c r="D6">
        <v>350</v>
      </c>
      <c r="E6">
        <f t="shared" si="0"/>
        <v>81</v>
      </c>
      <c r="G6" t="s">
        <v>670</v>
      </c>
      <c r="H6" s="5">
        <v>0.97199999999999998</v>
      </c>
      <c r="I6">
        <v>106</v>
      </c>
      <c r="J6">
        <f t="shared" si="1"/>
        <v>41</v>
      </c>
    </row>
    <row r="7" spans="2:10">
      <c r="B7" t="s">
        <v>671</v>
      </c>
      <c r="C7" s="5">
        <v>1</v>
      </c>
      <c r="D7">
        <v>331</v>
      </c>
      <c r="E7">
        <f t="shared" si="0"/>
        <v>77</v>
      </c>
      <c r="G7" t="s">
        <v>672</v>
      </c>
      <c r="H7" s="5">
        <v>0.93200000000000005</v>
      </c>
      <c r="I7">
        <v>117</v>
      </c>
      <c r="J7">
        <f t="shared" si="1"/>
        <v>44</v>
      </c>
    </row>
    <row r="8" spans="2:10">
      <c r="B8" t="s">
        <v>186</v>
      </c>
      <c r="C8" s="5">
        <v>0.98899999999999999</v>
      </c>
      <c r="D8">
        <v>348</v>
      </c>
      <c r="E8">
        <f t="shared" si="0"/>
        <v>80</v>
      </c>
      <c r="G8" t="s">
        <v>673</v>
      </c>
      <c r="H8" s="5">
        <v>0.94599999999999995</v>
      </c>
      <c r="I8">
        <v>111</v>
      </c>
      <c r="J8">
        <f t="shared" si="1"/>
        <v>42</v>
      </c>
    </row>
    <row r="9" spans="2:10">
      <c r="B9" t="s">
        <v>229</v>
      </c>
      <c r="C9" s="5">
        <v>0.99299999999999999</v>
      </c>
      <c r="D9">
        <v>301</v>
      </c>
      <c r="E9">
        <f t="shared" si="0"/>
        <v>70</v>
      </c>
      <c r="G9" t="s">
        <v>674</v>
      </c>
      <c r="H9" s="5">
        <v>0.93</v>
      </c>
      <c r="I9">
        <v>115</v>
      </c>
      <c r="J9">
        <f t="shared" si="1"/>
        <v>43</v>
      </c>
    </row>
    <row r="10" spans="2:10">
      <c r="B10" t="s">
        <v>675</v>
      </c>
      <c r="C10" s="5">
        <v>1</v>
      </c>
      <c r="D10">
        <v>227</v>
      </c>
      <c r="E10">
        <f t="shared" si="0"/>
        <v>53</v>
      </c>
      <c r="G10" t="s">
        <v>676</v>
      </c>
      <c r="H10" s="5">
        <v>0.90800000000000003</v>
      </c>
      <c r="I10">
        <v>120</v>
      </c>
      <c r="J10">
        <f t="shared" si="1"/>
        <v>44</v>
      </c>
    </row>
    <row r="11" spans="2:10">
      <c r="B11" t="s">
        <v>677</v>
      </c>
      <c r="C11" s="5">
        <v>0.99099999999999999</v>
      </c>
      <c r="D11">
        <v>229</v>
      </c>
      <c r="E11">
        <f t="shared" si="0"/>
        <v>53</v>
      </c>
      <c r="G11" t="s">
        <v>678</v>
      </c>
      <c r="H11" s="5">
        <v>0.91300000000000003</v>
      </c>
      <c r="I11">
        <v>115</v>
      </c>
      <c r="J11">
        <f t="shared" si="1"/>
        <v>42</v>
      </c>
    </row>
    <row r="12" spans="2:10">
      <c r="B12" t="s">
        <v>230</v>
      </c>
      <c r="C12" s="5">
        <v>0.99099999999999999</v>
      </c>
      <c r="D12">
        <v>107</v>
      </c>
      <c r="E12">
        <f t="shared" si="0"/>
        <v>25</v>
      </c>
      <c r="G12" t="s">
        <v>679</v>
      </c>
      <c r="H12" s="5">
        <v>0.83499999999999996</v>
      </c>
      <c r="I12">
        <v>139</v>
      </c>
      <c r="J12">
        <f t="shared" si="1"/>
        <v>47</v>
      </c>
    </row>
    <row r="13" spans="2:10">
      <c r="B13" t="s">
        <v>231</v>
      </c>
      <c r="C13" s="5">
        <v>1</v>
      </c>
      <c r="D13">
        <v>97</v>
      </c>
      <c r="E13">
        <f t="shared" si="0"/>
        <v>23</v>
      </c>
      <c r="G13" t="s">
        <v>680</v>
      </c>
      <c r="H13" s="5">
        <v>0.85199999999999998</v>
      </c>
      <c r="I13">
        <v>128</v>
      </c>
      <c r="J13">
        <f t="shared" si="1"/>
        <v>44</v>
      </c>
    </row>
    <row r="14" spans="2:10">
      <c r="B14" t="s">
        <v>232</v>
      </c>
      <c r="C14" s="5">
        <v>1</v>
      </c>
      <c r="D14">
        <v>92</v>
      </c>
      <c r="E14">
        <f t="shared" si="0"/>
        <v>21</v>
      </c>
      <c r="G14" t="s">
        <v>681</v>
      </c>
      <c r="H14" s="5">
        <v>0.84899999999999998</v>
      </c>
      <c r="I14">
        <v>126</v>
      </c>
      <c r="J14">
        <f t="shared" si="1"/>
        <v>43</v>
      </c>
    </row>
    <row r="15" spans="2:10">
      <c r="B15" t="s">
        <v>233</v>
      </c>
      <c r="C15" s="5">
        <v>0.97699999999999998</v>
      </c>
      <c r="D15">
        <v>43</v>
      </c>
      <c r="E15">
        <f t="shared" si="0"/>
        <v>10</v>
      </c>
      <c r="G15" t="s">
        <v>241</v>
      </c>
      <c r="H15" s="5">
        <v>0.81599999999999995</v>
      </c>
      <c r="I15">
        <v>136</v>
      </c>
      <c r="J15">
        <f t="shared" si="1"/>
        <v>45</v>
      </c>
    </row>
    <row r="16" spans="2:10">
      <c r="B16" t="s">
        <v>234</v>
      </c>
      <c r="C16" s="5">
        <v>1</v>
      </c>
      <c r="D16">
        <v>30</v>
      </c>
      <c r="E16">
        <f t="shared" si="0"/>
        <v>7</v>
      </c>
      <c r="G16" t="s">
        <v>242</v>
      </c>
      <c r="H16" s="5">
        <v>1</v>
      </c>
      <c r="I16">
        <v>58</v>
      </c>
      <c r="J16">
        <f t="shared" si="1"/>
        <v>23</v>
      </c>
    </row>
    <row r="17" spans="2:10">
      <c r="B17" t="s">
        <v>235</v>
      </c>
      <c r="C17" s="5">
        <v>1</v>
      </c>
      <c r="D17">
        <v>27</v>
      </c>
      <c r="E17">
        <f t="shared" si="0"/>
        <v>6</v>
      </c>
      <c r="G17" t="s">
        <v>682</v>
      </c>
      <c r="H17" s="5">
        <v>1</v>
      </c>
      <c r="I17">
        <v>40</v>
      </c>
      <c r="J17">
        <f t="shared" si="1"/>
        <v>16</v>
      </c>
    </row>
    <row r="18" spans="2:10">
      <c r="B18" t="s">
        <v>683</v>
      </c>
      <c r="C18" s="5">
        <v>1</v>
      </c>
      <c r="D18">
        <v>26</v>
      </c>
      <c r="E18">
        <f t="shared" si="0"/>
        <v>6</v>
      </c>
      <c r="G18" t="s">
        <v>684</v>
      </c>
      <c r="H18" s="5">
        <v>0.93799999999999994</v>
      </c>
      <c r="I18">
        <v>48</v>
      </c>
      <c r="J18">
        <f t="shared" si="1"/>
        <v>18</v>
      </c>
    </row>
    <row r="19" spans="2:10">
      <c r="B19" t="s">
        <v>236</v>
      </c>
      <c r="C19" s="5">
        <v>1</v>
      </c>
      <c r="D19">
        <v>23</v>
      </c>
      <c r="E19">
        <f t="shared" si="0"/>
        <v>5</v>
      </c>
      <c r="G19" t="s">
        <v>685</v>
      </c>
      <c r="H19" s="5">
        <v>0.92200000000000004</v>
      </c>
      <c r="I19">
        <v>51</v>
      </c>
      <c r="J19">
        <f t="shared" si="1"/>
        <v>19</v>
      </c>
    </row>
    <row r="20" spans="2:10">
      <c r="B20" t="s">
        <v>237</v>
      </c>
      <c r="C20" s="5">
        <v>1</v>
      </c>
      <c r="D20">
        <v>22</v>
      </c>
      <c r="E20">
        <f t="shared" si="0"/>
        <v>5</v>
      </c>
      <c r="G20" t="s">
        <v>686</v>
      </c>
      <c r="H20" s="5">
        <v>0.90200000000000002</v>
      </c>
      <c r="I20">
        <v>51</v>
      </c>
      <c r="J20">
        <f t="shared" si="1"/>
        <v>18</v>
      </c>
    </row>
    <row r="21" spans="2:10">
      <c r="B21" t="s">
        <v>238</v>
      </c>
      <c r="C21" s="5">
        <v>1</v>
      </c>
      <c r="D21">
        <v>21</v>
      </c>
      <c r="E21">
        <f t="shared" si="0"/>
        <v>5</v>
      </c>
      <c r="G21" t="s">
        <v>687</v>
      </c>
      <c r="H21" s="5">
        <v>0.85199999999999998</v>
      </c>
      <c r="I21">
        <v>54</v>
      </c>
      <c r="J21">
        <f t="shared" si="1"/>
        <v>18</v>
      </c>
    </row>
    <row r="22" spans="2:10">
      <c r="B22" t="s">
        <v>239</v>
      </c>
      <c r="C22" s="5">
        <v>1</v>
      </c>
      <c r="D22">
        <v>20</v>
      </c>
      <c r="E22">
        <f t="shared" si="0"/>
        <v>5</v>
      </c>
      <c r="G22" t="s">
        <v>688</v>
      </c>
      <c r="H22" s="5">
        <v>0.96699999999999997</v>
      </c>
      <c r="I22">
        <v>30</v>
      </c>
      <c r="J22">
        <f t="shared" si="1"/>
        <v>12</v>
      </c>
    </row>
    <row r="23" spans="2:10">
      <c r="B23" t="s">
        <v>240</v>
      </c>
      <c r="C23" s="5">
        <v>0.96</v>
      </c>
      <c r="D23">
        <v>25</v>
      </c>
      <c r="E23">
        <f t="shared" si="0"/>
        <v>6</v>
      </c>
      <c r="G23" t="s">
        <v>689</v>
      </c>
      <c r="H23" s="5">
        <v>0.96699999999999997</v>
      </c>
      <c r="I23">
        <v>30</v>
      </c>
      <c r="J23">
        <f t="shared" si="1"/>
        <v>12</v>
      </c>
    </row>
    <row r="24" spans="2:10">
      <c r="B24" t="s">
        <v>690</v>
      </c>
      <c r="C24" s="5">
        <v>1</v>
      </c>
      <c r="D24">
        <v>18</v>
      </c>
      <c r="E24">
        <f t="shared" si="0"/>
        <v>4</v>
      </c>
      <c r="G24" t="s">
        <v>691</v>
      </c>
      <c r="H24" s="5">
        <v>0.76700000000000002</v>
      </c>
      <c r="I24">
        <v>60</v>
      </c>
      <c r="J24">
        <f t="shared" si="1"/>
        <v>18</v>
      </c>
    </row>
    <row r="25" spans="2:10">
      <c r="G25" t="s">
        <v>692</v>
      </c>
      <c r="H25" s="5">
        <v>0.88200000000000001</v>
      </c>
      <c r="I25">
        <v>34</v>
      </c>
      <c r="J25">
        <f t="shared" si="1"/>
        <v>12</v>
      </c>
    </row>
    <row r="26" spans="2:10">
      <c r="G26" t="s">
        <v>693</v>
      </c>
      <c r="H26" s="5">
        <v>0.84599999999999997</v>
      </c>
      <c r="I26">
        <v>39</v>
      </c>
      <c r="J26">
        <f t="shared" si="1"/>
        <v>13</v>
      </c>
    </row>
    <row r="27" spans="2:10">
      <c r="G27" t="s">
        <v>694</v>
      </c>
      <c r="H27" s="5">
        <v>0.73799999999999999</v>
      </c>
      <c r="I27">
        <v>61</v>
      </c>
      <c r="J27">
        <f t="shared" si="1"/>
        <v>18</v>
      </c>
    </row>
    <row r="28" spans="2:10">
      <c r="G28" t="s">
        <v>695</v>
      </c>
      <c r="H28" s="5">
        <v>0.82499999999999996</v>
      </c>
      <c r="I28">
        <v>40</v>
      </c>
      <c r="J28">
        <f t="shared" si="1"/>
        <v>13</v>
      </c>
    </row>
    <row r="29" spans="2:10">
      <c r="G29" t="s">
        <v>243</v>
      </c>
      <c r="H29" s="5">
        <v>0.77300000000000002</v>
      </c>
      <c r="I29">
        <v>44</v>
      </c>
      <c r="J29">
        <f t="shared" si="1"/>
        <v>14</v>
      </c>
    </row>
    <row r="30" spans="2:10">
      <c r="G30" t="s">
        <v>244</v>
      </c>
      <c r="H30" s="5">
        <v>1</v>
      </c>
      <c r="I30">
        <v>16</v>
      </c>
      <c r="J30">
        <f t="shared" si="1"/>
        <v>6</v>
      </c>
    </row>
    <row r="31" spans="2:10">
      <c r="G31" t="s">
        <v>696</v>
      </c>
      <c r="H31" s="5">
        <v>1</v>
      </c>
      <c r="I31">
        <v>16</v>
      </c>
      <c r="J31">
        <f t="shared" si="1"/>
        <v>6</v>
      </c>
    </row>
    <row r="32" spans="2:10">
      <c r="G32" t="s">
        <v>697</v>
      </c>
      <c r="H32" s="5">
        <v>0.82799999999999996</v>
      </c>
      <c r="I32">
        <v>29</v>
      </c>
      <c r="J32">
        <f t="shared" si="1"/>
        <v>10</v>
      </c>
    </row>
    <row r="33" spans="7:10">
      <c r="G33" t="s">
        <v>698</v>
      </c>
      <c r="H33" s="5">
        <v>0.82099999999999995</v>
      </c>
      <c r="I33">
        <v>28</v>
      </c>
      <c r="J33">
        <f t="shared" si="1"/>
        <v>9</v>
      </c>
    </row>
    <row r="34" spans="7:10">
      <c r="G34" t="s">
        <v>699</v>
      </c>
      <c r="H34" s="5">
        <v>0.94099999999999995</v>
      </c>
      <c r="I34">
        <v>17</v>
      </c>
      <c r="J34">
        <f t="shared" si="1"/>
        <v>6</v>
      </c>
    </row>
    <row r="35" spans="7:10">
      <c r="G35" t="s">
        <v>700</v>
      </c>
      <c r="H35" s="5">
        <v>1</v>
      </c>
      <c r="I35">
        <v>12</v>
      </c>
      <c r="J35">
        <f t="shared" si="1"/>
        <v>5</v>
      </c>
    </row>
    <row r="36" spans="7:10">
      <c r="G36" t="s">
        <v>701</v>
      </c>
      <c r="H36" s="5">
        <v>0.77800000000000002</v>
      </c>
      <c r="I36">
        <v>27</v>
      </c>
      <c r="J36">
        <f t="shared" si="1"/>
        <v>8</v>
      </c>
    </row>
    <row r="37" spans="7:10">
      <c r="G37" t="s">
        <v>702</v>
      </c>
      <c r="H37" s="5">
        <v>0.88200000000000001</v>
      </c>
      <c r="I37">
        <v>17</v>
      </c>
      <c r="J37">
        <f t="shared" si="1"/>
        <v>6</v>
      </c>
    </row>
    <row r="38" spans="7:10">
      <c r="G38" t="s">
        <v>703</v>
      </c>
      <c r="H38" s="5">
        <v>0.81</v>
      </c>
      <c r="I38">
        <v>21</v>
      </c>
      <c r="J38">
        <f t="shared" si="1"/>
        <v>7</v>
      </c>
    </row>
    <row r="39" spans="7:10">
      <c r="G39" t="s">
        <v>704</v>
      </c>
      <c r="H39" s="5">
        <v>1</v>
      </c>
      <c r="I39">
        <v>10</v>
      </c>
      <c r="J39">
        <f t="shared" si="1"/>
        <v>4</v>
      </c>
    </row>
    <row r="40" spans="7:10">
      <c r="G40" t="s">
        <v>245</v>
      </c>
      <c r="H40" s="5">
        <v>0.8</v>
      </c>
      <c r="I40">
        <v>20</v>
      </c>
      <c r="J40">
        <f t="shared" si="1"/>
        <v>6</v>
      </c>
    </row>
    <row r="41" spans="7:10">
      <c r="G41" t="s">
        <v>246</v>
      </c>
      <c r="H41" s="5">
        <v>1</v>
      </c>
      <c r="I41">
        <v>9</v>
      </c>
      <c r="J41">
        <f t="shared" si="1"/>
        <v>4</v>
      </c>
    </row>
    <row r="42" spans="7:10">
      <c r="G42" t="s">
        <v>705</v>
      </c>
      <c r="H42" s="5">
        <v>0.91700000000000004</v>
      </c>
      <c r="I42">
        <v>12</v>
      </c>
      <c r="J42">
        <f t="shared" si="1"/>
        <v>4</v>
      </c>
    </row>
    <row r="43" spans="7:10">
      <c r="G43" t="s">
        <v>706</v>
      </c>
      <c r="H43" s="5">
        <v>0.73099999999999998</v>
      </c>
      <c r="I43">
        <v>26</v>
      </c>
      <c r="J43">
        <f t="shared" si="1"/>
        <v>8</v>
      </c>
    </row>
    <row r="44" spans="7:10">
      <c r="G44" t="s">
        <v>707</v>
      </c>
      <c r="H44" s="5">
        <v>0.67600000000000005</v>
      </c>
      <c r="I44">
        <v>34</v>
      </c>
      <c r="J44">
        <f t="shared" si="1"/>
        <v>9</v>
      </c>
    </row>
    <row r="45" spans="7:10">
      <c r="G45" t="s">
        <v>708</v>
      </c>
      <c r="H45" s="5">
        <v>0.67600000000000005</v>
      </c>
      <c r="I45">
        <v>34</v>
      </c>
      <c r="J45">
        <f t="shared" si="1"/>
        <v>9</v>
      </c>
    </row>
    <row r="46" spans="7:10">
      <c r="G46" t="s">
        <v>709</v>
      </c>
      <c r="H46" s="5">
        <v>0.73899999999999999</v>
      </c>
      <c r="I46">
        <v>23</v>
      </c>
      <c r="J46">
        <f t="shared" si="1"/>
        <v>7</v>
      </c>
    </row>
    <row r="47" spans="7:10">
      <c r="G47" t="s">
        <v>710</v>
      </c>
      <c r="H47" s="5">
        <v>0.90900000000000003</v>
      </c>
      <c r="I47">
        <v>11</v>
      </c>
      <c r="J47">
        <f t="shared" si="1"/>
        <v>4</v>
      </c>
    </row>
    <row r="48" spans="7:10">
      <c r="G48" t="s">
        <v>711</v>
      </c>
      <c r="H48" s="5">
        <v>0.90900000000000003</v>
      </c>
      <c r="I48">
        <v>11</v>
      </c>
      <c r="J48">
        <f t="shared" si="1"/>
        <v>4</v>
      </c>
    </row>
    <row r="49" spans="7:10">
      <c r="G49" t="s">
        <v>712</v>
      </c>
      <c r="H49" s="5">
        <v>0.70399999999999996</v>
      </c>
      <c r="I49">
        <v>27</v>
      </c>
      <c r="J49">
        <f t="shared" si="1"/>
        <v>8</v>
      </c>
    </row>
    <row r="50" spans="7:10">
      <c r="G50" t="s">
        <v>713</v>
      </c>
      <c r="H50" s="5">
        <v>1</v>
      </c>
      <c r="I50">
        <v>8</v>
      </c>
      <c r="J50">
        <f t="shared" si="1"/>
        <v>3</v>
      </c>
    </row>
  </sheetData>
  <mergeCells count="2">
    <mergeCell ref="B2:E2"/>
    <mergeCell ref="G2:J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</vt:lpstr>
      <vt:lpstr>NA_full_length</vt:lpstr>
      <vt:lpstr>M1</vt:lpstr>
      <vt:lpstr>M2</vt:lpstr>
      <vt:lpstr>NS1</vt:lpstr>
      <vt:lpstr>NS2</vt:lpstr>
      <vt:lpstr>NP</vt:lpstr>
      <vt:lpstr>PA</vt:lpstr>
      <vt:lpstr>PB1</vt:lpstr>
      <vt:lpstr>PB1-F2</vt:lpstr>
      <vt:lpstr>PB2</vt:lpstr>
      <vt:lpstr>NA_stalk_deleted</vt:lpstr>
    </vt:vector>
  </TitlesOfParts>
  <Company>Uppsala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Khaliq</dc:creator>
  <cp:lastModifiedBy>Jan Komorowski</cp:lastModifiedBy>
  <cp:lastPrinted>2014-06-12T09:15:59Z</cp:lastPrinted>
  <dcterms:created xsi:type="dcterms:W3CDTF">2014-06-05T15:19:44Z</dcterms:created>
  <dcterms:modified xsi:type="dcterms:W3CDTF">2014-12-16T13:33:17Z</dcterms:modified>
</cp:coreProperties>
</file>