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G:\Shared drives\BIDA (External)\02 Data Science &amp; Machine Learning Fundamentals\Version 2 - Live\Student Files\Current 2022-05\Learner Files - Data Science and ML Fundamentals\3 - Classification\"/>
    </mc:Choice>
  </mc:AlternateContent>
  <xr:revisionPtr revIDLastSave="0" documentId="13_ncr:1_{4A35698E-07A2-41E1-AF5D-0DFB43A0B827}" xr6:coauthVersionLast="47" xr6:coauthVersionMax="47" xr10:uidLastSave="{00000000-0000-0000-0000-000000000000}"/>
  <bookViews>
    <workbookView xWindow="2715" yWindow="4200" windowWidth="17205" windowHeight="15435" activeTab="1" xr2:uid="{EA36941F-81AE-4E11-B604-B035E976B226}"/>
  </bookViews>
  <sheets>
    <sheet name="Header" sheetId="27" r:id="rId1"/>
    <sheet name="Download the Regressit Addin" sheetId="30" r:id="rId2"/>
    <sheet name="Task" sheetId="28" r:id="rId3"/>
    <sheet name="data_transformed" sheetId="1" r:id="rId4"/>
    <sheet name="Model" sheetId="23" r:id="rId5"/>
    <sheet name="Model Summaries" sheetId="26" r:id="rId6"/>
  </sheets>
  <definedNames>
    <definedName name="___autoF" localSheetId="4" hidden="1">1</definedName>
    <definedName name="___Coef___" localSheetId="4" hidden="1">1</definedName>
    <definedName name="___rsumm___Purchased__bin_" localSheetId="5" hidden="1">'Model Summaries'!$A$3</definedName>
    <definedName name="__nSelect_" hidden="1">0</definedName>
    <definedName name="ActiveRegModel" hidden="1">"Model 4"</definedName>
    <definedName name="Age">data_transformed!$C$2:$C$401</definedName>
    <definedName name="claims">Task!$B$8:$B$206</definedName>
    <definedName name="EstimatedSalary">data_transformed!$D$2:$D$401</definedName>
    <definedName name="FirstForecastRow" localSheetId="4" hidden="1">66</definedName>
    <definedName name="Gender">data_transformed!$A$2:$A$401</definedName>
    <definedName name="Gender.Eq.Female">data_transformed!$B$2:$B$401</definedName>
    <definedName name="Gender.Eq.Male">data_transformed!$F$2:$F$401</definedName>
    <definedName name="Male">data_transformed!$A$3:$A$401</definedName>
    <definedName name="nDataAnalysis" hidden="1">0</definedName>
    <definedName name="nRegMod" hidden="1">4</definedName>
    <definedName name="OKtoForecast" hidden="1">1</definedName>
    <definedName name="payment">Task!$F$8:$F$206</definedName>
    <definedName name="Purchased">data_transformed!$E$2:$E$401</definedName>
    <definedName name="User_ID">data_transformed!#REF!</definedName>
  </definedNames>
  <calcPr calcId="191028"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43" i="23" l="1"/>
  <c r="C37" i="23" s="1"/>
  <c r="AM10" i="23"/>
  <c r="I11" i="23" s="1"/>
  <c r="G75" i="23" a="1"/>
  <c r="G75" i="23" s="1"/>
  <c r="F75" i="23"/>
  <c r="AQ90" i="23"/>
  <c r="AP90" i="23"/>
  <c r="AQ89" i="23"/>
  <c r="AP89" i="23"/>
  <c r="AQ88" i="23"/>
  <c r="AP88" i="23"/>
  <c r="AQ87" i="23"/>
  <c r="AP87" i="23"/>
  <c r="AQ86" i="23"/>
  <c r="AP86" i="23"/>
  <c r="AQ85" i="23"/>
  <c r="AP85" i="23"/>
  <c r="AQ84" i="23"/>
  <c r="AP84" i="23"/>
  <c r="AQ83" i="23"/>
  <c r="AP83" i="23"/>
  <c r="AQ82" i="23"/>
  <c r="AP82" i="23"/>
  <c r="AQ81" i="23"/>
  <c r="AP81" i="23"/>
  <c r="AQ80" i="23"/>
  <c r="AP80" i="23"/>
  <c r="AQ79" i="23"/>
  <c r="AP79" i="23"/>
  <c r="AQ78" i="23"/>
  <c r="AP78" i="23"/>
  <c r="AQ91" i="23"/>
  <c r="AQ77" i="23"/>
  <c r="AQ76" i="23"/>
  <c r="AP91" i="23"/>
  <c r="AP77" i="23"/>
  <c r="AP76" i="23"/>
  <c r="AO91" i="23"/>
  <c r="AO77" i="23"/>
  <c r="AO76" i="23"/>
  <c r="AM72" i="23"/>
  <c r="B77" i="23" s="1"/>
  <c r="O65" i="23"/>
  <c r="N65" i="23"/>
  <c r="M65" i="23"/>
  <c r="F61" i="23"/>
  <c r="D61" i="23"/>
  <c r="C61" i="23"/>
  <c r="H61" i="23" s="1"/>
  <c r="A61" i="23"/>
  <c r="F60" i="23"/>
  <c r="D60" i="23"/>
  <c r="A60" i="23"/>
  <c r="F59" i="23"/>
  <c r="D59" i="23"/>
  <c r="A62" i="23" s="1"/>
  <c r="A59" i="23"/>
  <c r="H58" i="23"/>
  <c r="G58" i="23"/>
  <c r="F58" i="23"/>
  <c r="C58" i="23"/>
  <c r="B58" i="23"/>
  <c r="A58" i="23"/>
  <c r="D56" i="23"/>
  <c r="C56" i="23"/>
  <c r="D48" i="23"/>
  <c r="I48" i="23" s="1"/>
  <c r="F47" i="23"/>
  <c r="D47" i="23"/>
  <c r="A47" i="23"/>
  <c r="F46" i="23"/>
  <c r="D46" i="23"/>
  <c r="I46" i="23" s="1"/>
  <c r="A46" i="23"/>
  <c r="H45" i="23"/>
  <c r="G45" i="23"/>
  <c r="C45" i="23"/>
  <c r="B45" i="23"/>
  <c r="C43" i="23"/>
  <c r="C24" i="23"/>
  <c r="B11" i="23" s="1"/>
  <c r="F22" i="23"/>
  <c r="I18" i="23"/>
  <c r="E18" i="23"/>
  <c r="D18" i="23"/>
  <c r="I17" i="23"/>
  <c r="E17" i="23"/>
  <c r="D17" i="23"/>
  <c r="I16" i="23"/>
  <c r="E16" i="23"/>
  <c r="D16" i="23"/>
  <c r="E15" i="23"/>
  <c r="D15" i="23"/>
  <c r="B3" i="1"/>
  <c r="F3" i="1"/>
  <c r="B4" i="1"/>
  <c r="F4" i="1"/>
  <c r="B5" i="1"/>
  <c r="F5" i="1"/>
  <c r="B6" i="1"/>
  <c r="F6" i="1"/>
  <c r="B7" i="1"/>
  <c r="F7" i="1"/>
  <c r="B8" i="1"/>
  <c r="F8" i="1"/>
  <c r="B9" i="1"/>
  <c r="F9" i="1"/>
  <c r="B10" i="1"/>
  <c r="F10" i="1"/>
  <c r="B11" i="1"/>
  <c r="F11" i="1"/>
  <c r="B12" i="1"/>
  <c r="F12" i="1"/>
  <c r="B13" i="1"/>
  <c r="F13" i="1"/>
  <c r="B14" i="1"/>
  <c r="F14" i="1"/>
  <c r="B15" i="1"/>
  <c r="F15" i="1"/>
  <c r="B16" i="1"/>
  <c r="F16" i="1"/>
  <c r="B17" i="1"/>
  <c r="F17" i="1"/>
  <c r="B18" i="1"/>
  <c r="F18" i="1"/>
  <c r="B19" i="1"/>
  <c r="F19" i="1"/>
  <c r="B20" i="1"/>
  <c r="F20" i="1"/>
  <c r="B21" i="1"/>
  <c r="F21" i="1"/>
  <c r="B22" i="1"/>
  <c r="F22" i="1"/>
  <c r="B23" i="1"/>
  <c r="F23" i="1"/>
  <c r="B24" i="1"/>
  <c r="F24" i="1"/>
  <c r="B25" i="1"/>
  <c r="F25" i="1"/>
  <c r="B26" i="1"/>
  <c r="F26" i="1"/>
  <c r="B27" i="1"/>
  <c r="F27" i="1"/>
  <c r="B28" i="1"/>
  <c r="F28" i="1"/>
  <c r="B29" i="1"/>
  <c r="F29" i="1"/>
  <c r="B30" i="1"/>
  <c r="F30" i="1"/>
  <c r="B31" i="1"/>
  <c r="F31" i="1"/>
  <c r="B32" i="1"/>
  <c r="F32" i="1"/>
  <c r="B33" i="1"/>
  <c r="F33" i="1"/>
  <c r="B34" i="1"/>
  <c r="F34" i="1"/>
  <c r="B35" i="1"/>
  <c r="F35" i="1"/>
  <c r="B36" i="1"/>
  <c r="F36" i="1"/>
  <c r="B37" i="1"/>
  <c r="F37" i="1"/>
  <c r="B38" i="1"/>
  <c r="F38" i="1"/>
  <c r="B39" i="1"/>
  <c r="F39" i="1"/>
  <c r="B40" i="1"/>
  <c r="F40" i="1"/>
  <c r="B41" i="1"/>
  <c r="F41" i="1"/>
  <c r="B42" i="1"/>
  <c r="F42" i="1"/>
  <c r="B43" i="1"/>
  <c r="F43" i="1"/>
  <c r="B44" i="1"/>
  <c r="F44" i="1"/>
  <c r="B45" i="1"/>
  <c r="F45" i="1"/>
  <c r="B46" i="1"/>
  <c r="F46" i="1"/>
  <c r="B47" i="1"/>
  <c r="F47" i="1"/>
  <c r="B48" i="1"/>
  <c r="F48" i="1"/>
  <c r="B49" i="1"/>
  <c r="F49" i="1"/>
  <c r="B50" i="1"/>
  <c r="F50" i="1"/>
  <c r="B51" i="1"/>
  <c r="F51" i="1"/>
  <c r="B52" i="1"/>
  <c r="F52" i="1"/>
  <c r="B53" i="1"/>
  <c r="F53" i="1"/>
  <c r="B54" i="1"/>
  <c r="F54" i="1"/>
  <c r="B55" i="1"/>
  <c r="F55" i="1"/>
  <c r="B56" i="1"/>
  <c r="F56" i="1"/>
  <c r="B57" i="1"/>
  <c r="F57" i="1"/>
  <c r="B58" i="1"/>
  <c r="F58" i="1"/>
  <c r="B59" i="1"/>
  <c r="F59" i="1"/>
  <c r="B60" i="1"/>
  <c r="F60" i="1"/>
  <c r="B61" i="1"/>
  <c r="F61" i="1"/>
  <c r="B62" i="1"/>
  <c r="F62" i="1"/>
  <c r="B63" i="1"/>
  <c r="F63" i="1"/>
  <c r="B64" i="1"/>
  <c r="F64" i="1"/>
  <c r="B65" i="1"/>
  <c r="F65" i="1"/>
  <c r="B66" i="1"/>
  <c r="F66" i="1"/>
  <c r="B67" i="1"/>
  <c r="F67" i="1"/>
  <c r="B68" i="1"/>
  <c r="F68" i="1"/>
  <c r="B69" i="1"/>
  <c r="F69" i="1"/>
  <c r="B70" i="1"/>
  <c r="F70" i="1"/>
  <c r="B71" i="1"/>
  <c r="F71" i="1"/>
  <c r="B72" i="1"/>
  <c r="F72" i="1"/>
  <c r="B73" i="1"/>
  <c r="F73" i="1"/>
  <c r="B74" i="1"/>
  <c r="F74" i="1"/>
  <c r="B75" i="1"/>
  <c r="F75" i="1"/>
  <c r="B76" i="1"/>
  <c r="F76" i="1"/>
  <c r="B77" i="1"/>
  <c r="F77" i="1"/>
  <c r="B78" i="1"/>
  <c r="F78" i="1"/>
  <c r="B79" i="1"/>
  <c r="F79" i="1"/>
  <c r="B80" i="1"/>
  <c r="F80" i="1"/>
  <c r="B81" i="1"/>
  <c r="F81" i="1"/>
  <c r="B82" i="1"/>
  <c r="F82" i="1"/>
  <c r="B83" i="1"/>
  <c r="F83" i="1"/>
  <c r="B84" i="1"/>
  <c r="F84" i="1"/>
  <c r="B85" i="1"/>
  <c r="F85" i="1"/>
  <c r="B86" i="1"/>
  <c r="F86" i="1"/>
  <c r="B87" i="1"/>
  <c r="F87" i="1"/>
  <c r="B88" i="1"/>
  <c r="F88" i="1"/>
  <c r="B89" i="1"/>
  <c r="F89" i="1"/>
  <c r="B90" i="1"/>
  <c r="F90" i="1"/>
  <c r="B91" i="1"/>
  <c r="F91" i="1"/>
  <c r="B92" i="1"/>
  <c r="F92" i="1"/>
  <c r="B93" i="1"/>
  <c r="F93" i="1"/>
  <c r="B94" i="1"/>
  <c r="F94" i="1"/>
  <c r="B95" i="1"/>
  <c r="F95" i="1"/>
  <c r="B96" i="1"/>
  <c r="F96" i="1"/>
  <c r="B97" i="1"/>
  <c r="F97" i="1"/>
  <c r="B98" i="1"/>
  <c r="F98" i="1"/>
  <c r="B99" i="1"/>
  <c r="F99" i="1"/>
  <c r="B100" i="1"/>
  <c r="F100" i="1"/>
  <c r="B101" i="1"/>
  <c r="F101" i="1"/>
  <c r="B102" i="1"/>
  <c r="F102" i="1"/>
  <c r="B103" i="1"/>
  <c r="F103" i="1"/>
  <c r="B104" i="1"/>
  <c r="F104" i="1"/>
  <c r="B105" i="1"/>
  <c r="F105" i="1"/>
  <c r="B106" i="1"/>
  <c r="F106" i="1"/>
  <c r="B107" i="1"/>
  <c r="F107" i="1"/>
  <c r="B108" i="1"/>
  <c r="F108" i="1"/>
  <c r="B109" i="1"/>
  <c r="F109" i="1"/>
  <c r="B110" i="1"/>
  <c r="F110" i="1"/>
  <c r="B111" i="1"/>
  <c r="F111" i="1"/>
  <c r="B112" i="1"/>
  <c r="F112" i="1"/>
  <c r="B113" i="1"/>
  <c r="F113" i="1"/>
  <c r="B114" i="1"/>
  <c r="F114" i="1"/>
  <c r="B115" i="1"/>
  <c r="F115" i="1"/>
  <c r="B116" i="1"/>
  <c r="F116" i="1"/>
  <c r="B117" i="1"/>
  <c r="F117" i="1"/>
  <c r="B118" i="1"/>
  <c r="F118" i="1"/>
  <c r="B119" i="1"/>
  <c r="F119" i="1"/>
  <c r="B120" i="1"/>
  <c r="F120" i="1"/>
  <c r="B121" i="1"/>
  <c r="F121" i="1"/>
  <c r="B122" i="1"/>
  <c r="F122" i="1"/>
  <c r="B123" i="1"/>
  <c r="F123" i="1"/>
  <c r="B124" i="1"/>
  <c r="F124" i="1"/>
  <c r="B125" i="1"/>
  <c r="F125" i="1"/>
  <c r="B126" i="1"/>
  <c r="F126" i="1"/>
  <c r="B127" i="1"/>
  <c r="F127" i="1"/>
  <c r="B128" i="1"/>
  <c r="F128" i="1"/>
  <c r="B129" i="1"/>
  <c r="F129" i="1"/>
  <c r="B130" i="1"/>
  <c r="F130" i="1"/>
  <c r="B131" i="1"/>
  <c r="F131" i="1"/>
  <c r="B132" i="1"/>
  <c r="F132" i="1"/>
  <c r="B133" i="1"/>
  <c r="F133" i="1"/>
  <c r="B134" i="1"/>
  <c r="F134" i="1"/>
  <c r="B135" i="1"/>
  <c r="F135" i="1"/>
  <c r="B136" i="1"/>
  <c r="F136" i="1"/>
  <c r="B137" i="1"/>
  <c r="F137" i="1"/>
  <c r="B138" i="1"/>
  <c r="F138" i="1"/>
  <c r="B139" i="1"/>
  <c r="F139" i="1"/>
  <c r="B140" i="1"/>
  <c r="F140" i="1"/>
  <c r="B141" i="1"/>
  <c r="F141" i="1"/>
  <c r="B142" i="1"/>
  <c r="F142" i="1"/>
  <c r="B143" i="1"/>
  <c r="F143" i="1"/>
  <c r="B144" i="1"/>
  <c r="F144" i="1"/>
  <c r="B145" i="1"/>
  <c r="F145" i="1"/>
  <c r="B146" i="1"/>
  <c r="F146" i="1"/>
  <c r="B147" i="1"/>
  <c r="F147" i="1"/>
  <c r="B148" i="1"/>
  <c r="F148" i="1"/>
  <c r="B149" i="1"/>
  <c r="F149" i="1"/>
  <c r="B150" i="1"/>
  <c r="F150" i="1"/>
  <c r="B151" i="1"/>
  <c r="F151" i="1"/>
  <c r="B152" i="1"/>
  <c r="F152" i="1"/>
  <c r="B153" i="1"/>
  <c r="F153" i="1"/>
  <c r="B154" i="1"/>
  <c r="F154" i="1"/>
  <c r="B155" i="1"/>
  <c r="F155" i="1"/>
  <c r="B156" i="1"/>
  <c r="F156" i="1"/>
  <c r="B157" i="1"/>
  <c r="F157" i="1"/>
  <c r="B158" i="1"/>
  <c r="F158" i="1"/>
  <c r="B159" i="1"/>
  <c r="F159" i="1"/>
  <c r="B160" i="1"/>
  <c r="F160" i="1"/>
  <c r="B161" i="1"/>
  <c r="F161" i="1"/>
  <c r="B162" i="1"/>
  <c r="F162" i="1"/>
  <c r="B163" i="1"/>
  <c r="F163" i="1"/>
  <c r="B164" i="1"/>
  <c r="F164" i="1"/>
  <c r="B165" i="1"/>
  <c r="F165" i="1"/>
  <c r="B166" i="1"/>
  <c r="F166" i="1"/>
  <c r="B167" i="1"/>
  <c r="F167" i="1"/>
  <c r="B168" i="1"/>
  <c r="F168" i="1"/>
  <c r="B169" i="1"/>
  <c r="F169" i="1"/>
  <c r="B170" i="1"/>
  <c r="F170" i="1"/>
  <c r="B171" i="1"/>
  <c r="F171" i="1"/>
  <c r="B172" i="1"/>
  <c r="F172" i="1"/>
  <c r="B173" i="1"/>
  <c r="F173" i="1"/>
  <c r="B174" i="1"/>
  <c r="F174" i="1"/>
  <c r="B175" i="1"/>
  <c r="F175" i="1"/>
  <c r="B176" i="1"/>
  <c r="F176" i="1"/>
  <c r="B177" i="1"/>
  <c r="F177" i="1"/>
  <c r="B178" i="1"/>
  <c r="F178" i="1"/>
  <c r="B179" i="1"/>
  <c r="F179" i="1"/>
  <c r="B180" i="1"/>
  <c r="F180" i="1"/>
  <c r="B181" i="1"/>
  <c r="F181" i="1"/>
  <c r="B182" i="1"/>
  <c r="F182" i="1"/>
  <c r="B183" i="1"/>
  <c r="F183" i="1"/>
  <c r="B184" i="1"/>
  <c r="F184" i="1"/>
  <c r="B185" i="1"/>
  <c r="F185" i="1"/>
  <c r="B186" i="1"/>
  <c r="F186" i="1"/>
  <c r="B187" i="1"/>
  <c r="F187" i="1"/>
  <c r="B188" i="1"/>
  <c r="F188" i="1"/>
  <c r="B189" i="1"/>
  <c r="F189" i="1"/>
  <c r="B190" i="1"/>
  <c r="F190" i="1"/>
  <c r="B191" i="1"/>
  <c r="F191" i="1"/>
  <c r="B192" i="1"/>
  <c r="F192" i="1"/>
  <c r="B193" i="1"/>
  <c r="F193" i="1"/>
  <c r="B194" i="1"/>
  <c r="F194" i="1"/>
  <c r="B195" i="1"/>
  <c r="F195" i="1"/>
  <c r="B196" i="1"/>
  <c r="F196" i="1"/>
  <c r="B197" i="1"/>
  <c r="F197" i="1"/>
  <c r="B198" i="1"/>
  <c r="F198" i="1"/>
  <c r="B199" i="1"/>
  <c r="F199" i="1"/>
  <c r="B200" i="1"/>
  <c r="F200" i="1"/>
  <c r="B201" i="1"/>
  <c r="F201" i="1"/>
  <c r="B202" i="1"/>
  <c r="F202" i="1"/>
  <c r="B203" i="1"/>
  <c r="F203" i="1"/>
  <c r="B204" i="1"/>
  <c r="F204" i="1"/>
  <c r="B205" i="1"/>
  <c r="F205" i="1"/>
  <c r="B206" i="1"/>
  <c r="F206" i="1"/>
  <c r="B207" i="1"/>
  <c r="F207" i="1"/>
  <c r="B208" i="1"/>
  <c r="F208" i="1"/>
  <c r="B209" i="1"/>
  <c r="F209" i="1"/>
  <c r="B210" i="1"/>
  <c r="F210" i="1"/>
  <c r="B211" i="1"/>
  <c r="F211" i="1"/>
  <c r="B212" i="1"/>
  <c r="F212" i="1"/>
  <c r="B213" i="1"/>
  <c r="F213" i="1"/>
  <c r="B214" i="1"/>
  <c r="F214" i="1"/>
  <c r="B215" i="1"/>
  <c r="F215" i="1"/>
  <c r="B216" i="1"/>
  <c r="F216" i="1"/>
  <c r="B217" i="1"/>
  <c r="F217" i="1"/>
  <c r="B218" i="1"/>
  <c r="F218" i="1"/>
  <c r="B219" i="1"/>
  <c r="F219" i="1"/>
  <c r="B220" i="1"/>
  <c r="F220" i="1"/>
  <c r="B221" i="1"/>
  <c r="F221" i="1"/>
  <c r="B222" i="1"/>
  <c r="F222" i="1"/>
  <c r="B223" i="1"/>
  <c r="F223" i="1"/>
  <c r="B224" i="1"/>
  <c r="F224" i="1"/>
  <c r="B225" i="1"/>
  <c r="F225" i="1"/>
  <c r="B226" i="1"/>
  <c r="F226" i="1"/>
  <c r="B227" i="1"/>
  <c r="F227" i="1"/>
  <c r="B228" i="1"/>
  <c r="F228" i="1"/>
  <c r="B229" i="1"/>
  <c r="F229" i="1"/>
  <c r="B230" i="1"/>
  <c r="F230" i="1"/>
  <c r="B231" i="1"/>
  <c r="F231" i="1"/>
  <c r="B232" i="1"/>
  <c r="F232" i="1"/>
  <c r="B233" i="1"/>
  <c r="F233" i="1"/>
  <c r="B234" i="1"/>
  <c r="F234" i="1"/>
  <c r="B235" i="1"/>
  <c r="F235" i="1"/>
  <c r="B236" i="1"/>
  <c r="F236" i="1"/>
  <c r="B237" i="1"/>
  <c r="F237" i="1"/>
  <c r="B238" i="1"/>
  <c r="F238" i="1"/>
  <c r="B239" i="1"/>
  <c r="F239" i="1"/>
  <c r="B240" i="1"/>
  <c r="F240" i="1"/>
  <c r="B241" i="1"/>
  <c r="F241" i="1"/>
  <c r="B242" i="1"/>
  <c r="F242" i="1"/>
  <c r="B243" i="1"/>
  <c r="F243" i="1"/>
  <c r="B244" i="1"/>
  <c r="F244" i="1"/>
  <c r="B245" i="1"/>
  <c r="F245" i="1"/>
  <c r="B246" i="1"/>
  <c r="F246" i="1"/>
  <c r="B247" i="1"/>
  <c r="F247" i="1"/>
  <c r="B248" i="1"/>
  <c r="F248" i="1"/>
  <c r="B249" i="1"/>
  <c r="F249" i="1"/>
  <c r="B250" i="1"/>
  <c r="F250" i="1"/>
  <c r="B251" i="1"/>
  <c r="F251" i="1"/>
  <c r="B252" i="1"/>
  <c r="F252" i="1"/>
  <c r="B253" i="1"/>
  <c r="F253" i="1"/>
  <c r="B254" i="1"/>
  <c r="F254" i="1"/>
  <c r="B255" i="1"/>
  <c r="F255" i="1"/>
  <c r="B256" i="1"/>
  <c r="F256" i="1"/>
  <c r="B257" i="1"/>
  <c r="F257" i="1"/>
  <c r="B258" i="1"/>
  <c r="F258" i="1"/>
  <c r="B259" i="1"/>
  <c r="F259" i="1"/>
  <c r="B260" i="1"/>
  <c r="F260" i="1"/>
  <c r="B261" i="1"/>
  <c r="F261" i="1"/>
  <c r="B262" i="1"/>
  <c r="F262" i="1"/>
  <c r="B263" i="1"/>
  <c r="F263" i="1"/>
  <c r="B264" i="1"/>
  <c r="F264" i="1"/>
  <c r="B265" i="1"/>
  <c r="F265" i="1"/>
  <c r="B266" i="1"/>
  <c r="F266" i="1"/>
  <c r="B267" i="1"/>
  <c r="F267" i="1"/>
  <c r="B268" i="1"/>
  <c r="F268" i="1"/>
  <c r="B269" i="1"/>
  <c r="F269" i="1"/>
  <c r="B270" i="1"/>
  <c r="F270" i="1"/>
  <c r="B271" i="1"/>
  <c r="F271" i="1"/>
  <c r="B272" i="1"/>
  <c r="F272" i="1"/>
  <c r="B273" i="1"/>
  <c r="F273" i="1"/>
  <c r="B274" i="1"/>
  <c r="F274" i="1"/>
  <c r="B275" i="1"/>
  <c r="F275" i="1"/>
  <c r="B276" i="1"/>
  <c r="F276" i="1"/>
  <c r="B277" i="1"/>
  <c r="F277" i="1"/>
  <c r="B278" i="1"/>
  <c r="F278" i="1"/>
  <c r="B279" i="1"/>
  <c r="F279" i="1"/>
  <c r="B280" i="1"/>
  <c r="F280" i="1"/>
  <c r="B281" i="1"/>
  <c r="F281" i="1"/>
  <c r="B282" i="1"/>
  <c r="F282" i="1"/>
  <c r="B283" i="1"/>
  <c r="F283" i="1"/>
  <c r="B284" i="1"/>
  <c r="F284" i="1"/>
  <c r="B285" i="1"/>
  <c r="F285" i="1"/>
  <c r="B286" i="1"/>
  <c r="F286" i="1"/>
  <c r="B287" i="1"/>
  <c r="F287" i="1"/>
  <c r="B288" i="1"/>
  <c r="F288" i="1"/>
  <c r="B289" i="1"/>
  <c r="F289" i="1"/>
  <c r="B290" i="1"/>
  <c r="F290" i="1"/>
  <c r="B291" i="1"/>
  <c r="F291" i="1"/>
  <c r="B292" i="1"/>
  <c r="F292" i="1"/>
  <c r="B293" i="1"/>
  <c r="F293" i="1"/>
  <c r="B294" i="1"/>
  <c r="F294" i="1"/>
  <c r="B295" i="1"/>
  <c r="F295" i="1"/>
  <c r="B296" i="1"/>
  <c r="F296" i="1"/>
  <c r="B297" i="1"/>
  <c r="F297" i="1"/>
  <c r="B298" i="1"/>
  <c r="F298" i="1"/>
  <c r="B299" i="1"/>
  <c r="F299" i="1"/>
  <c r="B300" i="1"/>
  <c r="F300" i="1"/>
  <c r="B301" i="1"/>
  <c r="F301" i="1"/>
  <c r="B302" i="1"/>
  <c r="F302" i="1"/>
  <c r="B303" i="1"/>
  <c r="F303" i="1"/>
  <c r="B304" i="1"/>
  <c r="F304" i="1"/>
  <c r="B305" i="1"/>
  <c r="F305" i="1"/>
  <c r="B306" i="1"/>
  <c r="F306" i="1"/>
  <c r="B307" i="1"/>
  <c r="F307" i="1"/>
  <c r="B308" i="1"/>
  <c r="F308" i="1"/>
  <c r="B309" i="1"/>
  <c r="F309" i="1"/>
  <c r="B310" i="1"/>
  <c r="F310" i="1"/>
  <c r="B311" i="1"/>
  <c r="F311" i="1"/>
  <c r="B312" i="1"/>
  <c r="F312" i="1"/>
  <c r="B313" i="1"/>
  <c r="F313" i="1"/>
  <c r="B314" i="1"/>
  <c r="F314" i="1"/>
  <c r="B315" i="1"/>
  <c r="F315" i="1"/>
  <c r="B316" i="1"/>
  <c r="F316" i="1"/>
  <c r="B317" i="1"/>
  <c r="F317" i="1"/>
  <c r="B318" i="1"/>
  <c r="F318" i="1"/>
  <c r="B319" i="1"/>
  <c r="F319" i="1"/>
  <c r="B320" i="1"/>
  <c r="F320" i="1"/>
  <c r="B321" i="1"/>
  <c r="F321" i="1"/>
  <c r="B322" i="1"/>
  <c r="F322" i="1"/>
  <c r="B323" i="1"/>
  <c r="F323" i="1"/>
  <c r="B324" i="1"/>
  <c r="F324" i="1"/>
  <c r="B325" i="1"/>
  <c r="F325" i="1"/>
  <c r="B326" i="1"/>
  <c r="F326" i="1"/>
  <c r="B327" i="1"/>
  <c r="F327" i="1"/>
  <c r="B328" i="1"/>
  <c r="F328" i="1"/>
  <c r="B329" i="1"/>
  <c r="F329" i="1"/>
  <c r="B330" i="1"/>
  <c r="F330" i="1"/>
  <c r="B331" i="1"/>
  <c r="F331" i="1"/>
  <c r="B332" i="1"/>
  <c r="F332" i="1"/>
  <c r="B333" i="1"/>
  <c r="F333" i="1"/>
  <c r="B334" i="1"/>
  <c r="F334" i="1"/>
  <c r="B335" i="1"/>
  <c r="F335" i="1"/>
  <c r="B336" i="1"/>
  <c r="F336" i="1"/>
  <c r="B337" i="1"/>
  <c r="F337" i="1"/>
  <c r="B338" i="1"/>
  <c r="F338" i="1"/>
  <c r="B339" i="1"/>
  <c r="F339" i="1"/>
  <c r="B340" i="1"/>
  <c r="F340" i="1"/>
  <c r="B341" i="1"/>
  <c r="F341" i="1"/>
  <c r="B342" i="1"/>
  <c r="F342" i="1"/>
  <c r="B343" i="1"/>
  <c r="F343" i="1"/>
  <c r="B344" i="1"/>
  <c r="F344" i="1"/>
  <c r="B345" i="1"/>
  <c r="F345" i="1"/>
  <c r="B346" i="1"/>
  <c r="F346" i="1"/>
  <c r="B347" i="1"/>
  <c r="F347" i="1"/>
  <c r="B348" i="1"/>
  <c r="F348" i="1"/>
  <c r="B349" i="1"/>
  <c r="F349" i="1"/>
  <c r="B350" i="1"/>
  <c r="F350" i="1"/>
  <c r="B351" i="1"/>
  <c r="F351" i="1"/>
  <c r="B352" i="1"/>
  <c r="F352" i="1"/>
  <c r="B353" i="1"/>
  <c r="F353" i="1"/>
  <c r="B354" i="1"/>
  <c r="F354" i="1"/>
  <c r="B355" i="1"/>
  <c r="F355" i="1"/>
  <c r="B356" i="1"/>
  <c r="F356" i="1"/>
  <c r="B357" i="1"/>
  <c r="F357" i="1"/>
  <c r="B358" i="1"/>
  <c r="F358" i="1"/>
  <c r="B359" i="1"/>
  <c r="F359" i="1"/>
  <c r="B360" i="1"/>
  <c r="F360" i="1"/>
  <c r="B361" i="1"/>
  <c r="F361" i="1"/>
  <c r="B362" i="1"/>
  <c r="F362" i="1"/>
  <c r="B363" i="1"/>
  <c r="F363" i="1"/>
  <c r="B364" i="1"/>
  <c r="F364" i="1"/>
  <c r="B365" i="1"/>
  <c r="F365" i="1"/>
  <c r="B366" i="1"/>
  <c r="F366" i="1"/>
  <c r="B367" i="1"/>
  <c r="F367" i="1"/>
  <c r="B368" i="1"/>
  <c r="F368" i="1"/>
  <c r="B369" i="1"/>
  <c r="F369" i="1"/>
  <c r="B370" i="1"/>
  <c r="F370" i="1"/>
  <c r="B371" i="1"/>
  <c r="F371" i="1"/>
  <c r="B372" i="1"/>
  <c r="F372" i="1"/>
  <c r="B373" i="1"/>
  <c r="F373" i="1"/>
  <c r="B374" i="1"/>
  <c r="F374" i="1"/>
  <c r="B375" i="1"/>
  <c r="F375" i="1"/>
  <c r="B376" i="1"/>
  <c r="F376" i="1"/>
  <c r="B377" i="1"/>
  <c r="F377" i="1"/>
  <c r="B378" i="1"/>
  <c r="F378" i="1"/>
  <c r="B379" i="1"/>
  <c r="F379" i="1"/>
  <c r="B380" i="1"/>
  <c r="F380" i="1"/>
  <c r="B381" i="1"/>
  <c r="F381" i="1"/>
  <c r="B382" i="1"/>
  <c r="F382" i="1"/>
  <c r="B383" i="1"/>
  <c r="F383" i="1"/>
  <c r="B384" i="1"/>
  <c r="F384" i="1"/>
  <c r="B385" i="1"/>
  <c r="F385" i="1"/>
  <c r="B386" i="1"/>
  <c r="F386" i="1"/>
  <c r="B387" i="1"/>
  <c r="F387" i="1"/>
  <c r="B388" i="1"/>
  <c r="F388" i="1"/>
  <c r="B389" i="1"/>
  <c r="F389" i="1"/>
  <c r="B390" i="1"/>
  <c r="F390" i="1"/>
  <c r="B391" i="1"/>
  <c r="F391" i="1"/>
  <c r="B392" i="1"/>
  <c r="F392" i="1"/>
  <c r="B393" i="1"/>
  <c r="F393" i="1"/>
  <c r="B394" i="1"/>
  <c r="F394" i="1"/>
  <c r="B395" i="1"/>
  <c r="F395" i="1"/>
  <c r="B396" i="1"/>
  <c r="F396" i="1"/>
  <c r="B397" i="1"/>
  <c r="F397" i="1"/>
  <c r="B398" i="1"/>
  <c r="F398" i="1"/>
  <c r="B399" i="1"/>
  <c r="F399" i="1"/>
  <c r="B400" i="1"/>
  <c r="F400" i="1"/>
  <c r="B401" i="1"/>
  <c r="F401" i="1"/>
  <c r="F2" i="1"/>
  <c r="B2" i="1"/>
  <c r="AO83" i="23" l="1"/>
  <c r="G83" i="23" s="1" a="1"/>
  <c r="G83" i="23" s="1"/>
  <c r="I47" i="23"/>
  <c r="C60" i="23"/>
  <c r="H60" i="23" s="1"/>
  <c r="AO90" i="23"/>
  <c r="E62" i="23"/>
  <c r="D62" i="23"/>
  <c r="B60" i="23"/>
  <c r="G60" i="23" s="1"/>
  <c r="G62" i="23"/>
  <c r="B61" i="23"/>
  <c r="G61" i="23" s="1"/>
  <c r="I61" i="23" s="1"/>
  <c r="F90" i="23"/>
  <c r="C90" i="23" s="1"/>
  <c r="G90" i="23" a="1"/>
  <c r="G90" i="23" s="1"/>
  <c r="C22" i="23"/>
  <c r="E22" i="23" s="1"/>
  <c r="I22" i="23"/>
  <c r="AO87" i="23"/>
  <c r="F87" i="23" s="1"/>
  <c r="C87" i="23" s="1"/>
  <c r="AO80" i="23"/>
  <c r="AO81" i="23"/>
  <c r="G81" i="23" s="1" a="1"/>
  <c r="G81" i="23" s="1"/>
  <c r="AO79" i="23"/>
  <c r="G79" i="23" s="1" a="1"/>
  <c r="G79" i="23" s="1"/>
  <c r="AO85" i="23"/>
  <c r="B85" i="23" s="1"/>
  <c r="AO89" i="23"/>
  <c r="AO82" i="23"/>
  <c r="G82" i="23" s="1" a="1"/>
  <c r="G82" i="23" s="1"/>
  <c r="AO84" i="23"/>
  <c r="AO78" i="23"/>
  <c r="G78" i="23" s="1" a="1"/>
  <c r="G78" i="23" s="1"/>
  <c r="AO88" i="23"/>
  <c r="I23" i="23"/>
  <c r="I24" i="23" s="1"/>
  <c r="C11" i="23"/>
  <c r="G80" i="23" a="1"/>
  <c r="G80" i="23" s="1"/>
  <c r="AO86" i="23"/>
  <c r="B86" i="23" s="1"/>
  <c r="F89" i="23"/>
  <c r="C89" i="23" s="1"/>
  <c r="B75" i="23"/>
  <c r="C47" i="23"/>
  <c r="C48" i="23"/>
  <c r="B89" i="23"/>
  <c r="B81" i="23"/>
  <c r="F81" i="23"/>
  <c r="C81" i="23" s="1"/>
  <c r="B84" i="23"/>
  <c r="B88" i="23"/>
  <c r="G89" i="23" a="1"/>
  <c r="G89" i="23" s="1"/>
  <c r="F78" i="23"/>
  <c r="C78" i="23" s="1"/>
  <c r="B83" i="23"/>
  <c r="F79" i="23"/>
  <c r="C79" i="23" s="1"/>
  <c r="G87" i="23" a="1"/>
  <c r="G87" i="23" s="1"/>
  <c r="B90" i="23"/>
  <c r="F83" i="23"/>
  <c r="C83" i="23" s="1"/>
  <c r="C65" i="23"/>
  <c r="H11" i="23"/>
  <c r="F15" i="23" s="1"/>
  <c r="E77" i="23"/>
  <c r="D77" i="23"/>
  <c r="D65" i="23"/>
  <c r="G14" i="23"/>
  <c r="F14" i="23"/>
  <c r="AM38" i="23"/>
  <c r="C75" i="23"/>
  <c r="AM75" i="23"/>
  <c r="AM74" i="23"/>
  <c r="B59" i="23"/>
  <c r="G59" i="23" s="1"/>
  <c r="C59" i="23"/>
  <c r="H59" i="23" s="1"/>
  <c r="E56" i="23"/>
  <c r="F56" i="23"/>
  <c r="F82" i="23" l="1"/>
  <c r="C82" i="23" s="1"/>
  <c r="B87" i="23"/>
  <c r="B79" i="23"/>
  <c r="F85" i="23"/>
  <c r="C85" i="23" s="1"/>
  <c r="B78" i="23"/>
  <c r="I60" i="23"/>
  <c r="G85" i="23" a="1"/>
  <c r="G85" i="23" s="1"/>
  <c r="B62" i="23"/>
  <c r="B82" i="23"/>
  <c r="F88" i="23"/>
  <c r="C88" i="23" s="1"/>
  <c r="G88" i="23" a="1"/>
  <c r="G88" i="23" s="1"/>
  <c r="E88" i="23" s="1"/>
  <c r="B80" i="23"/>
  <c r="F80" i="23"/>
  <c r="C80" i="23" s="1"/>
  <c r="F86" i="23"/>
  <c r="C86" i="23" s="1"/>
  <c r="G86" i="23" a="1"/>
  <c r="G86" i="23" s="1"/>
  <c r="F84" i="23"/>
  <c r="C84" i="23" s="1"/>
  <c r="G84" i="23" a="1"/>
  <c r="G84" i="23" s="1"/>
  <c r="D84" i="23" s="1"/>
  <c r="H47" i="23"/>
  <c r="E49" i="23" s="1"/>
  <c r="E41" i="23" s="1"/>
  <c r="B47" i="23"/>
  <c r="H48" i="23"/>
  <c r="B48" i="23"/>
  <c r="G48" i="23" s="1"/>
  <c r="C46" i="23"/>
  <c r="H46" i="23" s="1"/>
  <c r="G16" i="23"/>
  <c r="F16" i="23"/>
  <c r="E78" i="23"/>
  <c r="G17" i="23"/>
  <c r="D81" i="23"/>
  <c r="D89" i="23"/>
  <c r="E90" i="23"/>
  <c r="F17" i="23"/>
  <c r="E89" i="23"/>
  <c r="E81" i="23"/>
  <c r="D90" i="23"/>
  <c r="D79" i="23"/>
  <c r="D87" i="23"/>
  <c r="F18" i="23"/>
  <c r="E79" i="23"/>
  <c r="E83" i="23"/>
  <c r="E75" i="23"/>
  <c r="G15" i="23"/>
  <c r="D78" i="23"/>
  <c r="E87" i="23"/>
  <c r="D75" i="23"/>
  <c r="G18" i="23"/>
  <c r="D80" i="23"/>
  <c r="D83" i="23"/>
  <c r="C36" i="23"/>
  <c r="C38" i="23" s="1"/>
  <c r="G11" i="23"/>
  <c r="G22" i="23"/>
  <c r="I59" i="23"/>
  <c r="H62" i="23" s="1"/>
  <c r="E82" i="23" l="1"/>
  <c r="D82" i="23"/>
  <c r="E85" i="23"/>
  <c r="D85" i="23"/>
  <c r="D88" i="23"/>
  <c r="E86" i="23"/>
  <c r="E84" i="23"/>
  <c r="E80" i="23"/>
  <c r="D86" i="23"/>
  <c r="B46" i="23"/>
  <c r="G46" i="23" s="1"/>
  <c r="G47" i="23"/>
  <c r="H49" i="23" l="1"/>
  <c r="D41" i="23" s="1"/>
  <c r="B49"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Mishaal Ijaz</author>
  </authors>
  <commentList>
    <comment ref="B1" authorId="0" shapeId="0" xr:uid="{95196E8C-E085-4DEC-B70B-A6C4EE7B50B9}">
      <text>
        <r>
          <rPr>
            <sz val="9"/>
            <color indexed="81"/>
            <rFont val="Tahoma"/>
            <family val="2"/>
          </rPr>
          <t>Model 4 (#vars=3, n=400, AdjRsq=0.456)
Dependent variable = Purchased 
Run time = 10/02/2022 19:43:13
File name = Logistic Regression Excel.xlsx
Computer name = DESKTOP-PF2P86L
Program file name = RegressItLogistic
Version number = 2021.06.18
Execution time = 00h:00m:01s</t>
        </r>
      </text>
    </comment>
    <comment ref="G65" authorId="0" shapeId="0" xr:uid="{C6903CA4-824D-443B-B2FA-6B96239202F6}">
      <text>
        <r>
          <rPr>
            <sz val="9"/>
            <color indexed="81"/>
            <rFont val="Tahoma"/>
            <family val="2"/>
          </rPr>
          <t>Paste actual values in this column to compute out-of-sample error stats.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Mishaal Ijaz</author>
  </authors>
  <commentList>
    <comment ref="B4" authorId="0" shapeId="0" xr:uid="{C4B49161-2CCC-4E79-AF02-9078CAD9616E}">
      <text>
        <r>
          <rPr>
            <sz val="9"/>
            <color indexed="81"/>
            <rFont val="Tahoma"/>
            <family val="2"/>
          </rPr>
          <t>Model 4 (#vars=3, n=400, AdjRsq=0.456)
Dependent variable = Purchased 
Run time = 10/02/2022 19:43:13
File name = Logistic Regression Excel.xlsx
Computer name = DESKTOP-PF2P86L
Program file name = RegressItLogistic
Version number = 2021.06.18
Execution time = 00h:00m:01s</t>
        </r>
      </text>
    </comment>
    <comment ref="B10" authorId="0" shapeId="0" xr:uid="{8D66DF2B-FF32-4179-9A5F-B65860E1D474}">
      <text>
        <r>
          <rPr>
            <sz val="9"/>
            <color indexed="81"/>
            <rFont val="Tahoma"/>
            <family val="2"/>
          </rPr>
          <t>McFadden R-squared for logistic regression</t>
        </r>
      </text>
    </comment>
    <comment ref="B25" authorId="0" shapeId="0" xr:uid="{C23C65C9-FFA8-40FC-B20A-104E4F054CD4}">
      <text>
        <r>
          <rPr>
            <sz val="9"/>
            <color indexed="81"/>
            <rFont val="Tahoma"/>
            <family val="2"/>
          </rPr>
          <t>Model = Model 4
Variable =  Constant
Coeff = -12.4498
StdErr = 1.30916
z-stat = -9.51
P-value = 0
VIF = 0
StdCoeff = 0
ExpCoeff = 0</t>
        </r>
      </text>
    </comment>
    <comment ref="B26" authorId="0" shapeId="0" xr:uid="{245AEE95-2A97-42E2-A31D-EA4DE181CAD1}">
      <text>
        <r>
          <rPr>
            <sz val="9"/>
            <color indexed="81"/>
            <rFont val="Tahoma"/>
            <family val="2"/>
          </rPr>
          <t>Model = Model 4
Variable = Age
Coeff = 0.236969
StdErr = 0.0263772
z-stat = 8.984
P-value = 0
VIF = 1.029
StdCoeff = 1.36957
ExpCoeff = 1.267</t>
        </r>
      </text>
    </comment>
    <comment ref="B27" authorId="0" shapeId="0" xr:uid="{86C4AA3F-46B7-4618-90B9-3F086914D7FF}">
      <text>
        <r>
          <rPr>
            <sz val="9"/>
            <color indexed="81"/>
            <rFont val="Tahoma"/>
            <family val="2"/>
          </rPr>
          <t>Model = Model 4
Variable = EstimatedSalary
Coeff = 0.000036441
StdErr = 0.0000054729
z-stat = 6.659
P-value = 0
VIF = 1.027
StdCoeff = 0.68504
ExpCoeff = 1</t>
        </r>
      </text>
    </comment>
    <comment ref="B28" authorId="0" shapeId="0" xr:uid="{1B84DD60-916D-42FC-8C31-31763EAA7127}">
      <text>
        <r>
          <rPr>
            <sz val="9"/>
            <color indexed="81"/>
            <rFont val="Tahoma"/>
            <family val="2"/>
          </rPr>
          <t>Model = Model 4
Variable = Gender.Eq.Female
Coeff = -0.33384
StdErr = 0.305227
z-stat = -1.094
P-value = 0.274
VIF = 1.008
StdCoeff = -0.09213
ExpCoeff = 1.396</t>
        </r>
      </text>
    </comment>
  </commentList>
</comments>
</file>

<file path=xl/sharedStrings.xml><?xml version="1.0" encoding="utf-8"?>
<sst xmlns="http://schemas.openxmlformats.org/spreadsheetml/2006/main" count="1026" uniqueCount="174">
  <si>
    <t>Logistic Regression in Excel using Regressit</t>
  </si>
  <si>
    <t>Notes</t>
  </si>
  <si>
    <t>This Excel model is for educational purposes only and should not be used for any other reason.</t>
  </si>
  <si>
    <t>All content is Copyright material of CFI Education Inc.</t>
  </si>
  <si>
    <t>https://corporatefinanceinstitute.com/</t>
  </si>
  <si>
    <t>© 2019 CFI Education Inc.</t>
  </si>
  <si>
    <t>All rights reserved.  The contents of this publication, including but not limited to all written material, content layout, images, formulas, and code, are protected under international copyright and trademark laws. No part of this publication may be modified, manipulated, reproduced, distributed, or transmitted in any form by any means, including photocopying, recording, or other electronic or mechanical methods, without prior written permission of the publisher, except in the case of certain noncommercial uses permitted by copyright law.</t>
  </si>
  <si>
    <t>Gender</t>
  </si>
  <si>
    <t>Gender.Eq.Female</t>
  </si>
  <si>
    <t>Gender.Eq.Male</t>
  </si>
  <si>
    <t>Age</t>
  </si>
  <si>
    <t>EstimatedSalary</t>
  </si>
  <si>
    <t>Purchased</t>
  </si>
  <si>
    <t>Male</t>
  </si>
  <si>
    <t>Female</t>
  </si>
  <si>
    <t>Model:</t>
  </si>
  <si>
    <t>Model 4</t>
  </si>
  <si>
    <t>Editable</t>
  </si>
  <si>
    <t>2/10/22 7:43 PM + DESKTOP-PF2P86L + Logistic Regression Excel.xlsx + Header + RegressItLogistic 2021.06.18</t>
  </si>
  <si>
    <t>Binary Dependent Variable:</t>
  </si>
  <si>
    <t>0-1 value labels:</t>
  </si>
  <si>
    <t>No</t>
  </si>
  <si>
    <t>Yes</t>
  </si>
  <si>
    <t>Independent Variables:</t>
  </si>
  <si>
    <t>Age, EstimatedSalary, Gender.Eq.Female</t>
  </si>
  <si>
    <t>Logistic Regression Equation:</t>
  </si>
  <si>
    <t>Predicted probability of "Purchased = Yes" is equal to exp(LogOdds)/(1+exp(LogOdds)) = 1/(1+exp(-LogOdds))</t>
  </si>
  <si>
    <t>where LogOdds = -12.450 + 0.237*Age + 0.000036*EstimatedSalary - 0.334*Gender.Eq.Female</t>
  </si>
  <si>
    <t>R code:</t>
  </si>
  <si>
    <t>Model.4 &lt;- glm(Purchased ~ Age+EstimatedSalary+Gender.Eq.Female, family = binomial, data = Header)</t>
  </si>
  <si>
    <t>Logistic Regression Statistics:    Model 4 for Purchased    (3 variables, n=400)</t>
  </si>
  <si>
    <t>Confidence Index</t>
  </si>
  <si>
    <t>Confidence Level</t>
  </si>
  <si>
    <t>R-squared (McFadden)</t>
  </si>
  <si>
    <t>Adj.R-Sqr.</t>
  </si>
  <si>
    <t>RMSE</t>
  </si>
  <si>
    <t>Mean</t>
  </si>
  <si>
    <t># Fitted</t>
  </si>
  <si>
    <t>ROC area</t>
  </si>
  <si>
    <t>Critical z</t>
  </si>
  <si>
    <t>Conf. level</t>
  </si>
  <si>
    <t>Logistic Regression Coefficient Estimates:    Model 4 for Purchased    (3 variables, n=400)</t>
  </si>
  <si>
    <t>Variance/Covariance Matrix</t>
  </si>
  <si>
    <t>Variable</t>
  </si>
  <si>
    <t>Coefficient</t>
  </si>
  <si>
    <t>Std.Err.</t>
  </si>
  <si>
    <t>z-statistic</t>
  </si>
  <si>
    <t>P-value</t>
  </si>
  <si>
    <t>VIF</t>
  </si>
  <si>
    <t>Std. coeff.</t>
  </si>
  <si>
    <t xml:space="preserve"> Constant</t>
  </si>
  <si>
    <t>Analysis of Deviance:     Model 4 for Purchased    (3 variables, n=400)</t>
  </si>
  <si>
    <t>Data for Classification Table</t>
  </si>
  <si>
    <t>Source</t>
  </si>
  <si>
    <t>Deg.Freedom</t>
  </si>
  <si>
    <t>Deviance</t>
  </si>
  <si>
    <t>AIC</t>
  </si>
  <si>
    <t>R-squared</t>
  </si>
  <si>
    <t>Cutoff</t>
  </si>
  <si>
    <t>Regression</t>
  </si>
  <si>
    <t>= Chi-square</t>
  </si>
  <si>
    <t>McFadden</t>
  </si>
  <si>
    <t>Predicted true</t>
  </si>
  <si>
    <t>Residual</t>
  </si>
  <si>
    <t>= -2 * log likelihood</t>
  </si>
  <si>
    <t>Cox-Snell</t>
  </si>
  <si>
    <t>True positive</t>
  </si>
  <si>
    <t>Null</t>
  </si>
  <si>
    <t>= -2 * null model log likelihood</t>
  </si>
  <si>
    <t>Nagelkerke</t>
  </si>
  <si>
    <t>False positive</t>
  </si>
  <si>
    <t>True negative</t>
  </si>
  <si>
    <t>Correlation Matrix of Coefficient Estimates : Model 4 for Purchased    (3 variables, n=400)</t>
  </si>
  <si>
    <t>False negative</t>
  </si>
  <si>
    <t xml:space="preserve">       Constant</t>
  </si>
  <si>
    <t xml:space="preserve">           Age</t>
  </si>
  <si>
    <t xml:space="preserve">      EstimatedSalary</t>
  </si>
  <si>
    <t xml:space="preserve">      Gender.Eq.Female</t>
  </si>
  <si>
    <t>Receiver Operating Characteristic (ROC) Curve</t>
  </si>
  <si>
    <t>Data for ROC curve chart:</t>
  </si>
  <si>
    <t>True positive rate</t>
  </si>
  <si>
    <t>Total area</t>
  </si>
  <si>
    <t>False positive rate</t>
  </si>
  <si>
    <t>Chart legend:</t>
  </si>
  <si>
    <t>Area</t>
  </si>
  <si>
    <t>Chart title:</t>
  </si>
  <si>
    <t>Coordinates for plotting:</t>
  </si>
  <si>
    <t>RMSE =</t>
  </si>
  <si>
    <t>Predicted:</t>
  </si>
  <si>
    <t xml:space="preserve">           Actual:</t>
  </si>
  <si>
    <t>Total</t>
  </si>
  <si>
    <t>Actual:</t>
  </si>
  <si>
    <t>Percent correct =</t>
  </si>
  <si>
    <t>True positive rate =</t>
  </si>
  <si>
    <t>True negative rate =</t>
  </si>
  <si>
    <t>Out-of-Sample Classification:  Model 4 for Purchased    (3 variables, n=400), Test Data = None</t>
  </si>
  <si>
    <t>Out-of-Sample Forecasts:  Model 4 for Purchased    (3 variables, n=400)</t>
  </si>
  <si>
    <t>Obs#</t>
  </si>
  <si>
    <t>Probability</t>
  </si>
  <si>
    <t>Forecast</t>
  </si>
  <si>
    <t>Actual</t>
  </si>
  <si>
    <t>0-1 Actual</t>
  </si>
  <si>
    <t xml:space="preserve">         Age</t>
  </si>
  <si>
    <t xml:space="preserve">   EstimatedSalary</t>
  </si>
  <si>
    <t xml:space="preserve">   Gender.Eq.Female</t>
  </si>
  <si>
    <t>0-1 Forecast</t>
  </si>
  <si>
    <t>Log Fcst.</t>
  </si>
  <si>
    <t>LogStdErr</t>
  </si>
  <si>
    <t>Logistic Curve Plot</t>
  </si>
  <si>
    <t>Variable number</t>
  </si>
  <si>
    <t>Name</t>
  </si>
  <si>
    <t>Variable Selector</t>
  </si>
  <si>
    <t>Variable name</t>
  </si>
  <si>
    <t>Chart titles:</t>
  </si>
  <si>
    <t>Min</t>
  </si>
  <si>
    <t>Max</t>
  </si>
  <si>
    <t>Start and step values can be overtyped to customize x-axis scale</t>
  </si>
  <si>
    <t>START</t>
  </si>
  <si>
    <t>Log Odds</t>
  </si>
  <si>
    <t>Default limits are min and max for integer data, mean +/- 3 std. dev. for continuous data</t>
  </si>
  <si>
    <t>STEP</t>
  </si>
  <si>
    <t>Summary of Regression Model Results</t>
  </si>
  <si>
    <t>White</t>
  </si>
  <si>
    <t>No Font</t>
  </si>
  <si>
    <t>Model 4 (#vars=3, n=400, AdjRsq=0.456): Purchased &lt;&lt; Age, EstimatedSalary, Gender.Eq.Female</t>
  </si>
  <si>
    <t>Logistic Model For Purchased</t>
  </si>
  <si>
    <t>Run Time</t>
  </si>
  <si>
    <t>Standard Deviation</t>
  </si>
  <si>
    <t># Variables</t>
  </si>
  <si>
    <t>Adjusted R-squared</t>
  </si>
  <si>
    <t>Maximum VIF</t>
  </si>
  <si>
    <t>Area Under ROC Curve</t>
  </si>
  <si>
    <t>Cutoff Level</t>
  </si>
  <si>
    <t>Percent Correct</t>
  </si>
  <si>
    <t>True Positive Rate</t>
  </si>
  <si>
    <t>True Negative Rate</t>
  </si>
  <si>
    <t>Test Variable</t>
  </si>
  <si>
    <t>Coefficients</t>
  </si>
  <si>
    <t>-12.45  (0.000)</t>
  </si>
  <si>
    <t>0.237  (0.000)</t>
  </si>
  <si>
    <t>0  (0.000)</t>
  </si>
  <si>
    <t>-0.334  (0.274)</t>
  </si>
  <si>
    <t>Classification: Fundamentals and Practical Applications</t>
  </si>
  <si>
    <t>Data</t>
  </si>
  <si>
    <t>Instructions</t>
  </si>
  <si>
    <t>Raw Data</t>
  </si>
  <si>
    <t>Scenario</t>
  </si>
  <si>
    <t xml:space="preserve">You are working with a health insurance firm in the US and are looking to gain insight into insurance premiums. You have obtained a dataset regarding a competitor, which contains data about ages and insurance premium of customers.
Premiums are measured in USD ($). </t>
  </si>
  <si>
    <t>Task</t>
  </si>
  <si>
    <r>
      <t xml:space="preserve">1) </t>
    </r>
    <r>
      <rPr>
        <b/>
        <sz val="14"/>
        <color theme="1"/>
        <rFont val="Calibri Light"/>
        <family val="2"/>
        <scheme val="major"/>
      </rPr>
      <t>Define the variables</t>
    </r>
  </si>
  <si>
    <t>- Highlight the data and headers</t>
  </si>
  <si>
    <t>- Select the RegressIt ribbon tab and click 'Create Names'</t>
  </si>
  <si>
    <t>- A dialog box will appear, select top row, and click 'ok'.</t>
  </si>
  <si>
    <t>2) We are now ready to use the functions RegressIt (NOTE: All file explorer windows must be closed for RegressIt to function properly)</t>
  </si>
  <si>
    <r>
      <t xml:space="preserve">3) </t>
    </r>
    <r>
      <rPr>
        <b/>
        <sz val="14"/>
        <color rgb="FF000000"/>
        <rFont val="Calibri"/>
        <family val="2"/>
      </rPr>
      <t>Generate some descriptive statistics</t>
    </r>
    <r>
      <rPr>
        <sz val="14"/>
        <color rgb="FF000000"/>
        <rFont val="Calibri"/>
        <family val="2"/>
      </rPr>
      <t xml:space="preserve">
              -Select 'Descriptive Statistics' at the left side of the ribbon tab.
              -In the window that appears, select all variables and generate a histogram and scatterplot. (appears in a new tab)</t>
    </r>
  </si>
  <si>
    <t xml:space="preserve">                - Click the Linear Regression button to open the linear regression box.</t>
  </si>
  <si>
    <r>
      <t xml:space="preserve">                - Our depentant variable will be </t>
    </r>
    <r>
      <rPr>
        <b/>
        <sz val="14"/>
        <color rgb="FFED7D31"/>
        <rFont val="Calibri"/>
        <family val="2"/>
      </rPr>
      <t>'premium'</t>
    </r>
    <r>
      <rPr>
        <b/>
        <sz val="14"/>
        <color rgb="FF000000"/>
        <rFont val="Calibri"/>
        <family val="2"/>
      </rPr>
      <t xml:space="preserve"> </t>
    </r>
    <r>
      <rPr>
        <sz val="14"/>
        <color rgb="FF000000"/>
        <rFont val="Calibri"/>
        <family val="2"/>
      </rPr>
      <t>so select that from the drop down.</t>
    </r>
  </si>
  <si>
    <r>
      <t xml:space="preserve">                - Select </t>
    </r>
    <r>
      <rPr>
        <b/>
        <sz val="14"/>
        <color rgb="FF0070C0"/>
        <rFont val="Calibri"/>
        <family val="2"/>
      </rPr>
      <t>'age'</t>
    </r>
    <r>
      <rPr>
        <sz val="14"/>
        <color rgb="FF000000"/>
        <rFont val="Calibri"/>
        <family val="2"/>
      </rPr>
      <t xml:space="preserve"> as the independant variable</t>
    </r>
  </si>
  <si>
    <t xml:space="preserve">                - Select the options marked with * </t>
  </si>
  <si>
    <r>
      <t xml:space="preserve">5) </t>
    </r>
    <r>
      <rPr>
        <b/>
        <sz val="14"/>
        <color rgb="FF000000"/>
        <rFont val="Calibri"/>
        <family val="2"/>
      </rPr>
      <t>Save your workbook</t>
    </r>
  </si>
  <si>
    <t>Logistic Regression - Using RegressIt</t>
  </si>
  <si>
    <t>Your task is to build a logistic regression model to categorize the . This will allow us to make a comparison with our competitor.</t>
  </si>
  <si>
    <t>Target</t>
  </si>
  <si>
    <r>
      <t xml:space="preserve">4) </t>
    </r>
    <r>
      <rPr>
        <b/>
        <sz val="14"/>
        <color rgb="FF000000"/>
        <rFont val="Calibri"/>
        <family val="2"/>
      </rPr>
      <t xml:space="preserve">Create the linear regression model. </t>
    </r>
  </si>
  <si>
    <t>Install RegressIt</t>
  </si>
  <si>
    <t>RegressIt is a free Excel Addin developed by Professor Robert Nau to enhance Excel's native Regression capabilities. More details can be found at:</t>
  </si>
  <si>
    <t>https://regressit.com/index.html</t>
  </si>
  <si>
    <t>Please follow the below installation instructions:</t>
  </si>
  <si>
    <r>
      <t xml:space="preserve">1. Place the </t>
    </r>
    <r>
      <rPr>
        <b/>
        <sz val="14"/>
        <color rgb="FF0070C0"/>
        <rFont val="Calibri"/>
        <family val="2"/>
      </rPr>
      <t>Regressit.xlam</t>
    </r>
    <r>
      <rPr>
        <sz val="14"/>
        <color rgb="FF0070C0"/>
        <rFont val="Calibri"/>
        <family val="2"/>
      </rPr>
      <t xml:space="preserve"> file in the following folder:     </t>
    </r>
    <r>
      <rPr>
        <b/>
        <sz val="14"/>
        <color rgb="FF0070C0"/>
        <rFont val="Calibri"/>
        <family val="2"/>
      </rPr>
      <t>Documents\Regressit</t>
    </r>
  </si>
  <si>
    <r>
      <t xml:space="preserve">2. Install the Addin by going to </t>
    </r>
    <r>
      <rPr>
        <b/>
        <sz val="14"/>
        <color rgb="FF0070C0"/>
        <rFont val="Calibri"/>
        <family val="2"/>
      </rPr>
      <t>File &gt; Options &gt; Addins &gt; GO</t>
    </r>
    <r>
      <rPr>
        <sz val="14"/>
        <color rgb="FF0070C0"/>
        <rFont val="Calibri"/>
        <family val="2"/>
      </rPr>
      <t xml:space="preserve"> and then </t>
    </r>
    <r>
      <rPr>
        <b/>
        <sz val="14"/>
        <color rgb="FF0070C0"/>
        <rFont val="Calibri"/>
        <family val="2"/>
      </rPr>
      <t>Browse</t>
    </r>
    <r>
      <rPr>
        <sz val="14"/>
        <color rgb="FF0070C0"/>
        <rFont val="Calibri"/>
        <family val="2"/>
      </rPr>
      <t xml:space="preserve"> to find the xlam file.</t>
    </r>
  </si>
  <si>
    <r>
      <t xml:space="preserve">3. You should now see the </t>
    </r>
    <r>
      <rPr>
        <b/>
        <sz val="14"/>
        <color rgb="FF0070C0"/>
        <rFont val="Calibri"/>
        <family val="2"/>
      </rPr>
      <t>Regressit Addin</t>
    </r>
    <r>
      <rPr>
        <sz val="14"/>
        <color rgb="FF0070C0"/>
        <rFont val="Calibri"/>
        <family val="2"/>
      </rPr>
      <t xml:space="preserve"> in the toolbar</t>
    </r>
  </si>
  <si>
    <t>If the above steps do not work for you, please try one of the alternatives:</t>
  </si>
  <si>
    <r>
      <t xml:space="preserve">a. </t>
    </r>
    <r>
      <rPr>
        <sz val="14"/>
        <color theme="1"/>
        <rFont val="Calibri"/>
        <family val="2"/>
      </rPr>
      <t>RegressItPC_installation_instructions.pdf can be found in the student files</t>
    </r>
  </si>
  <si>
    <t>b. Goto https://regressit.com/regressitlogistic.html and follow the download and installation instructions directly from the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</si>
</sst>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
    <numFmt numFmtId="165" formatCode="0.000"/>
    <numFmt numFmtId="166" formatCode="0.0%"/>
    <numFmt numFmtId="167" formatCode="0.000000"/>
    <numFmt numFmtId="168" formatCode="0.000E+00"/>
    <numFmt numFmtId="169" formatCode="[$-409]m/d/yy\ h:mm\ AM/PM;@"/>
  </numFmts>
  <fonts count="7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Arial"/>
      <family val="2"/>
    </font>
    <font>
      <b/>
      <sz val="8"/>
      <color theme="1"/>
      <name val="Arial"/>
      <family val="2"/>
    </font>
    <font>
      <sz val="8"/>
      <color rgb="FFFFFFFF"/>
      <name val="Arial"/>
      <family val="2"/>
    </font>
    <font>
      <i/>
      <sz val="8"/>
      <color theme="1"/>
      <name val="Arial"/>
      <family val="2"/>
    </font>
    <font>
      <b/>
      <u/>
      <sz val="8"/>
      <color theme="1"/>
      <name val="Arial"/>
      <family val="2"/>
    </font>
    <font>
      <b/>
      <sz val="7"/>
      <color theme="1"/>
      <name val="Arial"/>
      <family val="2"/>
    </font>
    <font>
      <sz val="8"/>
      <color rgb="FFB2B2B2"/>
      <name val="Arial"/>
      <family val="2"/>
    </font>
    <font>
      <sz val="8"/>
      <color rgb="FFB4B4B4"/>
      <name val="Arial"/>
      <family val="2"/>
    </font>
    <font>
      <sz val="9"/>
      <color indexed="81"/>
      <name val="Tahoma"/>
      <family val="2"/>
    </font>
    <font>
      <sz val="8"/>
      <color rgb="FF000000"/>
      <name val="Arial"/>
      <family val="2"/>
    </font>
    <font>
      <sz val="8"/>
      <color rgb="FF010101"/>
      <name val="Arial"/>
      <family val="2"/>
    </font>
    <font>
      <sz val="8"/>
      <color rgb="FF020202"/>
      <name val="Arial"/>
      <family val="2"/>
    </font>
    <font>
      <sz val="8"/>
      <color theme="0"/>
      <name val="Arial"/>
      <family val="2"/>
    </font>
    <font>
      <i/>
      <sz val="8"/>
      <color theme="0" tint="-4.9989318521683403E-2"/>
      <name val="Arial"/>
      <family val="2"/>
    </font>
    <font>
      <b/>
      <sz val="8"/>
      <color theme="0" tint="-4.9989318521683403E-2"/>
      <name val="Arial"/>
      <family val="2"/>
    </font>
    <font>
      <sz val="8"/>
      <color theme="0" tint="-4.9989318521683403E-2"/>
      <name val="Arial"/>
      <family val="2"/>
    </font>
    <font>
      <sz val="11"/>
      <color theme="1"/>
      <name val="Arial"/>
      <family val="2"/>
    </font>
    <font>
      <u/>
      <sz val="10"/>
      <color theme="10"/>
      <name val="Arial"/>
      <family val="2"/>
    </font>
    <font>
      <sz val="11"/>
      <color theme="1"/>
      <name val="Arial"/>
    </font>
    <font>
      <b/>
      <sz val="14"/>
      <color theme="1"/>
      <name val="Arial"/>
    </font>
    <font>
      <b/>
      <sz val="20"/>
      <color rgb="FF0070C0"/>
      <name val="Arial"/>
      <family val="2"/>
    </font>
    <font>
      <b/>
      <sz val="11"/>
      <color theme="1"/>
      <name val="Arial"/>
    </font>
    <font>
      <sz val="12"/>
      <color theme="1"/>
      <name val="Arial"/>
    </font>
    <font>
      <u/>
      <sz val="12"/>
      <color theme="1"/>
      <name val="Arial"/>
    </font>
    <font>
      <sz val="11"/>
      <color rgb="FF132E57"/>
      <name val="Arial"/>
    </font>
    <font>
      <sz val="12"/>
      <color rgb="FF132E57"/>
      <name val="Arial"/>
    </font>
    <font>
      <sz val="11"/>
      <name val="Arial"/>
    </font>
    <font>
      <b/>
      <sz val="16"/>
      <color theme="0"/>
      <name val="Calibri"/>
      <family val="2"/>
    </font>
    <font>
      <sz val="16"/>
      <color theme="0"/>
      <name val="Calibri"/>
      <family val="2"/>
    </font>
    <font>
      <sz val="16"/>
      <color theme="1"/>
      <name val="Calibri"/>
      <family val="2"/>
    </font>
    <font>
      <sz val="14"/>
      <color theme="0"/>
      <name val="Calibri"/>
      <family val="2"/>
    </font>
    <font>
      <sz val="14"/>
      <color theme="1"/>
      <name val="Arial"/>
      <family val="2"/>
    </font>
    <font>
      <sz val="14"/>
      <color theme="1"/>
      <name val="Calibri"/>
      <family val="2"/>
    </font>
    <font>
      <b/>
      <sz val="14"/>
      <color theme="1"/>
      <name val="Calibri"/>
      <family val="2"/>
    </font>
    <font>
      <b/>
      <sz val="14"/>
      <name val="Calibri Light"/>
      <family val="2"/>
      <scheme val="major"/>
    </font>
    <font>
      <b/>
      <sz val="12"/>
      <name val="Calibri Light"/>
      <family val="2"/>
      <scheme val="major"/>
    </font>
    <font>
      <b/>
      <sz val="14"/>
      <color theme="5"/>
      <name val="Calibri"/>
      <family val="2"/>
    </font>
    <font>
      <sz val="14"/>
      <color theme="1"/>
      <name val="Calibri Light"/>
      <family val="2"/>
      <scheme val="major"/>
    </font>
    <font>
      <sz val="14"/>
      <color theme="5"/>
      <name val="Calibri"/>
      <family val="2"/>
    </font>
    <font>
      <sz val="14"/>
      <color rgb="FFED7D31"/>
      <name val="Calibri"/>
      <family val="2"/>
    </font>
    <font>
      <sz val="11"/>
      <color rgb="FFED7D31"/>
      <name val="Arial"/>
      <family val="2"/>
    </font>
    <font>
      <sz val="14"/>
      <color rgb="FF000000"/>
      <name val="Calibri"/>
      <family val="2"/>
    </font>
    <font>
      <b/>
      <sz val="14"/>
      <color theme="1"/>
      <name val="Calibri Light"/>
      <family val="2"/>
      <scheme val="major"/>
    </font>
    <font>
      <b/>
      <sz val="14"/>
      <color rgb="FF000000"/>
      <name val="Calibri"/>
      <family val="2"/>
    </font>
    <font>
      <b/>
      <sz val="14"/>
      <color rgb="FFED7D31"/>
      <name val="Calibri"/>
      <family val="2"/>
    </font>
    <font>
      <b/>
      <sz val="14"/>
      <color rgb="FF0070C0"/>
      <name val="Calibri"/>
      <family val="2"/>
    </font>
    <font>
      <sz val="8"/>
      <name val="Calibri"/>
      <family val="2"/>
      <scheme val="minor"/>
    </font>
    <font>
      <b/>
      <sz val="14"/>
      <color theme="4"/>
      <name val="Calibri"/>
      <family val="2"/>
    </font>
    <font>
      <sz val="14"/>
      <color theme="4"/>
      <name val="Calibri"/>
      <family val="2"/>
    </font>
    <font>
      <sz val="11"/>
      <color theme="4"/>
      <name val="Arial"/>
      <family val="2"/>
    </font>
    <font>
      <u/>
      <sz val="11"/>
      <color theme="10"/>
      <name val="Arial"/>
    </font>
    <font>
      <sz val="11"/>
      <color rgb="FF0070C0"/>
      <name val="Arial"/>
      <family val="2"/>
    </font>
    <font>
      <sz val="14"/>
      <color rgb="FF0070C0"/>
      <name val="Calibri"/>
      <family val="2"/>
    </font>
    <font>
      <u/>
      <sz val="11"/>
      <color theme="1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D2D2"/>
        <bgColor indexed="64"/>
      </patternFill>
    </fill>
    <fill>
      <patternFill patternType="solid">
        <fgColor theme="0" tint="-4.9989318521683403E-2"/>
        <bgColor indexed="64"/>
      </patternFill>
    </fill>
    <fill>
      <patternFill patternType="solid">
        <fgColor rgb="FFE6E6E6"/>
        <bgColor indexed="64"/>
      </patternFill>
    </fill>
    <fill>
      <patternFill patternType="solid">
        <fgColor rgb="FF255BAC"/>
        <bgColor rgb="FF255BAC"/>
      </patternFill>
    </fill>
    <fill>
      <patternFill patternType="solid">
        <fgColor theme="0"/>
        <bgColor theme="0"/>
      </patternFill>
    </fill>
    <fill>
      <patternFill patternType="solid">
        <fgColor rgb="FFD8D8D8"/>
        <bgColor rgb="FFD8D8D8"/>
      </patternFill>
    </fill>
    <fill>
      <patternFill patternType="solid">
        <fgColor rgb="FF132E57"/>
        <bgColor rgb="FF132E57"/>
      </patternFill>
    </fill>
    <fill>
      <patternFill patternType="solid">
        <fgColor theme="0" tint="-0.14999847407452621"/>
        <bgColor rgb="FF255BAC"/>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18"/>
      </bottom>
      <diagonal/>
    </border>
    <border>
      <left style="medium">
        <color indexed="18"/>
      </left>
      <right/>
      <top/>
      <bottom style="medium">
        <color indexed="18"/>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35" fillId="0" borderId="0" applyNumberFormat="0" applyFill="0" applyBorder="0" applyAlignment="0" applyProtection="0"/>
    <xf numFmtId="0" fontId="36" fillId="0" borderId="0"/>
    <xf numFmtId="0" fontId="34" fillId="0" borderId="0"/>
    <xf numFmtId="0" fontId="68" fillId="0" borderId="0" applyNumberFormat="0" applyFill="0" applyBorder="0" applyAlignment="0" applyProtection="0"/>
    <xf numFmtId="0" fontId="71" fillId="0" borderId="0" applyNumberFormat="0" applyFill="0" applyBorder="0" applyAlignment="0" applyProtection="0"/>
  </cellStyleXfs>
  <cellXfs count="125">
    <xf numFmtId="0" fontId="0" fillId="0" borderId="0" xfId="0"/>
    <xf numFmtId="164" fontId="20" fillId="0" borderId="0" xfId="0" applyNumberFormat="1" applyFont="1"/>
    <xf numFmtId="164" fontId="19" fillId="0" borderId="0" xfId="0" quotePrefix="1" applyNumberFormat="1" applyFont="1" applyAlignment="1">
      <alignment horizontal="right"/>
    </xf>
    <xf numFmtId="164" fontId="21" fillId="0" borderId="0" xfId="0" applyNumberFormat="1" applyFont="1"/>
    <xf numFmtId="164" fontId="18" fillId="0" borderId="0" xfId="0" applyNumberFormat="1" applyFont="1"/>
    <xf numFmtId="164" fontId="18" fillId="33" borderId="13" xfId="0" applyNumberFormat="1" applyFont="1" applyFill="1" applyBorder="1" applyAlignment="1">
      <alignment horizontal="center"/>
    </xf>
    <xf numFmtId="164" fontId="18" fillId="0" borderId="0" xfId="0" quotePrefix="1" applyNumberFormat="1" applyFont="1"/>
    <xf numFmtId="164" fontId="19" fillId="0" borderId="0" xfId="0" applyNumberFormat="1" applyFont="1"/>
    <xf numFmtId="164" fontId="18" fillId="34" borderId="13" xfId="0" applyNumberFormat="1" applyFont="1" applyFill="1" applyBorder="1" applyAlignment="1">
      <alignment horizontal="center"/>
    </xf>
    <xf numFmtId="166" fontId="18" fillId="0" borderId="0" xfId="0" applyNumberFormat="1" applyFont="1" applyAlignment="1">
      <alignment horizontal="center"/>
    </xf>
    <xf numFmtId="2" fontId="18" fillId="0" borderId="0" xfId="0" applyNumberFormat="1" applyFont="1" applyAlignment="1">
      <alignment horizontal="center"/>
    </xf>
    <xf numFmtId="1" fontId="18" fillId="0" borderId="0" xfId="0" applyNumberFormat="1" applyFont="1"/>
    <xf numFmtId="164" fontId="18" fillId="0" borderId="15" xfId="0" applyNumberFormat="1" applyFont="1" applyBorder="1"/>
    <xf numFmtId="164" fontId="18" fillId="34" borderId="11" xfId="0" applyNumberFormat="1" applyFont="1" applyFill="1" applyBorder="1" applyAlignment="1">
      <alignment horizontal="center"/>
    </xf>
    <xf numFmtId="1" fontId="18" fillId="0" borderId="0" xfId="0" applyNumberFormat="1" applyFont="1" applyAlignment="1">
      <alignment horizontal="center"/>
    </xf>
    <xf numFmtId="164" fontId="23" fillId="0" borderId="15" xfId="0" applyNumberFormat="1" applyFont="1" applyBorder="1" applyAlignment="1">
      <alignment horizontal="center"/>
    </xf>
    <xf numFmtId="164" fontId="18" fillId="34" borderId="10" xfId="0" applyNumberFormat="1" applyFont="1" applyFill="1" applyBorder="1" applyAlignment="1">
      <alignment horizontal="center"/>
    </xf>
    <xf numFmtId="164" fontId="18" fillId="0" borderId="0" xfId="0" applyNumberFormat="1" applyFont="1" applyAlignment="1">
      <alignment horizontal="center"/>
    </xf>
    <xf numFmtId="165" fontId="18" fillId="0" borderId="0" xfId="0" applyNumberFormat="1" applyFont="1"/>
    <xf numFmtId="165" fontId="18" fillId="0" borderId="0" xfId="0" applyNumberFormat="1" applyFont="1" applyAlignment="1">
      <alignment horizontal="center"/>
    </xf>
    <xf numFmtId="164" fontId="23" fillId="0" borderId="15" xfId="0" applyNumberFormat="1" applyFont="1" applyBorder="1" applyAlignment="1">
      <alignment horizontal="right"/>
    </xf>
    <xf numFmtId="164" fontId="22" fillId="0" borderId="0" xfId="0" applyNumberFormat="1" applyFont="1"/>
    <xf numFmtId="164" fontId="23" fillId="0" borderId="0" xfId="0" applyNumberFormat="1" applyFont="1" applyAlignment="1">
      <alignment horizontal="left"/>
    </xf>
    <xf numFmtId="164" fontId="23" fillId="0" borderId="0" xfId="0" applyNumberFormat="1" applyFont="1" applyAlignment="1">
      <alignment horizontal="center"/>
    </xf>
    <xf numFmtId="164" fontId="23" fillId="0" borderId="15" xfId="0" applyNumberFormat="1" applyFont="1" applyBorder="1" applyAlignment="1">
      <alignment horizontal="left"/>
    </xf>
    <xf numFmtId="164" fontId="18" fillId="0" borderId="0" xfId="0" applyNumberFormat="1" applyFont="1" applyAlignment="1">
      <alignment horizontal="left"/>
    </xf>
    <xf numFmtId="167" fontId="18" fillId="0" borderId="0" xfId="0" applyNumberFormat="1" applyFont="1"/>
    <xf numFmtId="168" fontId="18" fillId="0" borderId="0" xfId="0" applyNumberFormat="1" applyFont="1"/>
    <xf numFmtId="164" fontId="23" fillId="0" borderId="0" xfId="0" applyNumberFormat="1" applyFont="1" applyAlignment="1">
      <alignment horizontal="right"/>
    </xf>
    <xf numFmtId="164" fontId="18" fillId="0" borderId="0" xfId="0" applyNumberFormat="1" applyFont="1" applyAlignment="1">
      <alignment horizontal="right"/>
    </xf>
    <xf numFmtId="164" fontId="18" fillId="0" borderId="15" xfId="0" applyNumberFormat="1" applyFont="1" applyBorder="1" applyAlignment="1">
      <alignment horizontal="right"/>
    </xf>
    <xf numFmtId="164" fontId="24" fillId="0" borderId="0" xfId="0" applyNumberFormat="1" applyFont="1" applyAlignment="1">
      <alignment horizontal="center"/>
    </xf>
    <xf numFmtId="164" fontId="18" fillId="0" borderId="16" xfId="0" applyNumberFormat="1" applyFont="1" applyBorder="1" applyAlignment="1">
      <alignment horizontal="center"/>
    </xf>
    <xf numFmtId="164" fontId="19" fillId="0" borderId="0" xfId="0" applyNumberFormat="1" applyFont="1" applyAlignment="1">
      <alignment horizontal="center"/>
    </xf>
    <xf numFmtId="164" fontId="18" fillId="34" borderId="17" xfId="0" applyNumberFormat="1" applyFont="1" applyFill="1" applyBorder="1" applyAlignment="1">
      <alignment horizontal="center"/>
    </xf>
    <xf numFmtId="164" fontId="18" fillId="34" borderId="0" xfId="0" applyNumberFormat="1" applyFont="1" applyFill="1" applyAlignment="1">
      <alignment horizontal="center"/>
    </xf>
    <xf numFmtId="164" fontId="18" fillId="34" borderId="20" xfId="0" applyNumberFormat="1" applyFont="1" applyFill="1" applyBorder="1" applyAlignment="1">
      <alignment horizontal="center"/>
    </xf>
    <xf numFmtId="164" fontId="18" fillId="34" borderId="14" xfId="0" applyNumberFormat="1" applyFont="1" applyFill="1" applyBorder="1" applyAlignment="1">
      <alignment horizontal="center"/>
    </xf>
    <xf numFmtId="164" fontId="18" fillId="34" borderId="21" xfId="0" applyNumberFormat="1" applyFont="1" applyFill="1" applyBorder="1" applyAlignment="1">
      <alignment horizontal="center"/>
    </xf>
    <xf numFmtId="164" fontId="18" fillId="34" borderId="17" xfId="0" applyNumberFormat="1" applyFont="1" applyFill="1" applyBorder="1" applyAlignment="1">
      <alignment horizontal="right"/>
    </xf>
    <xf numFmtId="2" fontId="18" fillId="0" borderId="13" xfId="0" applyNumberFormat="1" applyFont="1" applyBorder="1" applyAlignment="1">
      <alignment horizontal="center"/>
    </xf>
    <xf numFmtId="164" fontId="18" fillId="34" borderId="0" xfId="0" applyNumberFormat="1" applyFont="1" applyFill="1" applyAlignment="1">
      <alignment horizontal="left"/>
    </xf>
    <xf numFmtId="164" fontId="18" fillId="34" borderId="10" xfId="0" applyNumberFormat="1" applyFont="1" applyFill="1" applyBorder="1" applyAlignment="1">
      <alignment horizontal="left"/>
    </xf>
    <xf numFmtId="164" fontId="18" fillId="34" borderId="10" xfId="0" applyNumberFormat="1" applyFont="1" applyFill="1" applyBorder="1" applyAlignment="1">
      <alignment horizontal="right"/>
    </xf>
    <xf numFmtId="164" fontId="18" fillId="34" borderId="0" xfId="0" applyNumberFormat="1" applyFont="1" applyFill="1" applyAlignment="1">
      <alignment horizontal="right"/>
    </xf>
    <xf numFmtId="164" fontId="18" fillId="34" borderId="18" xfId="0" applyNumberFormat="1" applyFont="1" applyFill="1" applyBorder="1" applyAlignment="1">
      <alignment horizontal="right"/>
    </xf>
    <xf numFmtId="166" fontId="18" fillId="0" borderId="13" xfId="0" applyNumberFormat="1" applyFont="1" applyBorder="1" applyAlignment="1">
      <alignment horizontal="center"/>
    </xf>
    <xf numFmtId="164" fontId="18" fillId="34" borderId="14" xfId="0" applyNumberFormat="1" applyFont="1" applyFill="1" applyBorder="1" applyAlignment="1">
      <alignment horizontal="right"/>
    </xf>
    <xf numFmtId="1" fontId="18" fillId="0" borderId="11" xfId="0" applyNumberFormat="1" applyFont="1" applyBorder="1" applyAlignment="1">
      <alignment horizontal="center"/>
    </xf>
    <xf numFmtId="1" fontId="19" fillId="0" borderId="22" xfId="0" applyNumberFormat="1" applyFont="1" applyBorder="1" applyAlignment="1">
      <alignment horizontal="center"/>
    </xf>
    <xf numFmtId="1" fontId="18" fillId="34" borderId="0" xfId="0" applyNumberFormat="1" applyFont="1" applyFill="1" applyAlignment="1">
      <alignment horizontal="center"/>
    </xf>
    <xf numFmtId="1" fontId="18" fillId="0" borderId="12" xfId="0" applyNumberFormat="1" applyFont="1" applyBorder="1" applyAlignment="1">
      <alignment horizontal="center"/>
    </xf>
    <xf numFmtId="1" fontId="18" fillId="0" borderId="13" xfId="0" applyNumberFormat="1" applyFont="1" applyBorder="1" applyAlignment="1">
      <alignment horizontal="center"/>
    </xf>
    <xf numFmtId="9" fontId="18" fillId="0" borderId="11" xfId="0" applyNumberFormat="1" applyFont="1" applyBorder="1" applyAlignment="1">
      <alignment horizontal="center"/>
    </xf>
    <xf numFmtId="9" fontId="18" fillId="0" borderId="22" xfId="0" applyNumberFormat="1" applyFont="1" applyBorder="1" applyAlignment="1">
      <alignment horizontal="center"/>
    </xf>
    <xf numFmtId="9" fontId="18" fillId="34" borderId="20" xfId="0" applyNumberFormat="1" applyFont="1" applyFill="1" applyBorder="1" applyAlignment="1">
      <alignment horizontal="center"/>
    </xf>
    <xf numFmtId="9" fontId="18" fillId="0" borderId="12" xfId="0" applyNumberFormat="1" applyFont="1" applyBorder="1" applyAlignment="1">
      <alignment horizontal="center"/>
    </xf>
    <xf numFmtId="9" fontId="18" fillId="0" borderId="13" xfId="0" applyNumberFormat="1" applyFont="1" applyBorder="1" applyAlignment="1">
      <alignment horizontal="center"/>
    </xf>
    <xf numFmtId="9" fontId="18" fillId="34" borderId="0" xfId="0" applyNumberFormat="1" applyFont="1" applyFill="1" applyAlignment="1">
      <alignment horizontal="center"/>
    </xf>
    <xf numFmtId="164" fontId="25" fillId="0" borderId="0" xfId="0" applyNumberFormat="1" applyFont="1"/>
    <xf numFmtId="164" fontId="22" fillId="0" borderId="0" xfId="0" applyNumberFormat="1" applyFont="1" applyAlignment="1">
      <alignment horizontal="right"/>
    </xf>
    <xf numFmtId="164" fontId="18" fillId="35" borderId="0" xfId="0" applyNumberFormat="1" applyFont="1" applyFill="1" applyAlignment="1">
      <alignment horizontal="right"/>
    </xf>
    <xf numFmtId="164" fontId="19" fillId="35" borderId="0" xfId="0" applyNumberFormat="1" applyFont="1" applyFill="1" applyAlignment="1">
      <alignment horizontal="left"/>
    </xf>
    <xf numFmtId="164" fontId="19" fillId="0" borderId="0" xfId="0" applyNumberFormat="1" applyFont="1" applyAlignment="1">
      <alignment horizontal="right"/>
    </xf>
    <xf numFmtId="164" fontId="20" fillId="0" borderId="0" xfId="0" applyNumberFormat="1" applyFont="1" applyAlignment="1">
      <alignment horizontal="right"/>
    </xf>
    <xf numFmtId="169" fontId="18" fillId="0" borderId="0" xfId="0" applyNumberFormat="1" applyFont="1" applyAlignment="1">
      <alignment horizontal="right"/>
    </xf>
    <xf numFmtId="1" fontId="18" fillId="0" borderId="0" xfId="0" applyNumberFormat="1" applyFont="1" applyAlignment="1">
      <alignment horizontal="right"/>
    </xf>
    <xf numFmtId="165" fontId="18" fillId="0" borderId="0" xfId="0" applyNumberFormat="1" applyFont="1" applyAlignment="1">
      <alignment horizontal="right"/>
    </xf>
    <xf numFmtId="164" fontId="27" fillId="0" borderId="0" xfId="0" applyNumberFormat="1" applyFont="1" applyAlignment="1">
      <alignment horizontal="right"/>
    </xf>
    <xf numFmtId="164" fontId="25" fillId="0" borderId="0" xfId="0" applyNumberFormat="1" applyFont="1" applyAlignment="1">
      <alignment horizontal="right"/>
    </xf>
    <xf numFmtId="164" fontId="28" fillId="0" borderId="0" xfId="0" applyNumberFormat="1" applyFont="1"/>
    <xf numFmtId="164" fontId="29" fillId="0" borderId="0" xfId="0" applyNumberFormat="1" applyFont="1"/>
    <xf numFmtId="164" fontId="30" fillId="0" borderId="0" xfId="0" applyNumberFormat="1" applyFont="1"/>
    <xf numFmtId="1" fontId="31" fillId="34" borderId="17" xfId="0" applyNumberFormat="1" applyFont="1" applyFill="1" applyBorder="1" applyAlignment="1">
      <alignment horizontal="center"/>
    </xf>
    <xf numFmtId="1" fontId="31" fillId="34" borderId="19" xfId="0" applyNumberFormat="1" applyFont="1" applyFill="1" applyBorder="1" applyAlignment="1">
      <alignment horizontal="center"/>
    </xf>
    <xf numFmtId="164" fontId="33" fillId="34" borderId="17" xfId="0" applyNumberFormat="1" applyFont="1" applyFill="1" applyBorder="1" applyAlignment="1">
      <alignment horizontal="right"/>
    </xf>
    <xf numFmtId="164" fontId="33" fillId="34" borderId="17" xfId="0" applyNumberFormat="1" applyFont="1" applyFill="1" applyBorder="1" applyAlignment="1">
      <alignment horizontal="left"/>
    </xf>
    <xf numFmtId="1" fontId="19" fillId="0" borderId="13" xfId="0" applyNumberFormat="1" applyFont="1" applyBorder="1" applyAlignment="1">
      <alignment horizontal="center"/>
    </xf>
    <xf numFmtId="1" fontId="32" fillId="34" borderId="0" xfId="0" applyNumberFormat="1" applyFont="1" applyFill="1" applyAlignment="1">
      <alignment horizontal="center"/>
    </xf>
    <xf numFmtId="1" fontId="33" fillId="34" borderId="0" xfId="0" applyNumberFormat="1" applyFont="1" applyFill="1" applyAlignment="1">
      <alignment horizontal="center"/>
    </xf>
    <xf numFmtId="9" fontId="33" fillId="34" borderId="0" xfId="0" applyNumberFormat="1" applyFont="1" applyFill="1" applyAlignment="1">
      <alignment horizontal="center"/>
    </xf>
    <xf numFmtId="166" fontId="33" fillId="34" borderId="14" xfId="0" applyNumberFormat="1" applyFont="1" applyFill="1" applyBorder="1" applyAlignment="1">
      <alignment horizontal="center"/>
    </xf>
    <xf numFmtId="9" fontId="18" fillId="0" borderId="0" xfId="0" applyNumberFormat="1" applyFont="1" applyAlignment="1">
      <alignment horizontal="center"/>
    </xf>
    <xf numFmtId="0" fontId="36" fillId="36" borderId="0" xfId="44" applyFill="1"/>
    <xf numFmtId="0" fontId="36" fillId="0" borderId="0" xfId="44"/>
    <xf numFmtId="0" fontId="36" fillId="37" borderId="0" xfId="44" applyFill="1"/>
    <xf numFmtId="0" fontId="37" fillId="37" borderId="0" xfId="44" applyFont="1" applyFill="1"/>
    <xf numFmtId="0" fontId="38" fillId="37" borderId="0" xfId="44" applyFont="1" applyFill="1"/>
    <xf numFmtId="0" fontId="39" fillId="0" borderId="0" xfId="44" applyFont="1" applyAlignment="1">
      <alignment horizontal="left"/>
    </xf>
    <xf numFmtId="0" fontId="40" fillId="37" borderId="0" xfId="44" applyFont="1" applyFill="1"/>
    <xf numFmtId="0" fontId="41" fillId="0" borderId="0" xfId="44" applyFont="1"/>
    <xf numFmtId="0" fontId="42" fillId="38" borderId="0" xfId="44" applyFont="1" applyFill="1"/>
    <xf numFmtId="0" fontId="34" fillId="0" borderId="0" xfId="45"/>
    <xf numFmtId="0" fontId="45" fillId="39" borderId="0" xfId="45" applyFont="1" applyFill="1"/>
    <xf numFmtId="0" fontId="46" fillId="39" borderId="0" xfId="45" applyFont="1" applyFill="1"/>
    <xf numFmtId="0" fontId="47" fillId="39" borderId="0" xfId="45" applyFont="1" applyFill="1"/>
    <xf numFmtId="0" fontId="48" fillId="39" borderId="0" xfId="45" applyFont="1" applyFill="1" applyAlignment="1">
      <alignment horizontal="left"/>
    </xf>
    <xf numFmtId="0" fontId="48" fillId="39" borderId="0" xfId="45" applyFont="1" applyFill="1" applyAlignment="1">
      <alignment horizontal="right"/>
    </xf>
    <xf numFmtId="0" fontId="49" fillId="0" borderId="0" xfId="45" applyFont="1"/>
    <xf numFmtId="0" fontId="50" fillId="39" borderId="0" xfId="45" applyFont="1" applyFill="1"/>
    <xf numFmtId="0" fontId="51" fillId="38" borderId="0" xfId="45" applyFont="1" applyFill="1"/>
    <xf numFmtId="0" fontId="52" fillId="40" borderId="0" xfId="45" applyFont="1" applyFill="1"/>
    <xf numFmtId="0" fontId="53" fillId="40" borderId="0" xfId="45" applyFont="1" applyFill="1"/>
    <xf numFmtId="0" fontId="58" fillId="0" borderId="0" xfId="45" applyFont="1"/>
    <xf numFmtId="0" fontId="55" fillId="0" borderId="0" xfId="45" quotePrefix="1" applyFont="1"/>
    <xf numFmtId="0" fontId="59" fillId="0" borderId="0" xfId="44" applyFont="1" applyAlignment="1">
      <alignment horizontal="left" vertical="center" readingOrder="1"/>
    </xf>
    <xf numFmtId="0" fontId="59" fillId="0" borderId="0" xfId="44" applyFont="1" applyAlignment="1">
      <alignment vertical="top" wrapText="1" readingOrder="1"/>
    </xf>
    <xf numFmtId="0" fontId="56" fillId="0" borderId="0" xfId="45" applyFont="1"/>
    <xf numFmtId="0" fontId="57" fillId="0" borderId="0" xfId="45" applyFont="1"/>
    <xf numFmtId="0" fontId="54" fillId="38" borderId="0" xfId="45" applyFont="1" applyFill="1" applyAlignment="1">
      <alignment horizontal="right"/>
    </xf>
    <xf numFmtId="0" fontId="65" fillId="38" borderId="0" xfId="45" applyFont="1" applyFill="1" applyAlignment="1">
      <alignment horizontal="left"/>
    </xf>
    <xf numFmtId="0" fontId="66" fillId="0" borderId="0" xfId="45" applyFont="1" applyAlignment="1">
      <alignment horizontal="left"/>
    </xf>
    <xf numFmtId="0" fontId="67" fillId="0" borderId="0" xfId="45" applyFont="1" applyAlignment="1">
      <alignment horizontal="left"/>
    </xf>
    <xf numFmtId="0" fontId="69" fillId="0" borderId="0" xfId="44" applyFont="1"/>
    <xf numFmtId="0" fontId="70" fillId="0" borderId="0" xfId="44" applyFont="1" applyAlignment="1">
      <alignment horizontal="left" vertical="center" readingOrder="1"/>
    </xf>
    <xf numFmtId="0" fontId="63" fillId="0" borderId="0" xfId="44" applyFont="1" applyAlignment="1">
      <alignment horizontal="left" vertical="center" readingOrder="1"/>
    </xf>
    <xf numFmtId="0" fontId="47" fillId="39" borderId="0" xfId="44" applyFont="1" applyFill="1"/>
    <xf numFmtId="0" fontId="46" fillId="39" borderId="0" xfId="44" applyFont="1" applyFill="1"/>
    <xf numFmtId="0" fontId="45" fillId="39" borderId="0" xfId="44" applyFont="1" applyFill="1"/>
    <xf numFmtId="0" fontId="43" fillId="38" borderId="0" xfId="44" applyFont="1" applyFill="1" applyAlignment="1">
      <alignment horizontal="left" vertical="center" wrapText="1"/>
    </xf>
    <xf numFmtId="0" fontId="44" fillId="0" borderId="0" xfId="44" applyFont="1"/>
    <xf numFmtId="0" fontId="36" fillId="0" borderId="0" xfId="44"/>
    <xf numFmtId="0" fontId="55" fillId="0" borderId="0" xfId="45" applyFont="1" applyAlignment="1">
      <alignment horizontal="left" vertical="top" wrapText="1"/>
    </xf>
    <xf numFmtId="0" fontId="59" fillId="0" borderId="0" xfId="44" applyFont="1" applyAlignment="1">
      <alignment horizontal="left" vertical="top" wrapText="1" readingOrder="1"/>
    </xf>
    <xf numFmtId="0" fontId="71" fillId="0" borderId="0" xfId="47" applyAlignment="1">
      <alignment horizontal="left" vertical="center" readingOrder="1"/>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7" builtinId="8"/>
    <cellStyle name="Hyperlink 2" xfId="46" xr:uid="{E9A0933F-F7D2-4139-BD32-F5B6E69A2AEC}"/>
    <cellStyle name="Hyperlink 2 2" xfId="43" xr:uid="{52D1C0F1-4E11-49DC-AF2E-2323F8F01675}"/>
    <cellStyle name="Input" xfId="9" builtinId="20" customBuiltin="1"/>
    <cellStyle name="Linked Cell" xfId="12" builtinId="24" customBuiltin="1"/>
    <cellStyle name="Neutral" xfId="8" builtinId="28" customBuiltin="1"/>
    <cellStyle name="Normal" xfId="0" builtinId="0"/>
    <cellStyle name="Normal 2" xfId="44" xr:uid="{26C8E3BD-0332-4879-9D3C-4C4A00ABE11E}"/>
    <cellStyle name="Normal 2 2" xfId="45" xr:uid="{E31AD630-F1C5-466E-85F2-5FD723BCCD23}"/>
    <cellStyle name="Normal 2 2 2" xfId="42" xr:uid="{67FCD6C3-B82A-4B79-BE20-9F11C890DA6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ill>
        <patternFill>
          <fgColor indexed="64"/>
          <bgColor rgb="FFFFD2D2"/>
        </patternFill>
      </fill>
    </dxf>
    <dxf>
      <fill>
        <patternFill>
          <fgColor indexed="64"/>
          <bgColor theme="0" tint="-4.9989318521683403E-2"/>
        </patternFill>
      </fill>
    </dxf>
    <dxf>
      <font>
        <color theme="1"/>
      </font>
      <fill>
        <patternFill>
          <fgColor indexed="64"/>
          <bgColor theme="0"/>
        </patternFill>
      </fill>
      <border>
        <left style="thin">
          <color auto="1"/>
        </left>
        <right style="thin">
          <color auto="1"/>
        </right>
        <top style="thin">
          <color auto="1"/>
        </top>
        <bottom style="thin">
          <color auto="1"/>
        </bottom>
      </border>
    </dxf>
    <dxf>
      <font>
        <color theme="1"/>
      </font>
    </dxf>
    <dxf>
      <font>
        <b val="0"/>
        <i val="0"/>
        <strike val="0"/>
        <condense val="0"/>
        <extend val="0"/>
        <outline val="0"/>
        <shadow val="0"/>
        <u val="none"/>
        <vertAlign val="baseline"/>
        <sz val="11"/>
        <color theme="4"/>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4"/>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4"/>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4"/>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4"/>
        <name val="Arial"/>
        <family val="2"/>
        <scheme val="none"/>
      </font>
      <alignment horizontal="left" vertical="bottom" textRotation="0" wrapText="0" indent="0" justifyLastLine="0" shrinkToFit="0" readingOrder="0"/>
    </dxf>
    <dxf>
      <font>
        <b/>
        <i val="0"/>
        <strike val="0"/>
        <condense val="0"/>
        <extend val="0"/>
        <outline val="0"/>
        <shadow val="0"/>
        <u val="none"/>
        <vertAlign val="baseline"/>
        <sz val="14"/>
        <color theme="4"/>
        <name val="Calibri"/>
        <family val="2"/>
        <scheme val="none"/>
      </font>
      <fill>
        <patternFill patternType="solid">
          <fgColor rgb="FFD8D8D8"/>
          <bgColor rgb="FFD8D8D8"/>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Model!$AM$74</c:f>
          <c:strCache>
            <c:ptCount val="1"/>
            <c:pt idx="0">
              <c:v>Logistic Regression Curve -vs- Age 
Model 4 for Purchased    (3 variables, n=400)</c:v>
            </c:pt>
          </c:strCache>
        </c:strRef>
      </c:tx>
      <c:overlay val="0"/>
      <c:txPr>
        <a:bodyPr/>
        <a:lstStyle/>
        <a:p>
          <a:pPr>
            <a:defRPr sz="1000"/>
          </a:pPr>
          <a:endParaRPr lang="en-US"/>
        </a:p>
      </c:txPr>
    </c:title>
    <c:autoTitleDeleted val="0"/>
    <c:plotArea>
      <c:layout/>
      <c:scatterChart>
        <c:scatterStyle val="lineMarker"/>
        <c:varyColors val="0"/>
        <c:ser>
          <c:idx val="1"/>
          <c:order val="0"/>
          <c:tx>
            <c:strRef>
              <c:f>Model!$E$77</c:f>
              <c:strCache>
                <c:ptCount val="1"/>
                <c:pt idx="0">
                  <c:v>Upper 95%</c:v>
                </c:pt>
              </c:strCache>
            </c:strRef>
          </c:tx>
          <c:spPr>
            <a:ln w="12700">
              <a:solidFill>
                <a:srgbClr val="FF0000"/>
              </a:solidFill>
              <a:prstDash val="dash"/>
            </a:ln>
          </c:spPr>
          <c:marker>
            <c:symbol val="none"/>
          </c:marker>
          <c:xVal>
            <c:numRef>
              <c:f>Model!$B$78:$B$90</c:f>
              <c:numCache>
                <c:formatCode>#,##0.000</c:formatCode>
                <c:ptCount val="13"/>
                <c:pt idx="0">
                  <c:v>18</c:v>
                </c:pt>
                <c:pt idx="1">
                  <c:v>21.5</c:v>
                </c:pt>
                <c:pt idx="2">
                  <c:v>25</c:v>
                </c:pt>
                <c:pt idx="3">
                  <c:v>28.5</c:v>
                </c:pt>
                <c:pt idx="4">
                  <c:v>32</c:v>
                </c:pt>
                <c:pt idx="5">
                  <c:v>35.5</c:v>
                </c:pt>
                <c:pt idx="6">
                  <c:v>39</c:v>
                </c:pt>
                <c:pt idx="7">
                  <c:v>42.5</c:v>
                </c:pt>
                <c:pt idx="8">
                  <c:v>46</c:v>
                </c:pt>
                <c:pt idx="9">
                  <c:v>49.5</c:v>
                </c:pt>
                <c:pt idx="10">
                  <c:v>53</c:v>
                </c:pt>
                <c:pt idx="11">
                  <c:v>56.5</c:v>
                </c:pt>
                <c:pt idx="12">
                  <c:v>60</c:v>
                </c:pt>
              </c:numCache>
            </c:numRef>
          </c:xVal>
          <c:yVal>
            <c:numRef>
              <c:f>Model!$E$78:$E$90</c:f>
              <c:numCache>
                <c:formatCode>#,##0.000</c:formatCode>
                <c:ptCount val="13"/>
                <c:pt idx="0">
                  <c:v>9.92698524424818E-3</c:v>
                </c:pt>
                <c:pt idx="1">
                  <c:v>1.8934805265701012E-2</c:v>
                </c:pt>
                <c:pt idx="2">
                  <c:v>3.5912344129818065E-2</c:v>
                </c:pt>
                <c:pt idx="3">
                  <c:v>6.7361133390262742E-2</c:v>
                </c:pt>
                <c:pt idx="4">
                  <c:v>0.12380648354898088</c:v>
                </c:pt>
                <c:pt idx="5">
                  <c:v>0.21992468627628128</c:v>
                </c:pt>
                <c:pt idx="6">
                  <c:v>0.37100312770071386</c:v>
                </c:pt>
                <c:pt idx="7">
                  <c:v>0.57513173568948095</c:v>
                </c:pt>
                <c:pt idx="8">
                  <c:v>0.77297353104622424</c:v>
                </c:pt>
                <c:pt idx="9">
                  <c:v>0.89970412355050822</c:v>
                </c:pt>
                <c:pt idx="10">
                  <c:v>0.96014981238001562</c:v>
                </c:pt>
                <c:pt idx="11">
                  <c:v>0.98491348392816636</c:v>
                </c:pt>
                <c:pt idx="12">
                  <c:v>0.9944039805659044</c:v>
                </c:pt>
              </c:numCache>
            </c:numRef>
          </c:yVal>
          <c:smooth val="1"/>
          <c:extLst>
            <c:ext xmlns:c16="http://schemas.microsoft.com/office/drawing/2014/chart" uri="{C3380CC4-5D6E-409C-BE32-E72D297353CC}">
              <c16:uniqueId val="{00000002-2795-4E00-82E6-D39F1486B122}"/>
            </c:ext>
          </c:extLst>
        </c:ser>
        <c:ser>
          <c:idx val="2"/>
          <c:order val="1"/>
          <c:tx>
            <c:v>Forecast</c:v>
          </c:tx>
          <c:spPr>
            <a:ln w="19050">
              <a:solidFill>
                <a:srgbClr val="FF0000"/>
              </a:solidFill>
            </a:ln>
          </c:spPr>
          <c:marker>
            <c:symbol val="none"/>
          </c:marker>
          <c:xVal>
            <c:numRef>
              <c:f>Model!$B$78:$B$90</c:f>
              <c:numCache>
                <c:formatCode>#,##0.000</c:formatCode>
                <c:ptCount val="13"/>
                <c:pt idx="0">
                  <c:v>18</c:v>
                </c:pt>
                <c:pt idx="1">
                  <c:v>21.5</c:v>
                </c:pt>
                <c:pt idx="2">
                  <c:v>25</c:v>
                </c:pt>
                <c:pt idx="3">
                  <c:v>28.5</c:v>
                </c:pt>
                <c:pt idx="4">
                  <c:v>32</c:v>
                </c:pt>
                <c:pt idx="5">
                  <c:v>35.5</c:v>
                </c:pt>
                <c:pt idx="6">
                  <c:v>39</c:v>
                </c:pt>
                <c:pt idx="7">
                  <c:v>42.5</c:v>
                </c:pt>
                <c:pt idx="8">
                  <c:v>46</c:v>
                </c:pt>
                <c:pt idx="9">
                  <c:v>49.5</c:v>
                </c:pt>
                <c:pt idx="10">
                  <c:v>53</c:v>
                </c:pt>
                <c:pt idx="11">
                  <c:v>56.5</c:v>
                </c:pt>
                <c:pt idx="12">
                  <c:v>60</c:v>
                </c:pt>
              </c:numCache>
            </c:numRef>
          </c:xVal>
          <c:yVal>
            <c:numRef>
              <c:f>Model!$C$78:$C$90</c:f>
              <c:numCache>
                <c:formatCode>#,##0.000</c:formatCode>
                <c:ptCount val="13"/>
                <c:pt idx="0">
                  <c:v>2.9792442049569631E-3</c:v>
                </c:pt>
                <c:pt idx="1">
                  <c:v>6.8020291432923426E-3</c:v>
                </c:pt>
                <c:pt idx="2">
                  <c:v>1.5453948494295452E-2</c:v>
                </c:pt>
                <c:pt idx="3">
                  <c:v>3.4726002638632E-2</c:v>
                </c:pt>
                <c:pt idx="4">
                  <c:v>7.6172115016186051E-2</c:v>
                </c:pt>
                <c:pt idx="5">
                  <c:v>0.15893983953505436</c:v>
                </c:pt>
                <c:pt idx="6">
                  <c:v>0.30222086705722762</c:v>
                </c:pt>
                <c:pt idx="7">
                  <c:v>0.49816210236344705</c:v>
                </c:pt>
                <c:pt idx="8">
                  <c:v>0.69466947509466015</c:v>
                </c:pt>
                <c:pt idx="9">
                  <c:v>0.83908478996928115</c:v>
                </c:pt>
                <c:pt idx="10">
                  <c:v>0.92278674935671146</c:v>
                </c:pt>
                <c:pt idx="11">
                  <c:v>0.96477775707356783</c:v>
                </c:pt>
                <c:pt idx="12">
                  <c:v>0.98432073861490865</c:v>
                </c:pt>
              </c:numCache>
            </c:numRef>
          </c:yVal>
          <c:smooth val="1"/>
          <c:extLst>
            <c:ext xmlns:c16="http://schemas.microsoft.com/office/drawing/2014/chart" uri="{C3380CC4-5D6E-409C-BE32-E72D297353CC}">
              <c16:uniqueId val="{00000003-2795-4E00-82E6-D39F1486B122}"/>
            </c:ext>
          </c:extLst>
        </c:ser>
        <c:ser>
          <c:idx val="3"/>
          <c:order val="2"/>
          <c:tx>
            <c:strRef>
              <c:f>Model!$D$77</c:f>
              <c:strCache>
                <c:ptCount val="1"/>
                <c:pt idx="0">
                  <c:v>Lower 95%</c:v>
                </c:pt>
              </c:strCache>
            </c:strRef>
          </c:tx>
          <c:spPr>
            <a:ln w="12700">
              <a:solidFill>
                <a:srgbClr val="FF0000"/>
              </a:solidFill>
              <a:prstDash val="dash"/>
            </a:ln>
          </c:spPr>
          <c:marker>
            <c:symbol val="none"/>
          </c:marker>
          <c:xVal>
            <c:numRef>
              <c:f>Model!$B$78:$B$90</c:f>
              <c:numCache>
                <c:formatCode>#,##0.000</c:formatCode>
                <c:ptCount val="13"/>
                <c:pt idx="0">
                  <c:v>18</c:v>
                </c:pt>
                <c:pt idx="1">
                  <c:v>21.5</c:v>
                </c:pt>
                <c:pt idx="2">
                  <c:v>25</c:v>
                </c:pt>
                <c:pt idx="3">
                  <c:v>28.5</c:v>
                </c:pt>
                <c:pt idx="4">
                  <c:v>32</c:v>
                </c:pt>
                <c:pt idx="5">
                  <c:v>35.5</c:v>
                </c:pt>
                <c:pt idx="6">
                  <c:v>39</c:v>
                </c:pt>
                <c:pt idx="7">
                  <c:v>42.5</c:v>
                </c:pt>
                <c:pt idx="8">
                  <c:v>46</c:v>
                </c:pt>
                <c:pt idx="9">
                  <c:v>49.5</c:v>
                </c:pt>
                <c:pt idx="10">
                  <c:v>53</c:v>
                </c:pt>
                <c:pt idx="11">
                  <c:v>56.5</c:v>
                </c:pt>
                <c:pt idx="12">
                  <c:v>60</c:v>
                </c:pt>
              </c:numCache>
            </c:numRef>
          </c:xVal>
          <c:yVal>
            <c:numRef>
              <c:f>Model!$D$78:$D$90</c:f>
              <c:numCache>
                <c:formatCode>#,##0.000</c:formatCode>
                <c:ptCount val="13"/>
                <c:pt idx="0">
                  <c:v>8.8974810183851027E-4</c:v>
                </c:pt>
                <c:pt idx="1">
                  <c:v>2.4243103303584639E-3</c:v>
                </c:pt>
                <c:pt idx="2">
                  <c:v>6.5707743309341643E-3</c:v>
                </c:pt>
                <c:pt idx="3">
                  <c:v>1.7603511132289563E-2</c:v>
                </c:pt>
                <c:pt idx="4">
                  <c:v>4.590481544306136E-2</c:v>
                </c:pt>
                <c:pt idx="5">
                  <c:v>0.11242870736170367</c:v>
                </c:pt>
                <c:pt idx="6">
                  <c:v>0.24129857353850154</c:v>
                </c:pt>
                <c:pt idx="7">
                  <c:v>0.4212794781602468</c:v>
                </c:pt>
                <c:pt idx="8">
                  <c:v>0.60322104452736014</c:v>
                </c:pt>
                <c:pt idx="9">
                  <c:v>0.75192901463464001</c:v>
                </c:pt>
                <c:pt idx="10">
                  <c:v>0.85565882443294994</c:v>
                </c:pt>
                <c:pt idx="11">
                  <c:v>0.91995144766325698</c:v>
                </c:pt>
                <c:pt idx="12">
                  <c:v>0.95685716471972215</c:v>
                </c:pt>
              </c:numCache>
            </c:numRef>
          </c:yVal>
          <c:smooth val="1"/>
          <c:extLst>
            <c:ext xmlns:c16="http://schemas.microsoft.com/office/drawing/2014/chart" uri="{C3380CC4-5D6E-409C-BE32-E72D297353CC}">
              <c16:uniqueId val="{00000004-2795-4E00-82E6-D39F1486B122}"/>
            </c:ext>
          </c:extLst>
        </c:ser>
        <c:ser>
          <c:idx val="0"/>
          <c:order val="3"/>
          <c:tx>
            <c:v>Mean</c:v>
          </c:tx>
          <c:spPr>
            <a:ln w="25400">
              <a:noFill/>
            </a:ln>
          </c:spPr>
          <c:marker>
            <c:symbol val="diamond"/>
            <c:size val="8"/>
            <c:spPr>
              <a:solidFill>
                <a:srgbClr val="9999FF"/>
              </a:solidFill>
              <a:ln w="9525" cap="rnd" cmpd="sng" algn="ctr">
                <a:solidFill>
                  <a:srgbClr val="0000FF"/>
                </a:solidFill>
                <a:prstDash val="solid"/>
                <a:round/>
                <a:headEnd type="none" w="med" len="med"/>
                <a:tailEnd type="none" w="med" len="med"/>
              </a:ln>
            </c:spPr>
          </c:marker>
          <c:xVal>
            <c:numRef>
              <c:f>Model!$B$75</c:f>
              <c:numCache>
                <c:formatCode>#,##0.000</c:formatCode>
                <c:ptCount val="1"/>
                <c:pt idx="0">
                  <c:v>37.655000000000001</c:v>
                </c:pt>
              </c:numCache>
            </c:numRef>
          </c:xVal>
          <c:yVal>
            <c:numRef>
              <c:f>Model!$C$75</c:f>
              <c:numCache>
                <c:formatCode>#,##0.000</c:formatCode>
                <c:ptCount val="1"/>
                <c:pt idx="0">
                  <c:v>0.23949168078137453</c:v>
                </c:pt>
              </c:numCache>
            </c:numRef>
          </c:yVal>
          <c:smooth val="0"/>
          <c:extLst>
            <c:ext xmlns:c16="http://schemas.microsoft.com/office/drawing/2014/chart" uri="{C3380CC4-5D6E-409C-BE32-E72D297353CC}">
              <c16:uniqueId val="{00000000-2795-4E00-82E6-D39F1486B122}"/>
            </c:ext>
          </c:extLst>
        </c:ser>
        <c:dLbls>
          <c:showLegendKey val="0"/>
          <c:showVal val="0"/>
          <c:showCatName val="0"/>
          <c:showSerName val="0"/>
          <c:showPercent val="0"/>
          <c:showBubbleSize val="0"/>
        </c:dLbls>
        <c:axId val="566450144"/>
        <c:axId val="566451392"/>
      </c:scatterChart>
      <c:valAx>
        <c:axId val="566450144"/>
        <c:scaling>
          <c:orientation val="minMax"/>
        </c:scaling>
        <c:delete val="0"/>
        <c:axPos val="b"/>
        <c:majorGridlines>
          <c:spPr>
            <a:ln w="3175">
              <a:solidFill>
                <a:srgbClr val="C0C0C0"/>
              </a:solidFill>
              <a:prstDash val="solid"/>
            </a:ln>
          </c:spPr>
        </c:majorGridlines>
        <c:title>
          <c:tx>
            <c:strRef>
              <c:f>Model!$AM$75</c:f>
              <c:strCache>
                <c:ptCount val="1"/>
                <c:pt idx="0">
                  <c:v>Age (min to max) 
Other Variables = Means</c:v>
                </c:pt>
              </c:strCache>
            </c:strRef>
          </c:tx>
          <c:overlay val="0"/>
        </c:title>
        <c:numFmt formatCode="General" sourceLinked="0"/>
        <c:majorTickMark val="out"/>
        <c:minorTickMark val="none"/>
        <c:tickLblPos val="nextTo"/>
        <c:crossAx val="566451392"/>
        <c:crosses val="autoZero"/>
        <c:crossBetween val="midCat"/>
      </c:valAx>
      <c:valAx>
        <c:axId val="566451392"/>
        <c:scaling>
          <c:orientation val="minMax"/>
          <c:max val="1"/>
          <c:min val="0"/>
        </c:scaling>
        <c:delete val="0"/>
        <c:axPos val="l"/>
        <c:majorGridlines>
          <c:spPr>
            <a:ln w="3175">
              <a:solidFill>
                <a:srgbClr val="C0C0C0"/>
              </a:solidFill>
              <a:prstDash val="solid"/>
            </a:ln>
          </c:spPr>
        </c:majorGridlines>
        <c:numFmt formatCode="0.0" sourceLinked="0"/>
        <c:majorTickMark val="out"/>
        <c:minorTickMark val="none"/>
        <c:tickLblPos val="nextTo"/>
        <c:crossAx val="566450144"/>
        <c:crosses val="autoZero"/>
        <c:crossBetween val="midCat"/>
      </c:valAx>
      <c:spPr>
        <a:ln w="6350">
          <a:solidFill>
            <a:srgbClr val="808080"/>
          </a:solidFill>
          <a:prstDash val="solid"/>
        </a:ln>
      </c:spPr>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Model!$C$38</c:f>
          <c:strCache>
            <c:ptCount val="1"/>
            <c:pt idx="0">
              <c:v>ROC curve:  area under curve = 0.93 
Model 4 for Purchased    (3 variables, n=400)</c:v>
            </c:pt>
          </c:strCache>
        </c:strRef>
      </c:tx>
      <c:overlay val="0"/>
      <c:txPr>
        <a:bodyPr/>
        <a:lstStyle/>
        <a:p>
          <a:pPr>
            <a:defRPr sz="1000"/>
          </a:pPr>
          <a:endParaRPr lang="en-US"/>
        </a:p>
      </c:txPr>
    </c:title>
    <c:autoTitleDeleted val="0"/>
    <c:plotArea>
      <c:layout/>
      <c:scatterChart>
        <c:scatterStyle val="lineMarker"/>
        <c:varyColors val="0"/>
        <c:ser>
          <c:idx val="0"/>
          <c:order val="0"/>
          <c:tx>
            <c:v>Blue</c:v>
          </c:tx>
          <c:spPr>
            <a:ln w="28575">
              <a:solidFill>
                <a:srgbClr val="0000FF"/>
              </a:solidFill>
            </a:ln>
          </c:spPr>
          <c:marker>
            <c:symbol val="none"/>
          </c:marker>
          <c:xVal>
            <c:numRef>
              <c:f>Model!$AM$36:$EI$36</c:f>
              <c:numCache>
                <c:formatCode>#,##0.000</c:formatCode>
                <c:ptCount val="101"/>
                <c:pt idx="0">
                  <c:v>1</c:v>
                </c:pt>
                <c:pt idx="1">
                  <c:v>0.77821011673151752</c:v>
                </c:pt>
                <c:pt idx="2">
                  <c:v>0.70038910505836571</c:v>
                </c:pt>
                <c:pt idx="3">
                  <c:v>0.65369649805447472</c:v>
                </c:pt>
                <c:pt idx="4">
                  <c:v>0.61478599221789887</c:v>
                </c:pt>
                <c:pt idx="5">
                  <c:v>0.57587548638132291</c:v>
                </c:pt>
                <c:pt idx="6">
                  <c:v>0.51750972762645919</c:v>
                </c:pt>
                <c:pt idx="7">
                  <c:v>0.49805447470817121</c:v>
                </c:pt>
                <c:pt idx="8">
                  <c:v>0.49027237354085601</c:v>
                </c:pt>
                <c:pt idx="9">
                  <c:v>0.46303501945525294</c:v>
                </c:pt>
                <c:pt idx="10">
                  <c:v>0.45136186770428016</c:v>
                </c:pt>
                <c:pt idx="11">
                  <c:v>0.42801556420233461</c:v>
                </c:pt>
                <c:pt idx="12">
                  <c:v>0.41245136186770426</c:v>
                </c:pt>
                <c:pt idx="13">
                  <c:v>0.38521400778210119</c:v>
                </c:pt>
                <c:pt idx="14">
                  <c:v>0.38132295719844356</c:v>
                </c:pt>
                <c:pt idx="15">
                  <c:v>0.36575875486381321</c:v>
                </c:pt>
                <c:pt idx="16">
                  <c:v>0.34630350194552528</c:v>
                </c:pt>
                <c:pt idx="17">
                  <c:v>0.34241245136186771</c:v>
                </c:pt>
                <c:pt idx="18">
                  <c:v>0.33463035019455251</c:v>
                </c:pt>
                <c:pt idx="19">
                  <c:v>0.33073929961089493</c:v>
                </c:pt>
                <c:pt idx="20">
                  <c:v>0.30739299610894943</c:v>
                </c:pt>
                <c:pt idx="21">
                  <c:v>0.30739299610894943</c:v>
                </c:pt>
                <c:pt idx="22">
                  <c:v>0.29571984435797666</c:v>
                </c:pt>
                <c:pt idx="23">
                  <c:v>0.28015564202334631</c:v>
                </c:pt>
                <c:pt idx="24">
                  <c:v>0.28015564202334631</c:v>
                </c:pt>
                <c:pt idx="25">
                  <c:v>0.26848249027237353</c:v>
                </c:pt>
                <c:pt idx="26">
                  <c:v>0.25680933852140075</c:v>
                </c:pt>
                <c:pt idx="27">
                  <c:v>0.25680933852140075</c:v>
                </c:pt>
                <c:pt idx="28">
                  <c:v>0.24124513618677043</c:v>
                </c:pt>
                <c:pt idx="29">
                  <c:v>0.22957198443579765</c:v>
                </c:pt>
                <c:pt idx="30">
                  <c:v>0.19455252918287938</c:v>
                </c:pt>
                <c:pt idx="31">
                  <c:v>0.17898832684824903</c:v>
                </c:pt>
                <c:pt idx="32">
                  <c:v>0.17509727626459143</c:v>
                </c:pt>
                <c:pt idx="33">
                  <c:v>0.17120622568093385</c:v>
                </c:pt>
                <c:pt idx="34">
                  <c:v>0.16731517509727625</c:v>
                </c:pt>
                <c:pt idx="35">
                  <c:v>0.15953307392996108</c:v>
                </c:pt>
                <c:pt idx="36">
                  <c:v>0.1517509727626459</c:v>
                </c:pt>
                <c:pt idx="37">
                  <c:v>0.14785992217898833</c:v>
                </c:pt>
                <c:pt idx="38">
                  <c:v>0.14007782101167315</c:v>
                </c:pt>
                <c:pt idx="39">
                  <c:v>0.13618677042801555</c:v>
                </c:pt>
                <c:pt idx="40">
                  <c:v>0.1245136186770428</c:v>
                </c:pt>
                <c:pt idx="41">
                  <c:v>0.12062256809338522</c:v>
                </c:pt>
                <c:pt idx="42">
                  <c:v>0.12062256809338522</c:v>
                </c:pt>
                <c:pt idx="43">
                  <c:v>0.12062256809338522</c:v>
                </c:pt>
                <c:pt idx="44">
                  <c:v>0.11673151750972763</c:v>
                </c:pt>
                <c:pt idx="45">
                  <c:v>0.10505836575875487</c:v>
                </c:pt>
                <c:pt idx="46">
                  <c:v>0.10116731517509728</c:v>
                </c:pt>
                <c:pt idx="47">
                  <c:v>8.5603112840466927E-2</c:v>
                </c:pt>
                <c:pt idx="48">
                  <c:v>7.7821011673151752E-2</c:v>
                </c:pt>
                <c:pt idx="49">
                  <c:v>7.7821011673151752E-2</c:v>
                </c:pt>
                <c:pt idx="50">
                  <c:v>7.7821011673151752E-2</c:v>
                </c:pt>
                <c:pt idx="51">
                  <c:v>7.7821011673151752E-2</c:v>
                </c:pt>
                <c:pt idx="52">
                  <c:v>7.0038910505836577E-2</c:v>
                </c:pt>
                <c:pt idx="53">
                  <c:v>7.0038910505836577E-2</c:v>
                </c:pt>
                <c:pt idx="54">
                  <c:v>6.6147859922178989E-2</c:v>
                </c:pt>
                <c:pt idx="55">
                  <c:v>6.6147859922178989E-2</c:v>
                </c:pt>
                <c:pt idx="56">
                  <c:v>6.6147859922178989E-2</c:v>
                </c:pt>
                <c:pt idx="57">
                  <c:v>6.2256809338521402E-2</c:v>
                </c:pt>
                <c:pt idx="58">
                  <c:v>5.8365758754863814E-2</c:v>
                </c:pt>
                <c:pt idx="59">
                  <c:v>5.8365758754863814E-2</c:v>
                </c:pt>
                <c:pt idx="60">
                  <c:v>5.8365758754863814E-2</c:v>
                </c:pt>
                <c:pt idx="61">
                  <c:v>5.4474708171206226E-2</c:v>
                </c:pt>
                <c:pt idx="62">
                  <c:v>5.4474708171206226E-2</c:v>
                </c:pt>
                <c:pt idx="63">
                  <c:v>5.4474708171206226E-2</c:v>
                </c:pt>
                <c:pt idx="64">
                  <c:v>5.4474708171206226E-2</c:v>
                </c:pt>
                <c:pt idx="65">
                  <c:v>5.0583657587548639E-2</c:v>
                </c:pt>
                <c:pt idx="66">
                  <c:v>5.0583657587548639E-2</c:v>
                </c:pt>
                <c:pt idx="67">
                  <c:v>4.6692607003891051E-2</c:v>
                </c:pt>
                <c:pt idx="68">
                  <c:v>4.6692607003891051E-2</c:v>
                </c:pt>
                <c:pt idx="69">
                  <c:v>4.6692607003891051E-2</c:v>
                </c:pt>
                <c:pt idx="70">
                  <c:v>4.2801556420233464E-2</c:v>
                </c:pt>
                <c:pt idx="71">
                  <c:v>4.2801556420233464E-2</c:v>
                </c:pt>
                <c:pt idx="72">
                  <c:v>4.2801556420233464E-2</c:v>
                </c:pt>
                <c:pt idx="73">
                  <c:v>4.2801556420233464E-2</c:v>
                </c:pt>
                <c:pt idx="74">
                  <c:v>4.2801556420233464E-2</c:v>
                </c:pt>
                <c:pt idx="75">
                  <c:v>3.8910505836575876E-2</c:v>
                </c:pt>
                <c:pt idx="76">
                  <c:v>3.5019455252918288E-2</c:v>
                </c:pt>
                <c:pt idx="77">
                  <c:v>3.5019455252918288E-2</c:v>
                </c:pt>
                <c:pt idx="78">
                  <c:v>3.5019455252918288E-2</c:v>
                </c:pt>
                <c:pt idx="79">
                  <c:v>3.5019455252918288E-2</c:v>
                </c:pt>
                <c:pt idx="80">
                  <c:v>3.5019455252918288E-2</c:v>
                </c:pt>
                <c:pt idx="81">
                  <c:v>3.5019455252918288E-2</c:v>
                </c:pt>
                <c:pt idx="82">
                  <c:v>3.5019455252918288E-2</c:v>
                </c:pt>
                <c:pt idx="83">
                  <c:v>3.1128404669260701E-2</c:v>
                </c:pt>
                <c:pt idx="84">
                  <c:v>2.7237354085603113E-2</c:v>
                </c:pt>
                <c:pt idx="85">
                  <c:v>2.7237354085603113E-2</c:v>
                </c:pt>
                <c:pt idx="86">
                  <c:v>2.7237354085603113E-2</c:v>
                </c:pt>
                <c:pt idx="87">
                  <c:v>2.3346303501945526E-2</c:v>
                </c:pt>
                <c:pt idx="88">
                  <c:v>2.3346303501945526E-2</c:v>
                </c:pt>
                <c:pt idx="89">
                  <c:v>2.3346303501945526E-2</c:v>
                </c:pt>
                <c:pt idx="90">
                  <c:v>2.3346303501945526E-2</c:v>
                </c:pt>
                <c:pt idx="91">
                  <c:v>1.9455252918287938E-2</c:v>
                </c:pt>
                <c:pt idx="92">
                  <c:v>1.9455252918287938E-2</c:v>
                </c:pt>
                <c:pt idx="93">
                  <c:v>1.9455252918287938E-2</c:v>
                </c:pt>
                <c:pt idx="94">
                  <c:v>1.556420233463035E-2</c:v>
                </c:pt>
                <c:pt idx="95">
                  <c:v>1.556420233463035E-2</c:v>
                </c:pt>
                <c:pt idx="96">
                  <c:v>1.556420233463035E-2</c:v>
                </c:pt>
                <c:pt idx="97">
                  <c:v>1.556420233463035E-2</c:v>
                </c:pt>
                <c:pt idx="98">
                  <c:v>1.1673151750972763E-2</c:v>
                </c:pt>
                <c:pt idx="99">
                  <c:v>0</c:v>
                </c:pt>
                <c:pt idx="100">
                  <c:v>0</c:v>
                </c:pt>
              </c:numCache>
            </c:numRef>
          </c:xVal>
          <c:yVal>
            <c:numRef>
              <c:f>Model!$AM$35:$EI$35</c:f>
              <c:numCache>
                <c:formatCode>#,##0.000</c:formatCode>
                <c:ptCount val="101"/>
                <c:pt idx="0">
                  <c:v>1</c:v>
                </c:pt>
                <c:pt idx="1">
                  <c:v>1</c:v>
                </c:pt>
                <c:pt idx="2">
                  <c:v>1</c:v>
                </c:pt>
                <c:pt idx="3">
                  <c:v>1</c:v>
                </c:pt>
                <c:pt idx="4">
                  <c:v>1</c:v>
                </c:pt>
                <c:pt idx="5">
                  <c:v>1</c:v>
                </c:pt>
                <c:pt idx="6">
                  <c:v>0.99300699300699302</c:v>
                </c:pt>
                <c:pt idx="7">
                  <c:v>0.99300699300699302</c:v>
                </c:pt>
                <c:pt idx="8">
                  <c:v>0.99300699300699302</c:v>
                </c:pt>
                <c:pt idx="9">
                  <c:v>0.99300699300699302</c:v>
                </c:pt>
                <c:pt idx="10">
                  <c:v>0.99300699300699302</c:v>
                </c:pt>
                <c:pt idx="11">
                  <c:v>0.99300699300699302</c:v>
                </c:pt>
                <c:pt idx="12">
                  <c:v>0.99300699300699302</c:v>
                </c:pt>
                <c:pt idx="13">
                  <c:v>0.99300699300699302</c:v>
                </c:pt>
                <c:pt idx="14">
                  <c:v>0.99300699300699302</c:v>
                </c:pt>
                <c:pt idx="15">
                  <c:v>0.99300699300699302</c:v>
                </c:pt>
                <c:pt idx="16">
                  <c:v>0.99300699300699302</c:v>
                </c:pt>
                <c:pt idx="17">
                  <c:v>0.99300699300699302</c:v>
                </c:pt>
                <c:pt idx="18">
                  <c:v>0.99300699300699302</c:v>
                </c:pt>
                <c:pt idx="19">
                  <c:v>0.99300699300699302</c:v>
                </c:pt>
                <c:pt idx="20">
                  <c:v>0.97902097902097907</c:v>
                </c:pt>
                <c:pt idx="21">
                  <c:v>0.97202797202797198</c:v>
                </c:pt>
                <c:pt idx="22">
                  <c:v>0.965034965034965</c:v>
                </c:pt>
                <c:pt idx="23">
                  <c:v>0.95804195804195802</c:v>
                </c:pt>
                <c:pt idx="24">
                  <c:v>0.95104895104895104</c:v>
                </c:pt>
                <c:pt idx="25">
                  <c:v>0.93706293706293708</c:v>
                </c:pt>
                <c:pt idx="26">
                  <c:v>0.93706293706293708</c:v>
                </c:pt>
                <c:pt idx="27">
                  <c:v>0.93706293706293708</c:v>
                </c:pt>
                <c:pt idx="28">
                  <c:v>0.92307692307692313</c:v>
                </c:pt>
                <c:pt idx="29">
                  <c:v>0.91608391608391604</c:v>
                </c:pt>
                <c:pt idx="30">
                  <c:v>0.91608391608391604</c:v>
                </c:pt>
                <c:pt idx="31">
                  <c:v>0.88811188811188813</c:v>
                </c:pt>
                <c:pt idx="32">
                  <c:v>0.88811188811188813</c:v>
                </c:pt>
                <c:pt idx="33">
                  <c:v>0.87412587412587417</c:v>
                </c:pt>
                <c:pt idx="34">
                  <c:v>0.87412587412587417</c:v>
                </c:pt>
                <c:pt idx="35">
                  <c:v>0.8601398601398601</c:v>
                </c:pt>
                <c:pt idx="36">
                  <c:v>0.85314685314685312</c:v>
                </c:pt>
                <c:pt idx="37">
                  <c:v>0.84615384615384615</c:v>
                </c:pt>
                <c:pt idx="38">
                  <c:v>0.83216783216783219</c:v>
                </c:pt>
                <c:pt idx="39">
                  <c:v>0.81818181818181823</c:v>
                </c:pt>
                <c:pt idx="40">
                  <c:v>0.81118881118881114</c:v>
                </c:pt>
                <c:pt idx="41">
                  <c:v>0.79020979020979021</c:v>
                </c:pt>
                <c:pt idx="42">
                  <c:v>0.78321678321678323</c:v>
                </c:pt>
                <c:pt idx="43">
                  <c:v>0.76223776223776218</c:v>
                </c:pt>
                <c:pt idx="44">
                  <c:v>0.75524475524475521</c:v>
                </c:pt>
                <c:pt idx="45">
                  <c:v>0.74825174825174823</c:v>
                </c:pt>
                <c:pt idx="46">
                  <c:v>0.74125874125874125</c:v>
                </c:pt>
                <c:pt idx="47">
                  <c:v>0.73426573426573427</c:v>
                </c:pt>
                <c:pt idx="48">
                  <c:v>0.73426573426573427</c:v>
                </c:pt>
                <c:pt idx="49">
                  <c:v>0.72727272727272729</c:v>
                </c:pt>
                <c:pt idx="50">
                  <c:v>0.72727272727272729</c:v>
                </c:pt>
                <c:pt idx="51">
                  <c:v>0.72727272727272729</c:v>
                </c:pt>
                <c:pt idx="52">
                  <c:v>0.72727272727272729</c:v>
                </c:pt>
                <c:pt idx="53">
                  <c:v>0.72027972027972031</c:v>
                </c:pt>
                <c:pt idx="54">
                  <c:v>0.69230769230769229</c:v>
                </c:pt>
                <c:pt idx="55">
                  <c:v>0.66433566433566438</c:v>
                </c:pt>
                <c:pt idx="56">
                  <c:v>0.65734265734265729</c:v>
                </c:pt>
                <c:pt idx="57">
                  <c:v>0.64335664335664333</c:v>
                </c:pt>
                <c:pt idx="58">
                  <c:v>0.62937062937062938</c:v>
                </c:pt>
                <c:pt idx="59">
                  <c:v>0.61538461538461542</c:v>
                </c:pt>
                <c:pt idx="60">
                  <c:v>0.60139860139860135</c:v>
                </c:pt>
                <c:pt idx="61">
                  <c:v>0.58741258741258739</c:v>
                </c:pt>
                <c:pt idx="62">
                  <c:v>0.56643356643356646</c:v>
                </c:pt>
                <c:pt idx="63">
                  <c:v>0.56643356643356646</c:v>
                </c:pt>
                <c:pt idx="64">
                  <c:v>0.56643356643356646</c:v>
                </c:pt>
                <c:pt idx="65">
                  <c:v>0.56643356643356646</c:v>
                </c:pt>
                <c:pt idx="66">
                  <c:v>0.55244755244755239</c:v>
                </c:pt>
                <c:pt idx="67">
                  <c:v>0.55244755244755239</c:v>
                </c:pt>
                <c:pt idx="68">
                  <c:v>0.55244755244755239</c:v>
                </c:pt>
                <c:pt idx="69">
                  <c:v>0.55244755244755239</c:v>
                </c:pt>
                <c:pt idx="70">
                  <c:v>0.55244755244755239</c:v>
                </c:pt>
                <c:pt idx="71">
                  <c:v>0.54545454545454541</c:v>
                </c:pt>
                <c:pt idx="72">
                  <c:v>0.53146853146853146</c:v>
                </c:pt>
                <c:pt idx="73">
                  <c:v>0.5174825174825175</c:v>
                </c:pt>
                <c:pt idx="74">
                  <c:v>0.51048951048951052</c:v>
                </c:pt>
                <c:pt idx="75">
                  <c:v>0.51048951048951052</c:v>
                </c:pt>
                <c:pt idx="76">
                  <c:v>0.50349650349650354</c:v>
                </c:pt>
                <c:pt idx="77">
                  <c:v>0.50349650349650354</c:v>
                </c:pt>
                <c:pt idx="78">
                  <c:v>0.49650349650349651</c:v>
                </c:pt>
                <c:pt idx="79">
                  <c:v>0.4825174825174825</c:v>
                </c:pt>
                <c:pt idx="80">
                  <c:v>0.46153846153846156</c:v>
                </c:pt>
                <c:pt idx="81">
                  <c:v>0.46153846153846156</c:v>
                </c:pt>
                <c:pt idx="82">
                  <c:v>0.45454545454545453</c:v>
                </c:pt>
                <c:pt idx="83">
                  <c:v>0.44755244755244755</c:v>
                </c:pt>
                <c:pt idx="84">
                  <c:v>0.43356643356643354</c:v>
                </c:pt>
                <c:pt idx="85">
                  <c:v>0.41958041958041958</c:v>
                </c:pt>
                <c:pt idx="86">
                  <c:v>0.41258741258741261</c:v>
                </c:pt>
                <c:pt idx="87">
                  <c:v>0.40559440559440557</c:v>
                </c:pt>
                <c:pt idx="88">
                  <c:v>0.39860139860139859</c:v>
                </c:pt>
                <c:pt idx="89">
                  <c:v>0.38461538461538464</c:v>
                </c:pt>
                <c:pt idx="90">
                  <c:v>0.38461538461538464</c:v>
                </c:pt>
                <c:pt idx="91">
                  <c:v>0.34965034965034963</c:v>
                </c:pt>
                <c:pt idx="92">
                  <c:v>0.32167832167832167</c:v>
                </c:pt>
                <c:pt idx="93">
                  <c:v>0.30769230769230771</c:v>
                </c:pt>
                <c:pt idx="94">
                  <c:v>0.27272727272727271</c:v>
                </c:pt>
                <c:pt idx="95">
                  <c:v>0.23776223776223776</c:v>
                </c:pt>
                <c:pt idx="96">
                  <c:v>0.21678321678321677</c:v>
                </c:pt>
                <c:pt idx="97">
                  <c:v>0.18181818181818182</c:v>
                </c:pt>
                <c:pt idx="98">
                  <c:v>0.14685314685314685</c:v>
                </c:pt>
                <c:pt idx="99">
                  <c:v>9.7902097902097904E-2</c:v>
                </c:pt>
                <c:pt idx="100">
                  <c:v>0</c:v>
                </c:pt>
              </c:numCache>
            </c:numRef>
          </c:yVal>
          <c:smooth val="0"/>
          <c:extLst>
            <c:ext xmlns:c16="http://schemas.microsoft.com/office/drawing/2014/chart" uri="{C3380CC4-5D6E-409C-BE32-E72D297353CC}">
              <c16:uniqueId val="{00000000-D135-4CD5-9318-76CB24290270}"/>
            </c:ext>
          </c:extLst>
        </c:ser>
        <c:ser>
          <c:idx val="1"/>
          <c:order val="1"/>
          <c:tx>
            <c:v>Line</c:v>
          </c:tx>
          <c:spPr>
            <a:ln w="12700" cap="rnd" cmpd="sng" algn="ctr">
              <a:solidFill>
                <a:sysClr val="window" lastClr="FFFFFF">
                  <a:lumMod val="75000"/>
                </a:sysClr>
              </a:solidFill>
              <a:prstDash val="dash"/>
              <a:round/>
              <a:headEnd type="none" w="med" len="med"/>
              <a:tailEnd type="none" w="med" len="med"/>
            </a:ln>
          </c:spPr>
          <c:marker>
            <c:symbol val="none"/>
          </c:marker>
          <c:xVal>
            <c:numRef>
              <c:f>Model!$D$39:$E$39</c:f>
              <c:numCache>
                <c:formatCode>#,##0.000</c:formatCode>
                <c:ptCount val="2"/>
                <c:pt idx="0">
                  <c:v>0</c:v>
                </c:pt>
                <c:pt idx="1">
                  <c:v>1</c:v>
                </c:pt>
              </c:numCache>
            </c:numRef>
          </c:xVal>
          <c:yVal>
            <c:numRef>
              <c:f>Model!$D$40:$E$40</c:f>
              <c:numCache>
                <c:formatCode>#,##0.000</c:formatCode>
                <c:ptCount val="2"/>
                <c:pt idx="0">
                  <c:v>0</c:v>
                </c:pt>
                <c:pt idx="1">
                  <c:v>1</c:v>
                </c:pt>
              </c:numCache>
            </c:numRef>
          </c:yVal>
          <c:smooth val="0"/>
          <c:extLst>
            <c:ext xmlns:c16="http://schemas.microsoft.com/office/drawing/2014/chart" uri="{C3380CC4-5D6E-409C-BE32-E72D297353CC}">
              <c16:uniqueId val="{00000002-D135-4CD5-9318-76CB24290270}"/>
            </c:ext>
          </c:extLst>
        </c:ser>
        <c:ser>
          <c:idx val="2"/>
          <c:order val="2"/>
          <c:tx>
            <c:strRef>
              <c:f>Model!$C$37</c:f>
              <c:strCache>
                <c:ptCount val="1"/>
                <c:pt idx="0">
                  <c:v>Cutoff = 0.65</c:v>
                </c:pt>
              </c:strCache>
            </c:strRef>
          </c:tx>
          <c:spPr>
            <a:ln w="25400" cap="rnd" cmpd="sng" algn="ctr">
              <a:noFill/>
              <a:prstDash val="solid"/>
              <a:round/>
            </a:ln>
            <a:effectLst/>
            <a:extLst>
              <a:ext uri="{91240B29-F687-4F45-9708-019B960494DF}">
                <a14:hiddenLine xmlns:a14="http://schemas.microsoft.com/office/drawing/2010/main" w="25400" cap="rnd" cmpd="sng" algn="ctr">
                  <a:solidFill>
                    <a:srgbClr val="FF0000"/>
                  </a:solidFill>
                  <a:prstDash val="solid"/>
                  <a:round/>
                </a14:hiddenLine>
              </a:ext>
            </a:extLst>
          </c:spPr>
          <c:marker>
            <c:symbol val="square"/>
            <c:size val="8"/>
            <c:spPr>
              <a:noFill/>
              <a:ln w="25400">
                <a:solidFill>
                  <a:srgbClr val="FF0000"/>
                </a:solidFill>
                <a:prstDash val="solid"/>
              </a:ln>
              <a:effectLst/>
            </c:spPr>
          </c:marker>
          <c:xVal>
            <c:numRef>
              <c:f>Model!$D$41</c:f>
              <c:numCache>
                <c:formatCode>#,##0.000</c:formatCode>
                <c:ptCount val="1"/>
                <c:pt idx="0">
                  <c:v>5.0583657587548569E-2</c:v>
                </c:pt>
              </c:numCache>
            </c:numRef>
          </c:xVal>
          <c:yVal>
            <c:numRef>
              <c:f>Model!$E$41</c:f>
              <c:numCache>
                <c:formatCode>#,##0.000</c:formatCode>
                <c:ptCount val="1"/>
                <c:pt idx="0">
                  <c:v>0.56643356643356646</c:v>
                </c:pt>
              </c:numCache>
            </c:numRef>
          </c:yVal>
          <c:smooth val="0"/>
          <c:extLst>
            <c:ext xmlns:c16="http://schemas.microsoft.com/office/drawing/2014/chart" uri="{C3380CC4-5D6E-409C-BE32-E72D297353CC}">
              <c16:uniqueId val="{00000003-D135-4CD5-9318-76CB24290270}"/>
            </c:ext>
          </c:extLst>
        </c:ser>
        <c:dLbls>
          <c:showLegendKey val="0"/>
          <c:showVal val="0"/>
          <c:showCatName val="0"/>
          <c:showSerName val="0"/>
          <c:showPercent val="0"/>
          <c:showBubbleSize val="0"/>
        </c:dLbls>
        <c:axId val="13399408"/>
        <c:axId val="13399824"/>
      </c:scatterChart>
      <c:valAx>
        <c:axId val="13399408"/>
        <c:scaling>
          <c:orientation val="minMax"/>
          <c:max val="1"/>
          <c:min val="0"/>
        </c:scaling>
        <c:delete val="0"/>
        <c:axPos val="b"/>
        <c:majorGridlines>
          <c:spPr>
            <a:ln w="3175">
              <a:solidFill>
                <a:srgbClr val="C0C0C0"/>
              </a:solidFill>
              <a:prstDash val="solid"/>
            </a:ln>
          </c:spPr>
        </c:majorGridlines>
        <c:title>
          <c:tx>
            <c:rich>
              <a:bodyPr/>
              <a:lstStyle/>
              <a:p>
                <a:pPr>
                  <a:defRPr/>
                </a:pPr>
                <a:r>
                  <a:rPr lang="en-GB"/>
                  <a:t>False Positive Rate (1 - Specificity)</a:t>
                </a:r>
              </a:p>
            </c:rich>
          </c:tx>
          <c:overlay val="0"/>
        </c:title>
        <c:numFmt formatCode="0%" sourceLinked="0"/>
        <c:majorTickMark val="out"/>
        <c:minorTickMark val="none"/>
        <c:tickLblPos val="nextTo"/>
        <c:crossAx val="13399824"/>
        <c:crosses val="autoZero"/>
        <c:crossBetween val="midCat"/>
      </c:valAx>
      <c:valAx>
        <c:axId val="13399824"/>
        <c:scaling>
          <c:orientation val="minMax"/>
          <c:max val="1"/>
          <c:min val="0"/>
        </c:scaling>
        <c:delete val="0"/>
        <c:axPos val="l"/>
        <c:majorGridlines>
          <c:spPr>
            <a:ln w="3175">
              <a:solidFill>
                <a:srgbClr val="C0C0C0"/>
              </a:solidFill>
              <a:prstDash val="solid"/>
            </a:ln>
          </c:spPr>
        </c:majorGridlines>
        <c:title>
          <c:tx>
            <c:rich>
              <a:bodyPr/>
              <a:lstStyle/>
              <a:p>
                <a:pPr>
                  <a:defRPr/>
                </a:pPr>
                <a:r>
                  <a:rPr lang="en-GB"/>
                  <a:t>True Positive Rate (Sensitivity)</a:t>
                </a:r>
              </a:p>
            </c:rich>
          </c:tx>
          <c:overlay val="0"/>
        </c:title>
        <c:numFmt formatCode="0%" sourceLinked="0"/>
        <c:majorTickMark val="out"/>
        <c:minorTickMark val="none"/>
        <c:tickLblPos val="nextTo"/>
        <c:crossAx val="13399408"/>
        <c:crosses val="autoZero"/>
        <c:crossBetween val="midCat"/>
      </c:valAx>
      <c:spPr>
        <a:ln w="6350">
          <a:solidFill>
            <a:srgbClr val="808080"/>
          </a:solidFill>
          <a:prstDash val="solid"/>
        </a:ln>
      </c:spPr>
    </c:plotArea>
    <c:legend>
      <c:legendPos val="r"/>
      <c:legendEntry>
        <c:idx val="0"/>
        <c:delete val="1"/>
      </c:legendEntry>
      <c:legendEntry>
        <c:idx val="1"/>
        <c:delete val="1"/>
      </c:legendEntry>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trlProps/ctrlProp1.xml><?xml version="1.0" encoding="utf-8"?>
<formControlPr xmlns="http://schemas.microsoft.com/office/spreadsheetml/2009/9/main" objectType="Spin" dx="26" fmlaLink="$AL$10" max="11" min="1" page="10" val="7"/>
</file>

<file path=xl/ctrlProps/ctrlProp2.xml><?xml version="1.0" encoding="utf-8"?>
<formControlPr xmlns="http://schemas.microsoft.com/office/spreadsheetml/2009/9/main" objectType="Spin" dx="26" fmlaLink="$I$56" max="20" page="10" val="10"/>
</file>

<file path=xl/ctrlProps/ctrlProp3.xml><?xml version="1.0" encoding="utf-8"?>
<formControlPr xmlns="http://schemas.microsoft.com/office/spreadsheetml/2009/9/main" objectType="Spin" dx="26" fmlaLink="$AM$71" max="3" min="1" page="10"/>
</file>

<file path=xl/ctrlProps/ctrlProp4.xml><?xml version="1.0" encoding="utf-8"?>
<formControlPr xmlns="http://schemas.microsoft.com/office/spreadsheetml/2009/9/main" objectType="Spin" dx="26" fmlaLink="$AO$20" max="20" page="10" val="13"/>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740800</xdr:colOff>
      <xdr:row>4</xdr:row>
      <xdr:rowOff>150250</xdr:rowOff>
    </xdr:from>
    <xdr:to>
      <xdr:col>4</xdr:col>
      <xdr:colOff>27940</xdr:colOff>
      <xdr:row>12</xdr:row>
      <xdr:rowOff>86360</xdr:rowOff>
    </xdr:to>
    <xdr:pic>
      <xdr:nvPicPr>
        <xdr:cNvPr id="2" name="Google Shape;246;p51" descr="Business Intelligence &amp; Data Analyst (BIDA)™ Certification | LinkedIn">
          <a:extLst>
            <a:ext uri="{FF2B5EF4-FFF2-40B4-BE49-F238E27FC236}">
              <a16:creationId xmlns:a16="http://schemas.microsoft.com/office/drawing/2014/main" id="{00000000-0008-0000-0000-000002000000}"/>
            </a:ext>
          </a:extLst>
        </xdr:cNvPr>
        <xdr:cNvPicPr preferRelativeResize="0"/>
      </xdr:nvPicPr>
      <xdr:blipFill rotWithShape="1">
        <a:blip xmlns:r="http://schemas.openxmlformats.org/officeDocument/2006/relationships" r:embed="rId1">
          <a:clrChange>
            <a:clrFrom>
              <a:srgbClr val="FFFFFF"/>
            </a:clrFrom>
            <a:clrTo>
              <a:srgbClr val="FFFFFF">
                <a:alpha val="0"/>
              </a:srgbClr>
            </a:clrTo>
          </a:clrChange>
          <a:alphaModFix/>
        </a:blip>
        <a:srcRect/>
        <a:stretch/>
      </xdr:blipFill>
      <xdr:spPr>
        <a:xfrm>
          <a:off x="1001785" y="839860"/>
          <a:ext cx="1390260" cy="130199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oneCellAnchor>
    <xdr:from>
      <xdr:col>5</xdr:col>
      <xdr:colOff>400050</xdr:colOff>
      <xdr:row>4</xdr:row>
      <xdr:rowOff>57150</xdr:rowOff>
    </xdr:from>
    <xdr:ext cx="5364480" cy="2283959"/>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5953125" y="781050"/>
          <a:ext cx="5364480" cy="2283959"/>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t">
          <a:spAutoFit/>
        </a:bodyPr>
        <a:lstStyle/>
        <a:p>
          <a:r>
            <a:rPr lang="en-GB" sz="1400" baseline="0"/>
            <a:t>Age and EstimatedSalary are both numeric variables, so we do not need to transform them, they can be directly fed to the model.</a:t>
          </a:r>
        </a:p>
        <a:p>
          <a:r>
            <a:rPr lang="en-GB" sz="1400" baseline="0"/>
            <a:t>However, gender is a categorical variable and cannot be fed as it is to the model, which only understads quantitative inputs. So, we will encode it into dummy variables. </a:t>
          </a:r>
          <a:br>
            <a:rPr lang="en-GB" sz="1400" baseline="0"/>
          </a:br>
          <a:endParaRPr lang="en-GB" sz="1400" baseline="0"/>
        </a:p>
        <a:p>
          <a:r>
            <a:rPr lang="en-GB" sz="1400" baseline="0"/>
            <a:t>This creates two new variables called Gender.eq.Female and Gender.eq.Male here to basically encode a male or female into 0 or 1.</a:t>
          </a:r>
        </a:p>
        <a:p>
          <a:endParaRPr lang="en-GB" sz="1400" baseline="0"/>
        </a:p>
        <a:p>
          <a:r>
            <a:rPr lang="en-GB" sz="1400" baseline="0"/>
            <a:t>We then apply logistic regression using usual method</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127000</xdr:colOff>
      <xdr:row>70</xdr:row>
      <xdr:rowOff>127000</xdr:rowOff>
    </xdr:from>
    <xdr:to>
      <xdr:col>8</xdr:col>
      <xdr:colOff>584200</xdr:colOff>
      <xdr:row>89</xdr:row>
      <xdr:rowOff>127000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127000</xdr:colOff>
      <xdr:row>33</xdr:row>
      <xdr:rowOff>127000</xdr:rowOff>
    </xdr:from>
    <xdr:to>
      <xdr:col>8</xdr:col>
      <xdr:colOff>584200</xdr:colOff>
      <xdr:row>52</xdr:row>
      <xdr:rowOff>127000</xdr:rowOff>
    </xdr:to>
    <xdr:graphicFrame macro="">
      <xdr:nvGraphicFramePr>
        <xdr:cNvPr id="3" name="Chart 1">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xdr:from>
          <xdr:col>9</xdr:col>
          <xdr:colOff>0</xdr:colOff>
          <xdr:row>9</xdr:row>
          <xdr:rowOff>0</xdr:rowOff>
        </xdr:from>
        <xdr:to>
          <xdr:col>10</xdr:col>
          <xdr:colOff>0</xdr:colOff>
          <xdr:row>11</xdr:row>
          <xdr:rowOff>114300</xdr:rowOff>
        </xdr:to>
        <xdr:sp macro="" textlink="">
          <xdr:nvSpPr>
            <xdr:cNvPr id="17410" name="Spinner 2" hidden="1">
              <a:extLst>
                <a:ext uri="{63B3BB69-23CF-44E3-9099-C40C66FF867C}">
                  <a14:compatExt spid="_x0000_s17410"/>
                </a:ext>
                <a:ext uri="{FF2B5EF4-FFF2-40B4-BE49-F238E27FC236}">
                  <a16:creationId xmlns:a16="http://schemas.microsoft.com/office/drawing/2014/main" id="{00000000-0008-0000-0400-000002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57150</xdr:colOff>
          <xdr:row>57</xdr:row>
          <xdr:rowOff>0</xdr:rowOff>
        </xdr:from>
        <xdr:to>
          <xdr:col>10</xdr:col>
          <xdr:colOff>57150</xdr:colOff>
          <xdr:row>59</xdr:row>
          <xdr:rowOff>123825</xdr:rowOff>
        </xdr:to>
        <xdr:sp macro="" textlink="">
          <xdr:nvSpPr>
            <xdr:cNvPr id="17411" name="Spinner 3" hidden="1">
              <a:extLst>
                <a:ext uri="{63B3BB69-23CF-44E3-9099-C40C66FF867C}">
                  <a14:compatExt spid="_x0000_s17411"/>
                </a:ext>
                <a:ext uri="{FF2B5EF4-FFF2-40B4-BE49-F238E27FC236}">
                  <a16:creationId xmlns:a16="http://schemas.microsoft.com/office/drawing/2014/main" id="{00000000-0008-0000-0400-000003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0</xdr:colOff>
          <xdr:row>73</xdr:row>
          <xdr:rowOff>0</xdr:rowOff>
        </xdr:from>
        <xdr:to>
          <xdr:col>10</xdr:col>
          <xdr:colOff>0</xdr:colOff>
          <xdr:row>75</xdr:row>
          <xdr:rowOff>123825</xdr:rowOff>
        </xdr:to>
        <xdr:sp macro="" textlink="">
          <xdr:nvSpPr>
            <xdr:cNvPr id="17412" name="Spinner 4" hidden="1">
              <a:extLst>
                <a:ext uri="{63B3BB69-23CF-44E3-9099-C40C66FF867C}">
                  <a14:compatExt spid="_x0000_s17412"/>
                </a:ext>
                <a:ext uri="{FF2B5EF4-FFF2-40B4-BE49-F238E27FC236}">
                  <a16:creationId xmlns:a16="http://schemas.microsoft.com/office/drawing/2014/main" id="{00000000-0008-0000-0400-000004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57150</xdr:colOff>
          <xdr:row>43</xdr:row>
          <xdr:rowOff>0</xdr:rowOff>
        </xdr:from>
        <xdr:to>
          <xdr:col>10</xdr:col>
          <xdr:colOff>57150</xdr:colOff>
          <xdr:row>45</xdr:row>
          <xdr:rowOff>123825</xdr:rowOff>
        </xdr:to>
        <xdr:sp macro="" textlink="">
          <xdr:nvSpPr>
            <xdr:cNvPr id="17413" name="Spinner 5" hidden="1">
              <a:extLst>
                <a:ext uri="{63B3BB69-23CF-44E3-9099-C40C66FF867C}">
                  <a14:compatExt spid="_x0000_s17413"/>
                </a:ext>
                <a:ext uri="{FF2B5EF4-FFF2-40B4-BE49-F238E27FC236}">
                  <a16:creationId xmlns:a16="http://schemas.microsoft.com/office/drawing/2014/main" id="{00000000-0008-0000-0400-000005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31A79C2-C8DE-477D-B5CB-F5DE7D2A21A7}" name="Table3" displayName="Table3" ref="B7:F407" totalsRowShown="0" headerRowDxfId="9" dataDxfId="8" headerRowCellStyle="Normal 2 2" dataCellStyle="Normal 2 2">
  <autoFilter ref="B7:F407" xr:uid="{531A79C2-C8DE-477D-B5CB-F5DE7D2A21A7}"/>
  <tableColumns count="5">
    <tableColumn id="1" xr3:uid="{D4160DE8-D99C-4374-87CA-FB0886F107BA}" name="Gender" dataDxfId="7" dataCellStyle="Normal 2 2"/>
    <tableColumn id="2" xr3:uid="{5DEB59AC-5732-4454-88E1-ED00F4CF9B2F}" name="Female" dataDxfId="6" dataCellStyle="Normal 2 2"/>
    <tableColumn id="3" xr3:uid="{49D2FB38-E21B-4672-8B9D-6AE02DE19E8D}" name="Age" dataDxfId="5" dataCellStyle="Normal 2 2"/>
    <tableColumn id="4" xr3:uid="{B3B906BB-24C2-427B-AEEE-D4AA34AC3703}" name="EstimatedSalary" dataDxfId="4" dataCellStyle="Normal 2 2"/>
    <tableColumn id="5" xr3:uid="{CF51DA30-6DFB-422B-A5A6-9515602802BA}" name="Purchased" dataCellStyle="Normal 2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8DBEC5-DDB0-43BB-9044-619B62BEA365}" name="Table1" displayName="Table1" ref="A1:E401" totalsRowShown="0">
  <autoFilter ref="A1:E401" xr:uid="{658DBEC5-DDB0-43BB-9044-619B62BEA365}"/>
  <tableColumns count="5">
    <tableColumn id="2" xr3:uid="{5688338B-A2FA-4170-97EF-77639984FDD8}" name="Gender"/>
    <tableColumn id="3" xr3:uid="{C5AA9CC2-D950-4644-AF1E-3020C409727F}" name="Gender.Eq.Female">
      <calculatedColumnFormula>IF(TEXT(A2,"0") = "Female", 1, 0)</calculatedColumnFormula>
    </tableColumn>
    <tableColumn id="5" xr3:uid="{127A008B-BDE8-42A6-8955-67DF0EF65CF9}" name="Age"/>
    <tableColumn id="6" xr3:uid="{255A0681-0305-4172-AB10-170C55B921C6}" name="EstimatedSalary"/>
    <tableColumn id="7" xr3:uid="{2B8B97D6-5AF0-4A23-95C8-2D73CF7A6499}" name="Purchas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orporatefinanceinstitute.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egressit.com/index.html"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F0490-7CA3-46D8-A044-948619E84AAD}">
  <dimension ref="A1:Z1000"/>
  <sheetViews>
    <sheetView showGridLines="0" workbookViewId="0">
      <selection activeCell="E23" sqref="E23"/>
    </sheetView>
  </sheetViews>
  <sheetFormatPr defaultColWidth="14" defaultRowHeight="15" customHeight="1" x14ac:dyDescent="0.2"/>
  <cols>
    <col min="1" max="1" width="3.5703125" style="84" customWidth="1"/>
    <col min="2" max="2" width="11.85546875" style="84" customWidth="1"/>
    <col min="3" max="3" width="5.42578125" style="84" customWidth="1"/>
    <col min="4" max="26" width="11.85546875" style="84" customWidth="1"/>
    <col min="27" max="16384" width="14" style="84"/>
  </cols>
  <sheetData>
    <row r="1" spans="1:26" ht="13.5" customHeight="1" x14ac:dyDescent="0.2">
      <c r="A1" s="83"/>
      <c r="B1" s="83"/>
      <c r="C1" s="83"/>
      <c r="D1" s="83"/>
      <c r="E1" s="83"/>
      <c r="F1" s="83"/>
      <c r="G1" s="83"/>
      <c r="H1" s="83"/>
      <c r="I1" s="83"/>
      <c r="J1" s="83"/>
      <c r="K1" s="83"/>
      <c r="L1" s="83"/>
      <c r="M1" s="83"/>
      <c r="N1" s="83"/>
      <c r="O1" s="83"/>
      <c r="P1" s="83"/>
      <c r="Q1" s="83"/>
      <c r="R1" s="83"/>
      <c r="S1" s="83"/>
      <c r="T1" s="83"/>
      <c r="U1" s="83"/>
      <c r="V1" s="83"/>
      <c r="W1" s="83"/>
      <c r="X1" s="83"/>
      <c r="Y1" s="83"/>
      <c r="Z1" s="83"/>
    </row>
    <row r="2" spans="1:26" ht="13.5" customHeight="1" x14ac:dyDescent="0.2">
      <c r="A2" s="83"/>
      <c r="B2" s="83"/>
      <c r="C2" s="83"/>
      <c r="D2" s="83"/>
      <c r="E2" s="83"/>
      <c r="F2" s="83"/>
      <c r="G2" s="83"/>
      <c r="H2" s="83"/>
      <c r="I2" s="83"/>
      <c r="J2" s="83"/>
      <c r="K2" s="83"/>
      <c r="L2" s="83"/>
      <c r="M2" s="83"/>
      <c r="N2" s="83"/>
      <c r="O2" s="83"/>
      <c r="P2" s="83"/>
      <c r="Q2" s="83"/>
      <c r="R2" s="83"/>
      <c r="S2" s="83"/>
      <c r="T2" s="83"/>
      <c r="U2" s="83"/>
      <c r="V2" s="83"/>
      <c r="W2" s="83"/>
      <c r="X2" s="83"/>
      <c r="Y2" s="83"/>
      <c r="Z2" s="83"/>
    </row>
    <row r="3" spans="1:26" ht="13.5" customHeight="1" x14ac:dyDescent="0.2">
      <c r="A3" s="83"/>
      <c r="B3" s="83"/>
      <c r="C3" s="83"/>
      <c r="D3" s="83"/>
      <c r="E3" s="83"/>
      <c r="F3" s="83"/>
      <c r="G3" s="83"/>
      <c r="H3" s="83"/>
      <c r="I3" s="83"/>
      <c r="J3" s="83"/>
      <c r="K3" s="83"/>
      <c r="L3" s="83"/>
      <c r="M3" s="83"/>
      <c r="N3" s="83"/>
      <c r="O3" s="83"/>
      <c r="P3" s="83"/>
      <c r="Q3" s="83"/>
      <c r="R3" s="83"/>
      <c r="S3" s="83"/>
      <c r="T3" s="83"/>
      <c r="U3" s="83"/>
      <c r="V3" s="83"/>
      <c r="W3" s="83"/>
      <c r="X3" s="83"/>
      <c r="Y3" s="83"/>
      <c r="Z3" s="83"/>
    </row>
    <row r="4" spans="1:26" ht="13.5" customHeight="1" x14ac:dyDescent="0.2">
      <c r="A4" s="83"/>
      <c r="B4" s="85"/>
      <c r="C4" s="85"/>
      <c r="D4" s="85"/>
      <c r="E4" s="85"/>
      <c r="F4" s="85"/>
      <c r="G4" s="85"/>
      <c r="H4" s="85"/>
      <c r="I4" s="85"/>
      <c r="J4" s="85"/>
      <c r="K4" s="85"/>
      <c r="L4" s="85"/>
      <c r="M4" s="85"/>
      <c r="N4" s="85"/>
      <c r="O4" s="85"/>
      <c r="P4" s="85"/>
      <c r="Q4" s="85"/>
      <c r="R4" s="83"/>
      <c r="S4" s="83"/>
      <c r="T4" s="83"/>
      <c r="U4" s="83"/>
      <c r="V4" s="83"/>
      <c r="W4" s="83"/>
      <c r="X4" s="83"/>
      <c r="Y4" s="83"/>
      <c r="Z4" s="83"/>
    </row>
    <row r="5" spans="1:26" ht="13.5" customHeight="1" x14ac:dyDescent="0.2">
      <c r="A5" s="83"/>
      <c r="B5" s="85"/>
      <c r="C5" s="85"/>
      <c r="D5" s="85"/>
      <c r="E5" s="85"/>
      <c r="F5" s="85"/>
      <c r="G5" s="85"/>
      <c r="H5" s="85"/>
      <c r="I5" s="85"/>
      <c r="J5" s="85"/>
      <c r="K5" s="85"/>
      <c r="L5" s="85"/>
      <c r="M5" s="85"/>
      <c r="N5" s="85"/>
      <c r="O5" s="85"/>
      <c r="P5" s="85"/>
      <c r="Q5" s="85"/>
      <c r="R5" s="83"/>
      <c r="S5" s="83"/>
      <c r="T5" s="83"/>
      <c r="U5" s="83"/>
      <c r="V5" s="83"/>
      <c r="W5" s="83"/>
      <c r="X5" s="83"/>
      <c r="Y5" s="83"/>
      <c r="Z5" s="83"/>
    </row>
    <row r="6" spans="1:26" ht="13.5" customHeight="1" x14ac:dyDescent="0.2">
      <c r="A6" s="83"/>
      <c r="B6" s="85"/>
      <c r="C6" s="85"/>
      <c r="D6" s="85"/>
      <c r="E6" s="85"/>
      <c r="F6" s="85"/>
      <c r="G6" s="85"/>
      <c r="H6" s="85"/>
      <c r="I6" s="85"/>
      <c r="J6" s="85"/>
      <c r="K6" s="85"/>
      <c r="L6" s="85"/>
      <c r="M6" s="85"/>
      <c r="N6" s="85"/>
      <c r="O6" s="85"/>
      <c r="P6" s="85"/>
      <c r="Q6" s="85"/>
      <c r="R6" s="83"/>
      <c r="S6" s="83"/>
      <c r="T6" s="83"/>
      <c r="U6" s="83"/>
      <c r="V6" s="83"/>
      <c r="W6" s="83"/>
      <c r="X6" s="83"/>
      <c r="Y6" s="83"/>
      <c r="Z6" s="83"/>
    </row>
    <row r="7" spans="1:26" ht="13.5" customHeight="1" x14ac:dyDescent="0.2">
      <c r="A7" s="83"/>
      <c r="B7" s="85"/>
      <c r="C7" s="85"/>
      <c r="D7" s="85"/>
      <c r="E7" s="85"/>
      <c r="F7" s="85"/>
      <c r="G7" s="85"/>
      <c r="H7" s="85"/>
      <c r="I7" s="85"/>
      <c r="J7" s="85"/>
      <c r="K7" s="85"/>
      <c r="L7" s="85"/>
      <c r="M7" s="85"/>
      <c r="N7" s="85"/>
      <c r="O7" s="85"/>
      <c r="P7" s="85"/>
      <c r="Q7" s="85"/>
      <c r="R7" s="83"/>
      <c r="S7" s="83"/>
      <c r="T7" s="83"/>
      <c r="U7" s="83"/>
      <c r="V7" s="83"/>
      <c r="W7" s="83"/>
      <c r="X7" s="83"/>
      <c r="Y7" s="83"/>
      <c r="Z7" s="83"/>
    </row>
    <row r="8" spans="1:26" ht="13.5" customHeight="1" x14ac:dyDescent="0.2">
      <c r="A8" s="83"/>
      <c r="B8" s="85"/>
      <c r="C8" s="85"/>
      <c r="D8" s="85"/>
      <c r="E8" s="85"/>
      <c r="F8" s="85"/>
      <c r="G8" s="85"/>
      <c r="H8" s="85"/>
      <c r="I8" s="85"/>
      <c r="J8" s="85"/>
      <c r="K8" s="85"/>
      <c r="L8" s="85"/>
      <c r="M8" s="85"/>
      <c r="N8" s="85"/>
      <c r="O8" s="85"/>
      <c r="P8" s="85"/>
      <c r="Q8" s="85"/>
      <c r="R8" s="83"/>
      <c r="S8" s="83"/>
      <c r="T8" s="83"/>
      <c r="U8" s="83"/>
      <c r="V8" s="83"/>
      <c r="W8" s="83"/>
      <c r="X8" s="83"/>
      <c r="Y8" s="83"/>
      <c r="Z8" s="83"/>
    </row>
    <row r="9" spans="1:26" ht="13.5" customHeight="1" x14ac:dyDescent="0.2">
      <c r="A9" s="83"/>
      <c r="B9" s="85"/>
      <c r="C9" s="85"/>
      <c r="D9" s="85"/>
      <c r="E9" s="85"/>
      <c r="F9" s="85"/>
      <c r="G9" s="85"/>
      <c r="H9" s="85"/>
      <c r="I9" s="85"/>
      <c r="J9" s="85"/>
      <c r="K9" s="85"/>
      <c r="L9" s="85"/>
      <c r="M9" s="85"/>
      <c r="N9" s="85"/>
      <c r="O9" s="85"/>
      <c r="P9" s="85"/>
      <c r="Q9" s="85"/>
      <c r="R9" s="83"/>
      <c r="S9" s="83"/>
      <c r="T9" s="83"/>
      <c r="U9" s="83"/>
      <c r="V9" s="83"/>
      <c r="W9" s="83"/>
      <c r="X9" s="83"/>
      <c r="Y9" s="83"/>
      <c r="Z9" s="83"/>
    </row>
    <row r="10" spans="1:26" ht="13.5" customHeight="1" x14ac:dyDescent="0.2">
      <c r="A10" s="83"/>
      <c r="B10" s="85"/>
      <c r="C10" s="85"/>
      <c r="D10" s="85"/>
      <c r="E10" s="85"/>
      <c r="F10" s="85"/>
      <c r="G10" s="85"/>
      <c r="H10" s="85"/>
      <c r="I10" s="85"/>
      <c r="J10" s="85"/>
      <c r="K10" s="85"/>
      <c r="L10" s="85"/>
      <c r="M10" s="85"/>
      <c r="N10" s="85"/>
      <c r="O10" s="85"/>
      <c r="P10" s="85"/>
      <c r="Q10" s="85"/>
      <c r="R10" s="83"/>
      <c r="S10" s="83"/>
      <c r="T10" s="83"/>
      <c r="U10" s="83"/>
      <c r="V10" s="83"/>
      <c r="W10" s="83"/>
      <c r="X10" s="83"/>
      <c r="Y10" s="83"/>
      <c r="Z10" s="83"/>
    </row>
    <row r="11" spans="1:26" ht="13.5" customHeight="1" x14ac:dyDescent="0.2">
      <c r="A11" s="83"/>
      <c r="B11" s="85"/>
      <c r="C11" s="85"/>
      <c r="D11" s="85"/>
      <c r="E11" s="85"/>
      <c r="F11" s="85"/>
      <c r="G11" s="85"/>
      <c r="H11" s="85"/>
      <c r="I11" s="85"/>
      <c r="J11" s="85"/>
      <c r="K11" s="85"/>
      <c r="L11" s="85"/>
      <c r="M11" s="85"/>
      <c r="N11" s="85"/>
      <c r="O11" s="85"/>
      <c r="P11" s="85"/>
      <c r="Q11" s="85"/>
      <c r="R11" s="83"/>
      <c r="S11" s="83"/>
      <c r="T11" s="83"/>
      <c r="U11" s="83"/>
      <c r="V11" s="83"/>
      <c r="W11" s="83"/>
      <c r="X11" s="83"/>
      <c r="Y11" s="83"/>
      <c r="Z11" s="83"/>
    </row>
    <row r="12" spans="1:26" ht="13.5" customHeight="1" x14ac:dyDescent="0.2">
      <c r="A12" s="83"/>
      <c r="B12" s="85"/>
      <c r="C12" s="85"/>
      <c r="D12" s="85"/>
      <c r="E12" s="85"/>
      <c r="F12" s="85"/>
      <c r="G12" s="85"/>
      <c r="H12" s="85"/>
      <c r="I12" s="85"/>
      <c r="J12" s="85"/>
      <c r="K12" s="85"/>
      <c r="L12" s="85"/>
      <c r="M12" s="85"/>
      <c r="N12" s="85"/>
      <c r="O12" s="85"/>
      <c r="P12" s="85"/>
      <c r="Q12" s="85"/>
      <c r="R12" s="83"/>
      <c r="S12" s="83"/>
      <c r="T12" s="83"/>
      <c r="U12" s="83"/>
      <c r="V12" s="83"/>
      <c r="W12" s="83"/>
      <c r="X12" s="83"/>
      <c r="Y12" s="83"/>
      <c r="Z12" s="83"/>
    </row>
    <row r="13" spans="1:26" ht="13.5" customHeight="1" x14ac:dyDescent="0.2">
      <c r="A13" s="83"/>
      <c r="B13" s="85"/>
      <c r="C13" s="85"/>
      <c r="D13" s="85"/>
      <c r="E13" s="85"/>
      <c r="F13" s="85"/>
      <c r="G13" s="85"/>
      <c r="H13" s="85"/>
      <c r="I13" s="85"/>
      <c r="J13" s="85"/>
      <c r="K13" s="85"/>
      <c r="L13" s="85"/>
      <c r="M13" s="85"/>
      <c r="N13" s="85"/>
      <c r="O13" s="85"/>
      <c r="P13" s="85"/>
      <c r="Q13" s="85"/>
      <c r="R13" s="83"/>
      <c r="S13" s="83"/>
      <c r="T13" s="83"/>
      <c r="U13" s="83"/>
      <c r="V13" s="83"/>
      <c r="W13" s="83"/>
      <c r="X13" s="83"/>
      <c r="Y13" s="83"/>
      <c r="Z13" s="83"/>
    </row>
    <row r="14" spans="1:26" ht="13.5" customHeight="1" x14ac:dyDescent="0.2">
      <c r="A14" s="83"/>
      <c r="B14" s="85"/>
      <c r="C14" s="85"/>
      <c r="D14" s="85"/>
      <c r="E14" s="85"/>
      <c r="F14" s="85"/>
      <c r="G14" s="85"/>
      <c r="H14" s="85"/>
      <c r="I14" s="85"/>
      <c r="J14" s="85"/>
      <c r="K14" s="85"/>
      <c r="L14" s="85"/>
      <c r="M14" s="85"/>
      <c r="N14" s="85"/>
      <c r="O14" s="85"/>
      <c r="P14" s="85"/>
      <c r="Q14" s="85"/>
      <c r="R14" s="83"/>
      <c r="S14" s="83"/>
      <c r="T14" s="83"/>
      <c r="U14" s="83"/>
      <c r="V14" s="83"/>
      <c r="W14" s="83"/>
      <c r="X14" s="83"/>
      <c r="Y14" s="83"/>
      <c r="Z14" s="83"/>
    </row>
    <row r="15" spans="1:26" ht="13.5" customHeight="1" x14ac:dyDescent="0.2">
      <c r="A15" s="83"/>
      <c r="B15" s="85"/>
      <c r="C15" s="85"/>
      <c r="D15" s="85"/>
      <c r="E15" s="85"/>
      <c r="F15" s="85"/>
      <c r="G15" s="85"/>
      <c r="H15" s="85"/>
      <c r="I15" s="85"/>
      <c r="J15" s="85"/>
      <c r="K15" s="85"/>
      <c r="L15" s="85"/>
      <c r="M15" s="85"/>
      <c r="N15" s="85"/>
      <c r="O15" s="85"/>
      <c r="P15" s="85"/>
      <c r="Q15" s="85"/>
      <c r="R15" s="83"/>
      <c r="S15" s="83"/>
      <c r="T15" s="83"/>
      <c r="U15" s="83"/>
      <c r="V15" s="83"/>
      <c r="W15" s="83"/>
      <c r="X15" s="83"/>
      <c r="Y15" s="83"/>
      <c r="Z15" s="83"/>
    </row>
    <row r="16" spans="1:26" ht="13.5" customHeight="1" x14ac:dyDescent="0.2">
      <c r="A16" s="83"/>
      <c r="B16" s="85"/>
      <c r="C16" s="85"/>
      <c r="D16" s="85"/>
      <c r="E16" s="85"/>
      <c r="F16" s="85"/>
      <c r="G16" s="85"/>
      <c r="H16" s="85"/>
      <c r="I16" s="85"/>
      <c r="J16" s="85"/>
      <c r="K16" s="85"/>
      <c r="L16" s="85"/>
      <c r="M16" s="85"/>
      <c r="N16" s="85"/>
      <c r="O16" s="85"/>
      <c r="P16" s="85"/>
      <c r="Q16" s="85"/>
      <c r="R16" s="83"/>
      <c r="S16" s="83"/>
      <c r="T16" s="83"/>
      <c r="U16" s="83"/>
      <c r="V16" s="83"/>
      <c r="W16" s="83"/>
      <c r="X16" s="83"/>
      <c r="Y16" s="83"/>
      <c r="Z16" s="83"/>
    </row>
    <row r="17" spans="1:26" ht="13.5" customHeight="1" x14ac:dyDescent="0.2">
      <c r="A17" s="83"/>
      <c r="B17" s="85"/>
      <c r="C17" s="85"/>
      <c r="D17" s="85"/>
      <c r="E17" s="85"/>
      <c r="F17" s="85"/>
      <c r="G17" s="85"/>
      <c r="H17" s="85"/>
      <c r="I17" s="85"/>
      <c r="J17" s="85"/>
      <c r="K17" s="85"/>
      <c r="L17" s="85"/>
      <c r="M17" s="85"/>
      <c r="N17" s="85"/>
      <c r="O17" s="85"/>
      <c r="P17" s="85"/>
      <c r="Q17" s="85"/>
      <c r="R17" s="83"/>
      <c r="S17" s="83"/>
      <c r="T17" s="83"/>
      <c r="U17" s="83"/>
      <c r="V17" s="83"/>
      <c r="W17" s="83"/>
      <c r="X17" s="83"/>
      <c r="Y17" s="83"/>
      <c r="Z17" s="83"/>
    </row>
    <row r="18" spans="1:26" ht="18.95" customHeight="1" x14ac:dyDescent="0.25">
      <c r="A18" s="83"/>
      <c r="B18" s="85"/>
      <c r="C18" s="86" t="s">
        <v>142</v>
      </c>
      <c r="D18" s="85"/>
      <c r="E18" s="85"/>
      <c r="F18" s="85"/>
      <c r="G18" s="85"/>
      <c r="H18" s="85"/>
      <c r="I18" s="85"/>
      <c r="J18" s="85"/>
      <c r="K18" s="85"/>
      <c r="L18" s="85"/>
      <c r="M18" s="85"/>
      <c r="N18" s="85"/>
      <c r="O18" s="85"/>
      <c r="P18" s="85"/>
      <c r="Q18" s="85"/>
      <c r="R18" s="83"/>
      <c r="S18" s="83"/>
      <c r="T18" s="83"/>
      <c r="U18" s="83"/>
      <c r="V18" s="83"/>
      <c r="W18" s="83"/>
      <c r="X18" s="83"/>
      <c r="Y18" s="83"/>
      <c r="Z18" s="83"/>
    </row>
    <row r="19" spans="1:26" ht="29.45" customHeight="1" x14ac:dyDescent="0.4">
      <c r="A19" s="83"/>
      <c r="B19" s="85"/>
      <c r="C19" s="87" t="s">
        <v>0</v>
      </c>
      <c r="D19" s="85"/>
      <c r="E19" s="85"/>
      <c r="F19" s="85"/>
      <c r="G19" s="85"/>
      <c r="H19" s="85"/>
      <c r="I19" s="85"/>
      <c r="J19" s="85"/>
      <c r="K19" s="85"/>
      <c r="L19" s="85"/>
      <c r="M19" s="85"/>
      <c r="N19" s="85"/>
      <c r="O19" s="85"/>
      <c r="P19" s="85"/>
      <c r="Q19" s="85"/>
      <c r="R19" s="83"/>
      <c r="S19" s="83"/>
      <c r="T19" s="83"/>
      <c r="U19" s="83"/>
      <c r="V19" s="83"/>
      <c r="W19" s="83"/>
      <c r="X19" s="83"/>
      <c r="Y19" s="83"/>
      <c r="Z19" s="83"/>
    </row>
    <row r="20" spans="1:26" ht="13.5" customHeight="1" x14ac:dyDescent="0.25">
      <c r="A20" s="83"/>
      <c r="B20" s="85"/>
      <c r="C20" s="88"/>
      <c r="D20" s="85"/>
      <c r="E20" s="85"/>
      <c r="F20" s="85"/>
      <c r="G20" s="85"/>
      <c r="H20" s="85"/>
      <c r="I20" s="85"/>
      <c r="J20" s="85"/>
      <c r="K20" s="85"/>
      <c r="L20" s="85"/>
      <c r="M20" s="85"/>
      <c r="N20" s="85"/>
      <c r="O20" s="85"/>
      <c r="P20" s="85"/>
      <c r="Q20" s="85"/>
      <c r="R20" s="83"/>
      <c r="S20" s="83"/>
      <c r="T20" s="83"/>
      <c r="U20" s="83"/>
      <c r="V20" s="83"/>
      <c r="W20" s="83"/>
      <c r="X20" s="83"/>
      <c r="Y20" s="83"/>
      <c r="Z20" s="83"/>
    </row>
    <row r="21" spans="1:26" ht="13.5" customHeight="1" x14ac:dyDescent="0.2">
      <c r="A21" s="83"/>
      <c r="B21" s="85"/>
      <c r="C21" s="85"/>
      <c r="D21" s="85"/>
      <c r="E21" s="85"/>
      <c r="F21" s="85"/>
      <c r="G21" s="85"/>
      <c r="H21" s="85"/>
      <c r="I21" s="85"/>
      <c r="J21" s="85"/>
      <c r="K21" s="85"/>
      <c r="L21" s="85"/>
      <c r="M21" s="85"/>
      <c r="N21" s="85"/>
      <c r="O21" s="85"/>
      <c r="P21" s="85"/>
      <c r="Q21" s="85"/>
      <c r="R21" s="83"/>
      <c r="S21" s="83"/>
      <c r="T21" s="83"/>
      <c r="U21" s="83"/>
      <c r="V21" s="83"/>
      <c r="W21" s="83"/>
      <c r="X21" s="83"/>
      <c r="Y21" s="83"/>
      <c r="Z21" s="83"/>
    </row>
    <row r="22" spans="1:26" ht="13.5" customHeight="1" x14ac:dyDescent="0.2">
      <c r="A22" s="83"/>
      <c r="B22" s="85"/>
      <c r="C22" s="85"/>
      <c r="D22" s="85"/>
      <c r="E22" s="85"/>
      <c r="F22" s="85"/>
      <c r="G22" s="85"/>
      <c r="H22" s="85"/>
      <c r="I22" s="85"/>
      <c r="J22" s="85"/>
      <c r="K22" s="85"/>
      <c r="L22" s="85"/>
      <c r="M22" s="85"/>
      <c r="N22" s="85"/>
      <c r="O22" s="85"/>
      <c r="P22" s="85"/>
      <c r="Q22" s="85"/>
      <c r="R22" s="83"/>
      <c r="S22" s="83"/>
      <c r="T22" s="83"/>
      <c r="U22" s="83"/>
      <c r="V22" s="83"/>
      <c r="W22" s="83"/>
      <c r="X22" s="83"/>
      <c r="Y22" s="83"/>
      <c r="Z22" s="83"/>
    </row>
    <row r="23" spans="1:26" ht="13.5" customHeight="1" x14ac:dyDescent="0.2">
      <c r="A23" s="83"/>
      <c r="B23" s="85"/>
      <c r="C23" s="85"/>
      <c r="D23" s="85"/>
      <c r="E23" s="85"/>
      <c r="F23" s="85"/>
      <c r="G23" s="85"/>
      <c r="H23" s="85"/>
      <c r="I23" s="85"/>
      <c r="J23" s="85"/>
      <c r="K23" s="85"/>
      <c r="L23" s="85"/>
      <c r="M23" s="85"/>
      <c r="N23" s="85"/>
      <c r="O23" s="85"/>
      <c r="P23" s="85"/>
      <c r="Q23" s="85"/>
      <c r="R23" s="83"/>
      <c r="S23" s="83"/>
      <c r="T23" s="83"/>
      <c r="U23" s="83"/>
      <c r="V23" s="83"/>
      <c r="W23" s="83"/>
      <c r="X23" s="83"/>
      <c r="Y23" s="83"/>
      <c r="Z23" s="83"/>
    </row>
    <row r="24" spans="1:26" ht="13.5" customHeight="1" x14ac:dyDescent="0.2">
      <c r="A24" s="83"/>
      <c r="B24" s="85"/>
      <c r="C24" s="85"/>
      <c r="D24" s="85"/>
      <c r="E24" s="85"/>
      <c r="F24" s="85"/>
      <c r="G24" s="85"/>
      <c r="H24" s="85"/>
      <c r="I24" s="85"/>
      <c r="J24" s="85"/>
      <c r="K24" s="85"/>
      <c r="L24" s="85"/>
      <c r="M24" s="85"/>
      <c r="N24" s="85"/>
      <c r="O24" s="85"/>
      <c r="P24" s="85"/>
      <c r="Q24" s="85"/>
      <c r="R24" s="83"/>
      <c r="S24" s="83"/>
      <c r="T24" s="83"/>
      <c r="U24" s="83"/>
      <c r="V24" s="83"/>
      <c r="W24" s="83"/>
      <c r="X24" s="83"/>
      <c r="Y24" s="83"/>
      <c r="Z24" s="83"/>
    </row>
    <row r="25" spans="1:26" ht="13.5" customHeight="1" x14ac:dyDescent="0.2">
      <c r="A25" s="83"/>
      <c r="B25" s="85"/>
      <c r="C25" s="85"/>
      <c r="D25" s="85"/>
      <c r="E25" s="85"/>
      <c r="F25" s="85"/>
      <c r="G25" s="85"/>
      <c r="H25" s="85"/>
      <c r="I25" s="85"/>
      <c r="J25" s="85"/>
      <c r="K25" s="85"/>
      <c r="L25" s="85"/>
      <c r="M25" s="85"/>
      <c r="N25" s="85"/>
      <c r="O25" s="85"/>
      <c r="P25" s="85"/>
      <c r="Q25" s="85"/>
      <c r="R25" s="83"/>
      <c r="S25" s="83"/>
      <c r="T25" s="83"/>
      <c r="U25" s="83"/>
      <c r="V25" s="83"/>
      <c r="W25" s="83"/>
      <c r="X25" s="83"/>
      <c r="Y25" s="83"/>
      <c r="Z25" s="83"/>
    </row>
    <row r="26" spans="1:26" ht="13.5" customHeight="1" x14ac:dyDescent="0.2">
      <c r="A26" s="83"/>
      <c r="B26" s="85"/>
      <c r="C26" s="89" t="s">
        <v>1</v>
      </c>
      <c r="D26" s="85"/>
      <c r="E26" s="85"/>
      <c r="F26" s="85"/>
      <c r="G26" s="85"/>
      <c r="H26" s="85"/>
      <c r="I26" s="85"/>
      <c r="J26" s="85"/>
      <c r="K26" s="85"/>
      <c r="L26" s="85"/>
      <c r="M26" s="85"/>
      <c r="N26" s="85"/>
      <c r="O26" s="85"/>
      <c r="P26" s="85"/>
      <c r="Q26" s="85"/>
      <c r="R26" s="83"/>
      <c r="S26" s="83"/>
      <c r="T26" s="83"/>
      <c r="U26" s="83"/>
      <c r="V26" s="83"/>
      <c r="W26" s="83"/>
      <c r="X26" s="83"/>
      <c r="Y26" s="83"/>
      <c r="Z26" s="83"/>
    </row>
    <row r="27" spans="1:26" ht="13.5" customHeight="1" x14ac:dyDescent="0.2">
      <c r="A27" s="83"/>
      <c r="B27" s="85"/>
      <c r="C27" s="89" t="s">
        <v>2</v>
      </c>
      <c r="D27" s="85"/>
      <c r="E27" s="85"/>
      <c r="F27" s="85"/>
      <c r="G27" s="85"/>
      <c r="H27" s="85"/>
      <c r="I27" s="85"/>
      <c r="J27" s="85"/>
      <c r="K27" s="85"/>
      <c r="L27" s="85"/>
      <c r="M27" s="85"/>
      <c r="N27" s="85"/>
      <c r="O27" s="85"/>
      <c r="P27" s="85"/>
      <c r="Q27" s="85"/>
      <c r="R27" s="83"/>
      <c r="S27" s="83"/>
      <c r="T27" s="83"/>
      <c r="U27" s="83"/>
      <c r="V27" s="83"/>
      <c r="W27" s="83"/>
      <c r="X27" s="83"/>
      <c r="Y27" s="83"/>
      <c r="Z27" s="83"/>
    </row>
    <row r="28" spans="1:26" ht="13.5" customHeight="1" x14ac:dyDescent="0.2">
      <c r="A28" s="83"/>
      <c r="B28" s="85"/>
      <c r="C28" s="89" t="s">
        <v>3</v>
      </c>
      <c r="D28" s="85"/>
      <c r="E28" s="85"/>
      <c r="F28" s="85"/>
      <c r="G28" s="85"/>
      <c r="H28" s="85"/>
      <c r="I28" s="85"/>
      <c r="J28" s="85"/>
      <c r="K28" s="85"/>
      <c r="L28" s="85"/>
      <c r="M28" s="85"/>
      <c r="N28" s="85"/>
      <c r="O28" s="85"/>
      <c r="P28" s="85"/>
      <c r="Q28" s="85"/>
      <c r="R28" s="83"/>
      <c r="S28" s="83"/>
      <c r="T28" s="83"/>
      <c r="U28" s="83"/>
      <c r="V28" s="83"/>
      <c r="W28" s="83"/>
      <c r="X28" s="83"/>
      <c r="Y28" s="83"/>
      <c r="Z28" s="83"/>
    </row>
    <row r="29" spans="1:26" ht="13.5" customHeight="1" x14ac:dyDescent="0.2">
      <c r="A29" s="83"/>
      <c r="B29" s="85"/>
      <c r="C29" s="85"/>
      <c r="D29" s="85"/>
      <c r="E29" s="85"/>
      <c r="F29" s="85"/>
      <c r="G29" s="85"/>
      <c r="H29" s="85"/>
      <c r="I29" s="85"/>
      <c r="J29" s="85"/>
      <c r="K29" s="85"/>
      <c r="L29" s="85"/>
      <c r="M29" s="85"/>
      <c r="N29" s="85"/>
      <c r="O29" s="85"/>
      <c r="P29" s="85"/>
      <c r="Q29" s="85"/>
      <c r="R29" s="83"/>
      <c r="S29" s="83"/>
      <c r="T29" s="83"/>
      <c r="U29" s="83"/>
      <c r="V29" s="83"/>
      <c r="W29" s="83"/>
      <c r="X29" s="83"/>
      <c r="Y29" s="83"/>
      <c r="Z29" s="83"/>
    </row>
    <row r="30" spans="1:26" ht="13.5" customHeight="1" x14ac:dyDescent="0.2">
      <c r="A30" s="83"/>
      <c r="B30" s="85"/>
      <c r="C30" s="90" t="s">
        <v>4</v>
      </c>
      <c r="D30" s="85"/>
      <c r="E30" s="85"/>
      <c r="F30" s="85"/>
      <c r="G30" s="85"/>
      <c r="H30" s="85"/>
      <c r="I30" s="85"/>
      <c r="J30" s="85"/>
      <c r="K30" s="85"/>
      <c r="L30" s="85"/>
      <c r="M30" s="85"/>
      <c r="N30" s="85"/>
      <c r="O30" s="85"/>
      <c r="P30" s="85"/>
      <c r="Q30" s="85"/>
      <c r="R30" s="83"/>
      <c r="S30" s="83"/>
      <c r="T30" s="83"/>
      <c r="U30" s="83"/>
      <c r="V30" s="83"/>
      <c r="W30" s="83"/>
      <c r="X30" s="83"/>
      <c r="Y30" s="83"/>
      <c r="Z30" s="83"/>
    </row>
    <row r="31" spans="1:26" ht="13.5" customHeight="1" x14ac:dyDescent="0.2">
      <c r="A31" s="83"/>
      <c r="B31" s="85"/>
      <c r="C31" s="85"/>
      <c r="D31" s="85"/>
      <c r="E31" s="85"/>
      <c r="F31" s="85"/>
      <c r="G31" s="85"/>
      <c r="H31" s="85"/>
      <c r="I31" s="85"/>
      <c r="J31" s="85"/>
      <c r="K31" s="85"/>
      <c r="L31" s="85"/>
      <c r="M31" s="85"/>
      <c r="N31" s="85"/>
      <c r="O31" s="85"/>
      <c r="P31" s="85"/>
      <c r="Q31" s="85"/>
      <c r="R31" s="83"/>
      <c r="S31" s="83"/>
      <c r="T31" s="83"/>
      <c r="U31" s="83"/>
      <c r="V31" s="83"/>
      <c r="W31" s="83"/>
      <c r="X31" s="83"/>
      <c r="Y31" s="83"/>
      <c r="Z31" s="83"/>
    </row>
    <row r="32" spans="1:26" ht="13.5" customHeight="1" x14ac:dyDescent="0.2">
      <c r="A32" s="83"/>
      <c r="B32" s="85"/>
      <c r="C32" s="85"/>
      <c r="D32" s="85"/>
      <c r="E32" s="85"/>
      <c r="F32" s="85"/>
      <c r="G32" s="85"/>
      <c r="H32" s="85"/>
      <c r="I32" s="85"/>
      <c r="J32" s="85"/>
      <c r="K32" s="85"/>
      <c r="L32" s="85"/>
      <c r="M32" s="85"/>
      <c r="N32" s="85"/>
      <c r="O32" s="85"/>
      <c r="P32" s="85"/>
      <c r="Q32" s="85"/>
      <c r="R32" s="83"/>
      <c r="S32" s="83"/>
      <c r="T32" s="83"/>
      <c r="U32" s="83"/>
      <c r="V32" s="83"/>
      <c r="W32" s="83"/>
      <c r="X32" s="83"/>
      <c r="Y32" s="83"/>
      <c r="Z32" s="83"/>
    </row>
    <row r="33" spans="1:26" ht="13.5" customHeight="1" x14ac:dyDescent="0.2">
      <c r="A33" s="83"/>
      <c r="B33" s="85"/>
      <c r="C33" s="85"/>
      <c r="D33" s="85"/>
      <c r="E33" s="85"/>
      <c r="F33" s="85"/>
      <c r="G33" s="85"/>
      <c r="H33" s="85"/>
      <c r="I33" s="85"/>
      <c r="J33" s="85"/>
      <c r="K33" s="85"/>
      <c r="L33" s="85"/>
      <c r="M33" s="85"/>
      <c r="N33" s="85"/>
      <c r="O33" s="85"/>
      <c r="P33" s="85"/>
      <c r="Q33" s="85"/>
      <c r="R33" s="83"/>
      <c r="S33" s="83"/>
      <c r="T33" s="83"/>
      <c r="U33" s="83"/>
      <c r="V33" s="83"/>
      <c r="W33" s="83"/>
      <c r="X33" s="83"/>
      <c r="Y33" s="83"/>
      <c r="Z33" s="83"/>
    </row>
    <row r="34" spans="1:26" ht="13.5" customHeight="1" x14ac:dyDescent="0.2">
      <c r="A34" s="83"/>
      <c r="B34" s="85"/>
      <c r="C34" s="91" t="s">
        <v>5</v>
      </c>
      <c r="D34" s="91"/>
      <c r="E34" s="91"/>
      <c r="F34" s="91"/>
      <c r="G34" s="91"/>
      <c r="H34" s="91"/>
      <c r="I34" s="91"/>
      <c r="J34" s="91"/>
      <c r="K34" s="91"/>
      <c r="L34" s="91"/>
      <c r="M34" s="91"/>
      <c r="N34" s="91"/>
      <c r="O34" s="91"/>
      <c r="P34" s="91"/>
      <c r="Q34" s="85"/>
      <c r="R34" s="83"/>
      <c r="S34" s="83"/>
      <c r="T34" s="83"/>
      <c r="U34" s="83"/>
      <c r="V34" s="83"/>
      <c r="W34" s="83"/>
      <c r="X34" s="83"/>
      <c r="Y34" s="83"/>
      <c r="Z34" s="83"/>
    </row>
    <row r="35" spans="1:26" ht="13.5" customHeight="1" x14ac:dyDescent="0.2">
      <c r="A35" s="83"/>
      <c r="B35" s="85"/>
      <c r="C35" s="119" t="s">
        <v>6</v>
      </c>
      <c r="D35" s="120"/>
      <c r="E35" s="120"/>
      <c r="F35" s="120"/>
      <c r="G35" s="120"/>
      <c r="H35" s="120"/>
      <c r="I35" s="120"/>
      <c r="J35" s="120"/>
      <c r="K35" s="120"/>
      <c r="L35" s="120"/>
      <c r="M35" s="120"/>
      <c r="N35" s="120"/>
      <c r="O35" s="120"/>
      <c r="P35" s="120"/>
      <c r="Q35" s="85"/>
      <c r="R35" s="83"/>
      <c r="S35" s="83"/>
      <c r="T35" s="83"/>
      <c r="U35" s="83"/>
      <c r="V35" s="83"/>
      <c r="W35" s="83"/>
      <c r="X35" s="83"/>
      <c r="Y35" s="83"/>
      <c r="Z35" s="83"/>
    </row>
    <row r="36" spans="1:26" ht="13.5" customHeight="1" x14ac:dyDescent="0.2">
      <c r="A36" s="83"/>
      <c r="B36" s="85"/>
      <c r="C36" s="120"/>
      <c r="D36" s="121"/>
      <c r="E36" s="121"/>
      <c r="F36" s="121"/>
      <c r="G36" s="121"/>
      <c r="H36" s="121"/>
      <c r="I36" s="121"/>
      <c r="J36" s="121"/>
      <c r="K36" s="121"/>
      <c r="L36" s="121"/>
      <c r="M36" s="121"/>
      <c r="N36" s="121"/>
      <c r="O36" s="121"/>
      <c r="P36" s="120"/>
      <c r="Q36" s="85"/>
      <c r="R36" s="83"/>
      <c r="S36" s="83"/>
      <c r="T36" s="83"/>
      <c r="U36" s="83"/>
      <c r="V36" s="83"/>
      <c r="W36" s="83"/>
      <c r="X36" s="83"/>
      <c r="Y36" s="83"/>
      <c r="Z36" s="83"/>
    </row>
    <row r="37" spans="1:26" ht="13.5" customHeight="1" x14ac:dyDescent="0.2">
      <c r="A37" s="83"/>
      <c r="B37" s="85"/>
      <c r="C37" s="120"/>
      <c r="D37" s="121"/>
      <c r="E37" s="121"/>
      <c r="F37" s="121"/>
      <c r="G37" s="121"/>
      <c r="H37" s="121"/>
      <c r="I37" s="121"/>
      <c r="J37" s="121"/>
      <c r="K37" s="121"/>
      <c r="L37" s="121"/>
      <c r="M37" s="121"/>
      <c r="N37" s="121"/>
      <c r="O37" s="121"/>
      <c r="P37" s="120"/>
      <c r="Q37" s="85"/>
      <c r="R37" s="83"/>
      <c r="S37" s="83"/>
      <c r="T37" s="83"/>
      <c r="U37" s="83"/>
      <c r="V37" s="83"/>
      <c r="W37" s="83"/>
      <c r="X37" s="83"/>
      <c r="Y37" s="83"/>
      <c r="Z37" s="83"/>
    </row>
    <row r="38" spans="1:26" ht="13.5" customHeight="1" x14ac:dyDescent="0.2">
      <c r="A38" s="83"/>
      <c r="B38" s="85"/>
      <c r="C38" s="120"/>
      <c r="D38" s="120"/>
      <c r="E38" s="120"/>
      <c r="F38" s="120"/>
      <c r="G38" s="120"/>
      <c r="H38" s="120"/>
      <c r="I38" s="120"/>
      <c r="J38" s="120"/>
      <c r="K38" s="120"/>
      <c r="L38" s="120"/>
      <c r="M38" s="120"/>
      <c r="N38" s="120"/>
      <c r="O38" s="120"/>
      <c r="P38" s="120"/>
      <c r="Q38" s="85"/>
      <c r="R38" s="83"/>
      <c r="S38" s="83"/>
      <c r="T38" s="83"/>
      <c r="U38" s="83"/>
      <c r="V38" s="83"/>
      <c r="W38" s="83"/>
      <c r="X38" s="83"/>
      <c r="Y38" s="83"/>
      <c r="Z38" s="83"/>
    </row>
    <row r="39" spans="1:26" ht="13.5" customHeight="1" x14ac:dyDescent="0.2">
      <c r="A39" s="83"/>
      <c r="B39" s="85"/>
      <c r="C39" s="85"/>
      <c r="D39" s="85"/>
      <c r="E39" s="85"/>
      <c r="F39" s="85"/>
      <c r="G39" s="85"/>
      <c r="H39" s="85"/>
      <c r="I39" s="85"/>
      <c r="J39" s="85"/>
      <c r="K39" s="85"/>
      <c r="L39" s="85"/>
      <c r="M39" s="85"/>
      <c r="N39" s="85"/>
      <c r="O39" s="85"/>
      <c r="P39" s="85"/>
      <c r="Q39" s="85"/>
      <c r="R39" s="83"/>
      <c r="S39" s="83"/>
      <c r="T39" s="83"/>
      <c r="U39" s="83"/>
      <c r="V39" s="83"/>
      <c r="W39" s="83"/>
      <c r="X39" s="83"/>
      <c r="Y39" s="83"/>
      <c r="Z39" s="83"/>
    </row>
    <row r="40" spans="1:26" ht="13.5" customHeight="1" x14ac:dyDescent="0.2">
      <c r="A40" s="83"/>
      <c r="B40" s="85"/>
      <c r="C40" s="85"/>
      <c r="D40" s="85"/>
      <c r="E40" s="85"/>
      <c r="F40" s="85"/>
      <c r="G40" s="85"/>
      <c r="H40" s="85"/>
      <c r="I40" s="85"/>
      <c r="J40" s="85"/>
      <c r="K40" s="85"/>
      <c r="L40" s="85"/>
      <c r="M40" s="85"/>
      <c r="N40" s="85"/>
      <c r="O40" s="85"/>
      <c r="P40" s="85"/>
      <c r="Q40" s="85"/>
      <c r="R40" s="83"/>
      <c r="S40" s="83"/>
      <c r="T40" s="83"/>
      <c r="U40" s="83"/>
      <c r="V40" s="83"/>
      <c r="W40" s="83"/>
      <c r="X40" s="83"/>
      <c r="Y40" s="83"/>
      <c r="Z40" s="83"/>
    </row>
    <row r="41" spans="1:26" ht="13.5" customHeight="1" x14ac:dyDescent="0.2">
      <c r="A41" s="83"/>
      <c r="B41" s="85"/>
      <c r="C41" s="85"/>
      <c r="D41" s="85"/>
      <c r="E41" s="85"/>
      <c r="F41" s="85"/>
      <c r="G41" s="85"/>
      <c r="H41" s="85"/>
      <c r="I41" s="85"/>
      <c r="J41" s="85"/>
      <c r="K41" s="85"/>
      <c r="L41" s="85"/>
      <c r="M41" s="85"/>
      <c r="N41" s="85"/>
      <c r="O41" s="85"/>
      <c r="P41" s="85"/>
      <c r="Q41" s="85"/>
      <c r="R41" s="83"/>
      <c r="S41" s="83"/>
      <c r="T41" s="83"/>
      <c r="U41" s="83"/>
      <c r="V41" s="83"/>
      <c r="W41" s="83"/>
      <c r="X41" s="83"/>
      <c r="Y41" s="83"/>
      <c r="Z41" s="83"/>
    </row>
    <row r="42" spans="1:26" ht="13.5" customHeight="1" x14ac:dyDescent="0.2">
      <c r="A42" s="83"/>
      <c r="B42" s="85"/>
      <c r="C42" s="85"/>
      <c r="D42" s="85"/>
      <c r="E42" s="85"/>
      <c r="F42" s="85"/>
      <c r="G42" s="85"/>
      <c r="H42" s="85"/>
      <c r="I42" s="85"/>
      <c r="J42" s="85"/>
      <c r="K42" s="85"/>
      <c r="L42" s="85"/>
      <c r="M42" s="85"/>
      <c r="N42" s="85"/>
      <c r="O42" s="85"/>
      <c r="P42" s="85"/>
      <c r="Q42" s="85"/>
      <c r="R42" s="83"/>
      <c r="S42" s="83"/>
      <c r="T42" s="83"/>
      <c r="U42" s="83"/>
      <c r="V42" s="83"/>
      <c r="W42" s="83"/>
      <c r="X42" s="83"/>
      <c r="Y42" s="83"/>
      <c r="Z42" s="83"/>
    </row>
    <row r="43" spans="1:26" ht="13.5" customHeight="1" x14ac:dyDescent="0.2">
      <c r="A43" s="83"/>
      <c r="B43" s="85"/>
      <c r="C43" s="85"/>
      <c r="D43" s="85"/>
      <c r="E43" s="85"/>
      <c r="F43" s="85"/>
      <c r="G43" s="85"/>
      <c r="H43" s="85"/>
      <c r="I43" s="85"/>
      <c r="J43" s="85"/>
      <c r="K43" s="85"/>
      <c r="L43" s="85"/>
      <c r="M43" s="85"/>
      <c r="N43" s="85"/>
      <c r="O43" s="85"/>
      <c r="P43" s="85"/>
      <c r="Q43" s="85"/>
      <c r="R43" s="83"/>
      <c r="S43" s="83"/>
      <c r="T43" s="83"/>
      <c r="U43" s="83"/>
      <c r="V43" s="83"/>
      <c r="W43" s="83"/>
      <c r="X43" s="83"/>
      <c r="Y43" s="83"/>
      <c r="Z43" s="83"/>
    </row>
    <row r="44" spans="1:26" ht="13.5" customHeight="1" x14ac:dyDescent="0.2">
      <c r="A44" s="83"/>
      <c r="B44" s="83"/>
      <c r="C44" s="83"/>
      <c r="D44" s="83"/>
      <c r="E44" s="83"/>
      <c r="F44" s="83"/>
      <c r="G44" s="83"/>
      <c r="H44" s="83"/>
      <c r="I44" s="83"/>
      <c r="J44" s="83"/>
      <c r="K44" s="83"/>
      <c r="L44" s="83"/>
      <c r="M44" s="83"/>
      <c r="N44" s="83"/>
      <c r="O44" s="83"/>
      <c r="P44" s="83"/>
      <c r="Q44" s="83"/>
      <c r="R44" s="83"/>
      <c r="S44" s="83"/>
      <c r="T44" s="83"/>
      <c r="U44" s="83"/>
      <c r="V44" s="83"/>
      <c r="W44" s="83"/>
      <c r="X44" s="83"/>
      <c r="Y44" s="83"/>
      <c r="Z44" s="83"/>
    </row>
    <row r="45" spans="1:26" ht="13.5" customHeight="1" x14ac:dyDescent="0.2">
      <c r="A45" s="83"/>
      <c r="B45" s="83"/>
      <c r="C45" s="83"/>
      <c r="D45" s="83"/>
      <c r="E45" s="83"/>
      <c r="F45" s="83"/>
      <c r="G45" s="83"/>
      <c r="H45" s="83"/>
      <c r="I45" s="83"/>
      <c r="J45" s="83"/>
      <c r="K45" s="83"/>
      <c r="L45" s="83"/>
      <c r="M45" s="83"/>
      <c r="N45" s="83"/>
      <c r="O45" s="83"/>
      <c r="P45" s="83"/>
      <c r="Q45" s="83"/>
      <c r="R45" s="83"/>
      <c r="S45" s="83"/>
      <c r="T45" s="83"/>
      <c r="U45" s="83"/>
      <c r="V45" s="83"/>
      <c r="W45" s="83"/>
      <c r="X45" s="83"/>
      <c r="Y45" s="83"/>
      <c r="Z45" s="83"/>
    </row>
    <row r="46" spans="1:26" ht="13.5" customHeight="1" x14ac:dyDescent="0.2">
      <c r="A46" s="83"/>
      <c r="B46" s="83"/>
      <c r="C46" s="83"/>
      <c r="D46" s="83"/>
      <c r="E46" s="83"/>
      <c r="F46" s="83"/>
      <c r="G46" s="83"/>
      <c r="H46" s="83"/>
      <c r="I46" s="83"/>
      <c r="J46" s="83"/>
      <c r="K46" s="83"/>
      <c r="L46" s="83"/>
      <c r="M46" s="83"/>
      <c r="N46" s="83"/>
      <c r="O46" s="83"/>
      <c r="P46" s="83"/>
      <c r="Q46" s="83"/>
      <c r="R46" s="83"/>
      <c r="S46" s="83"/>
      <c r="T46" s="83"/>
      <c r="U46" s="83"/>
      <c r="V46" s="83"/>
      <c r="W46" s="83"/>
      <c r="X46" s="83"/>
      <c r="Y46" s="83"/>
      <c r="Z46" s="83"/>
    </row>
    <row r="47" spans="1:26" ht="13.5" customHeight="1" x14ac:dyDescent="0.2">
      <c r="A47" s="83"/>
      <c r="B47" s="83"/>
      <c r="C47" s="83"/>
      <c r="D47" s="83"/>
      <c r="E47" s="83"/>
      <c r="F47" s="83"/>
      <c r="G47" s="83"/>
      <c r="H47" s="83"/>
      <c r="I47" s="83"/>
      <c r="J47" s="83"/>
      <c r="K47" s="83"/>
      <c r="L47" s="83"/>
      <c r="M47" s="83"/>
      <c r="N47" s="83"/>
      <c r="O47" s="83"/>
      <c r="P47" s="83"/>
      <c r="Q47" s="83"/>
      <c r="R47" s="83"/>
      <c r="S47" s="83"/>
      <c r="T47" s="83"/>
      <c r="U47" s="83"/>
      <c r="V47" s="83"/>
      <c r="W47" s="83"/>
      <c r="X47" s="83"/>
      <c r="Y47" s="83"/>
      <c r="Z47" s="83"/>
    </row>
    <row r="48" spans="1:26" ht="13.5" customHeight="1" x14ac:dyDescent="0.2">
      <c r="A48" s="83"/>
      <c r="B48" s="83"/>
      <c r="C48" s="83"/>
      <c r="D48" s="83"/>
      <c r="E48" s="83"/>
      <c r="F48" s="83"/>
      <c r="G48" s="83"/>
      <c r="H48" s="83"/>
      <c r="I48" s="83"/>
      <c r="J48" s="83"/>
      <c r="K48" s="83"/>
      <c r="L48" s="83"/>
      <c r="M48" s="83"/>
      <c r="N48" s="83"/>
      <c r="O48" s="83"/>
      <c r="P48" s="83"/>
      <c r="Q48" s="83"/>
      <c r="R48" s="83"/>
      <c r="S48" s="83"/>
      <c r="T48" s="83"/>
      <c r="U48" s="83"/>
      <c r="V48" s="83"/>
      <c r="W48" s="83"/>
      <c r="X48" s="83"/>
      <c r="Y48" s="83"/>
      <c r="Z48" s="83"/>
    </row>
    <row r="49" spans="1:26" ht="13.5" customHeight="1" x14ac:dyDescent="0.2">
      <c r="A49" s="83"/>
      <c r="B49" s="83"/>
      <c r="C49" s="83"/>
      <c r="D49" s="83"/>
      <c r="E49" s="83"/>
      <c r="F49" s="83"/>
      <c r="G49" s="83"/>
      <c r="H49" s="83"/>
      <c r="I49" s="83"/>
      <c r="J49" s="83"/>
      <c r="K49" s="83"/>
      <c r="L49" s="83"/>
      <c r="M49" s="83"/>
      <c r="N49" s="83"/>
      <c r="O49" s="83"/>
      <c r="P49" s="83"/>
      <c r="Q49" s="83"/>
      <c r="R49" s="83"/>
      <c r="S49" s="83"/>
      <c r="T49" s="83"/>
      <c r="U49" s="83"/>
      <c r="V49" s="83"/>
      <c r="W49" s="83"/>
      <c r="X49" s="83"/>
      <c r="Y49" s="83"/>
      <c r="Z49" s="83"/>
    </row>
    <row r="50" spans="1:26" ht="13.5" customHeight="1" x14ac:dyDescent="0.2">
      <c r="A50" s="83"/>
      <c r="B50" s="83"/>
      <c r="C50" s="83"/>
      <c r="D50" s="83"/>
      <c r="E50" s="83"/>
      <c r="F50" s="83"/>
      <c r="G50" s="83"/>
      <c r="H50" s="83"/>
      <c r="I50" s="83"/>
      <c r="J50" s="83"/>
      <c r="K50" s="83"/>
      <c r="L50" s="83"/>
      <c r="M50" s="83"/>
      <c r="N50" s="83"/>
      <c r="O50" s="83"/>
      <c r="P50" s="83"/>
      <c r="Q50" s="83"/>
      <c r="R50" s="83"/>
      <c r="S50" s="83"/>
      <c r="T50" s="83"/>
      <c r="U50" s="83"/>
      <c r="V50" s="83"/>
      <c r="W50" s="83"/>
      <c r="X50" s="83"/>
      <c r="Y50" s="83"/>
      <c r="Z50" s="83"/>
    </row>
    <row r="51" spans="1:26" ht="13.5" customHeight="1" x14ac:dyDescent="0.2">
      <c r="A51" s="83"/>
      <c r="B51" s="83"/>
      <c r="C51" s="83"/>
      <c r="D51" s="83"/>
      <c r="E51" s="83"/>
      <c r="F51" s="83"/>
      <c r="G51" s="83"/>
      <c r="H51" s="83"/>
      <c r="I51" s="83"/>
      <c r="J51" s="83"/>
      <c r="K51" s="83"/>
      <c r="L51" s="83"/>
      <c r="M51" s="83"/>
      <c r="N51" s="83"/>
      <c r="O51" s="83"/>
      <c r="P51" s="83"/>
      <c r="Q51" s="83"/>
      <c r="R51" s="83"/>
      <c r="S51" s="83"/>
      <c r="T51" s="83"/>
      <c r="U51" s="83"/>
      <c r="V51" s="83"/>
      <c r="W51" s="83"/>
      <c r="X51" s="83"/>
      <c r="Y51" s="83"/>
      <c r="Z51" s="83"/>
    </row>
    <row r="52" spans="1:26" ht="13.5" customHeight="1" x14ac:dyDescent="0.2">
      <c r="A52" s="83"/>
      <c r="B52" s="83"/>
      <c r="C52" s="83"/>
      <c r="D52" s="83"/>
      <c r="E52" s="83"/>
      <c r="F52" s="83"/>
      <c r="G52" s="83"/>
      <c r="H52" s="83"/>
      <c r="I52" s="83"/>
      <c r="J52" s="83"/>
      <c r="K52" s="83"/>
      <c r="L52" s="83"/>
      <c r="M52" s="83"/>
      <c r="N52" s="83"/>
      <c r="O52" s="83"/>
      <c r="P52" s="83"/>
      <c r="Q52" s="83"/>
      <c r="R52" s="83"/>
      <c r="S52" s="83"/>
      <c r="T52" s="83"/>
      <c r="U52" s="83"/>
      <c r="V52" s="83"/>
      <c r="W52" s="83"/>
      <c r="X52" s="83"/>
      <c r="Y52" s="83"/>
      <c r="Z52" s="83"/>
    </row>
    <row r="53" spans="1:26" ht="13.5" customHeight="1" x14ac:dyDescent="0.2">
      <c r="A53" s="83"/>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spans="1:26" ht="13.5" customHeight="1" x14ac:dyDescent="0.2">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row>
    <row r="55" spans="1:26" ht="13.5" customHeight="1" x14ac:dyDescent="0.2">
      <c r="A55" s="83"/>
      <c r="B55" s="83"/>
      <c r="C55" s="83"/>
      <c r="D55" s="83"/>
      <c r="E55" s="83"/>
      <c r="F55" s="83"/>
      <c r="G55" s="83"/>
      <c r="H55" s="83"/>
      <c r="I55" s="83"/>
      <c r="J55" s="83"/>
      <c r="K55" s="83"/>
      <c r="L55" s="83"/>
      <c r="M55" s="83"/>
      <c r="N55" s="83"/>
      <c r="O55" s="83"/>
      <c r="P55" s="83"/>
      <c r="Q55" s="83"/>
      <c r="R55" s="83"/>
      <c r="S55" s="83"/>
      <c r="T55" s="83"/>
      <c r="U55" s="83"/>
      <c r="V55" s="83"/>
      <c r="W55" s="83"/>
      <c r="X55" s="83"/>
      <c r="Y55" s="83"/>
      <c r="Z55" s="83"/>
    </row>
    <row r="56" spans="1:26" ht="13.5" customHeight="1" x14ac:dyDescent="0.2">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spans="1:26" ht="13.5" customHeight="1" x14ac:dyDescent="0.2">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row>
    <row r="58" spans="1:26" ht="13.5" customHeight="1" x14ac:dyDescent="0.2">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spans="1:26" ht="13.5" customHeight="1" x14ac:dyDescent="0.2">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spans="1:26" ht="13.5" customHeight="1" x14ac:dyDescent="0.2">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row>
    <row r="61" spans="1:26" ht="13.5" customHeight="1" x14ac:dyDescent="0.2">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spans="1:26" ht="13.5" customHeight="1" x14ac:dyDescent="0.2">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row>
    <row r="63" spans="1:26" ht="13.5" customHeight="1" x14ac:dyDescent="0.2">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row>
    <row r="64" spans="1:26" ht="13.5" customHeight="1" x14ac:dyDescent="0.2">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spans="1:26" ht="13.5" customHeight="1" x14ac:dyDescent="0.2">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row r="66" spans="1:26" ht="13.5" customHeight="1" x14ac:dyDescent="0.2">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spans="1:26" ht="13.5" customHeight="1" x14ac:dyDescent="0.2">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spans="1:26" ht="13.5" customHeight="1" x14ac:dyDescent="0.2">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row>
    <row r="69" spans="1:26" ht="13.5" customHeight="1" x14ac:dyDescent="0.2">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spans="1:26" ht="13.5" customHeight="1" x14ac:dyDescent="0.2">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spans="1:26" ht="13.5" customHeight="1" x14ac:dyDescent="0.2">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spans="1:26" ht="13.5" customHeight="1" x14ac:dyDescent="0.2">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spans="1:26" ht="13.5" customHeight="1" x14ac:dyDescent="0.2">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spans="1:26" ht="13.5" customHeight="1" x14ac:dyDescent="0.2">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spans="1:26" ht="13.5" customHeight="1" x14ac:dyDescent="0.2">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spans="1:26" ht="13.5" customHeight="1" x14ac:dyDescent="0.2">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spans="1:26" ht="13.5" customHeight="1" x14ac:dyDescent="0.2">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spans="1:26" ht="13.5" customHeight="1" x14ac:dyDescent="0.2">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spans="1:26" ht="13.5" customHeight="1" x14ac:dyDescent="0.2">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spans="1:26" ht="13.5" customHeight="1" x14ac:dyDescent="0.2">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spans="1:26" ht="13.5" customHeight="1" x14ac:dyDescent="0.2">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spans="1:26" ht="13.5" customHeight="1" x14ac:dyDescent="0.2">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spans="1:26" ht="13.5" customHeight="1" x14ac:dyDescent="0.2">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spans="1:26" ht="13.5" customHeight="1" x14ac:dyDescent="0.2">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spans="1:26" ht="13.5" customHeight="1" x14ac:dyDescent="0.2">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spans="1:26" ht="13.5" customHeight="1" x14ac:dyDescent="0.2">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spans="1:26" ht="13.5" customHeight="1" x14ac:dyDescent="0.2">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spans="1:26" ht="13.5" customHeight="1" x14ac:dyDescent="0.2">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spans="1:26" ht="13.5" customHeight="1" x14ac:dyDescent="0.2">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spans="1:26" ht="13.5" customHeight="1" x14ac:dyDescent="0.2">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spans="1:26" ht="13.5" customHeight="1" x14ac:dyDescent="0.2">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spans="1:26" ht="13.5" customHeight="1" x14ac:dyDescent="0.2">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spans="1:26" ht="13.5" customHeight="1" x14ac:dyDescent="0.2">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spans="1:26" ht="13.5" customHeight="1" x14ac:dyDescent="0.2">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spans="1:26" ht="13.5" customHeight="1" x14ac:dyDescent="0.2">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spans="1:26" ht="13.5" customHeight="1" x14ac:dyDescent="0.2">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spans="1:26" ht="13.5" customHeight="1" x14ac:dyDescent="0.2">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spans="1:26" ht="13.5" customHeight="1" x14ac:dyDescent="0.2">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spans="1:26" ht="13.5" customHeight="1" x14ac:dyDescent="0.2">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spans="1:26" ht="13.5" customHeight="1" x14ac:dyDescent="0.2">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spans="1:26" ht="13.5" customHeight="1" x14ac:dyDescent="0.2">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spans="1:26" ht="13.5" customHeight="1" x14ac:dyDescent="0.2">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spans="1:26" ht="13.5" customHeight="1" x14ac:dyDescent="0.2">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spans="1:26" ht="13.5" customHeight="1" x14ac:dyDescent="0.2">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spans="1:26" ht="13.5" customHeight="1" x14ac:dyDescent="0.2">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spans="1:26" ht="13.5" customHeight="1" x14ac:dyDescent="0.2">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spans="1:26" ht="13.5" customHeight="1" x14ac:dyDescent="0.2">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spans="1:26" ht="13.5" customHeight="1" x14ac:dyDescent="0.2">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spans="1:26" ht="13.5" customHeight="1" x14ac:dyDescent="0.2">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spans="1:26" ht="13.5" customHeight="1" x14ac:dyDescent="0.2">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spans="1:26" ht="13.5" customHeight="1" x14ac:dyDescent="0.2">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spans="1:26" ht="13.5" customHeight="1" x14ac:dyDescent="0.2">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spans="1:26" ht="13.5" customHeight="1" x14ac:dyDescent="0.2">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spans="1:26" ht="13.5" customHeight="1" x14ac:dyDescent="0.2">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spans="1:26" ht="13.5" customHeight="1" x14ac:dyDescent="0.2">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spans="1:26" ht="13.5" customHeight="1" x14ac:dyDescent="0.2">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spans="1:26" ht="13.5" customHeight="1" x14ac:dyDescent="0.2">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spans="1:26" ht="13.5" customHeight="1" x14ac:dyDescent="0.2">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spans="1:26" ht="13.5" customHeight="1" x14ac:dyDescent="0.2">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spans="1:26" ht="13.5" customHeight="1" x14ac:dyDescent="0.2">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spans="1:26" ht="13.5" customHeight="1" x14ac:dyDescent="0.2">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spans="1:26" ht="13.5" customHeight="1" x14ac:dyDescent="0.2">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spans="1:26" ht="13.5" customHeight="1" x14ac:dyDescent="0.2">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spans="1:26" ht="13.5" customHeight="1" x14ac:dyDescent="0.2">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spans="1:26" ht="13.5" customHeight="1" x14ac:dyDescent="0.2">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spans="1:26" ht="13.5" customHeight="1" x14ac:dyDescent="0.2">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spans="1:26" ht="13.5" customHeight="1" x14ac:dyDescent="0.2">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spans="1:26" ht="13.5" customHeight="1" x14ac:dyDescent="0.2">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spans="1:26" ht="13.5" customHeight="1" x14ac:dyDescent="0.2">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spans="1:26" ht="13.5" customHeight="1" x14ac:dyDescent="0.2">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spans="1:26" ht="13.5" customHeight="1" x14ac:dyDescent="0.2">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spans="1:26" ht="13.5" customHeight="1" x14ac:dyDescent="0.2">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spans="1:26" ht="13.5" customHeight="1" x14ac:dyDescent="0.2">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spans="1:26" ht="13.5" customHeight="1" x14ac:dyDescent="0.2">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spans="1:26" ht="13.5" customHeight="1" x14ac:dyDescent="0.2">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spans="1:26" ht="13.5" customHeight="1" x14ac:dyDescent="0.2">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spans="1:26" ht="13.5" customHeight="1" x14ac:dyDescent="0.2">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spans="1:26" ht="13.5" customHeight="1" x14ac:dyDescent="0.2">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spans="1:26" ht="13.5" customHeight="1" x14ac:dyDescent="0.2">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spans="1:26" ht="13.5" customHeight="1" x14ac:dyDescent="0.2">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spans="1:26" ht="13.5" customHeight="1" x14ac:dyDescent="0.2">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spans="1:26" ht="13.5" customHeight="1" x14ac:dyDescent="0.2">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spans="1:26" ht="13.5" customHeight="1" x14ac:dyDescent="0.2">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spans="1:26" ht="13.5" customHeight="1" x14ac:dyDescent="0.2">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spans="1:26" ht="13.5" customHeight="1" x14ac:dyDescent="0.2">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spans="1:26" ht="13.5" customHeight="1" x14ac:dyDescent="0.2">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spans="1:26" ht="13.5" customHeight="1" x14ac:dyDescent="0.2">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spans="1:26" ht="13.5" customHeight="1" x14ac:dyDescent="0.2">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spans="1:26" ht="13.5" customHeight="1" x14ac:dyDescent="0.2">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spans="1:26" ht="13.5" customHeight="1" x14ac:dyDescent="0.2">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spans="1:26" ht="13.5" customHeight="1" x14ac:dyDescent="0.2">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spans="1:26" ht="13.5" customHeight="1" x14ac:dyDescent="0.2">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spans="1:26" ht="13.5" customHeight="1" x14ac:dyDescent="0.2">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spans="1:26" ht="13.5" customHeight="1" x14ac:dyDescent="0.2">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spans="1:26" ht="13.5" customHeight="1" x14ac:dyDescent="0.2">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spans="1:26" ht="13.5" customHeight="1" x14ac:dyDescent="0.2">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spans="1:26" ht="13.5" customHeight="1" x14ac:dyDescent="0.2">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spans="1:26" ht="13.5" customHeight="1" x14ac:dyDescent="0.2">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spans="1:26" ht="13.5" customHeight="1" x14ac:dyDescent="0.2">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spans="1:26" ht="13.5" customHeight="1" x14ac:dyDescent="0.2">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spans="1:26" ht="13.5" customHeight="1" x14ac:dyDescent="0.2">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spans="1:26" ht="13.5" customHeight="1" x14ac:dyDescent="0.2">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spans="1:26" ht="13.5" customHeight="1" x14ac:dyDescent="0.2">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spans="1:26" ht="13.5" customHeight="1" x14ac:dyDescent="0.2">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spans="1:26" ht="13.5" customHeight="1" x14ac:dyDescent="0.2">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spans="1:26" ht="13.5" customHeight="1" x14ac:dyDescent="0.2">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spans="1:26" ht="13.5" customHeight="1" x14ac:dyDescent="0.2">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spans="1:26" ht="13.5" customHeight="1" x14ac:dyDescent="0.2">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spans="1:26" ht="13.5" customHeight="1" x14ac:dyDescent="0.2">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spans="1:26" ht="13.5" customHeight="1" x14ac:dyDescent="0.2">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spans="1:26" ht="13.5" customHeight="1" x14ac:dyDescent="0.2">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spans="1:26" ht="13.5" customHeight="1" x14ac:dyDescent="0.2">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spans="1:26" ht="13.5" customHeight="1" x14ac:dyDescent="0.2">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spans="1:26" ht="13.5" customHeight="1" x14ac:dyDescent="0.2">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spans="1:26" ht="13.5" customHeight="1" x14ac:dyDescent="0.2">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spans="1:26" ht="13.5" customHeight="1" x14ac:dyDescent="0.2">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spans="1:26" ht="13.5" customHeight="1" x14ac:dyDescent="0.2">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spans="1:26" ht="13.5" customHeight="1" x14ac:dyDescent="0.2">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spans="1:26" ht="13.5" customHeight="1" x14ac:dyDescent="0.2">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spans="1:26" ht="13.5" customHeight="1" x14ac:dyDescent="0.2">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spans="1:26" ht="13.5" customHeight="1" x14ac:dyDescent="0.2">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spans="1:26" ht="13.5" customHeight="1" x14ac:dyDescent="0.2">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spans="1:26" ht="13.5" customHeight="1" x14ac:dyDescent="0.2">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spans="1:26" ht="13.5" customHeight="1" x14ac:dyDescent="0.2">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spans="1:26" ht="13.5" customHeight="1" x14ac:dyDescent="0.2">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spans="1:26" ht="13.5" customHeight="1" x14ac:dyDescent="0.2">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spans="1:26" ht="13.5" customHeight="1" x14ac:dyDescent="0.2">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spans="1:26" ht="13.5" customHeight="1" x14ac:dyDescent="0.2">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spans="1:26" ht="13.5" customHeight="1" x14ac:dyDescent="0.2">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spans="1:26" ht="13.5" customHeight="1" x14ac:dyDescent="0.2">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spans="1:26" ht="13.5" customHeight="1" x14ac:dyDescent="0.2">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spans="1:26" ht="13.5" customHeight="1" x14ac:dyDescent="0.2">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spans="1:26" ht="13.5" customHeight="1" x14ac:dyDescent="0.2">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spans="1:26" ht="13.5" customHeight="1" x14ac:dyDescent="0.2">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spans="1:26" ht="13.5" customHeight="1" x14ac:dyDescent="0.2">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spans="1:26" ht="13.5" customHeight="1" x14ac:dyDescent="0.2">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spans="1:26" ht="13.5" customHeight="1" x14ac:dyDescent="0.2">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spans="1:26" ht="13.5" customHeight="1" x14ac:dyDescent="0.2">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spans="1:26" ht="13.5" customHeight="1" x14ac:dyDescent="0.2">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spans="1:26" ht="13.5" customHeight="1" x14ac:dyDescent="0.2">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spans="1:26" ht="13.5" customHeight="1" x14ac:dyDescent="0.2">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spans="1:26" ht="13.5" customHeight="1" x14ac:dyDescent="0.2">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spans="1:26" ht="13.5" customHeight="1" x14ac:dyDescent="0.2">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spans="1:26" ht="13.5" customHeight="1" x14ac:dyDescent="0.2">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spans="1:26" ht="13.5" customHeight="1" x14ac:dyDescent="0.2">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spans="1:26" ht="13.5" customHeight="1" x14ac:dyDescent="0.2">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spans="1:26" ht="13.5" customHeight="1" x14ac:dyDescent="0.2">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spans="1:26" ht="13.5" customHeight="1" x14ac:dyDescent="0.2">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spans="1:26" ht="13.5" customHeight="1" x14ac:dyDescent="0.2">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spans="1:26" ht="13.5" customHeight="1" x14ac:dyDescent="0.2">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spans="1:26" ht="13.5" customHeight="1" x14ac:dyDescent="0.2">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spans="1:26" ht="13.5" customHeight="1" x14ac:dyDescent="0.2">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spans="1:26" ht="13.5" customHeight="1" x14ac:dyDescent="0.2">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spans="1:26" ht="13.5" customHeight="1" x14ac:dyDescent="0.2">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spans="1:26" ht="13.5" customHeight="1" x14ac:dyDescent="0.2">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spans="1:26" ht="13.5" customHeight="1" x14ac:dyDescent="0.2">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spans="1:26" ht="13.5" customHeight="1" x14ac:dyDescent="0.2">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spans="1:26" ht="13.5" customHeight="1" x14ac:dyDescent="0.2">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spans="1:26" ht="13.5" customHeight="1" x14ac:dyDescent="0.2">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spans="1:26" ht="13.5" customHeight="1" x14ac:dyDescent="0.2">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spans="1:26" ht="13.5" customHeight="1" x14ac:dyDescent="0.2">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spans="1:26" ht="13.5" customHeight="1" x14ac:dyDescent="0.2">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spans="1:26" ht="13.5" customHeight="1" x14ac:dyDescent="0.2">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spans="1:26" ht="13.5" customHeight="1" x14ac:dyDescent="0.2">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spans="1:26" ht="13.5" customHeight="1" x14ac:dyDescent="0.2">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spans="1:26" ht="13.5" customHeight="1" x14ac:dyDescent="0.2">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spans="1:26" ht="13.5" customHeight="1" x14ac:dyDescent="0.2">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spans="1:26" ht="13.5" customHeight="1" x14ac:dyDescent="0.2">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spans="1:26" ht="13.5" customHeight="1" x14ac:dyDescent="0.2">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spans="1:26" ht="13.5" customHeight="1" x14ac:dyDescent="0.2">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spans="1:26" ht="13.5" customHeight="1" x14ac:dyDescent="0.2">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spans="1:26" ht="13.5" customHeight="1" x14ac:dyDescent="0.2">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spans="1:26" ht="13.5" customHeight="1" x14ac:dyDescent="0.2">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spans="1:26" ht="13.5" customHeight="1" x14ac:dyDescent="0.2">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spans="1:26" ht="13.5" customHeight="1" x14ac:dyDescent="0.2">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spans="1:26" ht="13.5" customHeight="1" x14ac:dyDescent="0.2">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spans="1:26" ht="13.5" customHeight="1" x14ac:dyDescent="0.2">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spans="1:26" ht="13.5" customHeight="1" x14ac:dyDescent="0.2">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spans="1:26" ht="13.5" customHeight="1" x14ac:dyDescent="0.2">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spans="1:26" ht="13.5" customHeight="1" x14ac:dyDescent="0.2">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spans="1:26" ht="13.5" customHeight="1" x14ac:dyDescent="0.2">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spans="1:26" ht="13.5" customHeight="1" x14ac:dyDescent="0.2">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spans="1:26" ht="13.5" customHeight="1" x14ac:dyDescent="0.2">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spans="1:26" ht="13.5" customHeight="1" x14ac:dyDescent="0.2">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spans="1:26" ht="13.5" customHeight="1" x14ac:dyDescent="0.2">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spans="1:26" ht="13.5" customHeight="1" x14ac:dyDescent="0.2">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spans="1:26" ht="13.5" customHeight="1" x14ac:dyDescent="0.2">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spans="1:26" ht="13.5" customHeight="1" x14ac:dyDescent="0.2">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spans="1:26" ht="13.5" customHeight="1" x14ac:dyDescent="0.2">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spans="1:26" ht="13.5" customHeight="1" x14ac:dyDescent="0.2">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spans="1:26" ht="13.5" customHeight="1" x14ac:dyDescent="0.2">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spans="1:26" ht="13.5" customHeight="1" x14ac:dyDescent="0.2">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spans="1:26" ht="13.5" customHeight="1" x14ac:dyDescent="0.2">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spans="1:26" ht="13.5" customHeight="1" x14ac:dyDescent="0.2">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spans="1:26" ht="13.5" customHeight="1" x14ac:dyDescent="0.2">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spans="1:26" ht="13.5" customHeight="1" x14ac:dyDescent="0.2">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spans="1:26" ht="13.5" customHeight="1" x14ac:dyDescent="0.2">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spans="1:26" ht="13.5" customHeight="1" x14ac:dyDescent="0.2">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spans="1:26" ht="13.5" customHeight="1" x14ac:dyDescent="0.2">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spans="1:26" ht="13.5" customHeight="1" x14ac:dyDescent="0.2">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spans="1:26" ht="13.5" customHeight="1" x14ac:dyDescent="0.2">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spans="1:26" ht="13.5" customHeight="1" x14ac:dyDescent="0.2">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spans="1:26" ht="13.5" customHeight="1" x14ac:dyDescent="0.2">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spans="1:26" ht="13.5" customHeight="1" x14ac:dyDescent="0.2">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spans="1:26" ht="13.5" customHeight="1" x14ac:dyDescent="0.2">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spans="1:26" ht="13.5" customHeight="1" x14ac:dyDescent="0.2">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spans="1:26" ht="13.5" customHeight="1" x14ac:dyDescent="0.2">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spans="1:26" ht="13.5" customHeight="1" x14ac:dyDescent="0.2">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spans="1:26" ht="13.5" customHeight="1" x14ac:dyDescent="0.2">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spans="1:26" ht="13.5" customHeight="1" x14ac:dyDescent="0.2">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spans="1:26" ht="13.5" customHeight="1" x14ac:dyDescent="0.2">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spans="1:26" ht="13.5" customHeight="1" x14ac:dyDescent="0.2">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spans="1:26" ht="13.5" customHeight="1" x14ac:dyDescent="0.2">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spans="1:26" ht="13.5" customHeight="1" x14ac:dyDescent="0.2">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spans="1:26" ht="13.5" customHeight="1" x14ac:dyDescent="0.2">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spans="1:26" ht="13.5" customHeight="1" x14ac:dyDescent="0.2">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spans="1:26" ht="13.5" customHeight="1" x14ac:dyDescent="0.2">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spans="1:26" ht="13.5" customHeight="1" x14ac:dyDescent="0.2">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spans="1:26" ht="13.5" customHeight="1" x14ac:dyDescent="0.2">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spans="1:26" ht="13.5" customHeight="1" x14ac:dyDescent="0.2">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spans="1:26" ht="13.5" customHeight="1" x14ac:dyDescent="0.2">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spans="1:26" ht="13.5" customHeight="1" x14ac:dyDescent="0.2">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spans="1:26" ht="13.5" customHeight="1" x14ac:dyDescent="0.2">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spans="1:26" ht="13.5" customHeight="1" x14ac:dyDescent="0.2">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spans="1:26" ht="13.5" customHeight="1" x14ac:dyDescent="0.2">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spans="1:26" ht="13.5" customHeight="1" x14ac:dyDescent="0.2">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spans="1:26" ht="13.5" customHeight="1" x14ac:dyDescent="0.2">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spans="1:26" ht="13.5" customHeight="1" x14ac:dyDescent="0.2">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spans="1:26" ht="13.5" customHeight="1" x14ac:dyDescent="0.2">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spans="1:26" ht="13.5" customHeight="1" x14ac:dyDescent="0.2">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spans="1:26" ht="13.5" customHeight="1" x14ac:dyDescent="0.2">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spans="1:26" ht="13.5" customHeight="1" x14ac:dyDescent="0.2">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spans="1:26" ht="13.5" customHeight="1" x14ac:dyDescent="0.2">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spans="1:26" ht="13.5" customHeight="1" x14ac:dyDescent="0.2">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spans="1:26" ht="13.5" customHeight="1" x14ac:dyDescent="0.2">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spans="1:26" ht="13.5" customHeight="1" x14ac:dyDescent="0.2">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spans="1:26" ht="13.5" customHeight="1" x14ac:dyDescent="0.2">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spans="1:26" ht="13.5" customHeight="1" x14ac:dyDescent="0.2">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spans="1:26" ht="13.5" customHeight="1" x14ac:dyDescent="0.2">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spans="1:26" ht="13.5" customHeight="1" x14ac:dyDescent="0.2">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spans="1:26" ht="13.5" customHeight="1" x14ac:dyDescent="0.2">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spans="1:26" ht="13.5" customHeight="1" x14ac:dyDescent="0.2">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spans="1:26" ht="13.5" customHeight="1" x14ac:dyDescent="0.2">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spans="1:26" ht="13.5" customHeight="1" x14ac:dyDescent="0.2">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spans="1:26" ht="13.5" customHeight="1" x14ac:dyDescent="0.2">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spans="1:26" ht="13.5" customHeight="1" x14ac:dyDescent="0.2">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spans="1:26" ht="13.5" customHeight="1" x14ac:dyDescent="0.2">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spans="1:26" ht="13.5" customHeight="1" x14ac:dyDescent="0.2">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spans="1:26" ht="13.5" customHeight="1" x14ac:dyDescent="0.2">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spans="1:26" ht="13.5" customHeight="1" x14ac:dyDescent="0.2">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spans="1:26" ht="13.5" customHeight="1" x14ac:dyDescent="0.2">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spans="1:26" ht="13.5" customHeight="1" x14ac:dyDescent="0.2">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spans="1:26" ht="13.5" customHeight="1" x14ac:dyDescent="0.2">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spans="1:26" ht="13.5" customHeight="1" x14ac:dyDescent="0.2">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spans="1:26" ht="13.5" customHeight="1" x14ac:dyDescent="0.2">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spans="1:26" ht="13.5" customHeight="1" x14ac:dyDescent="0.2">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spans="1:26" ht="13.5" customHeight="1" x14ac:dyDescent="0.2">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spans="1:26" ht="13.5" customHeight="1" x14ac:dyDescent="0.2">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spans="1:26" ht="13.5" customHeight="1" x14ac:dyDescent="0.2">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spans="1:26" ht="13.5" customHeight="1" x14ac:dyDescent="0.2">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spans="1:26" ht="13.5" customHeight="1" x14ac:dyDescent="0.2">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spans="1:26" ht="13.5" customHeight="1" x14ac:dyDescent="0.2">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spans="1:26" ht="13.5" customHeight="1" x14ac:dyDescent="0.2">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spans="1:26" ht="13.5" customHeight="1" x14ac:dyDescent="0.2">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spans="1:26" ht="13.5" customHeight="1" x14ac:dyDescent="0.2">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spans="1:26" ht="13.5" customHeight="1" x14ac:dyDescent="0.2">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spans="1:26" ht="13.5" customHeight="1" x14ac:dyDescent="0.2">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spans="1:26" ht="13.5" customHeight="1" x14ac:dyDescent="0.2">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spans="1:26" ht="13.5" customHeight="1" x14ac:dyDescent="0.2">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spans="1:26" ht="13.5" customHeight="1" x14ac:dyDescent="0.2">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spans="1:26" ht="13.5" customHeight="1" x14ac:dyDescent="0.2">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spans="1:26" ht="13.5" customHeight="1" x14ac:dyDescent="0.2">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spans="1:26" ht="13.5" customHeight="1" x14ac:dyDescent="0.2">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spans="1:26" ht="13.5" customHeight="1" x14ac:dyDescent="0.2">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spans="1:26" ht="13.5" customHeight="1" x14ac:dyDescent="0.2">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spans="1:26" ht="13.5" customHeight="1" x14ac:dyDescent="0.2">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spans="1:26" ht="13.5" customHeight="1" x14ac:dyDescent="0.2">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spans="1:26" ht="13.5" customHeight="1" x14ac:dyDescent="0.2">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spans="1:26" ht="13.5" customHeight="1" x14ac:dyDescent="0.2">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spans="1:26" ht="13.5" customHeight="1" x14ac:dyDescent="0.2">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spans="1:26" ht="13.5" customHeight="1" x14ac:dyDescent="0.2">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spans="1:26" ht="13.5" customHeight="1" x14ac:dyDescent="0.2">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spans="1:26" ht="13.5" customHeight="1" x14ac:dyDescent="0.2">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spans="1:26" ht="13.5" customHeight="1" x14ac:dyDescent="0.2">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spans="1:26" ht="13.5" customHeight="1" x14ac:dyDescent="0.2">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spans="1:26" ht="13.5" customHeight="1" x14ac:dyDescent="0.2">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spans="1:26" ht="13.5" customHeight="1" x14ac:dyDescent="0.2">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spans="1:26" ht="13.5" customHeight="1" x14ac:dyDescent="0.2">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spans="1:26" ht="13.5" customHeight="1" x14ac:dyDescent="0.2">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spans="1:26" ht="13.5" customHeight="1" x14ac:dyDescent="0.2">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spans="1:26" ht="13.5" customHeight="1" x14ac:dyDescent="0.2">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spans="1:26" ht="13.5" customHeight="1" x14ac:dyDescent="0.2">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spans="1:26" ht="13.5" customHeight="1" x14ac:dyDescent="0.2">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spans="1:26" ht="13.5" customHeight="1" x14ac:dyDescent="0.2">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spans="1:26" ht="13.5" customHeight="1" x14ac:dyDescent="0.2">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spans="1:26" ht="13.5" customHeight="1" x14ac:dyDescent="0.2">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spans="1:26" ht="13.5" customHeight="1" x14ac:dyDescent="0.2">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spans="1:26" ht="13.5" customHeight="1" x14ac:dyDescent="0.2">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spans="1:26" ht="13.5" customHeight="1" x14ac:dyDescent="0.2">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spans="1:26" ht="13.5" customHeight="1" x14ac:dyDescent="0.2">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spans="1:26" ht="13.5" customHeight="1" x14ac:dyDescent="0.2">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spans="1:26" ht="13.5" customHeight="1" x14ac:dyDescent="0.2">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spans="1:26" ht="13.5" customHeight="1" x14ac:dyDescent="0.2">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spans="1:26" ht="13.5" customHeight="1" x14ac:dyDescent="0.2">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spans="1:26" ht="13.5" customHeight="1" x14ac:dyDescent="0.2">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spans="1:26" ht="13.5" customHeight="1" x14ac:dyDescent="0.2">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spans="1:26" ht="13.5" customHeight="1" x14ac:dyDescent="0.2">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spans="1:26" ht="13.5" customHeight="1" x14ac:dyDescent="0.2">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spans="1:26" ht="13.5" customHeight="1" x14ac:dyDescent="0.2">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spans="1:26" ht="13.5" customHeight="1" x14ac:dyDescent="0.2">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spans="1:26" ht="13.5" customHeight="1" x14ac:dyDescent="0.2">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spans="1:26" ht="13.5" customHeight="1" x14ac:dyDescent="0.2">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spans="1:26" ht="13.5" customHeight="1" x14ac:dyDescent="0.2">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spans="1:26" ht="13.5" customHeight="1" x14ac:dyDescent="0.2">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spans="1:26" ht="13.5" customHeight="1" x14ac:dyDescent="0.2">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spans="1:26" ht="13.5" customHeight="1" x14ac:dyDescent="0.2">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spans="1:26" ht="13.5" customHeight="1" x14ac:dyDescent="0.2">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spans="1:26" ht="13.5" customHeight="1" x14ac:dyDescent="0.2">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spans="1:26" ht="13.5" customHeight="1" x14ac:dyDescent="0.2">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spans="1:26" ht="13.5" customHeight="1" x14ac:dyDescent="0.2">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spans="1:26" ht="13.5" customHeight="1" x14ac:dyDescent="0.2">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spans="1:26" ht="13.5" customHeight="1" x14ac:dyDescent="0.2">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spans="1:26" ht="13.5" customHeight="1" x14ac:dyDescent="0.2">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spans="1:26" ht="13.5" customHeight="1" x14ac:dyDescent="0.2">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spans="1:26" ht="13.5" customHeight="1" x14ac:dyDescent="0.2">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spans="1:26" ht="13.5" customHeight="1" x14ac:dyDescent="0.2">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spans="1:26" ht="13.5" customHeight="1" x14ac:dyDescent="0.2">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spans="1:26" ht="13.5" customHeight="1" x14ac:dyDescent="0.2">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spans="1:26" ht="13.5" customHeight="1" x14ac:dyDescent="0.2">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spans="1:26" ht="13.5" customHeight="1" x14ac:dyDescent="0.2">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spans="1:26" ht="13.5" customHeight="1" x14ac:dyDescent="0.2">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spans="1:26" ht="13.5" customHeight="1" x14ac:dyDescent="0.2">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spans="1:26" ht="13.5" customHeight="1" x14ac:dyDescent="0.2">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spans="1:26" ht="13.5" customHeight="1" x14ac:dyDescent="0.2">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spans="1:26" ht="13.5" customHeight="1" x14ac:dyDescent="0.2">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spans="1:26" ht="13.5" customHeight="1" x14ac:dyDescent="0.2">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spans="1:26" ht="13.5" customHeight="1" x14ac:dyDescent="0.2">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spans="1:26" ht="13.5" customHeight="1" x14ac:dyDescent="0.2">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spans="1:26" ht="13.5" customHeight="1" x14ac:dyDescent="0.2">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spans="1:26" ht="13.5" customHeight="1" x14ac:dyDescent="0.2">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spans="1:26" ht="13.5" customHeight="1" x14ac:dyDescent="0.2">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spans="1:26" ht="13.5" customHeight="1" x14ac:dyDescent="0.2">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spans="1:26" ht="13.5" customHeight="1" x14ac:dyDescent="0.2">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spans="1:26" ht="13.5" customHeight="1" x14ac:dyDescent="0.2">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spans="1:26" ht="13.5" customHeight="1" x14ac:dyDescent="0.2">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spans="1:26" ht="13.5" customHeight="1" x14ac:dyDescent="0.2">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spans="1:26" ht="13.5" customHeight="1" x14ac:dyDescent="0.2">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spans="1:26" ht="13.5" customHeight="1" x14ac:dyDescent="0.2">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spans="1:26" ht="13.5" customHeight="1" x14ac:dyDescent="0.2">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spans="1:26" ht="13.5" customHeight="1" x14ac:dyDescent="0.2">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spans="1:26" ht="13.5" customHeight="1" x14ac:dyDescent="0.2">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spans="1:26" ht="13.5" customHeight="1" x14ac:dyDescent="0.2">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spans="1:26" ht="13.5" customHeight="1" x14ac:dyDescent="0.2">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spans="1:26" ht="13.5" customHeight="1" x14ac:dyDescent="0.2">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spans="1:26" ht="13.5" customHeight="1" x14ac:dyDescent="0.2">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spans="1:26" ht="13.5" customHeight="1" x14ac:dyDescent="0.2">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spans="1:26" ht="13.5" customHeight="1" x14ac:dyDescent="0.2">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spans="1:26" ht="13.5" customHeight="1" x14ac:dyDescent="0.2">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spans="1:26" ht="13.5" customHeight="1" x14ac:dyDescent="0.2">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spans="1:26" ht="13.5" customHeight="1" x14ac:dyDescent="0.2">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spans="1:26" ht="13.5" customHeight="1" x14ac:dyDescent="0.2">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spans="1:26" ht="13.5" customHeight="1" x14ac:dyDescent="0.2">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spans="1:26" ht="13.5" customHeight="1" x14ac:dyDescent="0.2">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spans="1:26" ht="13.5" customHeight="1" x14ac:dyDescent="0.2">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spans="1:26" ht="13.5" customHeight="1" x14ac:dyDescent="0.2">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spans="1:26" ht="13.5" customHeight="1" x14ac:dyDescent="0.2">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spans="1:26" ht="13.5" customHeight="1" x14ac:dyDescent="0.2">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spans="1:26" ht="13.5" customHeight="1" x14ac:dyDescent="0.2">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spans="1:26" ht="13.5" customHeight="1" x14ac:dyDescent="0.2">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spans="1:26" ht="13.5" customHeight="1" x14ac:dyDescent="0.2">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spans="1:26" ht="13.5" customHeight="1" x14ac:dyDescent="0.2">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spans="1:26" ht="13.5" customHeight="1" x14ac:dyDescent="0.2">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spans="1:26" ht="13.5" customHeight="1" x14ac:dyDescent="0.2">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spans="1:26" ht="13.5" customHeight="1" x14ac:dyDescent="0.2">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spans="1:26" ht="13.5" customHeight="1" x14ac:dyDescent="0.2">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spans="1:26" ht="13.5" customHeight="1" x14ac:dyDescent="0.2">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spans="1:26" ht="13.5" customHeight="1" x14ac:dyDescent="0.2">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spans="1:26" ht="13.5" customHeight="1" x14ac:dyDescent="0.2">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spans="1:26" ht="13.5" customHeight="1" x14ac:dyDescent="0.2">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spans="1:26" ht="13.5" customHeight="1" x14ac:dyDescent="0.2">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spans="1:26" ht="13.5" customHeight="1" x14ac:dyDescent="0.2">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spans="1:26" ht="13.5" customHeight="1" x14ac:dyDescent="0.2">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spans="1:26" ht="13.5" customHeight="1" x14ac:dyDescent="0.2">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spans="1:26" ht="13.5" customHeight="1" x14ac:dyDescent="0.2">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spans="1:26" ht="13.5" customHeight="1" x14ac:dyDescent="0.2">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spans="1:26" ht="13.5" customHeight="1" x14ac:dyDescent="0.2">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spans="1:26" ht="13.5" customHeight="1" x14ac:dyDescent="0.2">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spans="1:26" ht="13.5" customHeight="1" x14ac:dyDescent="0.2">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spans="1:26" ht="13.5" customHeight="1" x14ac:dyDescent="0.2">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spans="1:26" ht="13.5" customHeight="1" x14ac:dyDescent="0.2">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spans="1:26" ht="13.5" customHeight="1" x14ac:dyDescent="0.2">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spans="1:26" ht="13.5" customHeight="1" x14ac:dyDescent="0.2">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spans="1:26" ht="13.5" customHeight="1" x14ac:dyDescent="0.2">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spans="1:26" ht="13.5" customHeight="1" x14ac:dyDescent="0.2">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spans="1:26" ht="13.5" customHeight="1" x14ac:dyDescent="0.2">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spans="1:26" ht="13.5" customHeight="1" x14ac:dyDescent="0.2">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spans="1:26" ht="13.5" customHeight="1" x14ac:dyDescent="0.2">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spans="1:26" ht="13.5" customHeight="1" x14ac:dyDescent="0.2">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spans="1:26" ht="13.5" customHeight="1" x14ac:dyDescent="0.2">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spans="1:26" ht="13.5" customHeight="1" x14ac:dyDescent="0.2">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spans="1:26" ht="13.5" customHeight="1" x14ac:dyDescent="0.2">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spans="1:26" ht="13.5" customHeight="1" x14ac:dyDescent="0.2">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spans="1:26" ht="13.5" customHeight="1" x14ac:dyDescent="0.2">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spans="1:26" ht="13.5" customHeight="1" x14ac:dyDescent="0.2">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spans="1:26" ht="13.5" customHeight="1" x14ac:dyDescent="0.2">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spans="1:26" ht="13.5" customHeight="1" x14ac:dyDescent="0.2">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spans="1:26" ht="13.5" customHeight="1" x14ac:dyDescent="0.2">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spans="1:26" ht="13.5" customHeight="1" x14ac:dyDescent="0.2">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spans="1:26" ht="13.5" customHeight="1" x14ac:dyDescent="0.2">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spans="1:26" ht="13.5" customHeight="1" x14ac:dyDescent="0.2">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spans="1:26" ht="13.5" customHeight="1" x14ac:dyDescent="0.2">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spans="1:26" ht="13.5" customHeight="1" x14ac:dyDescent="0.2">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spans="1:26" ht="13.5" customHeight="1" x14ac:dyDescent="0.2">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spans="1:26" ht="13.5" customHeight="1" x14ac:dyDescent="0.2">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spans="1:26" ht="13.5" customHeight="1" x14ac:dyDescent="0.2">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spans="1:26" ht="13.5" customHeight="1" x14ac:dyDescent="0.2">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spans="1:26" ht="13.5" customHeight="1" x14ac:dyDescent="0.2">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spans="1:26" ht="13.5" customHeight="1" x14ac:dyDescent="0.2">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spans="1:26" ht="13.5" customHeight="1" x14ac:dyDescent="0.2">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spans="1:26" ht="13.5" customHeight="1" x14ac:dyDescent="0.2">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spans="1:26" ht="13.5" customHeight="1" x14ac:dyDescent="0.2">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spans="1:26" ht="13.5" customHeight="1" x14ac:dyDescent="0.2">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spans="1:26" ht="13.5" customHeight="1" x14ac:dyDescent="0.2">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spans="1:26" ht="13.5" customHeight="1" x14ac:dyDescent="0.2">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spans="1:26" ht="13.5" customHeight="1" x14ac:dyDescent="0.2">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spans="1:26" ht="13.5" customHeight="1" x14ac:dyDescent="0.2">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spans="1:26" ht="13.5" customHeight="1" x14ac:dyDescent="0.2">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spans="1:26" ht="13.5" customHeight="1" x14ac:dyDescent="0.2">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spans="1:26" ht="13.5" customHeight="1" x14ac:dyDescent="0.2">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spans="1:26" ht="13.5" customHeight="1" x14ac:dyDescent="0.2">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spans="1:26" ht="13.5" customHeight="1" x14ac:dyDescent="0.2">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spans="1:26" ht="13.5" customHeight="1" x14ac:dyDescent="0.2">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spans="1:26" ht="13.5" customHeight="1" x14ac:dyDescent="0.2">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spans="1:26" ht="13.5" customHeight="1" x14ac:dyDescent="0.2">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spans="1:26" ht="13.5" customHeight="1" x14ac:dyDescent="0.2">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spans="1:26" ht="13.5" customHeight="1" x14ac:dyDescent="0.2">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spans="1:26" ht="13.5" customHeight="1" x14ac:dyDescent="0.2">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spans="1:26" ht="13.5" customHeight="1" x14ac:dyDescent="0.2">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spans="1:26" ht="13.5" customHeight="1" x14ac:dyDescent="0.2">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spans="1:26" ht="13.5" customHeight="1" x14ac:dyDescent="0.2">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spans="1:26" ht="13.5" customHeight="1" x14ac:dyDescent="0.2">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spans="1:26" ht="13.5" customHeight="1" x14ac:dyDescent="0.2">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spans="1:26" ht="13.5" customHeight="1" x14ac:dyDescent="0.2">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spans="1:26" ht="13.5" customHeight="1" x14ac:dyDescent="0.2">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spans="1:26" ht="13.5" customHeight="1" x14ac:dyDescent="0.2">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spans="1:26" ht="13.5" customHeight="1" x14ac:dyDescent="0.2">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spans="1:26" ht="13.5" customHeight="1" x14ac:dyDescent="0.2">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spans="1:26" ht="13.5" customHeight="1" x14ac:dyDescent="0.2">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spans="1:26" ht="13.5" customHeight="1" x14ac:dyDescent="0.2">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spans="1:26" ht="13.5" customHeight="1" x14ac:dyDescent="0.2">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spans="1:26" ht="13.5" customHeight="1" x14ac:dyDescent="0.2">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spans="1:26" ht="13.5" customHeight="1" x14ac:dyDescent="0.2">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spans="1:26" ht="13.5" customHeight="1" x14ac:dyDescent="0.2">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spans="1:26" ht="13.5" customHeight="1" x14ac:dyDescent="0.2">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spans="1:26" ht="13.5" customHeight="1" x14ac:dyDescent="0.2">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spans="1:26" ht="13.5" customHeight="1" x14ac:dyDescent="0.2">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spans="1:26" ht="13.5" customHeight="1" x14ac:dyDescent="0.2">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spans="1:26" ht="13.5" customHeight="1" x14ac:dyDescent="0.2">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spans="1:26" ht="13.5" customHeight="1" x14ac:dyDescent="0.2">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spans="1:26" ht="13.5" customHeight="1" x14ac:dyDescent="0.2">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spans="1:26" ht="13.5" customHeight="1" x14ac:dyDescent="0.2">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spans="1:26" ht="13.5" customHeight="1" x14ac:dyDescent="0.2">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spans="1:26" ht="13.5" customHeight="1" x14ac:dyDescent="0.2">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spans="1:26" ht="13.5" customHeight="1" x14ac:dyDescent="0.2">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spans="1:26" ht="13.5" customHeight="1" x14ac:dyDescent="0.2">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spans="1:26" ht="13.5" customHeight="1" x14ac:dyDescent="0.2">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spans="1:26" ht="13.5" customHeight="1" x14ac:dyDescent="0.2">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spans="1:26" ht="13.5" customHeight="1" x14ac:dyDescent="0.2">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spans="1:26" ht="13.5" customHeight="1" x14ac:dyDescent="0.2">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spans="1:26" ht="13.5" customHeight="1" x14ac:dyDescent="0.2">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spans="1:26" ht="13.5" customHeight="1" x14ac:dyDescent="0.2">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spans="1:26" ht="13.5" customHeight="1" x14ac:dyDescent="0.2">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spans="1:26" ht="13.5" customHeight="1" x14ac:dyDescent="0.2">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spans="1:26" ht="13.5" customHeight="1" x14ac:dyDescent="0.2">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spans="1:26" ht="13.5" customHeight="1" x14ac:dyDescent="0.2">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spans="1:26" ht="13.5" customHeight="1" x14ac:dyDescent="0.2">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spans="1:26" ht="13.5" customHeight="1" x14ac:dyDescent="0.2">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spans="1:26" ht="13.5" customHeight="1" x14ac:dyDescent="0.2">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spans="1:26" ht="13.5" customHeight="1" x14ac:dyDescent="0.2">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spans="1:26" ht="13.5" customHeight="1" x14ac:dyDescent="0.2">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spans="1:26" ht="13.5" customHeight="1" x14ac:dyDescent="0.2">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spans="1:26" ht="13.5" customHeight="1" x14ac:dyDescent="0.2">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spans="1:26" ht="13.5" customHeight="1" x14ac:dyDescent="0.2">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spans="1:26" ht="13.5" customHeight="1" x14ac:dyDescent="0.2">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spans="1:26" ht="13.5" customHeight="1" x14ac:dyDescent="0.2">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spans="1:26" ht="13.5" customHeight="1" x14ac:dyDescent="0.2">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spans="1:26" ht="13.5" customHeight="1" x14ac:dyDescent="0.2">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spans="1:26" ht="13.5" customHeight="1" x14ac:dyDescent="0.2">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spans="1:26" ht="13.5" customHeight="1" x14ac:dyDescent="0.2">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spans="1:26" ht="13.5" customHeight="1" x14ac:dyDescent="0.2">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spans="1:26" ht="13.5" customHeight="1" x14ac:dyDescent="0.2">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spans="1:26" ht="13.5" customHeight="1" x14ac:dyDescent="0.2">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spans="1:26" ht="13.5" customHeight="1" x14ac:dyDescent="0.2">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spans="1:26" ht="13.5" customHeight="1" x14ac:dyDescent="0.2">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spans="1:26" ht="13.5" customHeight="1" x14ac:dyDescent="0.2">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spans="1:26" ht="13.5" customHeight="1" x14ac:dyDescent="0.2">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spans="1:26" ht="13.5" customHeight="1" x14ac:dyDescent="0.2">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spans="1:26" ht="13.5" customHeight="1" x14ac:dyDescent="0.2">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spans="1:26" ht="13.5" customHeight="1" x14ac:dyDescent="0.2">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spans="1:26" ht="13.5" customHeight="1" x14ac:dyDescent="0.2">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spans="1:26" ht="13.5" customHeight="1" x14ac:dyDescent="0.2">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spans="1:26" ht="13.5" customHeight="1" x14ac:dyDescent="0.2">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spans="1:26" ht="13.5" customHeight="1" x14ac:dyDescent="0.2">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spans="1:26" ht="13.5" customHeight="1" x14ac:dyDescent="0.2">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spans="1:26" ht="13.5" customHeight="1" x14ac:dyDescent="0.2">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spans="1:26" ht="13.5" customHeight="1" x14ac:dyDescent="0.2">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spans="1:26" ht="13.5" customHeight="1" x14ac:dyDescent="0.2">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spans="1:26" ht="13.5" customHeight="1" x14ac:dyDescent="0.2">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spans="1:26" ht="13.5" customHeight="1" x14ac:dyDescent="0.2">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spans="1:26" ht="13.5" customHeight="1" x14ac:dyDescent="0.2">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spans="1:26" ht="13.5" customHeight="1" x14ac:dyDescent="0.2">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spans="1:26" ht="13.5" customHeight="1" x14ac:dyDescent="0.2">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spans="1:26" ht="13.5" customHeight="1" x14ac:dyDescent="0.2">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spans="1:26" ht="13.5" customHeight="1" x14ac:dyDescent="0.2">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spans="1:26" ht="13.5" customHeight="1" x14ac:dyDescent="0.2">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spans="1:26" ht="13.5" customHeight="1" x14ac:dyDescent="0.2">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spans="1:26" ht="13.5" customHeight="1" x14ac:dyDescent="0.2">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spans="1:26" ht="13.5" customHeight="1" x14ac:dyDescent="0.2">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spans="1:26" ht="13.5" customHeight="1" x14ac:dyDescent="0.2">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spans="1:26" ht="13.5" customHeight="1" x14ac:dyDescent="0.2">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spans="1:26" ht="13.5" customHeight="1" x14ac:dyDescent="0.2">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spans="1:26" ht="13.5" customHeight="1" x14ac:dyDescent="0.2">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spans="1:26" ht="13.5" customHeight="1" x14ac:dyDescent="0.2">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spans="1:26" ht="13.5" customHeight="1" x14ac:dyDescent="0.2">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spans="1:26" ht="13.5" customHeight="1" x14ac:dyDescent="0.2">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spans="1:26" ht="13.5" customHeight="1" x14ac:dyDescent="0.2">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spans="1:26" ht="13.5" customHeight="1" x14ac:dyDescent="0.2">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spans="1:26" ht="13.5" customHeight="1" x14ac:dyDescent="0.2">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spans="1:26" ht="13.5" customHeight="1" x14ac:dyDescent="0.2">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spans="1:26" ht="13.5" customHeight="1" x14ac:dyDescent="0.2">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spans="1:26" ht="13.5" customHeight="1" x14ac:dyDescent="0.2">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spans="1:26" ht="13.5" customHeight="1" x14ac:dyDescent="0.2">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spans="1:26" ht="13.5" customHeight="1" x14ac:dyDescent="0.2">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spans="1:26" ht="13.5" customHeight="1" x14ac:dyDescent="0.2">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spans="1:26" ht="13.5" customHeight="1" x14ac:dyDescent="0.2">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spans="1:26" ht="13.5" customHeight="1" x14ac:dyDescent="0.2">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spans="1:26" ht="13.5" customHeight="1" x14ac:dyDescent="0.2">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spans="1:26" ht="13.5" customHeight="1" x14ac:dyDescent="0.2">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spans="1:26" ht="13.5" customHeight="1" x14ac:dyDescent="0.2">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spans="1:26" ht="13.5" customHeight="1" x14ac:dyDescent="0.2">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spans="1:26" ht="13.5" customHeight="1" x14ac:dyDescent="0.2">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spans="1:26" ht="13.5" customHeight="1" x14ac:dyDescent="0.2">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spans="1:26" ht="13.5" customHeight="1" x14ac:dyDescent="0.2">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spans="1:26" ht="13.5" customHeight="1" x14ac:dyDescent="0.2">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spans="1:26" ht="13.5" customHeight="1" x14ac:dyDescent="0.2">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spans="1:26" ht="13.5" customHeight="1" x14ac:dyDescent="0.2">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spans="1:26" ht="13.5" customHeight="1" x14ac:dyDescent="0.2">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spans="1:26" ht="13.5" customHeight="1" x14ac:dyDescent="0.2">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spans="1:26" ht="13.5" customHeight="1" x14ac:dyDescent="0.2">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spans="1:26" ht="13.5" customHeight="1" x14ac:dyDescent="0.2">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spans="1:26" ht="13.5" customHeight="1" x14ac:dyDescent="0.2">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spans="1:26" ht="13.5" customHeight="1" x14ac:dyDescent="0.2">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spans="1:26" ht="13.5" customHeight="1" x14ac:dyDescent="0.2">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spans="1:26" ht="13.5" customHeight="1" x14ac:dyDescent="0.2">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spans="1:26" ht="13.5" customHeight="1" x14ac:dyDescent="0.2">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spans="1:26" ht="13.5" customHeight="1" x14ac:dyDescent="0.2">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spans="1:26" ht="13.5" customHeight="1" x14ac:dyDescent="0.2">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spans="1:26" ht="13.5" customHeight="1" x14ac:dyDescent="0.2">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spans="1:26" ht="13.5" customHeight="1" x14ac:dyDescent="0.2">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spans="1:26" ht="13.5" customHeight="1" x14ac:dyDescent="0.2">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spans="1:26" ht="13.5" customHeight="1" x14ac:dyDescent="0.2">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spans="1:26" ht="13.5" customHeight="1" x14ac:dyDescent="0.2">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spans="1:26" ht="13.5" customHeight="1" x14ac:dyDescent="0.2">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spans="1:26" ht="13.5" customHeight="1" x14ac:dyDescent="0.2">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spans="1:26" ht="13.5" customHeight="1" x14ac:dyDescent="0.2">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spans="1:26" ht="13.5" customHeight="1" x14ac:dyDescent="0.2">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spans="1:26" ht="13.5" customHeight="1" x14ac:dyDescent="0.2">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spans="1:26" ht="13.5" customHeight="1" x14ac:dyDescent="0.2">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spans="1:26" ht="13.5" customHeight="1" x14ac:dyDescent="0.2">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spans="1:26" ht="13.5" customHeight="1" x14ac:dyDescent="0.2">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spans="1:26" ht="13.5" customHeight="1" x14ac:dyDescent="0.2">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spans="1:26" ht="13.5" customHeight="1" x14ac:dyDescent="0.2">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spans="1:26" ht="13.5" customHeight="1" x14ac:dyDescent="0.2">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spans="1:26" ht="13.5" customHeight="1" x14ac:dyDescent="0.2">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spans="1:26" ht="13.5" customHeight="1" x14ac:dyDescent="0.2">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spans="1:26" ht="13.5" customHeight="1" x14ac:dyDescent="0.2">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spans="1:26" ht="13.5" customHeight="1" x14ac:dyDescent="0.2">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spans="1:26" ht="13.5" customHeight="1" x14ac:dyDescent="0.2">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spans="1:26" ht="13.5" customHeight="1" x14ac:dyDescent="0.2">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spans="1:26" ht="13.5" customHeight="1" x14ac:dyDescent="0.2">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spans="1:26" ht="13.5" customHeight="1" x14ac:dyDescent="0.2">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spans="1:26" ht="13.5" customHeight="1" x14ac:dyDescent="0.2">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spans="1:26" ht="13.5" customHeight="1" x14ac:dyDescent="0.2">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spans="1:26" ht="13.5" customHeight="1" x14ac:dyDescent="0.2">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spans="1:26" ht="13.5" customHeight="1" x14ac:dyDescent="0.2">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spans="1:26" ht="13.5" customHeight="1" x14ac:dyDescent="0.2">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spans="1:26" ht="13.5" customHeight="1" x14ac:dyDescent="0.2">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spans="1:26" ht="13.5" customHeight="1" x14ac:dyDescent="0.2">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spans="1:26" ht="13.5" customHeight="1" x14ac:dyDescent="0.2">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spans="1:26" ht="13.5" customHeight="1" x14ac:dyDescent="0.2">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spans="1:26" ht="13.5" customHeight="1" x14ac:dyDescent="0.2">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spans="1:26" ht="13.5" customHeight="1" x14ac:dyDescent="0.2">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spans="1:26" ht="13.5" customHeight="1" x14ac:dyDescent="0.2">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spans="1:26" ht="13.5" customHeight="1" x14ac:dyDescent="0.2">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spans="1:26" ht="13.5" customHeight="1" x14ac:dyDescent="0.2">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spans="1:26" ht="13.5" customHeight="1" x14ac:dyDescent="0.2">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spans="1:26" ht="13.5" customHeight="1" x14ac:dyDescent="0.2">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spans="1:26" ht="13.5" customHeight="1" x14ac:dyDescent="0.2">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spans="1:26" ht="13.5" customHeight="1" x14ac:dyDescent="0.2">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spans="1:26" ht="13.5" customHeight="1" x14ac:dyDescent="0.2">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spans="1:26" ht="13.5" customHeight="1" x14ac:dyDescent="0.2">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spans="1:26" ht="13.5" customHeight="1" x14ac:dyDescent="0.2">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spans="1:26" ht="13.5" customHeight="1" x14ac:dyDescent="0.2">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spans="1:26" ht="13.5" customHeight="1" x14ac:dyDescent="0.2">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spans="1:26" ht="13.5" customHeight="1" x14ac:dyDescent="0.2">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spans="1:26" ht="13.5" customHeight="1" x14ac:dyDescent="0.2">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spans="1:26" ht="13.5" customHeight="1" x14ac:dyDescent="0.2">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spans="1:26" ht="13.5" customHeight="1" x14ac:dyDescent="0.2">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spans="1:26" ht="13.5" customHeight="1" x14ac:dyDescent="0.2">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spans="1:26" ht="13.5" customHeight="1" x14ac:dyDescent="0.2">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spans="1:26" ht="13.5" customHeight="1" x14ac:dyDescent="0.2">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spans="1:26" ht="13.5" customHeight="1" x14ac:dyDescent="0.2">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spans="1:26" ht="13.5" customHeight="1" x14ac:dyDescent="0.2">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spans="1:26" ht="13.5" customHeight="1" x14ac:dyDescent="0.2">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spans="1:26" ht="13.5" customHeight="1" x14ac:dyDescent="0.2">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spans="1:26" ht="13.5" customHeight="1" x14ac:dyDescent="0.2">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spans="1:26" ht="13.5" customHeight="1" x14ac:dyDescent="0.2">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spans="1:26" ht="13.5" customHeight="1" x14ac:dyDescent="0.2">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spans="1:26" ht="13.5" customHeight="1" x14ac:dyDescent="0.2">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spans="1:26" ht="13.5" customHeight="1" x14ac:dyDescent="0.2">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spans="1:26" ht="13.5" customHeight="1" x14ac:dyDescent="0.2">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spans="1:26" ht="13.5" customHeight="1" x14ac:dyDescent="0.2">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spans="1:26" ht="13.5" customHeight="1" x14ac:dyDescent="0.2">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spans="1:26" ht="13.5" customHeight="1" x14ac:dyDescent="0.2">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spans="1:26" ht="13.5" customHeight="1" x14ac:dyDescent="0.2">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spans="1:26" ht="13.5" customHeight="1" x14ac:dyDescent="0.2">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spans="1:26" ht="13.5" customHeight="1" x14ac:dyDescent="0.2">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spans="1:26" ht="13.5" customHeight="1" x14ac:dyDescent="0.2">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spans="1:26" ht="13.5" customHeight="1" x14ac:dyDescent="0.2">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spans="1:26" ht="13.5" customHeight="1" x14ac:dyDescent="0.2">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spans="1:26" ht="13.5" customHeight="1" x14ac:dyDescent="0.2">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spans="1:26" ht="13.5" customHeight="1" x14ac:dyDescent="0.2">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spans="1:26" ht="13.5" customHeight="1" x14ac:dyDescent="0.2">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spans="1:26" ht="13.5" customHeight="1" x14ac:dyDescent="0.2">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spans="1:26" ht="13.5" customHeight="1" x14ac:dyDescent="0.2">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spans="1:26" ht="13.5" customHeight="1" x14ac:dyDescent="0.2">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spans="1:26" ht="13.5" customHeight="1" x14ac:dyDescent="0.2">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spans="1:26" ht="13.5" customHeight="1" x14ac:dyDescent="0.2">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spans="1:26" ht="13.5" customHeight="1" x14ac:dyDescent="0.2">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spans="1:26" ht="13.5" customHeight="1" x14ac:dyDescent="0.2">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spans="1:26" ht="13.5" customHeight="1" x14ac:dyDescent="0.2">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spans="1:26" ht="13.5" customHeight="1" x14ac:dyDescent="0.2">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spans="1:26" ht="13.5" customHeight="1" x14ac:dyDescent="0.2">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spans="1:26" ht="13.5" customHeight="1" x14ac:dyDescent="0.2">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spans="1:26" ht="13.5" customHeight="1" x14ac:dyDescent="0.2">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spans="1:26" ht="13.5" customHeight="1" x14ac:dyDescent="0.2">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spans="1:26" ht="13.5" customHeight="1" x14ac:dyDescent="0.2">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spans="1:26" ht="13.5" customHeight="1" x14ac:dyDescent="0.2">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spans="1:26" ht="13.5" customHeight="1" x14ac:dyDescent="0.2">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spans="1:26" ht="13.5" customHeight="1" x14ac:dyDescent="0.2">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spans="1:26" ht="13.5" customHeight="1" x14ac:dyDescent="0.2">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spans="1:26" ht="13.5" customHeight="1" x14ac:dyDescent="0.2">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spans="1:26" ht="13.5" customHeight="1" x14ac:dyDescent="0.2">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spans="1:26" ht="13.5" customHeight="1" x14ac:dyDescent="0.2">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spans="1:26" ht="13.5" customHeight="1" x14ac:dyDescent="0.2">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spans="1:26" ht="13.5" customHeight="1" x14ac:dyDescent="0.2">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spans="1:26" ht="13.5" customHeight="1" x14ac:dyDescent="0.2">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spans="1:26" ht="13.5" customHeight="1" x14ac:dyDescent="0.2">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spans="1:26" ht="13.5" customHeight="1" x14ac:dyDescent="0.2">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spans="1:26" ht="13.5" customHeight="1" x14ac:dyDescent="0.2">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spans="1:26" ht="13.5" customHeight="1" x14ac:dyDescent="0.2">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spans="1:26" ht="13.5" customHeight="1" x14ac:dyDescent="0.2">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spans="1:26" ht="13.5" customHeight="1" x14ac:dyDescent="0.2">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spans="1:26" ht="13.5" customHeight="1" x14ac:dyDescent="0.2">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spans="1:26" ht="13.5" customHeight="1" x14ac:dyDescent="0.2">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spans="1:26" ht="13.5" customHeight="1" x14ac:dyDescent="0.2">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spans="1:26" ht="13.5" customHeight="1" x14ac:dyDescent="0.2">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spans="1:26" ht="13.5" customHeight="1" x14ac:dyDescent="0.2">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spans="1:26" ht="13.5" customHeight="1" x14ac:dyDescent="0.2">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spans="1:26" ht="13.5" customHeight="1" x14ac:dyDescent="0.2">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spans="1:26" ht="13.5" customHeight="1" x14ac:dyDescent="0.2">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spans="1:26" ht="13.5" customHeight="1" x14ac:dyDescent="0.2">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spans="1:26" ht="13.5" customHeight="1" x14ac:dyDescent="0.2">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spans="1:26" ht="13.5" customHeight="1" x14ac:dyDescent="0.2">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spans="1:26" ht="13.5" customHeight="1" x14ac:dyDescent="0.2">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spans="1:26" ht="13.5" customHeight="1" x14ac:dyDescent="0.2">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spans="1:26" ht="13.5" customHeight="1" x14ac:dyDescent="0.2">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spans="1:26" ht="13.5" customHeight="1" x14ac:dyDescent="0.2">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spans="1:26" ht="13.5" customHeight="1" x14ac:dyDescent="0.2">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spans="1:26" ht="13.5" customHeight="1" x14ac:dyDescent="0.2">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spans="1:26" ht="13.5" customHeight="1" x14ac:dyDescent="0.2">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spans="1:26" ht="13.5" customHeight="1" x14ac:dyDescent="0.2">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spans="1:26" ht="13.5" customHeight="1" x14ac:dyDescent="0.2">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spans="1:26" ht="13.5" customHeight="1" x14ac:dyDescent="0.2">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spans="1:26" ht="13.5" customHeight="1" x14ac:dyDescent="0.2">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spans="1:26" ht="13.5" customHeight="1" x14ac:dyDescent="0.2">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spans="1:26" ht="13.5" customHeight="1" x14ac:dyDescent="0.2">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spans="1:26" ht="13.5" customHeight="1" x14ac:dyDescent="0.2">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spans="1:26" ht="13.5" customHeight="1" x14ac:dyDescent="0.2">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spans="1:26" ht="13.5" customHeight="1" x14ac:dyDescent="0.2">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spans="1:26" ht="13.5" customHeight="1" x14ac:dyDescent="0.2">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spans="1:26" ht="13.5" customHeight="1" x14ac:dyDescent="0.2">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spans="1:26" ht="13.5" customHeight="1" x14ac:dyDescent="0.2">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spans="1:26" ht="13.5" customHeight="1" x14ac:dyDescent="0.2">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spans="1:26" ht="13.5" customHeight="1" x14ac:dyDescent="0.2">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spans="1:26" ht="13.5" customHeight="1" x14ac:dyDescent="0.2">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spans="1:26" ht="13.5" customHeight="1" x14ac:dyDescent="0.2">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spans="1:26" ht="13.5" customHeight="1" x14ac:dyDescent="0.2">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spans="1:26" ht="13.5" customHeight="1" x14ac:dyDescent="0.2">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spans="1:26" ht="13.5" customHeight="1" x14ac:dyDescent="0.2">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spans="1:26" ht="13.5" customHeight="1" x14ac:dyDescent="0.2">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spans="1:26" ht="13.5" customHeight="1" x14ac:dyDescent="0.2">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spans="1:26" ht="13.5" customHeight="1" x14ac:dyDescent="0.2">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spans="1:26" ht="13.5" customHeight="1" x14ac:dyDescent="0.2">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spans="1:26" ht="13.5" customHeight="1" x14ac:dyDescent="0.2">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spans="1:26" ht="13.5" customHeight="1" x14ac:dyDescent="0.2">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spans="1:26" ht="13.5" customHeight="1" x14ac:dyDescent="0.2">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spans="1:26" ht="13.5" customHeight="1" x14ac:dyDescent="0.2">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spans="1:26" ht="13.5" customHeight="1" x14ac:dyDescent="0.2">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spans="1:26" ht="13.5" customHeight="1" x14ac:dyDescent="0.2">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spans="1:26" ht="13.5" customHeight="1" x14ac:dyDescent="0.2">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spans="1:26" ht="13.5" customHeight="1" x14ac:dyDescent="0.2">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spans="1:26" ht="13.5" customHeight="1" x14ac:dyDescent="0.2">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spans="1:26" ht="13.5" customHeight="1" x14ac:dyDescent="0.2">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spans="1:26" ht="13.5" customHeight="1" x14ac:dyDescent="0.2">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spans="1:26" ht="13.5" customHeight="1" x14ac:dyDescent="0.2">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spans="1:26" ht="13.5" customHeight="1" x14ac:dyDescent="0.2">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spans="1:26" ht="13.5" customHeight="1" x14ac:dyDescent="0.2">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spans="1:26" ht="13.5" customHeight="1" x14ac:dyDescent="0.2">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spans="1:26" ht="13.5" customHeight="1" x14ac:dyDescent="0.2">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spans="1:26" ht="13.5" customHeight="1" x14ac:dyDescent="0.2">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spans="1:26" ht="13.5" customHeight="1" x14ac:dyDescent="0.2">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spans="1:26" ht="13.5" customHeight="1" x14ac:dyDescent="0.2">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spans="1:26" ht="13.5" customHeight="1" x14ac:dyDescent="0.2">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spans="1:26" ht="13.5" customHeight="1" x14ac:dyDescent="0.2">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spans="1:26" ht="13.5" customHeight="1" x14ac:dyDescent="0.2">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spans="1:26" ht="13.5" customHeight="1" x14ac:dyDescent="0.2">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spans="1:26" ht="13.5" customHeight="1" x14ac:dyDescent="0.2">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spans="1:26" ht="13.5" customHeight="1" x14ac:dyDescent="0.2">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spans="1:26" ht="13.5" customHeight="1" x14ac:dyDescent="0.2">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spans="1:26" ht="13.5" customHeight="1" x14ac:dyDescent="0.2">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spans="1:26" ht="13.5" customHeight="1" x14ac:dyDescent="0.2">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spans="1:26" ht="13.5" customHeight="1" x14ac:dyDescent="0.2">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spans="1:26" ht="13.5" customHeight="1" x14ac:dyDescent="0.2">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spans="1:26" ht="13.5" customHeight="1" x14ac:dyDescent="0.2">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spans="1:26" ht="13.5" customHeight="1" x14ac:dyDescent="0.2">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spans="1:26" ht="13.5" customHeight="1" x14ac:dyDescent="0.2">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spans="1:26" ht="13.5" customHeight="1" x14ac:dyDescent="0.2">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spans="1:26" ht="13.5" customHeight="1" x14ac:dyDescent="0.2">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spans="1:26" ht="13.5" customHeight="1" x14ac:dyDescent="0.2">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spans="1:26" ht="13.5" customHeight="1" x14ac:dyDescent="0.2">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spans="1:26" ht="13.5" customHeight="1" x14ac:dyDescent="0.2">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spans="1:26" ht="13.5" customHeight="1" x14ac:dyDescent="0.2">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spans="1:26" ht="13.5" customHeight="1" x14ac:dyDescent="0.2">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spans="1:26" ht="13.5" customHeight="1" x14ac:dyDescent="0.2">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spans="1:26" ht="13.5" customHeight="1" x14ac:dyDescent="0.2">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spans="1:26" ht="13.5" customHeight="1" x14ac:dyDescent="0.2">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spans="1:26" ht="13.5" customHeight="1" x14ac:dyDescent="0.2">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spans="1:26" ht="13.5" customHeight="1" x14ac:dyDescent="0.2">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spans="1:26" ht="13.5" customHeight="1" x14ac:dyDescent="0.2">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spans="1:26" ht="13.5" customHeight="1" x14ac:dyDescent="0.2">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spans="1:26" ht="13.5" customHeight="1" x14ac:dyDescent="0.2">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spans="1:26" ht="13.5" customHeight="1" x14ac:dyDescent="0.2">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spans="1:26" ht="13.5" customHeight="1" x14ac:dyDescent="0.2">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spans="1:26" ht="13.5" customHeight="1" x14ac:dyDescent="0.2">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spans="1:26" ht="13.5" customHeight="1" x14ac:dyDescent="0.2">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spans="1:26" ht="13.5" customHeight="1" x14ac:dyDescent="0.2">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spans="1:26" ht="13.5" customHeight="1" x14ac:dyDescent="0.2">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spans="1:26" ht="13.5" customHeight="1" x14ac:dyDescent="0.2">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spans="1:26" ht="13.5" customHeight="1" x14ac:dyDescent="0.2">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spans="1:26" ht="13.5" customHeight="1" x14ac:dyDescent="0.2">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spans="1:26" ht="13.5" customHeight="1" x14ac:dyDescent="0.2">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spans="1:26" ht="13.5" customHeight="1" x14ac:dyDescent="0.2">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spans="1:26" ht="13.5" customHeight="1" x14ac:dyDescent="0.2">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spans="1:26" ht="13.5" customHeight="1" x14ac:dyDescent="0.2">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spans="1:26" ht="13.5" customHeight="1" x14ac:dyDescent="0.2">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spans="1:26" ht="13.5" customHeight="1" x14ac:dyDescent="0.2">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spans="1:26" ht="13.5" customHeight="1" x14ac:dyDescent="0.2">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spans="1:26" ht="13.5" customHeight="1" x14ac:dyDescent="0.2">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spans="1:26" ht="13.5" customHeight="1" x14ac:dyDescent="0.2">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spans="1:26" ht="13.5" customHeight="1" x14ac:dyDescent="0.2">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spans="1:26" ht="13.5" customHeight="1" x14ac:dyDescent="0.2">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spans="1:26" ht="13.5" customHeight="1" x14ac:dyDescent="0.2">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spans="1:26" ht="13.5" customHeight="1" x14ac:dyDescent="0.2">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spans="1:26" ht="13.5" customHeight="1" x14ac:dyDescent="0.2">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spans="1:26" ht="13.5" customHeight="1" x14ac:dyDescent="0.2">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spans="1:26" ht="13.5" customHeight="1" x14ac:dyDescent="0.2">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spans="1:26" ht="13.5" customHeight="1" x14ac:dyDescent="0.2">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spans="1:26" ht="13.5" customHeight="1" x14ac:dyDescent="0.2">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spans="1:26" ht="13.5" customHeight="1" x14ac:dyDescent="0.2">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spans="1:26" ht="13.5" customHeight="1" x14ac:dyDescent="0.2">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spans="1:26" ht="13.5" customHeight="1" x14ac:dyDescent="0.2">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spans="1:26" ht="13.5" customHeight="1" x14ac:dyDescent="0.2">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spans="1:26" ht="13.5" customHeight="1" x14ac:dyDescent="0.2">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spans="1:26" ht="13.5" customHeight="1" x14ac:dyDescent="0.2">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spans="1:26" ht="13.5" customHeight="1" x14ac:dyDescent="0.2">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spans="1:26" ht="13.5" customHeight="1" x14ac:dyDescent="0.2">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spans="1:26" ht="13.5" customHeight="1" x14ac:dyDescent="0.2">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spans="1:26" ht="13.5" customHeight="1" x14ac:dyDescent="0.2">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spans="1:26" ht="13.5" customHeight="1" x14ac:dyDescent="0.2">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spans="1:26" ht="13.5" customHeight="1" x14ac:dyDescent="0.2">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spans="1:26" ht="13.5" customHeight="1" x14ac:dyDescent="0.2">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spans="1:26" ht="13.5" customHeight="1" x14ac:dyDescent="0.2">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spans="1:26" ht="13.5" customHeight="1" x14ac:dyDescent="0.2">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spans="1:26" ht="13.5" customHeight="1" x14ac:dyDescent="0.2">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spans="1:26" ht="13.5" customHeight="1" x14ac:dyDescent="0.2">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spans="1:26" ht="13.5" customHeight="1" x14ac:dyDescent="0.2">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spans="1:26" ht="13.5" customHeight="1" x14ac:dyDescent="0.2">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spans="1:26" ht="13.5" customHeight="1" x14ac:dyDescent="0.2">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spans="1:26" ht="13.5" customHeight="1" x14ac:dyDescent="0.2">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spans="1:26" ht="13.5" customHeight="1" x14ac:dyDescent="0.2">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spans="1:26" ht="13.5" customHeight="1" x14ac:dyDescent="0.2">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spans="1:26" ht="13.5" customHeight="1" x14ac:dyDescent="0.2">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spans="1:26" ht="13.5" customHeight="1" x14ac:dyDescent="0.2">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spans="1:26" ht="13.5" customHeight="1" x14ac:dyDescent="0.2">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spans="1:26" ht="13.5" customHeight="1" x14ac:dyDescent="0.2">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spans="1:26" ht="13.5" customHeight="1" x14ac:dyDescent="0.2">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spans="1:26" ht="13.5" customHeight="1" x14ac:dyDescent="0.2">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spans="1:26" ht="13.5" customHeight="1" x14ac:dyDescent="0.2">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spans="1:26" ht="13.5" customHeight="1" x14ac:dyDescent="0.2">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spans="1:26" ht="13.5" customHeight="1" x14ac:dyDescent="0.2">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spans="1:26" ht="13.5" customHeight="1" x14ac:dyDescent="0.2">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spans="1:26" ht="13.5" customHeight="1" x14ac:dyDescent="0.2">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spans="1:26" ht="13.5" customHeight="1" x14ac:dyDescent="0.2">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spans="1:26" ht="13.5" customHeight="1" x14ac:dyDescent="0.2">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spans="1:26" ht="13.5" customHeight="1" x14ac:dyDescent="0.2">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spans="1:26" ht="13.5" customHeight="1" x14ac:dyDescent="0.2">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spans="1:26" ht="13.5" customHeight="1" x14ac:dyDescent="0.2">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spans="1:26" ht="13.5" customHeight="1" x14ac:dyDescent="0.2">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spans="1:26" ht="13.5" customHeight="1" x14ac:dyDescent="0.2">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spans="1:26" ht="13.5" customHeight="1" x14ac:dyDescent="0.2">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spans="1:26" ht="13.5" customHeight="1" x14ac:dyDescent="0.2">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spans="1:26" ht="13.5" customHeight="1" x14ac:dyDescent="0.2">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spans="1:26" ht="13.5" customHeight="1" x14ac:dyDescent="0.2">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spans="1:26" ht="13.5" customHeight="1" x14ac:dyDescent="0.2">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spans="1:26" ht="13.5" customHeight="1" x14ac:dyDescent="0.2">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spans="1:26" ht="13.5" customHeight="1" x14ac:dyDescent="0.2">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spans="1:26" ht="13.5" customHeight="1" x14ac:dyDescent="0.2">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spans="1:26" ht="13.5" customHeight="1" x14ac:dyDescent="0.2">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spans="1:26" ht="13.5" customHeight="1" x14ac:dyDescent="0.2">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spans="1:26" ht="13.5" customHeight="1" x14ac:dyDescent="0.2">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spans="1:26" ht="13.5" customHeight="1" x14ac:dyDescent="0.2">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spans="1:26" ht="13.5" customHeight="1" x14ac:dyDescent="0.2">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spans="1:26" ht="13.5" customHeight="1" x14ac:dyDescent="0.2">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spans="1:26" ht="13.5" customHeight="1" x14ac:dyDescent="0.2">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spans="1:26" ht="13.5" customHeight="1" x14ac:dyDescent="0.2">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spans="1:26" ht="13.5" customHeight="1" x14ac:dyDescent="0.2">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spans="1:26" ht="13.5" customHeight="1" x14ac:dyDescent="0.2">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spans="1:26" ht="13.5" customHeight="1" x14ac:dyDescent="0.2">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spans="1:26" ht="13.5" customHeight="1" x14ac:dyDescent="0.2">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spans="1:26" ht="13.5" customHeight="1" x14ac:dyDescent="0.2">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spans="1:26" ht="13.5" customHeight="1" x14ac:dyDescent="0.2">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spans="1:26" ht="13.5" customHeight="1" x14ac:dyDescent="0.2">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spans="1:26" ht="13.5" customHeight="1" x14ac:dyDescent="0.2">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spans="1:26" ht="13.5" customHeight="1" x14ac:dyDescent="0.2">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spans="1:26" ht="13.5" customHeight="1" x14ac:dyDescent="0.2">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spans="1:26" ht="13.5" customHeight="1" x14ac:dyDescent="0.2">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spans="1:26" ht="13.5" customHeight="1" x14ac:dyDescent="0.2">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spans="1:26" ht="13.5" customHeight="1" x14ac:dyDescent="0.2">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spans="1:26" ht="13.5" customHeight="1" x14ac:dyDescent="0.2">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spans="1:26" ht="13.5" customHeight="1" x14ac:dyDescent="0.2">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spans="1:26" ht="13.5" customHeight="1" x14ac:dyDescent="0.2">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spans="1:26" ht="13.5" customHeight="1" x14ac:dyDescent="0.2">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spans="1:26" ht="13.5" customHeight="1" x14ac:dyDescent="0.2">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spans="1:26" ht="13.5" customHeight="1" x14ac:dyDescent="0.2">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spans="1:26" ht="13.5" customHeight="1" x14ac:dyDescent="0.2">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spans="1:26" ht="13.5" customHeight="1" x14ac:dyDescent="0.2">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spans="1:26" ht="13.5" customHeight="1" x14ac:dyDescent="0.2">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spans="1:26" ht="13.5" customHeight="1" x14ac:dyDescent="0.2">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spans="1:26" ht="13.5" customHeight="1" x14ac:dyDescent="0.2">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spans="1:26" ht="13.5" customHeight="1" x14ac:dyDescent="0.2">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spans="1:26" ht="13.5" customHeight="1" x14ac:dyDescent="0.2">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spans="1:26" ht="13.5" customHeight="1" x14ac:dyDescent="0.2">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spans="1:26" ht="13.5" customHeight="1" x14ac:dyDescent="0.2">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spans="1:26" ht="13.5" customHeight="1" x14ac:dyDescent="0.2">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spans="1:26" ht="13.5" customHeight="1" x14ac:dyDescent="0.2">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spans="1:26" ht="13.5" customHeight="1" x14ac:dyDescent="0.2">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spans="1:26" ht="13.5" customHeight="1" x14ac:dyDescent="0.2">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spans="1:26" ht="13.5" customHeight="1" x14ac:dyDescent="0.2">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spans="1:26" ht="13.5" customHeight="1" x14ac:dyDescent="0.2">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spans="1:26" ht="13.5" customHeight="1" x14ac:dyDescent="0.2">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spans="1:26" ht="13.5" customHeight="1" x14ac:dyDescent="0.2">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spans="1:26" ht="13.5" customHeight="1" x14ac:dyDescent="0.2">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spans="1:26" ht="13.5" customHeight="1" x14ac:dyDescent="0.2">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spans="1:26" ht="13.5" customHeight="1" x14ac:dyDescent="0.2">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spans="1:26" ht="13.5" customHeight="1" x14ac:dyDescent="0.2">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spans="1:26" ht="13.5" customHeight="1" x14ac:dyDescent="0.2">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spans="1:26" ht="13.5" customHeight="1" x14ac:dyDescent="0.2">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spans="1:26" ht="13.5" customHeight="1" x14ac:dyDescent="0.2">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spans="1:26" ht="13.5" customHeight="1" x14ac:dyDescent="0.2">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spans="1:26" ht="13.5" customHeight="1" x14ac:dyDescent="0.2">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spans="1:26" ht="13.5" customHeight="1" x14ac:dyDescent="0.2">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spans="1:26" ht="13.5" customHeight="1" x14ac:dyDescent="0.2">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spans="1:26" ht="13.5" customHeight="1" x14ac:dyDescent="0.2">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spans="1:26" ht="13.5" customHeight="1" x14ac:dyDescent="0.2">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spans="1:26" ht="13.5" customHeight="1" x14ac:dyDescent="0.2">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spans="1:26" ht="13.5" customHeight="1" x14ac:dyDescent="0.2">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spans="1:26" ht="13.5" customHeight="1" x14ac:dyDescent="0.2">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spans="1:26" ht="13.5" customHeight="1" x14ac:dyDescent="0.2">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spans="1:26" ht="13.5" customHeight="1" x14ac:dyDescent="0.2">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spans="1:26" ht="13.5" customHeight="1" x14ac:dyDescent="0.2">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spans="1:26" ht="13.5" customHeight="1" x14ac:dyDescent="0.2">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spans="1:26" ht="13.5" customHeight="1" x14ac:dyDescent="0.2">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spans="1:26" ht="13.5" customHeight="1" x14ac:dyDescent="0.2">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spans="1:26" ht="13.5" customHeight="1" x14ac:dyDescent="0.2">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spans="1:26" ht="13.5" customHeight="1" x14ac:dyDescent="0.2">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spans="1:26" ht="13.5" customHeight="1" x14ac:dyDescent="0.2">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spans="1:26" ht="13.5" customHeight="1" x14ac:dyDescent="0.2">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spans="1:26" ht="13.5" customHeight="1" x14ac:dyDescent="0.2">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spans="1:26" ht="13.5" customHeight="1" x14ac:dyDescent="0.2">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spans="1:26" ht="13.5" customHeight="1" x14ac:dyDescent="0.2">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spans="1:26" ht="13.5" customHeight="1" x14ac:dyDescent="0.2">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spans="1:26" ht="13.5" customHeight="1" x14ac:dyDescent="0.2">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spans="1:26" ht="13.5" customHeight="1" x14ac:dyDescent="0.2">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spans="1:26" ht="13.5" customHeight="1" x14ac:dyDescent="0.2">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spans="1:26" ht="13.5" customHeight="1" x14ac:dyDescent="0.2">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spans="1:26" ht="13.5" customHeight="1" x14ac:dyDescent="0.2">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spans="1:26" ht="13.5" customHeight="1" x14ac:dyDescent="0.2">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spans="1:26" ht="13.5" customHeight="1" x14ac:dyDescent="0.2">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spans="1:26" ht="13.5" customHeight="1" x14ac:dyDescent="0.2">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spans="1:26" ht="13.5" customHeight="1" x14ac:dyDescent="0.2">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spans="1:26" ht="13.5" customHeight="1" x14ac:dyDescent="0.2">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spans="1:26" ht="13.5" customHeight="1" x14ac:dyDescent="0.2">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spans="1:26" ht="13.5" customHeight="1" x14ac:dyDescent="0.2">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spans="1:26" ht="13.5" customHeight="1" x14ac:dyDescent="0.2">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spans="1:26" ht="13.5" customHeight="1" x14ac:dyDescent="0.2">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spans="1:26" ht="13.5" customHeight="1" x14ac:dyDescent="0.2">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spans="1:26" ht="13.5" customHeight="1" x14ac:dyDescent="0.2">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spans="1:26" ht="13.5" customHeight="1" x14ac:dyDescent="0.2">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spans="1:26" ht="13.5" customHeight="1" x14ac:dyDescent="0.2">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spans="1:26" ht="13.5" customHeight="1" x14ac:dyDescent="0.2">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spans="1:26" ht="13.5" customHeight="1" x14ac:dyDescent="0.2">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spans="1:26" ht="13.5" customHeight="1" x14ac:dyDescent="0.2">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spans="1:26" ht="13.5" customHeight="1" x14ac:dyDescent="0.2">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spans="1:26" ht="13.5" customHeight="1" x14ac:dyDescent="0.2">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spans="1:26" ht="13.5" customHeight="1" x14ac:dyDescent="0.2">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spans="1:26" ht="13.5" customHeight="1" x14ac:dyDescent="0.2">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spans="1:26" ht="13.5" customHeight="1" x14ac:dyDescent="0.2">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spans="1:26" ht="13.5" customHeight="1" x14ac:dyDescent="0.2">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spans="1:26" ht="13.5" customHeight="1" x14ac:dyDescent="0.2">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spans="1:26" ht="13.5" customHeight="1" x14ac:dyDescent="0.2">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spans="1:26" ht="13.5" customHeight="1" x14ac:dyDescent="0.2">
      <c r="A992" s="83"/>
      <c r="B992" s="83"/>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spans="1:26" ht="13.5" customHeight="1" x14ac:dyDescent="0.2">
      <c r="A993" s="83"/>
      <c r="B993" s="83"/>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spans="1:26" ht="13.5" customHeight="1" x14ac:dyDescent="0.2">
      <c r="A994" s="83"/>
      <c r="B994" s="83"/>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spans="1:26" ht="13.5" customHeight="1" x14ac:dyDescent="0.2">
      <c r="A995" s="83"/>
      <c r="B995" s="83"/>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spans="1:26" ht="13.5" customHeight="1" x14ac:dyDescent="0.2">
      <c r="A996" s="83"/>
      <c r="B996" s="83"/>
      <c r="C996" s="83"/>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spans="1:26" ht="13.5" customHeight="1" x14ac:dyDescent="0.2">
      <c r="A997" s="83"/>
      <c r="B997" s="83"/>
      <c r="C997" s="83"/>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spans="1:26" ht="13.5" customHeight="1" x14ac:dyDescent="0.2">
      <c r="A998" s="83"/>
      <c r="B998" s="83"/>
      <c r="C998" s="83"/>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spans="1:26" ht="13.5" customHeight="1" x14ac:dyDescent="0.2">
      <c r="A999" s="83"/>
      <c r="B999" s="83"/>
      <c r="C999" s="83"/>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spans="1:26" ht="13.5" customHeight="1" x14ac:dyDescent="0.2">
      <c r="A1000" s="83"/>
      <c r="B1000" s="83"/>
      <c r="C1000" s="83"/>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mergeCells count="1">
    <mergeCell ref="C35:P38"/>
  </mergeCells>
  <hyperlinks>
    <hyperlink ref="C30" r:id="rId1" xr:uid="{FAB205D3-380F-4753-ABD7-06FA6DF83D6F}"/>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27DFB-03F0-4A4F-AC5D-B47B535F768C}">
  <dimension ref="B2:V18"/>
  <sheetViews>
    <sheetView showGridLines="0" tabSelected="1" workbookViewId="0">
      <selection activeCell="I24" sqref="I24"/>
    </sheetView>
  </sheetViews>
  <sheetFormatPr defaultRowHeight="14.25" x14ac:dyDescent="0.2"/>
  <cols>
    <col min="1" max="16384" width="9.140625" style="84"/>
  </cols>
  <sheetData>
    <row r="2" spans="2:22" ht="21" x14ac:dyDescent="0.35">
      <c r="B2" s="118" t="s">
        <v>164</v>
      </c>
      <c r="C2" s="117"/>
      <c r="D2" s="117"/>
      <c r="E2" s="116"/>
      <c r="F2" s="116"/>
      <c r="G2" s="116"/>
      <c r="H2" s="116"/>
      <c r="I2" s="116"/>
      <c r="J2" s="116"/>
      <c r="K2" s="116"/>
      <c r="L2" s="116"/>
      <c r="M2" s="116"/>
      <c r="N2" s="116"/>
      <c r="O2" s="116"/>
      <c r="P2" s="116"/>
      <c r="Q2" s="116"/>
      <c r="R2" s="116"/>
      <c r="S2" s="116"/>
      <c r="T2" s="116"/>
      <c r="U2" s="116"/>
      <c r="V2" s="116"/>
    </row>
    <row r="4" spans="2:22" ht="18.75" x14ac:dyDescent="0.2">
      <c r="B4" s="105" t="s">
        <v>165</v>
      </c>
    </row>
    <row r="5" spans="2:22" ht="15" x14ac:dyDescent="0.2">
      <c r="C5" s="124" t="s">
        <v>166</v>
      </c>
    </row>
    <row r="8" spans="2:22" ht="18.75" x14ac:dyDescent="0.2">
      <c r="B8" s="115" t="s">
        <v>167</v>
      </c>
      <c r="C8" s="113"/>
      <c r="D8" s="113"/>
      <c r="E8" s="113"/>
      <c r="F8" s="113"/>
      <c r="G8" s="113"/>
      <c r="H8" s="113"/>
      <c r="I8" s="113"/>
      <c r="J8" s="113"/>
      <c r="K8" s="113"/>
      <c r="L8" s="113"/>
      <c r="M8" s="113"/>
      <c r="N8" s="113"/>
      <c r="O8" s="113"/>
      <c r="P8" s="113"/>
      <c r="Q8" s="113"/>
      <c r="R8" s="113"/>
      <c r="S8" s="113"/>
      <c r="T8" s="113"/>
      <c r="U8" s="113"/>
      <c r="V8" s="113"/>
    </row>
    <row r="9" spans="2:22" x14ac:dyDescent="0.2">
      <c r="B9" s="113"/>
      <c r="C9" s="113"/>
      <c r="D9" s="113"/>
      <c r="E9" s="113"/>
      <c r="F9" s="113"/>
      <c r="G9" s="113"/>
      <c r="H9" s="113"/>
      <c r="I9" s="113"/>
      <c r="J9" s="113"/>
      <c r="K9" s="113"/>
      <c r="L9" s="113"/>
      <c r="M9" s="113"/>
      <c r="N9" s="113"/>
      <c r="O9" s="113"/>
      <c r="P9" s="113"/>
      <c r="Q9" s="113"/>
      <c r="R9" s="113"/>
      <c r="S9" s="113"/>
      <c r="T9" s="113"/>
      <c r="U9" s="113"/>
      <c r="V9" s="113"/>
    </row>
    <row r="10" spans="2:22" ht="18.75" x14ac:dyDescent="0.2">
      <c r="B10" s="113"/>
      <c r="C10" s="114" t="s">
        <v>168</v>
      </c>
      <c r="D10" s="113"/>
      <c r="E10" s="113"/>
      <c r="F10" s="113"/>
      <c r="G10" s="113"/>
      <c r="H10" s="113"/>
      <c r="I10" s="113"/>
      <c r="J10" s="113"/>
      <c r="K10" s="113"/>
      <c r="L10" s="113"/>
      <c r="M10" s="113"/>
      <c r="N10" s="113"/>
      <c r="O10" s="113"/>
      <c r="P10" s="113"/>
      <c r="Q10" s="113"/>
      <c r="R10" s="113"/>
      <c r="S10" s="113"/>
      <c r="T10" s="113"/>
      <c r="U10" s="113"/>
      <c r="V10" s="113"/>
    </row>
    <row r="11" spans="2:22" ht="18.75" x14ac:dyDescent="0.2">
      <c r="B11" s="113"/>
      <c r="C11" s="114" t="s">
        <v>169</v>
      </c>
      <c r="D11" s="113"/>
      <c r="E11" s="113"/>
      <c r="F11" s="113"/>
      <c r="G11" s="113"/>
      <c r="H11" s="113"/>
      <c r="I11" s="113"/>
      <c r="J11" s="113"/>
      <c r="K11" s="113"/>
      <c r="L11" s="113"/>
      <c r="M11" s="113"/>
      <c r="N11" s="113"/>
      <c r="O11" s="113"/>
      <c r="P11" s="113"/>
      <c r="Q11" s="113"/>
      <c r="R11" s="113"/>
      <c r="S11" s="113"/>
      <c r="T11" s="113"/>
      <c r="U11" s="113"/>
      <c r="V11" s="113"/>
    </row>
    <row r="12" spans="2:22" ht="18.75" x14ac:dyDescent="0.2">
      <c r="B12" s="113"/>
      <c r="C12" s="114" t="s">
        <v>170</v>
      </c>
      <c r="D12" s="113"/>
      <c r="E12" s="113"/>
      <c r="F12" s="113"/>
      <c r="G12" s="113"/>
      <c r="H12" s="113"/>
      <c r="I12" s="113"/>
      <c r="J12" s="113"/>
      <c r="K12" s="113"/>
      <c r="L12" s="113"/>
      <c r="M12" s="113"/>
      <c r="N12" s="113"/>
      <c r="O12" s="113"/>
      <c r="P12" s="113"/>
      <c r="Q12" s="113"/>
      <c r="R12" s="113"/>
      <c r="S12" s="113"/>
      <c r="T12" s="113"/>
      <c r="U12" s="113"/>
      <c r="V12" s="113"/>
    </row>
    <row r="13" spans="2:22" ht="18.75" x14ac:dyDescent="0.2">
      <c r="B13" s="113"/>
      <c r="C13" s="114"/>
      <c r="D13" s="113"/>
      <c r="E13" s="113"/>
      <c r="F13" s="113"/>
      <c r="G13" s="113"/>
      <c r="H13" s="113"/>
      <c r="I13" s="113"/>
      <c r="J13" s="113"/>
      <c r="K13" s="113"/>
      <c r="L13" s="113"/>
      <c r="M13" s="113"/>
      <c r="N13" s="113"/>
      <c r="O13" s="113"/>
      <c r="P13" s="113"/>
      <c r="Q13" s="113"/>
      <c r="R13" s="113"/>
      <c r="S13" s="113"/>
      <c r="T13" s="113"/>
      <c r="U13" s="113"/>
      <c r="V13" s="113"/>
    </row>
    <row r="15" spans="2:22" ht="18.75" x14ac:dyDescent="0.2">
      <c r="B15" s="105" t="s">
        <v>171</v>
      </c>
    </row>
    <row r="17" spans="3:3" ht="18.75" x14ac:dyDescent="0.2">
      <c r="C17" s="105" t="s">
        <v>172</v>
      </c>
    </row>
    <row r="18" spans="3:3" ht="18.75" x14ac:dyDescent="0.2">
      <c r="C18" s="105" t="s">
        <v>173</v>
      </c>
    </row>
  </sheetData>
  <hyperlinks>
    <hyperlink ref="C5" r:id="rId1" xr:uid="{3F2C031B-870D-45E0-9DB6-C1B80317B49F}"/>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49243-9A53-4036-B191-7381D11FE231}">
  <dimension ref="B1:S407"/>
  <sheetViews>
    <sheetView showGridLines="0" zoomScaleNormal="100" workbookViewId="0">
      <selection activeCell="H33" sqref="H33"/>
    </sheetView>
  </sheetViews>
  <sheetFormatPr defaultColWidth="14" defaultRowHeight="20.25" customHeight="1" x14ac:dyDescent="0.2"/>
  <cols>
    <col min="1" max="1" width="2.42578125" style="92" customWidth="1"/>
    <col min="2" max="4" width="15.85546875" style="92" customWidth="1"/>
    <col min="5" max="5" width="19.42578125" style="92" customWidth="1"/>
    <col min="6" max="6" width="14.5703125" style="92" customWidth="1"/>
    <col min="7" max="7" width="5.42578125" style="92" customWidth="1"/>
    <col min="8" max="17" width="15.28515625" style="92" customWidth="1"/>
    <col min="18" max="21" width="8.42578125" style="92" customWidth="1"/>
    <col min="22" max="16384" width="14" style="92"/>
  </cols>
  <sheetData>
    <row r="1" spans="2:19" ht="14.1" customHeight="1" x14ac:dyDescent="0.2"/>
    <row r="2" spans="2:19" ht="23.1" customHeight="1" x14ac:dyDescent="0.35">
      <c r="B2" s="93" t="s">
        <v>160</v>
      </c>
      <c r="C2" s="93"/>
      <c r="D2" s="93"/>
      <c r="E2" s="93"/>
      <c r="F2" s="94"/>
      <c r="G2" s="94"/>
      <c r="H2" s="95"/>
      <c r="I2" s="95"/>
      <c r="J2" s="95"/>
      <c r="K2" s="95"/>
      <c r="L2" s="95"/>
      <c r="M2" s="95"/>
      <c r="N2" s="95"/>
      <c r="O2" s="95"/>
      <c r="P2" s="95"/>
      <c r="Q2" s="95"/>
    </row>
    <row r="3" spans="2:19" ht="12" customHeight="1" x14ac:dyDescent="0.2"/>
    <row r="4" spans="2:19" ht="23.1" customHeight="1" x14ac:dyDescent="0.3">
      <c r="B4" s="96" t="s">
        <v>143</v>
      </c>
      <c r="C4" s="96"/>
      <c r="D4" s="96"/>
      <c r="E4" s="96"/>
      <c r="F4" s="97"/>
      <c r="G4" s="98"/>
      <c r="H4" s="96" t="s">
        <v>144</v>
      </c>
      <c r="I4" s="99"/>
      <c r="J4" s="99"/>
      <c r="K4" s="99"/>
      <c r="L4" s="99"/>
      <c r="M4" s="99"/>
      <c r="N4" s="99"/>
      <c r="O4" s="99"/>
      <c r="P4" s="99"/>
      <c r="Q4" s="99"/>
    </row>
    <row r="5" spans="2:19" ht="9" customHeight="1" x14ac:dyDescent="0.2"/>
    <row r="6" spans="2:19" ht="21.75" customHeight="1" x14ac:dyDescent="0.3">
      <c r="B6" s="100" t="s">
        <v>145</v>
      </c>
      <c r="C6" s="100"/>
      <c r="D6" s="100"/>
      <c r="E6" s="100"/>
      <c r="F6" s="109" t="s">
        <v>162</v>
      </c>
      <c r="H6" s="101" t="s">
        <v>146</v>
      </c>
      <c r="I6" s="102"/>
      <c r="J6" s="102"/>
      <c r="K6" s="102"/>
      <c r="L6" s="102"/>
      <c r="M6" s="102"/>
      <c r="N6" s="102"/>
      <c r="O6" s="102"/>
      <c r="P6" s="102"/>
      <c r="Q6" s="102"/>
    </row>
    <row r="7" spans="2:19" ht="21.75" customHeight="1" x14ac:dyDescent="0.3">
      <c r="B7" s="110" t="s">
        <v>7</v>
      </c>
      <c r="C7" s="110" t="s">
        <v>14</v>
      </c>
      <c r="D7" s="110" t="s">
        <v>10</v>
      </c>
      <c r="E7" s="110" t="s">
        <v>11</v>
      </c>
      <c r="F7" s="109" t="s">
        <v>12</v>
      </c>
      <c r="H7" s="122" t="s">
        <v>147</v>
      </c>
      <c r="I7" s="122"/>
      <c r="J7" s="122"/>
      <c r="K7" s="122"/>
      <c r="L7" s="122"/>
      <c r="M7" s="122"/>
      <c r="N7" s="122"/>
      <c r="O7" s="122"/>
      <c r="P7" s="122"/>
      <c r="Q7" s="122"/>
    </row>
    <row r="8" spans="2:19" ht="20.25" customHeight="1" x14ac:dyDescent="0.3">
      <c r="B8" s="111" t="s">
        <v>13</v>
      </c>
      <c r="C8" s="111">
        <v>0</v>
      </c>
      <c r="D8" s="111">
        <v>19</v>
      </c>
      <c r="E8" s="111">
        <v>19000</v>
      </c>
      <c r="F8" s="107">
        <v>0</v>
      </c>
      <c r="H8" s="122"/>
      <c r="I8" s="122"/>
      <c r="J8" s="122"/>
      <c r="K8" s="122"/>
      <c r="L8" s="122"/>
      <c r="M8" s="122"/>
      <c r="N8" s="122"/>
      <c r="O8" s="122"/>
      <c r="P8" s="122"/>
      <c r="Q8" s="122"/>
    </row>
    <row r="9" spans="2:19" ht="20.25" customHeight="1" x14ac:dyDescent="0.3">
      <c r="B9" s="111" t="s">
        <v>13</v>
      </c>
      <c r="C9" s="111">
        <v>0</v>
      </c>
      <c r="D9" s="111">
        <v>35</v>
      </c>
      <c r="E9" s="111">
        <v>20000</v>
      </c>
      <c r="F9" s="108">
        <v>0</v>
      </c>
      <c r="H9" s="122"/>
      <c r="I9" s="122"/>
      <c r="J9" s="122"/>
      <c r="K9" s="122"/>
      <c r="L9" s="122"/>
      <c r="M9" s="122"/>
      <c r="N9" s="122"/>
      <c r="O9" s="122"/>
      <c r="P9" s="122"/>
      <c r="Q9" s="122"/>
      <c r="S9" s="103"/>
    </row>
    <row r="10" spans="2:19" ht="20.25" customHeight="1" x14ac:dyDescent="0.3">
      <c r="B10" s="111" t="s">
        <v>14</v>
      </c>
      <c r="C10" s="111">
        <v>1</v>
      </c>
      <c r="D10" s="111">
        <v>26</v>
      </c>
      <c r="E10" s="111">
        <v>43000</v>
      </c>
      <c r="F10" s="107">
        <v>0</v>
      </c>
      <c r="H10" s="122"/>
      <c r="I10" s="122"/>
      <c r="J10" s="122"/>
      <c r="K10" s="122"/>
      <c r="L10" s="122"/>
      <c r="M10" s="122"/>
      <c r="N10" s="122"/>
      <c r="O10" s="122"/>
      <c r="P10" s="122"/>
      <c r="Q10" s="122"/>
    </row>
    <row r="11" spans="2:19" ht="20.25" customHeight="1" x14ac:dyDescent="0.3">
      <c r="B11" s="111" t="s">
        <v>14</v>
      </c>
      <c r="C11" s="111">
        <v>1</v>
      </c>
      <c r="D11" s="111">
        <v>27</v>
      </c>
      <c r="E11" s="111">
        <v>57000</v>
      </c>
      <c r="F11" s="107">
        <v>0</v>
      </c>
      <c r="H11" s="122"/>
      <c r="I11" s="122"/>
      <c r="J11" s="122"/>
      <c r="K11" s="122"/>
      <c r="L11" s="122"/>
      <c r="M11" s="122"/>
      <c r="N11" s="122"/>
      <c r="O11" s="122"/>
      <c r="P11" s="122"/>
      <c r="Q11" s="122"/>
    </row>
    <row r="12" spans="2:19" ht="20.25" customHeight="1" x14ac:dyDescent="0.3">
      <c r="B12" s="111" t="s">
        <v>13</v>
      </c>
      <c r="C12" s="111">
        <v>0</v>
      </c>
      <c r="D12" s="111">
        <v>19</v>
      </c>
      <c r="E12" s="111">
        <v>76000</v>
      </c>
      <c r="F12" s="107">
        <v>0</v>
      </c>
    </row>
    <row r="13" spans="2:19" ht="20.25" customHeight="1" x14ac:dyDescent="0.3">
      <c r="B13" s="111" t="s">
        <v>13</v>
      </c>
      <c r="C13" s="111">
        <v>0</v>
      </c>
      <c r="D13" s="111">
        <v>27</v>
      </c>
      <c r="E13" s="111">
        <v>58000</v>
      </c>
      <c r="F13" s="107">
        <v>0</v>
      </c>
      <c r="H13" s="101" t="s">
        <v>148</v>
      </c>
      <c r="I13" s="102"/>
      <c r="J13" s="102"/>
      <c r="K13" s="102"/>
      <c r="L13" s="102"/>
      <c r="M13" s="102"/>
      <c r="N13" s="102"/>
      <c r="O13" s="102"/>
      <c r="P13" s="102"/>
      <c r="Q13" s="102"/>
    </row>
    <row r="14" spans="2:19" ht="20.25" customHeight="1" x14ac:dyDescent="0.3">
      <c r="B14" s="111" t="s">
        <v>14</v>
      </c>
      <c r="C14" s="111">
        <v>1</v>
      </c>
      <c r="D14" s="111">
        <v>27</v>
      </c>
      <c r="E14" s="111">
        <v>84000</v>
      </c>
      <c r="F14" s="107">
        <v>0</v>
      </c>
      <c r="H14" s="123" t="s">
        <v>161</v>
      </c>
      <c r="I14" s="123"/>
      <c r="J14" s="123"/>
      <c r="K14" s="123"/>
      <c r="L14" s="123"/>
      <c r="M14" s="123"/>
      <c r="N14" s="123"/>
      <c r="O14" s="123"/>
      <c r="P14" s="123"/>
      <c r="Q14" s="123"/>
    </row>
    <row r="15" spans="2:19" ht="20.25" customHeight="1" x14ac:dyDescent="0.3">
      <c r="B15" s="111" t="s">
        <v>14</v>
      </c>
      <c r="C15" s="111">
        <v>1</v>
      </c>
      <c r="D15" s="111">
        <v>32</v>
      </c>
      <c r="E15" s="111">
        <v>150000</v>
      </c>
      <c r="F15" s="107">
        <v>1</v>
      </c>
      <c r="H15" s="123"/>
      <c r="I15" s="123"/>
      <c r="J15" s="123"/>
      <c r="K15" s="123"/>
      <c r="L15" s="123"/>
      <c r="M15" s="123"/>
      <c r="N15" s="123"/>
      <c r="O15" s="123"/>
      <c r="P15" s="123"/>
      <c r="Q15" s="123"/>
    </row>
    <row r="16" spans="2:19" ht="20.25" customHeight="1" x14ac:dyDescent="0.3">
      <c r="B16" s="111" t="s">
        <v>13</v>
      </c>
      <c r="C16" s="111">
        <v>0</v>
      </c>
      <c r="D16" s="111">
        <v>25</v>
      </c>
      <c r="E16" s="111">
        <v>33000</v>
      </c>
      <c r="F16" s="107">
        <v>0</v>
      </c>
      <c r="H16" s="123"/>
      <c r="I16" s="123"/>
      <c r="J16" s="123"/>
      <c r="K16" s="123"/>
      <c r="L16" s="123"/>
      <c r="M16" s="123"/>
      <c r="N16" s="123"/>
      <c r="O16" s="123"/>
      <c r="P16" s="123"/>
      <c r="Q16" s="123"/>
    </row>
    <row r="17" spans="2:17" ht="20.25" customHeight="1" x14ac:dyDescent="0.3">
      <c r="B17" s="111" t="s">
        <v>14</v>
      </c>
      <c r="C17" s="111">
        <v>1</v>
      </c>
      <c r="D17" s="111">
        <v>35</v>
      </c>
      <c r="E17" s="111">
        <v>65000</v>
      </c>
      <c r="F17" s="107">
        <v>0</v>
      </c>
      <c r="H17" s="123"/>
      <c r="I17" s="123"/>
      <c r="J17" s="123"/>
      <c r="K17" s="123"/>
      <c r="L17" s="123"/>
      <c r="M17" s="123"/>
      <c r="N17" s="123"/>
      <c r="O17" s="123"/>
      <c r="P17" s="123"/>
      <c r="Q17" s="123"/>
    </row>
    <row r="18" spans="2:17" ht="20.25" customHeight="1" x14ac:dyDescent="0.3">
      <c r="B18" s="111" t="s">
        <v>14</v>
      </c>
      <c r="C18" s="111">
        <v>1</v>
      </c>
      <c r="D18" s="111">
        <v>26</v>
      </c>
      <c r="E18" s="111">
        <v>80000</v>
      </c>
      <c r="F18" s="107">
        <v>0</v>
      </c>
    </row>
    <row r="19" spans="2:17" ht="20.25" customHeight="1" x14ac:dyDescent="0.3">
      <c r="B19" s="111" t="s">
        <v>14</v>
      </c>
      <c r="C19" s="111">
        <v>1</v>
      </c>
      <c r="D19" s="111">
        <v>26</v>
      </c>
      <c r="E19" s="111">
        <v>52000</v>
      </c>
      <c r="F19" s="107">
        <v>0</v>
      </c>
      <c r="H19" s="101" t="s">
        <v>144</v>
      </c>
      <c r="I19" s="102"/>
      <c r="J19" s="102"/>
      <c r="K19" s="102"/>
      <c r="L19" s="102"/>
      <c r="M19" s="102"/>
      <c r="N19" s="102"/>
      <c r="O19" s="102"/>
      <c r="P19" s="102"/>
      <c r="Q19" s="102"/>
    </row>
    <row r="20" spans="2:17" ht="20.25" customHeight="1" x14ac:dyDescent="0.3">
      <c r="B20" s="111" t="s">
        <v>13</v>
      </c>
      <c r="C20" s="111">
        <v>0</v>
      </c>
      <c r="D20" s="111">
        <v>20</v>
      </c>
      <c r="E20" s="111">
        <v>86000</v>
      </c>
      <c r="F20" s="107">
        <v>0</v>
      </c>
    </row>
    <row r="21" spans="2:17" ht="20.25" customHeight="1" x14ac:dyDescent="0.3">
      <c r="B21" s="111" t="s">
        <v>13</v>
      </c>
      <c r="C21" s="111">
        <v>0</v>
      </c>
      <c r="D21" s="111">
        <v>32</v>
      </c>
      <c r="E21" s="111">
        <v>18000</v>
      </c>
      <c r="F21" s="107">
        <v>0</v>
      </c>
      <c r="H21" s="104" t="s">
        <v>149</v>
      </c>
      <c r="I21" s="104"/>
      <c r="J21" s="104"/>
      <c r="K21" s="104"/>
      <c r="L21" s="104"/>
      <c r="M21" s="104"/>
      <c r="N21" s="104"/>
      <c r="O21" s="104"/>
      <c r="P21" s="104"/>
      <c r="Q21" s="104"/>
    </row>
    <row r="22" spans="2:17" ht="20.25" customHeight="1" x14ac:dyDescent="0.3">
      <c r="B22" s="111" t="s">
        <v>13</v>
      </c>
      <c r="C22" s="111">
        <v>0</v>
      </c>
      <c r="D22" s="111">
        <v>18</v>
      </c>
      <c r="E22" s="111">
        <v>82000</v>
      </c>
      <c r="F22" s="107">
        <v>0</v>
      </c>
      <c r="H22" s="104"/>
      <c r="I22" s="104" t="s">
        <v>150</v>
      </c>
      <c r="J22" s="104"/>
      <c r="K22" s="104"/>
      <c r="L22" s="104"/>
      <c r="M22" s="104"/>
      <c r="N22" s="104"/>
      <c r="O22" s="104"/>
      <c r="P22" s="104"/>
      <c r="Q22" s="104"/>
    </row>
    <row r="23" spans="2:17" ht="20.25" customHeight="1" x14ac:dyDescent="0.3">
      <c r="B23" s="111" t="s">
        <v>13</v>
      </c>
      <c r="C23" s="111">
        <v>0</v>
      </c>
      <c r="D23" s="111">
        <v>29</v>
      </c>
      <c r="E23" s="111">
        <v>80000</v>
      </c>
      <c r="F23" s="107">
        <v>0</v>
      </c>
      <c r="H23" s="104"/>
      <c r="I23" s="104" t="s">
        <v>151</v>
      </c>
      <c r="J23" s="104"/>
      <c r="K23" s="104"/>
      <c r="L23" s="104"/>
      <c r="M23" s="104"/>
      <c r="N23" s="104"/>
      <c r="O23" s="104"/>
      <c r="P23" s="104"/>
      <c r="Q23" s="104"/>
    </row>
    <row r="24" spans="2:17" ht="20.25" customHeight="1" x14ac:dyDescent="0.3">
      <c r="B24" s="111" t="s">
        <v>13</v>
      </c>
      <c r="C24" s="111">
        <v>0</v>
      </c>
      <c r="D24" s="111">
        <v>47</v>
      </c>
      <c r="E24" s="111">
        <v>25000</v>
      </c>
      <c r="F24" s="107">
        <v>1</v>
      </c>
      <c r="H24" s="104"/>
      <c r="I24" s="104" t="s">
        <v>152</v>
      </c>
      <c r="J24" s="104"/>
      <c r="K24" s="104"/>
      <c r="L24" s="104"/>
      <c r="M24" s="104"/>
      <c r="N24" s="104"/>
      <c r="O24" s="104"/>
      <c r="P24" s="104"/>
      <c r="Q24" s="104"/>
    </row>
    <row r="25" spans="2:17" ht="20.25" customHeight="1" x14ac:dyDescent="0.3">
      <c r="B25" s="111" t="s">
        <v>13</v>
      </c>
      <c r="C25" s="111">
        <v>0</v>
      </c>
      <c r="D25" s="111">
        <v>45</v>
      </c>
      <c r="E25" s="111">
        <v>26000</v>
      </c>
      <c r="F25" s="107">
        <v>1</v>
      </c>
    </row>
    <row r="26" spans="2:17" ht="20.25" customHeight="1" x14ac:dyDescent="0.3">
      <c r="B26" s="111" t="s">
        <v>13</v>
      </c>
      <c r="C26" s="111">
        <v>0</v>
      </c>
      <c r="D26" s="111">
        <v>46</v>
      </c>
      <c r="E26" s="111">
        <v>28000</v>
      </c>
      <c r="F26" s="107">
        <v>1</v>
      </c>
      <c r="H26" s="123" t="s">
        <v>153</v>
      </c>
      <c r="I26" s="123"/>
      <c r="J26" s="123"/>
      <c r="K26" s="123"/>
      <c r="L26" s="123"/>
      <c r="M26" s="123"/>
      <c r="N26" s="123"/>
      <c r="O26" s="123"/>
      <c r="P26" s="123"/>
      <c r="Q26" s="123"/>
    </row>
    <row r="27" spans="2:17" ht="20.25" customHeight="1" x14ac:dyDescent="0.3">
      <c r="B27" s="111" t="s">
        <v>14</v>
      </c>
      <c r="C27" s="111">
        <v>1</v>
      </c>
      <c r="D27" s="111">
        <v>48</v>
      </c>
      <c r="E27" s="111">
        <v>29000</v>
      </c>
      <c r="F27" s="107">
        <v>1</v>
      </c>
      <c r="H27" s="123"/>
      <c r="I27" s="123"/>
      <c r="J27" s="123"/>
      <c r="K27" s="123"/>
      <c r="L27" s="123"/>
      <c r="M27" s="123"/>
      <c r="N27" s="123"/>
      <c r="O27" s="123"/>
      <c r="P27" s="123"/>
      <c r="Q27" s="123"/>
    </row>
    <row r="28" spans="2:17" ht="20.25" customHeight="1" x14ac:dyDescent="0.3">
      <c r="B28" s="111" t="s">
        <v>13</v>
      </c>
      <c r="C28" s="111">
        <v>0</v>
      </c>
      <c r="D28" s="111">
        <v>45</v>
      </c>
      <c r="E28" s="111">
        <v>22000</v>
      </c>
      <c r="F28" s="107">
        <v>1</v>
      </c>
      <c r="H28" s="123" t="s">
        <v>154</v>
      </c>
      <c r="I28" s="123"/>
      <c r="J28" s="123"/>
      <c r="K28" s="123"/>
      <c r="L28" s="123"/>
      <c r="M28" s="123"/>
      <c r="N28" s="123"/>
      <c r="O28" s="123"/>
      <c r="P28" s="123"/>
      <c r="Q28" s="123"/>
    </row>
    <row r="29" spans="2:17" ht="20.25" customHeight="1" x14ac:dyDescent="0.3">
      <c r="B29" s="111" t="s">
        <v>14</v>
      </c>
      <c r="C29" s="111">
        <v>1</v>
      </c>
      <c r="D29" s="111">
        <v>47</v>
      </c>
      <c r="E29" s="111">
        <v>49000</v>
      </c>
      <c r="F29" s="107">
        <v>1</v>
      </c>
      <c r="H29" s="123"/>
      <c r="I29" s="123"/>
      <c r="J29" s="123"/>
      <c r="K29" s="123"/>
      <c r="L29" s="123"/>
      <c r="M29" s="123"/>
      <c r="N29" s="123"/>
      <c r="O29" s="123"/>
      <c r="P29" s="123"/>
      <c r="Q29" s="123"/>
    </row>
    <row r="30" spans="2:17" ht="20.25" customHeight="1" x14ac:dyDescent="0.3">
      <c r="B30" s="111" t="s">
        <v>13</v>
      </c>
      <c r="C30" s="111">
        <v>0</v>
      </c>
      <c r="D30" s="111">
        <v>48</v>
      </c>
      <c r="E30" s="111">
        <v>41000</v>
      </c>
      <c r="F30" s="107">
        <v>1</v>
      </c>
      <c r="H30" s="123"/>
      <c r="I30" s="123"/>
      <c r="J30" s="123"/>
      <c r="K30" s="123"/>
      <c r="L30" s="123"/>
      <c r="M30" s="123"/>
      <c r="N30" s="123"/>
      <c r="O30" s="123"/>
      <c r="P30" s="123"/>
      <c r="Q30" s="123"/>
    </row>
    <row r="31" spans="2:17" ht="20.25" customHeight="1" x14ac:dyDescent="0.3">
      <c r="B31" s="111" t="s">
        <v>14</v>
      </c>
      <c r="C31" s="111">
        <v>1</v>
      </c>
      <c r="D31" s="111">
        <v>45</v>
      </c>
      <c r="E31" s="111">
        <v>22000</v>
      </c>
      <c r="F31" s="107">
        <v>1</v>
      </c>
      <c r="H31" s="123"/>
      <c r="I31" s="123"/>
      <c r="J31" s="123"/>
      <c r="K31" s="123"/>
      <c r="L31" s="123"/>
      <c r="M31" s="123"/>
      <c r="N31" s="123"/>
      <c r="O31" s="123"/>
      <c r="P31" s="123"/>
      <c r="Q31" s="123"/>
    </row>
    <row r="32" spans="2:17" ht="20.25" customHeight="1" x14ac:dyDescent="0.3">
      <c r="B32" s="111" t="s">
        <v>13</v>
      </c>
      <c r="C32" s="111">
        <v>0</v>
      </c>
      <c r="D32" s="111">
        <v>46</v>
      </c>
      <c r="E32" s="111">
        <v>23000</v>
      </c>
      <c r="F32" s="107">
        <v>1</v>
      </c>
      <c r="H32" s="105" t="s">
        <v>163</v>
      </c>
      <c r="I32" s="106"/>
      <c r="J32" s="106"/>
      <c r="K32" s="106"/>
      <c r="L32" s="106"/>
      <c r="M32" s="106"/>
      <c r="N32" s="106"/>
      <c r="O32" s="106"/>
      <c r="P32" s="106"/>
      <c r="Q32" s="106"/>
    </row>
    <row r="33" spans="2:17" ht="20.25" customHeight="1" x14ac:dyDescent="0.3">
      <c r="B33" s="111" t="s">
        <v>13</v>
      </c>
      <c r="C33" s="111">
        <v>0</v>
      </c>
      <c r="D33" s="111">
        <v>47</v>
      </c>
      <c r="E33" s="111">
        <v>20000</v>
      </c>
      <c r="F33" s="107">
        <v>1</v>
      </c>
      <c r="H33" s="105" t="s">
        <v>155</v>
      </c>
      <c r="I33" s="106"/>
      <c r="J33" s="106"/>
      <c r="K33" s="106"/>
      <c r="L33" s="106"/>
      <c r="M33" s="106"/>
      <c r="N33" s="106"/>
      <c r="O33" s="106"/>
      <c r="P33" s="106"/>
      <c r="Q33" s="106"/>
    </row>
    <row r="34" spans="2:17" ht="20.25" customHeight="1" x14ac:dyDescent="0.3">
      <c r="B34" s="111" t="s">
        <v>13</v>
      </c>
      <c r="C34" s="111">
        <v>0</v>
      </c>
      <c r="D34" s="111">
        <v>49</v>
      </c>
      <c r="E34" s="111">
        <v>28000</v>
      </c>
      <c r="F34" s="107">
        <v>1</v>
      </c>
      <c r="H34" s="105" t="s">
        <v>156</v>
      </c>
    </row>
    <row r="35" spans="2:17" ht="20.25" customHeight="1" x14ac:dyDescent="0.3">
      <c r="B35" s="111" t="s">
        <v>14</v>
      </c>
      <c r="C35" s="111">
        <v>1</v>
      </c>
      <c r="D35" s="111">
        <v>47</v>
      </c>
      <c r="E35" s="111">
        <v>30000</v>
      </c>
      <c r="F35" s="107">
        <v>1</v>
      </c>
      <c r="H35" s="105" t="s">
        <v>157</v>
      </c>
    </row>
    <row r="36" spans="2:17" ht="20.25" customHeight="1" x14ac:dyDescent="0.3">
      <c r="B36" s="111" t="s">
        <v>13</v>
      </c>
      <c r="C36" s="111">
        <v>0</v>
      </c>
      <c r="D36" s="111">
        <v>29</v>
      </c>
      <c r="E36" s="111">
        <v>43000</v>
      </c>
      <c r="F36" s="107">
        <v>0</v>
      </c>
      <c r="H36" s="105" t="s">
        <v>158</v>
      </c>
    </row>
    <row r="37" spans="2:17" ht="20.25" customHeight="1" x14ac:dyDescent="0.3">
      <c r="B37" s="111" t="s">
        <v>13</v>
      </c>
      <c r="C37" s="111">
        <v>0</v>
      </c>
      <c r="D37" s="111">
        <v>31</v>
      </c>
      <c r="E37" s="111">
        <v>18000</v>
      </c>
      <c r="F37" s="107">
        <v>0</v>
      </c>
    </row>
    <row r="38" spans="2:17" ht="20.25" customHeight="1" x14ac:dyDescent="0.3">
      <c r="B38" s="111" t="s">
        <v>13</v>
      </c>
      <c r="C38" s="111">
        <v>0</v>
      </c>
      <c r="D38" s="111">
        <v>31</v>
      </c>
      <c r="E38" s="111">
        <v>74000</v>
      </c>
      <c r="F38" s="107">
        <v>0</v>
      </c>
      <c r="H38" s="123" t="s">
        <v>159</v>
      </c>
      <c r="I38" s="123"/>
      <c r="J38" s="123"/>
      <c r="K38" s="123"/>
      <c r="L38" s="123"/>
      <c r="M38" s="123"/>
      <c r="N38" s="123"/>
      <c r="O38" s="123"/>
      <c r="P38" s="123"/>
      <c r="Q38" s="123"/>
    </row>
    <row r="39" spans="2:17" ht="20.25" customHeight="1" x14ac:dyDescent="0.3">
      <c r="B39" s="111" t="s">
        <v>14</v>
      </c>
      <c r="C39" s="111">
        <v>1</v>
      </c>
      <c r="D39" s="111">
        <v>27</v>
      </c>
      <c r="E39" s="111">
        <v>137000</v>
      </c>
      <c r="F39" s="107">
        <v>1</v>
      </c>
      <c r="H39" s="123"/>
      <c r="I39" s="123"/>
      <c r="J39" s="123"/>
      <c r="K39" s="123"/>
      <c r="L39" s="123"/>
      <c r="M39" s="123"/>
      <c r="N39" s="123"/>
      <c r="O39" s="123"/>
      <c r="P39" s="123"/>
      <c r="Q39" s="123"/>
    </row>
    <row r="40" spans="2:17" ht="20.25" customHeight="1" x14ac:dyDescent="0.3">
      <c r="B40" s="111" t="s">
        <v>14</v>
      </c>
      <c r="C40" s="111">
        <v>1</v>
      </c>
      <c r="D40" s="111">
        <v>21</v>
      </c>
      <c r="E40" s="111">
        <v>16000</v>
      </c>
      <c r="F40" s="107">
        <v>0</v>
      </c>
      <c r="H40" s="123"/>
      <c r="I40" s="123"/>
      <c r="J40" s="123"/>
      <c r="K40" s="123"/>
      <c r="L40" s="123"/>
      <c r="M40" s="123"/>
      <c r="N40" s="123"/>
      <c r="O40" s="123"/>
      <c r="P40" s="123"/>
      <c r="Q40" s="123"/>
    </row>
    <row r="41" spans="2:17" ht="20.25" customHeight="1" x14ac:dyDescent="0.3">
      <c r="B41" s="111" t="s">
        <v>14</v>
      </c>
      <c r="C41" s="111">
        <v>1</v>
      </c>
      <c r="D41" s="111">
        <v>28</v>
      </c>
      <c r="E41" s="111">
        <v>44000</v>
      </c>
      <c r="F41" s="107">
        <v>0</v>
      </c>
      <c r="H41" s="123"/>
      <c r="I41" s="123"/>
      <c r="J41" s="123"/>
      <c r="K41" s="123"/>
      <c r="L41" s="123"/>
      <c r="M41" s="123"/>
      <c r="N41" s="123"/>
      <c r="O41" s="123"/>
      <c r="P41" s="123"/>
      <c r="Q41" s="123"/>
    </row>
    <row r="42" spans="2:17" ht="20.25" customHeight="1" x14ac:dyDescent="0.3">
      <c r="B42" s="111" t="s">
        <v>13</v>
      </c>
      <c r="C42" s="111">
        <v>0</v>
      </c>
      <c r="D42" s="111">
        <v>27</v>
      </c>
      <c r="E42" s="111">
        <v>90000</v>
      </c>
      <c r="F42" s="107">
        <v>0</v>
      </c>
      <c r="H42" s="123"/>
      <c r="I42" s="123"/>
      <c r="J42" s="123"/>
      <c r="K42" s="123"/>
      <c r="L42" s="123"/>
      <c r="M42" s="123"/>
      <c r="N42" s="123"/>
      <c r="O42" s="123"/>
      <c r="P42" s="123"/>
      <c r="Q42" s="123"/>
    </row>
    <row r="43" spans="2:17" ht="20.25" customHeight="1" x14ac:dyDescent="0.3">
      <c r="B43" s="111" t="s">
        <v>13</v>
      </c>
      <c r="C43" s="111">
        <v>0</v>
      </c>
      <c r="D43" s="111">
        <v>35</v>
      </c>
      <c r="E43" s="111">
        <v>27000</v>
      </c>
      <c r="F43" s="107">
        <v>0</v>
      </c>
      <c r="H43" s="104"/>
    </row>
    <row r="44" spans="2:17" ht="20.25" customHeight="1" x14ac:dyDescent="0.3">
      <c r="B44" s="111" t="s">
        <v>14</v>
      </c>
      <c r="C44" s="111">
        <v>1</v>
      </c>
      <c r="D44" s="111">
        <v>33</v>
      </c>
      <c r="E44" s="111">
        <v>28000</v>
      </c>
      <c r="F44" s="107">
        <v>0</v>
      </c>
    </row>
    <row r="45" spans="2:17" ht="20.25" customHeight="1" x14ac:dyDescent="0.3">
      <c r="B45" s="111" t="s">
        <v>13</v>
      </c>
      <c r="C45" s="111">
        <v>0</v>
      </c>
      <c r="D45" s="111">
        <v>30</v>
      </c>
      <c r="E45" s="111">
        <v>49000</v>
      </c>
      <c r="F45" s="107">
        <v>0</v>
      </c>
    </row>
    <row r="46" spans="2:17" ht="20.25" customHeight="1" x14ac:dyDescent="0.3">
      <c r="B46" s="111" t="s">
        <v>14</v>
      </c>
      <c r="C46" s="111">
        <v>1</v>
      </c>
      <c r="D46" s="111">
        <v>26</v>
      </c>
      <c r="E46" s="111">
        <v>72000</v>
      </c>
      <c r="F46" s="107">
        <v>0</v>
      </c>
    </row>
    <row r="47" spans="2:17" ht="20.25" customHeight="1" x14ac:dyDescent="0.3">
      <c r="B47" s="111" t="s">
        <v>14</v>
      </c>
      <c r="C47" s="111">
        <v>1</v>
      </c>
      <c r="D47" s="111">
        <v>27</v>
      </c>
      <c r="E47" s="111">
        <v>31000</v>
      </c>
      <c r="F47" s="107">
        <v>0</v>
      </c>
    </row>
    <row r="48" spans="2:17" ht="20.25" customHeight="1" x14ac:dyDescent="0.3">
      <c r="B48" s="111" t="s">
        <v>14</v>
      </c>
      <c r="C48" s="111">
        <v>1</v>
      </c>
      <c r="D48" s="111">
        <v>27</v>
      </c>
      <c r="E48" s="111">
        <v>17000</v>
      </c>
      <c r="F48" s="107">
        <v>0</v>
      </c>
    </row>
    <row r="49" spans="2:6" ht="20.25" customHeight="1" x14ac:dyDescent="0.3">
      <c r="B49" s="111" t="s">
        <v>14</v>
      </c>
      <c r="C49" s="111">
        <v>1</v>
      </c>
      <c r="D49" s="111">
        <v>33</v>
      </c>
      <c r="E49" s="111">
        <v>51000</v>
      </c>
      <c r="F49" s="107">
        <v>0</v>
      </c>
    </row>
    <row r="50" spans="2:6" ht="20.25" customHeight="1" x14ac:dyDescent="0.3">
      <c r="B50" s="111" t="s">
        <v>13</v>
      </c>
      <c r="C50" s="111">
        <v>0</v>
      </c>
      <c r="D50" s="111">
        <v>35</v>
      </c>
      <c r="E50" s="111">
        <v>108000</v>
      </c>
      <c r="F50" s="107">
        <v>0</v>
      </c>
    </row>
    <row r="51" spans="2:6" ht="20.25" customHeight="1" x14ac:dyDescent="0.3">
      <c r="B51" s="111" t="s">
        <v>13</v>
      </c>
      <c r="C51" s="111">
        <v>0</v>
      </c>
      <c r="D51" s="111">
        <v>30</v>
      </c>
      <c r="E51" s="111">
        <v>15000</v>
      </c>
      <c r="F51" s="107">
        <v>0</v>
      </c>
    </row>
    <row r="52" spans="2:6" ht="20.25" customHeight="1" x14ac:dyDescent="0.3">
      <c r="B52" s="111" t="s">
        <v>14</v>
      </c>
      <c r="C52" s="111">
        <v>1</v>
      </c>
      <c r="D52" s="111">
        <v>28</v>
      </c>
      <c r="E52" s="111">
        <v>84000</v>
      </c>
      <c r="F52" s="107">
        <v>0</v>
      </c>
    </row>
    <row r="53" spans="2:6" ht="20.25" customHeight="1" x14ac:dyDescent="0.3">
      <c r="B53" s="111" t="s">
        <v>13</v>
      </c>
      <c r="C53" s="111">
        <v>0</v>
      </c>
      <c r="D53" s="111">
        <v>23</v>
      </c>
      <c r="E53" s="111">
        <v>20000</v>
      </c>
      <c r="F53" s="107">
        <v>0</v>
      </c>
    </row>
    <row r="54" spans="2:6" ht="20.25" customHeight="1" x14ac:dyDescent="0.3">
      <c r="B54" s="111" t="s">
        <v>13</v>
      </c>
      <c r="C54" s="111">
        <v>0</v>
      </c>
      <c r="D54" s="111">
        <v>25</v>
      </c>
      <c r="E54" s="111">
        <v>79000</v>
      </c>
      <c r="F54" s="107">
        <v>0</v>
      </c>
    </row>
    <row r="55" spans="2:6" ht="20.25" customHeight="1" x14ac:dyDescent="0.3">
      <c r="B55" s="111" t="s">
        <v>14</v>
      </c>
      <c r="C55" s="111">
        <v>1</v>
      </c>
      <c r="D55" s="111">
        <v>27</v>
      </c>
      <c r="E55" s="111">
        <v>54000</v>
      </c>
      <c r="F55" s="107">
        <v>0</v>
      </c>
    </row>
    <row r="56" spans="2:6" ht="20.25" customHeight="1" x14ac:dyDescent="0.3">
      <c r="B56" s="111" t="s">
        <v>13</v>
      </c>
      <c r="C56" s="111">
        <v>0</v>
      </c>
      <c r="D56" s="111">
        <v>30</v>
      </c>
      <c r="E56" s="111">
        <v>135000</v>
      </c>
      <c r="F56" s="107">
        <v>1</v>
      </c>
    </row>
    <row r="57" spans="2:6" ht="20.25" customHeight="1" x14ac:dyDescent="0.3">
      <c r="B57" s="111" t="s">
        <v>14</v>
      </c>
      <c r="C57" s="111">
        <v>1</v>
      </c>
      <c r="D57" s="111">
        <v>31</v>
      </c>
      <c r="E57" s="111">
        <v>89000</v>
      </c>
      <c r="F57" s="107">
        <v>0</v>
      </c>
    </row>
    <row r="58" spans="2:6" ht="20.25" customHeight="1" x14ac:dyDescent="0.3">
      <c r="B58" s="111" t="s">
        <v>14</v>
      </c>
      <c r="C58" s="111">
        <v>1</v>
      </c>
      <c r="D58" s="111">
        <v>24</v>
      </c>
      <c r="E58" s="111">
        <v>32000</v>
      </c>
      <c r="F58" s="107">
        <v>0</v>
      </c>
    </row>
    <row r="59" spans="2:6" ht="20.25" customHeight="1" x14ac:dyDescent="0.3">
      <c r="B59" s="111" t="s">
        <v>14</v>
      </c>
      <c r="C59" s="111">
        <v>1</v>
      </c>
      <c r="D59" s="111">
        <v>18</v>
      </c>
      <c r="E59" s="111">
        <v>44000</v>
      </c>
      <c r="F59" s="107">
        <v>0</v>
      </c>
    </row>
    <row r="60" spans="2:6" ht="20.25" customHeight="1" x14ac:dyDescent="0.3">
      <c r="B60" s="111" t="s">
        <v>14</v>
      </c>
      <c r="C60" s="111">
        <v>1</v>
      </c>
      <c r="D60" s="111">
        <v>29</v>
      </c>
      <c r="E60" s="111">
        <v>83000</v>
      </c>
      <c r="F60" s="107">
        <v>0</v>
      </c>
    </row>
    <row r="61" spans="2:6" ht="20.25" customHeight="1" x14ac:dyDescent="0.3">
      <c r="B61" s="111" t="s">
        <v>14</v>
      </c>
      <c r="C61" s="111">
        <v>1</v>
      </c>
      <c r="D61" s="111">
        <v>35</v>
      </c>
      <c r="E61" s="111">
        <v>23000</v>
      </c>
      <c r="F61" s="107">
        <v>0</v>
      </c>
    </row>
    <row r="62" spans="2:6" ht="20.25" customHeight="1" x14ac:dyDescent="0.3">
      <c r="B62" s="111" t="s">
        <v>14</v>
      </c>
      <c r="C62" s="111">
        <v>1</v>
      </c>
      <c r="D62" s="111">
        <v>27</v>
      </c>
      <c r="E62" s="111">
        <v>58000</v>
      </c>
      <c r="F62" s="107">
        <v>0</v>
      </c>
    </row>
    <row r="63" spans="2:6" ht="20.25" customHeight="1" x14ac:dyDescent="0.3">
      <c r="B63" s="111" t="s">
        <v>14</v>
      </c>
      <c r="C63" s="111">
        <v>1</v>
      </c>
      <c r="D63" s="111">
        <v>24</v>
      </c>
      <c r="E63" s="111">
        <v>55000</v>
      </c>
      <c r="F63" s="107">
        <v>0</v>
      </c>
    </row>
    <row r="64" spans="2:6" ht="20.25" customHeight="1" x14ac:dyDescent="0.3">
      <c r="B64" s="111" t="s">
        <v>14</v>
      </c>
      <c r="C64" s="111">
        <v>1</v>
      </c>
      <c r="D64" s="111">
        <v>23</v>
      </c>
      <c r="E64" s="111">
        <v>48000</v>
      </c>
      <c r="F64" s="107">
        <v>0</v>
      </c>
    </row>
    <row r="65" spans="2:6" ht="20.25" customHeight="1" x14ac:dyDescent="0.3">
      <c r="B65" s="111" t="s">
        <v>13</v>
      </c>
      <c r="C65" s="111">
        <v>0</v>
      </c>
      <c r="D65" s="111">
        <v>28</v>
      </c>
      <c r="E65" s="111">
        <v>79000</v>
      </c>
      <c r="F65" s="107">
        <v>0</v>
      </c>
    </row>
    <row r="66" spans="2:6" ht="20.25" customHeight="1" x14ac:dyDescent="0.3">
      <c r="B66" s="111" t="s">
        <v>13</v>
      </c>
      <c r="C66" s="111">
        <v>0</v>
      </c>
      <c r="D66" s="111">
        <v>22</v>
      </c>
      <c r="E66" s="111">
        <v>18000</v>
      </c>
      <c r="F66" s="107">
        <v>0</v>
      </c>
    </row>
    <row r="67" spans="2:6" ht="20.25" customHeight="1" x14ac:dyDescent="0.3">
      <c r="B67" s="111" t="s">
        <v>14</v>
      </c>
      <c r="C67" s="111">
        <v>1</v>
      </c>
      <c r="D67" s="111">
        <v>32</v>
      </c>
      <c r="E67" s="111">
        <v>117000</v>
      </c>
      <c r="F67" s="107">
        <v>0</v>
      </c>
    </row>
    <row r="68" spans="2:6" ht="20.25" customHeight="1" x14ac:dyDescent="0.3">
      <c r="B68" s="111" t="s">
        <v>13</v>
      </c>
      <c r="C68" s="111">
        <v>0</v>
      </c>
      <c r="D68" s="111">
        <v>27</v>
      </c>
      <c r="E68" s="111">
        <v>20000</v>
      </c>
      <c r="F68" s="107">
        <v>0</v>
      </c>
    </row>
    <row r="69" spans="2:6" ht="20.25" customHeight="1" x14ac:dyDescent="0.3">
      <c r="B69" s="111" t="s">
        <v>13</v>
      </c>
      <c r="C69" s="111">
        <v>0</v>
      </c>
      <c r="D69" s="111">
        <v>25</v>
      </c>
      <c r="E69" s="111">
        <v>87000</v>
      </c>
      <c r="F69" s="107">
        <v>0</v>
      </c>
    </row>
    <row r="70" spans="2:6" ht="20.25" customHeight="1" x14ac:dyDescent="0.3">
      <c r="B70" s="111" t="s">
        <v>14</v>
      </c>
      <c r="C70" s="111">
        <v>1</v>
      </c>
      <c r="D70" s="111">
        <v>23</v>
      </c>
      <c r="E70" s="111">
        <v>66000</v>
      </c>
      <c r="F70" s="107">
        <v>0</v>
      </c>
    </row>
    <row r="71" spans="2:6" ht="20.25" customHeight="1" x14ac:dyDescent="0.3">
      <c r="B71" s="111" t="s">
        <v>13</v>
      </c>
      <c r="C71" s="111">
        <v>0</v>
      </c>
      <c r="D71" s="111">
        <v>32</v>
      </c>
      <c r="E71" s="111">
        <v>120000</v>
      </c>
      <c r="F71" s="107">
        <v>1</v>
      </c>
    </row>
    <row r="72" spans="2:6" ht="20.25" customHeight="1" x14ac:dyDescent="0.3">
      <c r="B72" s="111" t="s">
        <v>14</v>
      </c>
      <c r="C72" s="111">
        <v>1</v>
      </c>
      <c r="D72" s="111">
        <v>59</v>
      </c>
      <c r="E72" s="111">
        <v>83000</v>
      </c>
      <c r="F72" s="107">
        <v>0</v>
      </c>
    </row>
    <row r="73" spans="2:6" ht="20.25" customHeight="1" x14ac:dyDescent="0.3">
      <c r="B73" s="111" t="s">
        <v>13</v>
      </c>
      <c r="C73" s="111">
        <v>0</v>
      </c>
      <c r="D73" s="111">
        <v>24</v>
      </c>
      <c r="E73" s="111">
        <v>58000</v>
      </c>
      <c r="F73" s="107">
        <v>0</v>
      </c>
    </row>
    <row r="74" spans="2:6" ht="20.25" customHeight="1" x14ac:dyDescent="0.3">
      <c r="B74" s="111" t="s">
        <v>13</v>
      </c>
      <c r="C74" s="111">
        <v>0</v>
      </c>
      <c r="D74" s="111">
        <v>24</v>
      </c>
      <c r="E74" s="111">
        <v>19000</v>
      </c>
      <c r="F74" s="107">
        <v>0</v>
      </c>
    </row>
    <row r="75" spans="2:6" ht="20.25" customHeight="1" x14ac:dyDescent="0.3">
      <c r="B75" s="111" t="s">
        <v>14</v>
      </c>
      <c r="C75" s="111">
        <v>1</v>
      </c>
      <c r="D75" s="111">
        <v>23</v>
      </c>
      <c r="E75" s="111">
        <v>82000</v>
      </c>
      <c r="F75" s="107">
        <v>0</v>
      </c>
    </row>
    <row r="76" spans="2:6" ht="20.25" customHeight="1" x14ac:dyDescent="0.3">
      <c r="B76" s="111" t="s">
        <v>14</v>
      </c>
      <c r="C76" s="111">
        <v>1</v>
      </c>
      <c r="D76" s="111">
        <v>22</v>
      </c>
      <c r="E76" s="111">
        <v>63000</v>
      </c>
      <c r="F76" s="107">
        <v>0</v>
      </c>
    </row>
    <row r="77" spans="2:6" ht="20.25" customHeight="1" x14ac:dyDescent="0.3">
      <c r="B77" s="111" t="s">
        <v>14</v>
      </c>
      <c r="C77" s="111">
        <v>1</v>
      </c>
      <c r="D77" s="111">
        <v>31</v>
      </c>
      <c r="E77" s="111">
        <v>68000</v>
      </c>
      <c r="F77" s="107">
        <v>0</v>
      </c>
    </row>
    <row r="78" spans="2:6" ht="20.25" customHeight="1" x14ac:dyDescent="0.3">
      <c r="B78" s="111" t="s">
        <v>13</v>
      </c>
      <c r="C78" s="111">
        <v>0</v>
      </c>
      <c r="D78" s="111">
        <v>25</v>
      </c>
      <c r="E78" s="111">
        <v>80000</v>
      </c>
      <c r="F78" s="107">
        <v>0</v>
      </c>
    </row>
    <row r="79" spans="2:6" ht="20.25" customHeight="1" x14ac:dyDescent="0.3">
      <c r="B79" s="111" t="s">
        <v>14</v>
      </c>
      <c r="C79" s="111">
        <v>1</v>
      </c>
      <c r="D79" s="111">
        <v>24</v>
      </c>
      <c r="E79" s="111">
        <v>27000</v>
      </c>
      <c r="F79" s="107">
        <v>0</v>
      </c>
    </row>
    <row r="80" spans="2:6" ht="20.25" customHeight="1" x14ac:dyDescent="0.3">
      <c r="B80" s="111" t="s">
        <v>14</v>
      </c>
      <c r="C80" s="111">
        <v>1</v>
      </c>
      <c r="D80" s="111">
        <v>20</v>
      </c>
      <c r="E80" s="111">
        <v>23000</v>
      </c>
      <c r="F80" s="107">
        <v>0</v>
      </c>
    </row>
    <row r="81" spans="2:6" ht="20.25" customHeight="1" x14ac:dyDescent="0.3">
      <c r="B81" s="111" t="s">
        <v>14</v>
      </c>
      <c r="C81" s="111">
        <v>1</v>
      </c>
      <c r="D81" s="111">
        <v>33</v>
      </c>
      <c r="E81" s="111">
        <v>113000</v>
      </c>
      <c r="F81" s="107">
        <v>0</v>
      </c>
    </row>
    <row r="82" spans="2:6" ht="20.25" customHeight="1" x14ac:dyDescent="0.3">
      <c r="B82" s="111" t="s">
        <v>13</v>
      </c>
      <c r="C82" s="111">
        <v>0</v>
      </c>
      <c r="D82" s="111">
        <v>32</v>
      </c>
      <c r="E82" s="111">
        <v>18000</v>
      </c>
      <c r="F82" s="107">
        <v>0</v>
      </c>
    </row>
    <row r="83" spans="2:6" ht="20.25" customHeight="1" x14ac:dyDescent="0.3">
      <c r="B83" s="111" t="s">
        <v>13</v>
      </c>
      <c r="C83" s="111">
        <v>0</v>
      </c>
      <c r="D83" s="111">
        <v>34</v>
      </c>
      <c r="E83" s="111">
        <v>112000</v>
      </c>
      <c r="F83" s="107">
        <v>1</v>
      </c>
    </row>
    <row r="84" spans="2:6" ht="20.25" customHeight="1" x14ac:dyDescent="0.3">
      <c r="B84" s="111" t="s">
        <v>13</v>
      </c>
      <c r="C84" s="111">
        <v>0</v>
      </c>
      <c r="D84" s="111">
        <v>18</v>
      </c>
      <c r="E84" s="111">
        <v>52000</v>
      </c>
      <c r="F84" s="107">
        <v>0</v>
      </c>
    </row>
    <row r="85" spans="2:6" ht="20.25" customHeight="1" x14ac:dyDescent="0.3">
      <c r="B85" s="111" t="s">
        <v>14</v>
      </c>
      <c r="C85" s="111">
        <v>1</v>
      </c>
      <c r="D85" s="111">
        <v>22</v>
      </c>
      <c r="E85" s="111">
        <v>27000</v>
      </c>
      <c r="F85" s="107">
        <v>0</v>
      </c>
    </row>
    <row r="86" spans="2:6" ht="20.25" customHeight="1" x14ac:dyDescent="0.3">
      <c r="B86" s="111" t="s">
        <v>14</v>
      </c>
      <c r="C86" s="111">
        <v>1</v>
      </c>
      <c r="D86" s="111">
        <v>28</v>
      </c>
      <c r="E86" s="111">
        <v>87000</v>
      </c>
      <c r="F86" s="107">
        <v>0</v>
      </c>
    </row>
    <row r="87" spans="2:6" ht="20.25" customHeight="1" x14ac:dyDescent="0.3">
      <c r="B87" s="111" t="s">
        <v>14</v>
      </c>
      <c r="C87" s="111">
        <v>1</v>
      </c>
      <c r="D87" s="111">
        <v>26</v>
      </c>
      <c r="E87" s="111">
        <v>17000</v>
      </c>
      <c r="F87" s="107">
        <v>0</v>
      </c>
    </row>
    <row r="88" spans="2:6" ht="20.25" customHeight="1" x14ac:dyDescent="0.3">
      <c r="B88" s="111" t="s">
        <v>13</v>
      </c>
      <c r="C88" s="111">
        <v>0</v>
      </c>
      <c r="D88" s="111">
        <v>30</v>
      </c>
      <c r="E88" s="111">
        <v>80000</v>
      </c>
      <c r="F88" s="107">
        <v>0</v>
      </c>
    </row>
    <row r="89" spans="2:6" ht="20.25" customHeight="1" x14ac:dyDescent="0.3">
      <c r="B89" s="111" t="s">
        <v>13</v>
      </c>
      <c r="C89" s="111">
        <v>0</v>
      </c>
      <c r="D89" s="111">
        <v>39</v>
      </c>
      <c r="E89" s="111">
        <v>42000</v>
      </c>
      <c r="F89" s="107">
        <v>0</v>
      </c>
    </row>
    <row r="90" spans="2:6" ht="20.25" customHeight="1" x14ac:dyDescent="0.3">
      <c r="B90" s="111" t="s">
        <v>13</v>
      </c>
      <c r="C90" s="111">
        <v>0</v>
      </c>
      <c r="D90" s="111">
        <v>20</v>
      </c>
      <c r="E90" s="111">
        <v>49000</v>
      </c>
      <c r="F90" s="107">
        <v>0</v>
      </c>
    </row>
    <row r="91" spans="2:6" ht="20.25" customHeight="1" x14ac:dyDescent="0.3">
      <c r="B91" s="111" t="s">
        <v>13</v>
      </c>
      <c r="C91" s="111">
        <v>0</v>
      </c>
      <c r="D91" s="111">
        <v>35</v>
      </c>
      <c r="E91" s="111">
        <v>88000</v>
      </c>
      <c r="F91" s="107">
        <v>0</v>
      </c>
    </row>
    <row r="92" spans="2:6" ht="20.25" customHeight="1" x14ac:dyDescent="0.3">
      <c r="B92" s="111" t="s">
        <v>14</v>
      </c>
      <c r="C92" s="111">
        <v>1</v>
      </c>
      <c r="D92" s="111">
        <v>30</v>
      </c>
      <c r="E92" s="111">
        <v>62000</v>
      </c>
      <c r="F92" s="107">
        <v>0</v>
      </c>
    </row>
    <row r="93" spans="2:6" ht="20.25" customHeight="1" x14ac:dyDescent="0.3">
      <c r="B93" s="111" t="s">
        <v>14</v>
      </c>
      <c r="C93" s="111">
        <v>1</v>
      </c>
      <c r="D93" s="111">
        <v>31</v>
      </c>
      <c r="E93" s="111">
        <v>118000</v>
      </c>
      <c r="F93" s="107">
        <v>1</v>
      </c>
    </row>
    <row r="94" spans="2:6" ht="20.25" customHeight="1" x14ac:dyDescent="0.3">
      <c r="B94" s="111" t="s">
        <v>13</v>
      </c>
      <c r="C94" s="111">
        <v>0</v>
      </c>
      <c r="D94" s="111">
        <v>24</v>
      </c>
      <c r="E94" s="111">
        <v>55000</v>
      </c>
      <c r="F94" s="107">
        <v>0</v>
      </c>
    </row>
    <row r="95" spans="2:6" ht="20.25" customHeight="1" x14ac:dyDescent="0.3">
      <c r="B95" s="111" t="s">
        <v>14</v>
      </c>
      <c r="C95" s="111">
        <v>1</v>
      </c>
      <c r="D95" s="111">
        <v>28</v>
      </c>
      <c r="E95" s="111">
        <v>85000</v>
      </c>
      <c r="F95" s="107">
        <v>0</v>
      </c>
    </row>
    <row r="96" spans="2:6" ht="20.25" customHeight="1" x14ac:dyDescent="0.3">
      <c r="B96" s="111" t="s">
        <v>13</v>
      </c>
      <c r="C96" s="111">
        <v>0</v>
      </c>
      <c r="D96" s="111">
        <v>26</v>
      </c>
      <c r="E96" s="111">
        <v>81000</v>
      </c>
      <c r="F96" s="107">
        <v>0</v>
      </c>
    </row>
    <row r="97" spans="2:6" ht="20.25" customHeight="1" x14ac:dyDescent="0.3">
      <c r="B97" s="111" t="s">
        <v>13</v>
      </c>
      <c r="C97" s="111">
        <v>0</v>
      </c>
      <c r="D97" s="111">
        <v>35</v>
      </c>
      <c r="E97" s="111">
        <v>50000</v>
      </c>
      <c r="F97" s="107">
        <v>0</v>
      </c>
    </row>
    <row r="98" spans="2:6" ht="20.25" customHeight="1" x14ac:dyDescent="0.3">
      <c r="B98" s="111" t="s">
        <v>13</v>
      </c>
      <c r="C98" s="111">
        <v>0</v>
      </c>
      <c r="D98" s="111">
        <v>22</v>
      </c>
      <c r="E98" s="111">
        <v>81000</v>
      </c>
      <c r="F98" s="107">
        <v>0</v>
      </c>
    </row>
    <row r="99" spans="2:6" ht="20.25" customHeight="1" x14ac:dyDescent="0.3">
      <c r="B99" s="111" t="s">
        <v>14</v>
      </c>
      <c r="C99" s="111">
        <v>1</v>
      </c>
      <c r="D99" s="111">
        <v>30</v>
      </c>
      <c r="E99" s="111">
        <v>116000</v>
      </c>
      <c r="F99" s="107">
        <v>0</v>
      </c>
    </row>
    <row r="100" spans="2:6" ht="20.25" customHeight="1" x14ac:dyDescent="0.3">
      <c r="B100" s="111" t="s">
        <v>13</v>
      </c>
      <c r="C100" s="111">
        <v>0</v>
      </c>
      <c r="D100" s="111">
        <v>26</v>
      </c>
      <c r="E100" s="111">
        <v>15000</v>
      </c>
      <c r="F100" s="107">
        <v>0</v>
      </c>
    </row>
    <row r="101" spans="2:6" ht="20.25" customHeight="1" x14ac:dyDescent="0.3">
      <c r="B101" s="111" t="s">
        <v>14</v>
      </c>
      <c r="C101" s="111">
        <v>1</v>
      </c>
      <c r="D101" s="111">
        <v>29</v>
      </c>
      <c r="E101" s="111">
        <v>28000</v>
      </c>
      <c r="F101" s="107">
        <v>0</v>
      </c>
    </row>
    <row r="102" spans="2:6" ht="20.25" customHeight="1" x14ac:dyDescent="0.3">
      <c r="B102" s="111" t="s">
        <v>14</v>
      </c>
      <c r="C102" s="111">
        <v>1</v>
      </c>
      <c r="D102" s="111">
        <v>29</v>
      </c>
      <c r="E102" s="111">
        <v>83000</v>
      </c>
      <c r="F102" s="107">
        <v>0</v>
      </c>
    </row>
    <row r="103" spans="2:6" ht="20.25" customHeight="1" x14ac:dyDescent="0.3">
      <c r="B103" s="111" t="s">
        <v>14</v>
      </c>
      <c r="C103" s="111">
        <v>1</v>
      </c>
      <c r="D103" s="111">
        <v>35</v>
      </c>
      <c r="E103" s="111">
        <v>44000</v>
      </c>
      <c r="F103" s="107">
        <v>0</v>
      </c>
    </row>
    <row r="104" spans="2:6" ht="20.25" customHeight="1" x14ac:dyDescent="0.3">
      <c r="B104" s="111" t="s">
        <v>14</v>
      </c>
      <c r="C104" s="111">
        <v>1</v>
      </c>
      <c r="D104" s="111">
        <v>35</v>
      </c>
      <c r="E104" s="111">
        <v>25000</v>
      </c>
      <c r="F104" s="107">
        <v>0</v>
      </c>
    </row>
    <row r="105" spans="2:6" ht="20.25" customHeight="1" x14ac:dyDescent="0.3">
      <c r="B105" s="111" t="s">
        <v>13</v>
      </c>
      <c r="C105" s="111">
        <v>0</v>
      </c>
      <c r="D105" s="111">
        <v>28</v>
      </c>
      <c r="E105" s="111">
        <v>123000</v>
      </c>
      <c r="F105" s="107">
        <v>1</v>
      </c>
    </row>
    <row r="106" spans="2:6" ht="20.25" customHeight="1" x14ac:dyDescent="0.3">
      <c r="B106" s="111" t="s">
        <v>13</v>
      </c>
      <c r="C106" s="111">
        <v>0</v>
      </c>
      <c r="D106" s="111">
        <v>35</v>
      </c>
      <c r="E106" s="111">
        <v>73000</v>
      </c>
      <c r="F106" s="107">
        <v>0</v>
      </c>
    </row>
    <row r="107" spans="2:6" ht="20.25" customHeight="1" x14ac:dyDescent="0.3">
      <c r="B107" s="111" t="s">
        <v>14</v>
      </c>
      <c r="C107" s="111">
        <v>1</v>
      </c>
      <c r="D107" s="111">
        <v>28</v>
      </c>
      <c r="E107" s="111">
        <v>37000</v>
      </c>
      <c r="F107" s="107">
        <v>0</v>
      </c>
    </row>
    <row r="108" spans="2:6" ht="20.25" customHeight="1" x14ac:dyDescent="0.3">
      <c r="B108" s="111" t="s">
        <v>13</v>
      </c>
      <c r="C108" s="111">
        <v>0</v>
      </c>
      <c r="D108" s="111">
        <v>27</v>
      </c>
      <c r="E108" s="111">
        <v>88000</v>
      </c>
      <c r="F108" s="107">
        <v>0</v>
      </c>
    </row>
    <row r="109" spans="2:6" ht="20.25" customHeight="1" x14ac:dyDescent="0.3">
      <c r="B109" s="111" t="s">
        <v>13</v>
      </c>
      <c r="C109" s="111">
        <v>0</v>
      </c>
      <c r="D109" s="111">
        <v>28</v>
      </c>
      <c r="E109" s="111">
        <v>59000</v>
      </c>
      <c r="F109" s="107">
        <v>0</v>
      </c>
    </row>
    <row r="110" spans="2:6" ht="20.25" customHeight="1" x14ac:dyDescent="0.3">
      <c r="B110" s="111" t="s">
        <v>14</v>
      </c>
      <c r="C110" s="111">
        <v>1</v>
      </c>
      <c r="D110" s="111">
        <v>32</v>
      </c>
      <c r="E110" s="111">
        <v>86000</v>
      </c>
      <c r="F110" s="107">
        <v>0</v>
      </c>
    </row>
    <row r="111" spans="2:6" ht="20.25" customHeight="1" x14ac:dyDescent="0.3">
      <c r="B111" s="111" t="s">
        <v>14</v>
      </c>
      <c r="C111" s="111">
        <v>1</v>
      </c>
      <c r="D111" s="111">
        <v>33</v>
      </c>
      <c r="E111" s="111">
        <v>149000</v>
      </c>
      <c r="F111" s="107">
        <v>1</v>
      </c>
    </row>
    <row r="112" spans="2:6" ht="20.25" customHeight="1" x14ac:dyDescent="0.3">
      <c r="B112" s="111" t="s">
        <v>14</v>
      </c>
      <c r="C112" s="111">
        <v>1</v>
      </c>
      <c r="D112" s="111">
        <v>19</v>
      </c>
      <c r="E112" s="111">
        <v>21000</v>
      </c>
      <c r="F112" s="107">
        <v>0</v>
      </c>
    </row>
    <row r="113" spans="2:6" ht="20.25" customHeight="1" x14ac:dyDescent="0.3">
      <c r="B113" s="111" t="s">
        <v>13</v>
      </c>
      <c r="C113" s="111">
        <v>0</v>
      </c>
      <c r="D113" s="111">
        <v>21</v>
      </c>
      <c r="E113" s="111">
        <v>72000</v>
      </c>
      <c r="F113" s="107">
        <v>0</v>
      </c>
    </row>
    <row r="114" spans="2:6" ht="20.25" customHeight="1" x14ac:dyDescent="0.3">
      <c r="B114" s="111" t="s">
        <v>14</v>
      </c>
      <c r="C114" s="111">
        <v>1</v>
      </c>
      <c r="D114" s="111">
        <v>26</v>
      </c>
      <c r="E114" s="111">
        <v>35000</v>
      </c>
      <c r="F114" s="107">
        <v>0</v>
      </c>
    </row>
    <row r="115" spans="2:6" ht="20.25" customHeight="1" x14ac:dyDescent="0.3">
      <c r="B115" s="111" t="s">
        <v>13</v>
      </c>
      <c r="C115" s="111">
        <v>0</v>
      </c>
      <c r="D115" s="111">
        <v>27</v>
      </c>
      <c r="E115" s="111">
        <v>89000</v>
      </c>
      <c r="F115" s="107">
        <v>0</v>
      </c>
    </row>
    <row r="116" spans="2:6" ht="20.25" customHeight="1" x14ac:dyDescent="0.3">
      <c r="B116" s="111" t="s">
        <v>13</v>
      </c>
      <c r="C116" s="111">
        <v>0</v>
      </c>
      <c r="D116" s="111">
        <v>26</v>
      </c>
      <c r="E116" s="111">
        <v>86000</v>
      </c>
      <c r="F116" s="107">
        <v>0</v>
      </c>
    </row>
    <row r="117" spans="2:6" ht="20.25" customHeight="1" x14ac:dyDescent="0.3">
      <c r="B117" s="111" t="s">
        <v>14</v>
      </c>
      <c r="C117" s="111">
        <v>1</v>
      </c>
      <c r="D117" s="111">
        <v>38</v>
      </c>
      <c r="E117" s="111">
        <v>80000</v>
      </c>
      <c r="F117" s="107">
        <v>0</v>
      </c>
    </row>
    <row r="118" spans="2:6" ht="20.25" customHeight="1" x14ac:dyDescent="0.3">
      <c r="B118" s="111" t="s">
        <v>14</v>
      </c>
      <c r="C118" s="111">
        <v>1</v>
      </c>
      <c r="D118" s="111">
        <v>39</v>
      </c>
      <c r="E118" s="111">
        <v>71000</v>
      </c>
      <c r="F118" s="107">
        <v>0</v>
      </c>
    </row>
    <row r="119" spans="2:6" ht="20.25" customHeight="1" x14ac:dyDescent="0.3">
      <c r="B119" s="111" t="s">
        <v>14</v>
      </c>
      <c r="C119" s="111">
        <v>1</v>
      </c>
      <c r="D119" s="111">
        <v>37</v>
      </c>
      <c r="E119" s="111">
        <v>71000</v>
      </c>
      <c r="F119" s="107">
        <v>0</v>
      </c>
    </row>
    <row r="120" spans="2:6" ht="20.25" customHeight="1" x14ac:dyDescent="0.3">
      <c r="B120" s="111" t="s">
        <v>13</v>
      </c>
      <c r="C120" s="111">
        <v>0</v>
      </c>
      <c r="D120" s="111">
        <v>38</v>
      </c>
      <c r="E120" s="111">
        <v>61000</v>
      </c>
      <c r="F120" s="107">
        <v>0</v>
      </c>
    </row>
    <row r="121" spans="2:6" ht="20.25" customHeight="1" x14ac:dyDescent="0.3">
      <c r="B121" s="111" t="s">
        <v>13</v>
      </c>
      <c r="C121" s="111">
        <v>0</v>
      </c>
      <c r="D121" s="111">
        <v>37</v>
      </c>
      <c r="E121" s="111">
        <v>55000</v>
      </c>
      <c r="F121" s="107">
        <v>0</v>
      </c>
    </row>
    <row r="122" spans="2:6" ht="20.25" customHeight="1" x14ac:dyDescent="0.3">
      <c r="B122" s="111" t="s">
        <v>13</v>
      </c>
      <c r="C122" s="111">
        <v>0</v>
      </c>
      <c r="D122" s="111">
        <v>42</v>
      </c>
      <c r="E122" s="111">
        <v>80000</v>
      </c>
      <c r="F122" s="107">
        <v>0</v>
      </c>
    </row>
    <row r="123" spans="2:6" ht="20.25" customHeight="1" x14ac:dyDescent="0.3">
      <c r="B123" s="111" t="s">
        <v>13</v>
      </c>
      <c r="C123" s="111">
        <v>0</v>
      </c>
      <c r="D123" s="111">
        <v>40</v>
      </c>
      <c r="E123" s="111">
        <v>57000</v>
      </c>
      <c r="F123" s="107">
        <v>0</v>
      </c>
    </row>
    <row r="124" spans="2:6" ht="20.25" customHeight="1" x14ac:dyDescent="0.3">
      <c r="B124" s="111" t="s">
        <v>13</v>
      </c>
      <c r="C124" s="111">
        <v>0</v>
      </c>
      <c r="D124" s="111">
        <v>35</v>
      </c>
      <c r="E124" s="111">
        <v>75000</v>
      </c>
      <c r="F124" s="107">
        <v>0</v>
      </c>
    </row>
    <row r="125" spans="2:6" ht="20.25" customHeight="1" x14ac:dyDescent="0.3">
      <c r="B125" s="111" t="s">
        <v>13</v>
      </c>
      <c r="C125" s="111">
        <v>0</v>
      </c>
      <c r="D125" s="111">
        <v>36</v>
      </c>
      <c r="E125" s="111">
        <v>52000</v>
      </c>
      <c r="F125" s="107">
        <v>0</v>
      </c>
    </row>
    <row r="126" spans="2:6" ht="20.25" customHeight="1" x14ac:dyDescent="0.3">
      <c r="B126" s="111" t="s">
        <v>13</v>
      </c>
      <c r="C126" s="111">
        <v>0</v>
      </c>
      <c r="D126" s="111">
        <v>40</v>
      </c>
      <c r="E126" s="111">
        <v>59000</v>
      </c>
      <c r="F126" s="107">
        <v>0</v>
      </c>
    </row>
    <row r="127" spans="2:6" ht="20.25" customHeight="1" x14ac:dyDescent="0.3">
      <c r="B127" s="111" t="s">
        <v>13</v>
      </c>
      <c r="C127" s="111">
        <v>0</v>
      </c>
      <c r="D127" s="111">
        <v>41</v>
      </c>
      <c r="E127" s="111">
        <v>59000</v>
      </c>
      <c r="F127" s="107">
        <v>0</v>
      </c>
    </row>
    <row r="128" spans="2:6" ht="20.25" customHeight="1" x14ac:dyDescent="0.3">
      <c r="B128" s="111" t="s">
        <v>14</v>
      </c>
      <c r="C128" s="111">
        <v>1</v>
      </c>
      <c r="D128" s="111">
        <v>36</v>
      </c>
      <c r="E128" s="111">
        <v>75000</v>
      </c>
      <c r="F128" s="107">
        <v>0</v>
      </c>
    </row>
    <row r="129" spans="2:6" ht="20.25" customHeight="1" x14ac:dyDescent="0.3">
      <c r="B129" s="111" t="s">
        <v>13</v>
      </c>
      <c r="C129" s="111">
        <v>0</v>
      </c>
      <c r="D129" s="111">
        <v>37</v>
      </c>
      <c r="E129" s="111">
        <v>72000</v>
      </c>
      <c r="F129" s="107">
        <v>0</v>
      </c>
    </row>
    <row r="130" spans="2:6" ht="20.25" customHeight="1" x14ac:dyDescent="0.3">
      <c r="B130" s="111" t="s">
        <v>14</v>
      </c>
      <c r="C130" s="111">
        <v>1</v>
      </c>
      <c r="D130" s="111">
        <v>40</v>
      </c>
      <c r="E130" s="111">
        <v>75000</v>
      </c>
      <c r="F130" s="107">
        <v>0</v>
      </c>
    </row>
    <row r="131" spans="2:6" ht="20.25" customHeight="1" x14ac:dyDescent="0.3">
      <c r="B131" s="111" t="s">
        <v>13</v>
      </c>
      <c r="C131" s="111">
        <v>0</v>
      </c>
      <c r="D131" s="111">
        <v>35</v>
      </c>
      <c r="E131" s="111">
        <v>53000</v>
      </c>
      <c r="F131" s="107">
        <v>0</v>
      </c>
    </row>
    <row r="132" spans="2:6" ht="20.25" customHeight="1" x14ac:dyDescent="0.3">
      <c r="B132" s="111" t="s">
        <v>14</v>
      </c>
      <c r="C132" s="111">
        <v>1</v>
      </c>
      <c r="D132" s="111">
        <v>41</v>
      </c>
      <c r="E132" s="111">
        <v>51000</v>
      </c>
      <c r="F132" s="107">
        <v>0</v>
      </c>
    </row>
    <row r="133" spans="2:6" ht="20.25" customHeight="1" x14ac:dyDescent="0.3">
      <c r="B133" s="111" t="s">
        <v>14</v>
      </c>
      <c r="C133" s="111">
        <v>1</v>
      </c>
      <c r="D133" s="111">
        <v>39</v>
      </c>
      <c r="E133" s="111">
        <v>61000</v>
      </c>
      <c r="F133" s="107">
        <v>0</v>
      </c>
    </row>
    <row r="134" spans="2:6" ht="20.25" customHeight="1" x14ac:dyDescent="0.3">
      <c r="B134" s="111" t="s">
        <v>13</v>
      </c>
      <c r="C134" s="111">
        <v>0</v>
      </c>
      <c r="D134" s="111">
        <v>42</v>
      </c>
      <c r="E134" s="111">
        <v>65000</v>
      </c>
      <c r="F134" s="107">
        <v>0</v>
      </c>
    </row>
    <row r="135" spans="2:6" ht="20.25" customHeight="1" x14ac:dyDescent="0.3">
      <c r="B135" s="111" t="s">
        <v>13</v>
      </c>
      <c r="C135" s="111">
        <v>0</v>
      </c>
      <c r="D135" s="111">
        <v>26</v>
      </c>
      <c r="E135" s="111">
        <v>32000</v>
      </c>
      <c r="F135" s="107">
        <v>0</v>
      </c>
    </row>
    <row r="136" spans="2:6" ht="20.25" customHeight="1" x14ac:dyDescent="0.3">
      <c r="B136" s="111" t="s">
        <v>13</v>
      </c>
      <c r="C136" s="111">
        <v>0</v>
      </c>
      <c r="D136" s="111">
        <v>30</v>
      </c>
      <c r="E136" s="111">
        <v>17000</v>
      </c>
      <c r="F136" s="107">
        <v>0</v>
      </c>
    </row>
    <row r="137" spans="2:6" ht="20.25" customHeight="1" x14ac:dyDescent="0.3">
      <c r="B137" s="111" t="s">
        <v>14</v>
      </c>
      <c r="C137" s="111">
        <v>1</v>
      </c>
      <c r="D137" s="111">
        <v>26</v>
      </c>
      <c r="E137" s="111">
        <v>84000</v>
      </c>
      <c r="F137" s="107">
        <v>0</v>
      </c>
    </row>
    <row r="138" spans="2:6" ht="20.25" customHeight="1" x14ac:dyDescent="0.3">
      <c r="B138" s="111" t="s">
        <v>13</v>
      </c>
      <c r="C138" s="111">
        <v>0</v>
      </c>
      <c r="D138" s="111">
        <v>31</v>
      </c>
      <c r="E138" s="111">
        <v>58000</v>
      </c>
      <c r="F138" s="107">
        <v>0</v>
      </c>
    </row>
    <row r="139" spans="2:6" ht="20.25" customHeight="1" x14ac:dyDescent="0.3">
      <c r="B139" s="111" t="s">
        <v>13</v>
      </c>
      <c r="C139" s="111">
        <v>0</v>
      </c>
      <c r="D139" s="111">
        <v>33</v>
      </c>
      <c r="E139" s="111">
        <v>31000</v>
      </c>
      <c r="F139" s="107">
        <v>0</v>
      </c>
    </row>
    <row r="140" spans="2:6" ht="20.25" customHeight="1" x14ac:dyDescent="0.3">
      <c r="B140" s="111" t="s">
        <v>13</v>
      </c>
      <c r="C140" s="111">
        <v>0</v>
      </c>
      <c r="D140" s="111">
        <v>30</v>
      </c>
      <c r="E140" s="111">
        <v>87000</v>
      </c>
      <c r="F140" s="107">
        <v>0</v>
      </c>
    </row>
    <row r="141" spans="2:6" ht="20.25" customHeight="1" x14ac:dyDescent="0.3">
      <c r="B141" s="111" t="s">
        <v>14</v>
      </c>
      <c r="C141" s="111">
        <v>1</v>
      </c>
      <c r="D141" s="111">
        <v>21</v>
      </c>
      <c r="E141" s="111">
        <v>68000</v>
      </c>
      <c r="F141" s="107">
        <v>0</v>
      </c>
    </row>
    <row r="142" spans="2:6" ht="20.25" customHeight="1" x14ac:dyDescent="0.3">
      <c r="B142" s="111" t="s">
        <v>14</v>
      </c>
      <c r="C142" s="111">
        <v>1</v>
      </c>
      <c r="D142" s="111">
        <v>28</v>
      </c>
      <c r="E142" s="111">
        <v>55000</v>
      </c>
      <c r="F142" s="107">
        <v>0</v>
      </c>
    </row>
    <row r="143" spans="2:6" ht="20.25" customHeight="1" x14ac:dyDescent="0.3">
      <c r="B143" s="111" t="s">
        <v>13</v>
      </c>
      <c r="C143" s="111">
        <v>0</v>
      </c>
      <c r="D143" s="111">
        <v>23</v>
      </c>
      <c r="E143" s="111">
        <v>63000</v>
      </c>
      <c r="F143" s="107">
        <v>0</v>
      </c>
    </row>
    <row r="144" spans="2:6" ht="20.25" customHeight="1" x14ac:dyDescent="0.3">
      <c r="B144" s="111" t="s">
        <v>14</v>
      </c>
      <c r="C144" s="111">
        <v>1</v>
      </c>
      <c r="D144" s="111">
        <v>20</v>
      </c>
      <c r="E144" s="111">
        <v>82000</v>
      </c>
      <c r="F144" s="107">
        <v>0</v>
      </c>
    </row>
    <row r="145" spans="2:6" ht="20.25" customHeight="1" x14ac:dyDescent="0.3">
      <c r="B145" s="111" t="s">
        <v>13</v>
      </c>
      <c r="C145" s="111">
        <v>0</v>
      </c>
      <c r="D145" s="111">
        <v>30</v>
      </c>
      <c r="E145" s="111">
        <v>107000</v>
      </c>
      <c r="F145" s="107">
        <v>1</v>
      </c>
    </row>
    <row r="146" spans="2:6" ht="20.25" customHeight="1" x14ac:dyDescent="0.3">
      <c r="B146" s="111" t="s">
        <v>14</v>
      </c>
      <c r="C146" s="111">
        <v>1</v>
      </c>
      <c r="D146" s="111">
        <v>28</v>
      </c>
      <c r="E146" s="111">
        <v>59000</v>
      </c>
      <c r="F146" s="107">
        <v>0</v>
      </c>
    </row>
    <row r="147" spans="2:6" ht="20.25" customHeight="1" x14ac:dyDescent="0.3">
      <c r="B147" s="111" t="s">
        <v>13</v>
      </c>
      <c r="C147" s="111">
        <v>0</v>
      </c>
      <c r="D147" s="111">
        <v>19</v>
      </c>
      <c r="E147" s="111">
        <v>25000</v>
      </c>
      <c r="F147" s="107">
        <v>0</v>
      </c>
    </row>
    <row r="148" spans="2:6" ht="20.25" customHeight="1" x14ac:dyDescent="0.3">
      <c r="B148" s="111" t="s">
        <v>13</v>
      </c>
      <c r="C148" s="111">
        <v>0</v>
      </c>
      <c r="D148" s="111">
        <v>19</v>
      </c>
      <c r="E148" s="111">
        <v>85000</v>
      </c>
      <c r="F148" s="107">
        <v>0</v>
      </c>
    </row>
    <row r="149" spans="2:6" ht="20.25" customHeight="1" x14ac:dyDescent="0.3">
      <c r="B149" s="111" t="s">
        <v>14</v>
      </c>
      <c r="C149" s="111">
        <v>1</v>
      </c>
      <c r="D149" s="111">
        <v>18</v>
      </c>
      <c r="E149" s="111">
        <v>68000</v>
      </c>
      <c r="F149" s="107">
        <v>0</v>
      </c>
    </row>
    <row r="150" spans="2:6" ht="20.25" customHeight="1" x14ac:dyDescent="0.3">
      <c r="B150" s="111" t="s">
        <v>13</v>
      </c>
      <c r="C150" s="111">
        <v>0</v>
      </c>
      <c r="D150" s="111">
        <v>35</v>
      </c>
      <c r="E150" s="111">
        <v>59000</v>
      </c>
      <c r="F150" s="107">
        <v>0</v>
      </c>
    </row>
    <row r="151" spans="2:6" ht="20.25" customHeight="1" x14ac:dyDescent="0.3">
      <c r="B151" s="111" t="s">
        <v>13</v>
      </c>
      <c r="C151" s="111">
        <v>0</v>
      </c>
      <c r="D151" s="111">
        <v>30</v>
      </c>
      <c r="E151" s="111">
        <v>89000</v>
      </c>
      <c r="F151" s="107">
        <v>0</v>
      </c>
    </row>
    <row r="152" spans="2:6" ht="20.25" customHeight="1" x14ac:dyDescent="0.3">
      <c r="B152" s="111" t="s">
        <v>14</v>
      </c>
      <c r="C152" s="111">
        <v>1</v>
      </c>
      <c r="D152" s="111">
        <v>34</v>
      </c>
      <c r="E152" s="111">
        <v>25000</v>
      </c>
      <c r="F152" s="107">
        <v>0</v>
      </c>
    </row>
    <row r="153" spans="2:6" ht="20.25" customHeight="1" x14ac:dyDescent="0.3">
      <c r="B153" s="111" t="s">
        <v>14</v>
      </c>
      <c r="C153" s="111">
        <v>1</v>
      </c>
      <c r="D153" s="111">
        <v>24</v>
      </c>
      <c r="E153" s="111">
        <v>89000</v>
      </c>
      <c r="F153" s="107">
        <v>0</v>
      </c>
    </row>
    <row r="154" spans="2:6" ht="20.25" customHeight="1" x14ac:dyDescent="0.3">
      <c r="B154" s="111" t="s">
        <v>14</v>
      </c>
      <c r="C154" s="111">
        <v>1</v>
      </c>
      <c r="D154" s="111">
        <v>27</v>
      </c>
      <c r="E154" s="111">
        <v>96000</v>
      </c>
      <c r="F154" s="107">
        <v>1</v>
      </c>
    </row>
    <row r="155" spans="2:6" ht="20.25" customHeight="1" x14ac:dyDescent="0.3">
      <c r="B155" s="111" t="s">
        <v>14</v>
      </c>
      <c r="C155" s="111">
        <v>1</v>
      </c>
      <c r="D155" s="111">
        <v>41</v>
      </c>
      <c r="E155" s="111">
        <v>30000</v>
      </c>
      <c r="F155" s="107">
        <v>0</v>
      </c>
    </row>
    <row r="156" spans="2:6" ht="20.25" customHeight="1" x14ac:dyDescent="0.3">
      <c r="B156" s="111" t="s">
        <v>13</v>
      </c>
      <c r="C156" s="111">
        <v>0</v>
      </c>
      <c r="D156" s="111">
        <v>29</v>
      </c>
      <c r="E156" s="111">
        <v>61000</v>
      </c>
      <c r="F156" s="107">
        <v>0</v>
      </c>
    </row>
    <row r="157" spans="2:6" ht="20.25" customHeight="1" x14ac:dyDescent="0.3">
      <c r="B157" s="111" t="s">
        <v>13</v>
      </c>
      <c r="C157" s="111">
        <v>0</v>
      </c>
      <c r="D157" s="111">
        <v>20</v>
      </c>
      <c r="E157" s="111">
        <v>74000</v>
      </c>
      <c r="F157" s="107">
        <v>0</v>
      </c>
    </row>
    <row r="158" spans="2:6" ht="20.25" customHeight="1" x14ac:dyDescent="0.3">
      <c r="B158" s="111" t="s">
        <v>14</v>
      </c>
      <c r="C158" s="111">
        <v>1</v>
      </c>
      <c r="D158" s="111">
        <v>26</v>
      </c>
      <c r="E158" s="111">
        <v>15000</v>
      </c>
      <c r="F158" s="107">
        <v>0</v>
      </c>
    </row>
    <row r="159" spans="2:6" ht="20.25" customHeight="1" x14ac:dyDescent="0.3">
      <c r="B159" s="111" t="s">
        <v>13</v>
      </c>
      <c r="C159" s="111">
        <v>0</v>
      </c>
      <c r="D159" s="111">
        <v>41</v>
      </c>
      <c r="E159" s="111">
        <v>45000</v>
      </c>
      <c r="F159" s="107">
        <v>0</v>
      </c>
    </row>
    <row r="160" spans="2:6" ht="20.25" customHeight="1" x14ac:dyDescent="0.3">
      <c r="B160" s="111" t="s">
        <v>13</v>
      </c>
      <c r="C160" s="111">
        <v>0</v>
      </c>
      <c r="D160" s="111">
        <v>31</v>
      </c>
      <c r="E160" s="111">
        <v>76000</v>
      </c>
      <c r="F160" s="107">
        <v>0</v>
      </c>
    </row>
    <row r="161" spans="2:6" ht="20.25" customHeight="1" x14ac:dyDescent="0.3">
      <c r="B161" s="111" t="s">
        <v>14</v>
      </c>
      <c r="C161" s="111">
        <v>1</v>
      </c>
      <c r="D161" s="111">
        <v>36</v>
      </c>
      <c r="E161" s="111">
        <v>50000</v>
      </c>
      <c r="F161" s="107">
        <v>0</v>
      </c>
    </row>
    <row r="162" spans="2:6" ht="20.25" customHeight="1" x14ac:dyDescent="0.3">
      <c r="B162" s="111" t="s">
        <v>13</v>
      </c>
      <c r="C162" s="111">
        <v>0</v>
      </c>
      <c r="D162" s="111">
        <v>40</v>
      </c>
      <c r="E162" s="111">
        <v>47000</v>
      </c>
      <c r="F162" s="107">
        <v>0</v>
      </c>
    </row>
    <row r="163" spans="2:6" ht="20.25" customHeight="1" x14ac:dyDescent="0.3">
      <c r="B163" s="111" t="s">
        <v>14</v>
      </c>
      <c r="C163" s="111">
        <v>1</v>
      </c>
      <c r="D163" s="111">
        <v>31</v>
      </c>
      <c r="E163" s="111">
        <v>15000</v>
      </c>
      <c r="F163" s="107">
        <v>0</v>
      </c>
    </row>
    <row r="164" spans="2:6" ht="20.25" customHeight="1" x14ac:dyDescent="0.3">
      <c r="B164" s="111" t="s">
        <v>13</v>
      </c>
      <c r="C164" s="111">
        <v>0</v>
      </c>
      <c r="D164" s="111">
        <v>46</v>
      </c>
      <c r="E164" s="111">
        <v>59000</v>
      </c>
      <c r="F164" s="107">
        <v>0</v>
      </c>
    </row>
    <row r="165" spans="2:6" ht="20.25" customHeight="1" x14ac:dyDescent="0.3">
      <c r="B165" s="111" t="s">
        <v>13</v>
      </c>
      <c r="C165" s="111">
        <v>0</v>
      </c>
      <c r="D165" s="111">
        <v>29</v>
      </c>
      <c r="E165" s="111">
        <v>75000</v>
      </c>
      <c r="F165" s="107">
        <v>0</v>
      </c>
    </row>
    <row r="166" spans="2:6" ht="20.25" customHeight="1" x14ac:dyDescent="0.3">
      <c r="B166" s="111" t="s">
        <v>13</v>
      </c>
      <c r="C166" s="111">
        <v>0</v>
      </c>
      <c r="D166" s="111">
        <v>26</v>
      </c>
      <c r="E166" s="111">
        <v>30000</v>
      </c>
      <c r="F166" s="107">
        <v>0</v>
      </c>
    </row>
    <row r="167" spans="2:6" ht="20.25" customHeight="1" x14ac:dyDescent="0.3">
      <c r="B167" s="111" t="s">
        <v>14</v>
      </c>
      <c r="C167" s="111">
        <v>1</v>
      </c>
      <c r="D167" s="111">
        <v>32</v>
      </c>
      <c r="E167" s="111">
        <v>135000</v>
      </c>
      <c r="F167" s="107">
        <v>1</v>
      </c>
    </row>
    <row r="168" spans="2:6" ht="20.25" customHeight="1" x14ac:dyDescent="0.3">
      <c r="B168" s="111" t="s">
        <v>13</v>
      </c>
      <c r="C168" s="111">
        <v>0</v>
      </c>
      <c r="D168" s="111">
        <v>32</v>
      </c>
      <c r="E168" s="111">
        <v>100000</v>
      </c>
      <c r="F168" s="107">
        <v>1</v>
      </c>
    </row>
    <row r="169" spans="2:6" ht="20.25" customHeight="1" x14ac:dyDescent="0.3">
      <c r="B169" s="111" t="s">
        <v>13</v>
      </c>
      <c r="C169" s="111">
        <v>0</v>
      </c>
      <c r="D169" s="111">
        <v>25</v>
      </c>
      <c r="E169" s="111">
        <v>90000</v>
      </c>
      <c r="F169" s="107">
        <v>0</v>
      </c>
    </row>
    <row r="170" spans="2:6" ht="20.25" customHeight="1" x14ac:dyDescent="0.3">
      <c r="B170" s="111" t="s">
        <v>14</v>
      </c>
      <c r="C170" s="111">
        <v>1</v>
      </c>
      <c r="D170" s="111">
        <v>37</v>
      </c>
      <c r="E170" s="111">
        <v>33000</v>
      </c>
      <c r="F170" s="107">
        <v>0</v>
      </c>
    </row>
    <row r="171" spans="2:6" ht="20.25" customHeight="1" x14ac:dyDescent="0.3">
      <c r="B171" s="111" t="s">
        <v>13</v>
      </c>
      <c r="C171" s="111">
        <v>0</v>
      </c>
      <c r="D171" s="111">
        <v>35</v>
      </c>
      <c r="E171" s="111">
        <v>38000</v>
      </c>
      <c r="F171" s="107">
        <v>0</v>
      </c>
    </row>
    <row r="172" spans="2:6" ht="20.25" customHeight="1" x14ac:dyDescent="0.3">
      <c r="B172" s="111" t="s">
        <v>14</v>
      </c>
      <c r="C172" s="111">
        <v>1</v>
      </c>
      <c r="D172" s="111">
        <v>33</v>
      </c>
      <c r="E172" s="111">
        <v>69000</v>
      </c>
      <c r="F172" s="107">
        <v>0</v>
      </c>
    </row>
    <row r="173" spans="2:6" ht="20.25" customHeight="1" x14ac:dyDescent="0.3">
      <c r="B173" s="111" t="s">
        <v>14</v>
      </c>
      <c r="C173" s="111">
        <v>1</v>
      </c>
      <c r="D173" s="111">
        <v>18</v>
      </c>
      <c r="E173" s="111">
        <v>86000</v>
      </c>
      <c r="F173" s="107">
        <v>0</v>
      </c>
    </row>
    <row r="174" spans="2:6" ht="20.25" customHeight="1" x14ac:dyDescent="0.3">
      <c r="B174" s="111" t="s">
        <v>14</v>
      </c>
      <c r="C174" s="111">
        <v>1</v>
      </c>
      <c r="D174" s="111">
        <v>22</v>
      </c>
      <c r="E174" s="111">
        <v>55000</v>
      </c>
      <c r="F174" s="107">
        <v>0</v>
      </c>
    </row>
    <row r="175" spans="2:6" ht="20.25" customHeight="1" x14ac:dyDescent="0.3">
      <c r="B175" s="111" t="s">
        <v>14</v>
      </c>
      <c r="C175" s="111">
        <v>1</v>
      </c>
      <c r="D175" s="111">
        <v>35</v>
      </c>
      <c r="E175" s="111">
        <v>71000</v>
      </c>
      <c r="F175" s="107">
        <v>0</v>
      </c>
    </row>
    <row r="176" spans="2:6" ht="20.25" customHeight="1" x14ac:dyDescent="0.3">
      <c r="B176" s="111" t="s">
        <v>13</v>
      </c>
      <c r="C176" s="111">
        <v>0</v>
      </c>
      <c r="D176" s="111">
        <v>29</v>
      </c>
      <c r="E176" s="111">
        <v>148000</v>
      </c>
      <c r="F176" s="107">
        <v>1</v>
      </c>
    </row>
    <row r="177" spans="2:6" ht="20.25" customHeight="1" x14ac:dyDescent="0.3">
      <c r="B177" s="111" t="s">
        <v>14</v>
      </c>
      <c r="C177" s="111">
        <v>1</v>
      </c>
      <c r="D177" s="111">
        <v>29</v>
      </c>
      <c r="E177" s="111">
        <v>47000</v>
      </c>
      <c r="F177" s="107">
        <v>0</v>
      </c>
    </row>
    <row r="178" spans="2:6" ht="20.25" customHeight="1" x14ac:dyDescent="0.3">
      <c r="B178" s="111" t="s">
        <v>13</v>
      </c>
      <c r="C178" s="111">
        <v>0</v>
      </c>
      <c r="D178" s="111">
        <v>21</v>
      </c>
      <c r="E178" s="111">
        <v>88000</v>
      </c>
      <c r="F178" s="107">
        <v>0</v>
      </c>
    </row>
    <row r="179" spans="2:6" ht="20.25" customHeight="1" x14ac:dyDescent="0.3">
      <c r="B179" s="111" t="s">
        <v>13</v>
      </c>
      <c r="C179" s="111">
        <v>0</v>
      </c>
      <c r="D179" s="111">
        <v>34</v>
      </c>
      <c r="E179" s="111">
        <v>115000</v>
      </c>
      <c r="F179" s="107">
        <v>0</v>
      </c>
    </row>
    <row r="180" spans="2:6" ht="20.25" customHeight="1" x14ac:dyDescent="0.3">
      <c r="B180" s="111" t="s">
        <v>14</v>
      </c>
      <c r="C180" s="111">
        <v>1</v>
      </c>
      <c r="D180" s="111">
        <v>26</v>
      </c>
      <c r="E180" s="111">
        <v>118000</v>
      </c>
      <c r="F180" s="107">
        <v>0</v>
      </c>
    </row>
    <row r="181" spans="2:6" ht="20.25" customHeight="1" x14ac:dyDescent="0.3">
      <c r="B181" s="111" t="s">
        <v>14</v>
      </c>
      <c r="C181" s="111">
        <v>1</v>
      </c>
      <c r="D181" s="111">
        <v>34</v>
      </c>
      <c r="E181" s="111">
        <v>43000</v>
      </c>
      <c r="F181" s="107">
        <v>0</v>
      </c>
    </row>
    <row r="182" spans="2:6" ht="20.25" customHeight="1" x14ac:dyDescent="0.3">
      <c r="B182" s="111" t="s">
        <v>14</v>
      </c>
      <c r="C182" s="111">
        <v>1</v>
      </c>
      <c r="D182" s="111">
        <v>34</v>
      </c>
      <c r="E182" s="111">
        <v>72000</v>
      </c>
      <c r="F182" s="107">
        <v>0</v>
      </c>
    </row>
    <row r="183" spans="2:6" ht="20.25" customHeight="1" x14ac:dyDescent="0.3">
      <c r="B183" s="111" t="s">
        <v>14</v>
      </c>
      <c r="C183" s="111">
        <v>1</v>
      </c>
      <c r="D183" s="111">
        <v>23</v>
      </c>
      <c r="E183" s="111">
        <v>28000</v>
      </c>
      <c r="F183" s="107">
        <v>0</v>
      </c>
    </row>
    <row r="184" spans="2:6" ht="20.25" customHeight="1" x14ac:dyDescent="0.3">
      <c r="B184" s="111" t="s">
        <v>14</v>
      </c>
      <c r="C184" s="111">
        <v>1</v>
      </c>
      <c r="D184" s="111">
        <v>35</v>
      </c>
      <c r="E184" s="111">
        <v>47000</v>
      </c>
      <c r="F184" s="107">
        <v>0</v>
      </c>
    </row>
    <row r="185" spans="2:6" ht="20.25" customHeight="1" x14ac:dyDescent="0.3">
      <c r="B185" s="111" t="s">
        <v>13</v>
      </c>
      <c r="C185" s="111">
        <v>0</v>
      </c>
      <c r="D185" s="111">
        <v>25</v>
      </c>
      <c r="E185" s="111">
        <v>22000</v>
      </c>
      <c r="F185" s="107">
        <v>0</v>
      </c>
    </row>
    <row r="186" spans="2:6" ht="20.25" customHeight="1" x14ac:dyDescent="0.3">
      <c r="B186" s="111" t="s">
        <v>13</v>
      </c>
      <c r="C186" s="111">
        <v>0</v>
      </c>
      <c r="D186" s="111">
        <v>24</v>
      </c>
      <c r="E186" s="111">
        <v>23000</v>
      </c>
      <c r="F186" s="107">
        <v>0</v>
      </c>
    </row>
    <row r="187" spans="2:6" ht="20.25" customHeight="1" x14ac:dyDescent="0.3">
      <c r="B187" s="111" t="s">
        <v>14</v>
      </c>
      <c r="C187" s="111">
        <v>1</v>
      </c>
      <c r="D187" s="111">
        <v>31</v>
      </c>
      <c r="E187" s="111">
        <v>34000</v>
      </c>
      <c r="F187" s="107">
        <v>0</v>
      </c>
    </row>
    <row r="188" spans="2:6" ht="20.25" customHeight="1" x14ac:dyDescent="0.3">
      <c r="B188" s="111" t="s">
        <v>13</v>
      </c>
      <c r="C188" s="111">
        <v>0</v>
      </c>
      <c r="D188" s="111">
        <v>26</v>
      </c>
      <c r="E188" s="111">
        <v>16000</v>
      </c>
      <c r="F188" s="107">
        <v>0</v>
      </c>
    </row>
    <row r="189" spans="2:6" ht="20.25" customHeight="1" x14ac:dyDescent="0.3">
      <c r="B189" s="111" t="s">
        <v>14</v>
      </c>
      <c r="C189" s="111">
        <v>1</v>
      </c>
      <c r="D189" s="111">
        <v>31</v>
      </c>
      <c r="E189" s="111">
        <v>71000</v>
      </c>
      <c r="F189" s="107">
        <v>0</v>
      </c>
    </row>
    <row r="190" spans="2:6" ht="20.25" customHeight="1" x14ac:dyDescent="0.3">
      <c r="B190" s="111" t="s">
        <v>14</v>
      </c>
      <c r="C190" s="111">
        <v>1</v>
      </c>
      <c r="D190" s="111">
        <v>32</v>
      </c>
      <c r="E190" s="111">
        <v>117000</v>
      </c>
      <c r="F190" s="107">
        <v>1</v>
      </c>
    </row>
    <row r="191" spans="2:6" ht="20.25" customHeight="1" x14ac:dyDescent="0.3">
      <c r="B191" s="111" t="s">
        <v>13</v>
      </c>
      <c r="C191" s="111">
        <v>0</v>
      </c>
      <c r="D191" s="111">
        <v>33</v>
      </c>
      <c r="E191" s="111">
        <v>43000</v>
      </c>
      <c r="F191" s="107">
        <v>0</v>
      </c>
    </row>
    <row r="192" spans="2:6" ht="20.25" customHeight="1" x14ac:dyDescent="0.3">
      <c r="B192" s="111" t="s">
        <v>14</v>
      </c>
      <c r="C192" s="111">
        <v>1</v>
      </c>
      <c r="D192" s="111">
        <v>33</v>
      </c>
      <c r="E192" s="111">
        <v>60000</v>
      </c>
      <c r="F192" s="107">
        <v>0</v>
      </c>
    </row>
    <row r="193" spans="2:6" ht="20.25" customHeight="1" x14ac:dyDescent="0.3">
      <c r="B193" s="111" t="s">
        <v>13</v>
      </c>
      <c r="C193" s="111">
        <v>0</v>
      </c>
      <c r="D193" s="111">
        <v>31</v>
      </c>
      <c r="E193" s="111">
        <v>66000</v>
      </c>
      <c r="F193" s="107">
        <v>0</v>
      </c>
    </row>
    <row r="194" spans="2:6" ht="20.25" customHeight="1" x14ac:dyDescent="0.3">
      <c r="B194" s="111" t="s">
        <v>14</v>
      </c>
      <c r="C194" s="111">
        <v>1</v>
      </c>
      <c r="D194" s="111">
        <v>20</v>
      </c>
      <c r="E194" s="111">
        <v>82000</v>
      </c>
      <c r="F194" s="107">
        <v>0</v>
      </c>
    </row>
    <row r="195" spans="2:6" ht="20.25" customHeight="1" x14ac:dyDescent="0.3">
      <c r="B195" s="111" t="s">
        <v>14</v>
      </c>
      <c r="C195" s="111">
        <v>1</v>
      </c>
      <c r="D195" s="111">
        <v>33</v>
      </c>
      <c r="E195" s="111">
        <v>41000</v>
      </c>
      <c r="F195" s="107">
        <v>0</v>
      </c>
    </row>
    <row r="196" spans="2:6" ht="20.25" customHeight="1" x14ac:dyDescent="0.3">
      <c r="B196" s="111" t="s">
        <v>13</v>
      </c>
      <c r="C196" s="111">
        <v>0</v>
      </c>
      <c r="D196" s="111">
        <v>35</v>
      </c>
      <c r="E196" s="111">
        <v>72000</v>
      </c>
      <c r="F196" s="107">
        <v>0</v>
      </c>
    </row>
    <row r="197" spans="2:6" ht="20.25" customHeight="1" x14ac:dyDescent="0.3">
      <c r="B197" s="111" t="s">
        <v>13</v>
      </c>
      <c r="C197" s="111">
        <v>0</v>
      </c>
      <c r="D197" s="111">
        <v>28</v>
      </c>
      <c r="E197" s="111">
        <v>32000</v>
      </c>
      <c r="F197" s="107">
        <v>0</v>
      </c>
    </row>
    <row r="198" spans="2:6" ht="20.25" customHeight="1" x14ac:dyDescent="0.3">
      <c r="B198" s="111" t="s">
        <v>13</v>
      </c>
      <c r="C198" s="111">
        <v>0</v>
      </c>
      <c r="D198" s="111">
        <v>24</v>
      </c>
      <c r="E198" s="111">
        <v>84000</v>
      </c>
      <c r="F198" s="107">
        <v>0</v>
      </c>
    </row>
    <row r="199" spans="2:6" ht="20.25" customHeight="1" x14ac:dyDescent="0.3">
      <c r="B199" s="111" t="s">
        <v>14</v>
      </c>
      <c r="C199" s="111">
        <v>1</v>
      </c>
      <c r="D199" s="111">
        <v>19</v>
      </c>
      <c r="E199" s="111">
        <v>26000</v>
      </c>
      <c r="F199" s="107">
        <v>0</v>
      </c>
    </row>
    <row r="200" spans="2:6" ht="20.25" customHeight="1" x14ac:dyDescent="0.3">
      <c r="B200" s="111" t="s">
        <v>13</v>
      </c>
      <c r="C200" s="111">
        <v>0</v>
      </c>
      <c r="D200" s="111">
        <v>29</v>
      </c>
      <c r="E200" s="111">
        <v>43000</v>
      </c>
      <c r="F200" s="107">
        <v>0</v>
      </c>
    </row>
    <row r="201" spans="2:6" ht="20.25" customHeight="1" x14ac:dyDescent="0.3">
      <c r="B201" s="111" t="s">
        <v>13</v>
      </c>
      <c r="C201" s="111">
        <v>0</v>
      </c>
      <c r="D201" s="111">
        <v>19</v>
      </c>
      <c r="E201" s="111">
        <v>70000</v>
      </c>
      <c r="F201" s="107">
        <v>0</v>
      </c>
    </row>
    <row r="202" spans="2:6" ht="20.25" customHeight="1" x14ac:dyDescent="0.3">
      <c r="B202" s="111" t="s">
        <v>13</v>
      </c>
      <c r="C202" s="111">
        <v>0</v>
      </c>
      <c r="D202" s="111">
        <v>28</v>
      </c>
      <c r="E202" s="111">
        <v>89000</v>
      </c>
      <c r="F202" s="107">
        <v>0</v>
      </c>
    </row>
    <row r="203" spans="2:6" ht="20.25" customHeight="1" x14ac:dyDescent="0.3">
      <c r="B203" s="111" t="s">
        <v>13</v>
      </c>
      <c r="C203" s="111">
        <v>0</v>
      </c>
      <c r="D203" s="111">
        <v>34</v>
      </c>
      <c r="E203" s="111">
        <v>43000</v>
      </c>
      <c r="F203" s="107">
        <v>0</v>
      </c>
    </row>
    <row r="204" spans="2:6" ht="20.25" customHeight="1" x14ac:dyDescent="0.3">
      <c r="B204" s="111" t="s">
        <v>14</v>
      </c>
      <c r="C204" s="111">
        <v>1</v>
      </c>
      <c r="D204" s="111">
        <v>30</v>
      </c>
      <c r="E204" s="111">
        <v>79000</v>
      </c>
      <c r="F204" s="107">
        <v>0</v>
      </c>
    </row>
    <row r="205" spans="2:6" ht="20.25" customHeight="1" x14ac:dyDescent="0.3">
      <c r="B205" s="111" t="s">
        <v>14</v>
      </c>
      <c r="C205" s="111">
        <v>1</v>
      </c>
      <c r="D205" s="111">
        <v>20</v>
      </c>
      <c r="E205" s="111">
        <v>36000</v>
      </c>
      <c r="F205" s="107">
        <v>0</v>
      </c>
    </row>
    <row r="206" spans="2:6" ht="20.25" customHeight="1" x14ac:dyDescent="0.3">
      <c r="B206" s="111" t="s">
        <v>13</v>
      </c>
      <c r="C206" s="111">
        <v>0</v>
      </c>
      <c r="D206" s="111">
        <v>26</v>
      </c>
      <c r="E206" s="111">
        <v>80000</v>
      </c>
      <c r="F206" s="107">
        <v>0</v>
      </c>
    </row>
    <row r="207" spans="2:6" ht="20.25" customHeight="1" x14ac:dyDescent="0.2">
      <c r="B207" s="112" t="s">
        <v>13</v>
      </c>
      <c r="C207" s="112">
        <v>0</v>
      </c>
      <c r="D207" s="112">
        <v>35</v>
      </c>
      <c r="E207" s="112">
        <v>22000</v>
      </c>
      <c r="F207" s="92">
        <v>0</v>
      </c>
    </row>
    <row r="208" spans="2:6" ht="20.25" customHeight="1" x14ac:dyDescent="0.2">
      <c r="B208" s="112" t="s">
        <v>13</v>
      </c>
      <c r="C208" s="112">
        <v>0</v>
      </c>
      <c r="D208" s="112">
        <v>35</v>
      </c>
      <c r="E208" s="112">
        <v>39000</v>
      </c>
      <c r="F208" s="92">
        <v>0</v>
      </c>
    </row>
    <row r="209" spans="2:6" ht="20.25" customHeight="1" x14ac:dyDescent="0.2">
      <c r="B209" s="112" t="s">
        <v>13</v>
      </c>
      <c r="C209" s="112">
        <v>0</v>
      </c>
      <c r="D209" s="112">
        <v>49</v>
      </c>
      <c r="E209" s="112">
        <v>74000</v>
      </c>
      <c r="F209" s="92">
        <v>0</v>
      </c>
    </row>
    <row r="210" spans="2:6" ht="20.25" customHeight="1" x14ac:dyDescent="0.2">
      <c r="B210" s="112" t="s">
        <v>14</v>
      </c>
      <c r="C210" s="112">
        <v>1</v>
      </c>
      <c r="D210" s="112">
        <v>39</v>
      </c>
      <c r="E210" s="112">
        <v>134000</v>
      </c>
      <c r="F210" s="92">
        <v>1</v>
      </c>
    </row>
    <row r="211" spans="2:6" ht="20.25" customHeight="1" x14ac:dyDescent="0.2">
      <c r="B211" s="112" t="s">
        <v>14</v>
      </c>
      <c r="C211" s="112">
        <v>1</v>
      </c>
      <c r="D211" s="112">
        <v>41</v>
      </c>
      <c r="E211" s="112">
        <v>71000</v>
      </c>
      <c r="F211" s="92">
        <v>0</v>
      </c>
    </row>
    <row r="212" spans="2:6" ht="20.25" customHeight="1" x14ac:dyDescent="0.2">
      <c r="B212" s="112" t="s">
        <v>14</v>
      </c>
      <c r="C212" s="112">
        <v>1</v>
      </c>
      <c r="D212" s="112">
        <v>58</v>
      </c>
      <c r="E212" s="112">
        <v>101000</v>
      </c>
      <c r="F212" s="92">
        <v>1</v>
      </c>
    </row>
    <row r="213" spans="2:6" ht="20.25" customHeight="1" x14ac:dyDescent="0.2">
      <c r="B213" s="112" t="s">
        <v>14</v>
      </c>
      <c r="C213" s="112">
        <v>1</v>
      </c>
      <c r="D213" s="112">
        <v>47</v>
      </c>
      <c r="E213" s="112">
        <v>47000</v>
      </c>
      <c r="F213" s="92">
        <v>0</v>
      </c>
    </row>
    <row r="214" spans="2:6" ht="20.25" customHeight="1" x14ac:dyDescent="0.2">
      <c r="B214" s="112" t="s">
        <v>14</v>
      </c>
      <c r="C214" s="112">
        <v>1</v>
      </c>
      <c r="D214" s="112">
        <v>55</v>
      </c>
      <c r="E214" s="112">
        <v>130000</v>
      </c>
      <c r="F214" s="92">
        <v>1</v>
      </c>
    </row>
    <row r="215" spans="2:6" ht="20.25" customHeight="1" x14ac:dyDescent="0.2">
      <c r="B215" s="112" t="s">
        <v>14</v>
      </c>
      <c r="C215" s="112">
        <v>1</v>
      </c>
      <c r="D215" s="112">
        <v>52</v>
      </c>
      <c r="E215" s="112">
        <v>114000</v>
      </c>
      <c r="F215" s="92">
        <v>0</v>
      </c>
    </row>
    <row r="216" spans="2:6" ht="20.25" customHeight="1" x14ac:dyDescent="0.2">
      <c r="B216" s="112" t="s">
        <v>14</v>
      </c>
      <c r="C216" s="112">
        <v>1</v>
      </c>
      <c r="D216" s="112">
        <v>40</v>
      </c>
      <c r="E216" s="112">
        <v>142000</v>
      </c>
      <c r="F216" s="92">
        <v>1</v>
      </c>
    </row>
    <row r="217" spans="2:6" ht="20.25" customHeight="1" x14ac:dyDescent="0.2">
      <c r="B217" s="112" t="s">
        <v>14</v>
      </c>
      <c r="C217" s="112">
        <v>1</v>
      </c>
      <c r="D217" s="112">
        <v>46</v>
      </c>
      <c r="E217" s="112">
        <v>22000</v>
      </c>
      <c r="F217" s="92">
        <v>0</v>
      </c>
    </row>
    <row r="218" spans="2:6" ht="20.25" customHeight="1" x14ac:dyDescent="0.2">
      <c r="B218" s="112" t="s">
        <v>14</v>
      </c>
      <c r="C218" s="112">
        <v>1</v>
      </c>
      <c r="D218" s="112">
        <v>48</v>
      </c>
      <c r="E218" s="112">
        <v>96000</v>
      </c>
      <c r="F218" s="92">
        <v>1</v>
      </c>
    </row>
    <row r="219" spans="2:6" ht="20.25" customHeight="1" x14ac:dyDescent="0.2">
      <c r="B219" s="112" t="s">
        <v>13</v>
      </c>
      <c r="C219" s="112">
        <v>0</v>
      </c>
      <c r="D219" s="112">
        <v>52</v>
      </c>
      <c r="E219" s="112">
        <v>150000</v>
      </c>
      <c r="F219" s="92">
        <v>1</v>
      </c>
    </row>
    <row r="220" spans="2:6" ht="20.25" customHeight="1" x14ac:dyDescent="0.2">
      <c r="B220" s="112" t="s">
        <v>14</v>
      </c>
      <c r="C220" s="112">
        <v>1</v>
      </c>
      <c r="D220" s="112">
        <v>59</v>
      </c>
      <c r="E220" s="112">
        <v>42000</v>
      </c>
      <c r="F220" s="92">
        <v>0</v>
      </c>
    </row>
    <row r="221" spans="2:6" ht="20.25" customHeight="1" x14ac:dyDescent="0.2">
      <c r="B221" s="112" t="s">
        <v>13</v>
      </c>
      <c r="C221" s="112">
        <v>0</v>
      </c>
      <c r="D221" s="112">
        <v>35</v>
      </c>
      <c r="E221" s="112">
        <v>58000</v>
      </c>
      <c r="F221" s="92">
        <v>0</v>
      </c>
    </row>
    <row r="222" spans="2:6" ht="20.25" customHeight="1" x14ac:dyDescent="0.2">
      <c r="B222" s="112" t="s">
        <v>13</v>
      </c>
      <c r="C222" s="112">
        <v>0</v>
      </c>
      <c r="D222" s="112">
        <v>47</v>
      </c>
      <c r="E222" s="112">
        <v>43000</v>
      </c>
      <c r="F222" s="92">
        <v>0</v>
      </c>
    </row>
    <row r="223" spans="2:6" ht="20.25" customHeight="1" x14ac:dyDescent="0.2">
      <c r="B223" s="112" t="s">
        <v>14</v>
      </c>
      <c r="C223" s="112">
        <v>1</v>
      </c>
      <c r="D223" s="112">
        <v>60</v>
      </c>
      <c r="E223" s="112">
        <v>108000</v>
      </c>
      <c r="F223" s="92">
        <v>1</v>
      </c>
    </row>
    <row r="224" spans="2:6" ht="20.25" customHeight="1" x14ac:dyDescent="0.2">
      <c r="B224" s="112" t="s">
        <v>13</v>
      </c>
      <c r="C224" s="112">
        <v>0</v>
      </c>
      <c r="D224" s="112">
        <v>49</v>
      </c>
      <c r="E224" s="112">
        <v>65000</v>
      </c>
      <c r="F224" s="92">
        <v>0</v>
      </c>
    </row>
    <row r="225" spans="2:6" ht="20.25" customHeight="1" x14ac:dyDescent="0.2">
      <c r="B225" s="112" t="s">
        <v>13</v>
      </c>
      <c r="C225" s="112">
        <v>0</v>
      </c>
      <c r="D225" s="112">
        <v>40</v>
      </c>
      <c r="E225" s="112">
        <v>78000</v>
      </c>
      <c r="F225" s="92">
        <v>0</v>
      </c>
    </row>
    <row r="226" spans="2:6" ht="20.25" customHeight="1" x14ac:dyDescent="0.2">
      <c r="B226" s="112" t="s">
        <v>14</v>
      </c>
      <c r="C226" s="112">
        <v>1</v>
      </c>
      <c r="D226" s="112">
        <v>46</v>
      </c>
      <c r="E226" s="112">
        <v>96000</v>
      </c>
      <c r="F226" s="92">
        <v>0</v>
      </c>
    </row>
    <row r="227" spans="2:6" ht="20.25" customHeight="1" x14ac:dyDescent="0.2">
      <c r="B227" s="112" t="s">
        <v>13</v>
      </c>
      <c r="C227" s="112">
        <v>0</v>
      </c>
      <c r="D227" s="112">
        <v>59</v>
      </c>
      <c r="E227" s="112">
        <v>143000</v>
      </c>
      <c r="F227" s="92">
        <v>1</v>
      </c>
    </row>
    <row r="228" spans="2:6" ht="20.25" customHeight="1" x14ac:dyDescent="0.2">
      <c r="B228" s="112" t="s">
        <v>14</v>
      </c>
      <c r="C228" s="112">
        <v>1</v>
      </c>
      <c r="D228" s="112">
        <v>41</v>
      </c>
      <c r="E228" s="112">
        <v>80000</v>
      </c>
      <c r="F228" s="92">
        <v>0</v>
      </c>
    </row>
    <row r="229" spans="2:6" ht="20.25" customHeight="1" x14ac:dyDescent="0.2">
      <c r="B229" s="112" t="s">
        <v>13</v>
      </c>
      <c r="C229" s="112">
        <v>0</v>
      </c>
      <c r="D229" s="112">
        <v>35</v>
      </c>
      <c r="E229" s="112">
        <v>91000</v>
      </c>
      <c r="F229" s="92">
        <v>1</v>
      </c>
    </row>
    <row r="230" spans="2:6" ht="20.25" customHeight="1" x14ac:dyDescent="0.2">
      <c r="B230" s="112" t="s">
        <v>13</v>
      </c>
      <c r="C230" s="112">
        <v>0</v>
      </c>
      <c r="D230" s="112">
        <v>37</v>
      </c>
      <c r="E230" s="112">
        <v>144000</v>
      </c>
      <c r="F230" s="92">
        <v>1</v>
      </c>
    </row>
    <row r="231" spans="2:6" ht="20.25" customHeight="1" x14ac:dyDescent="0.2">
      <c r="B231" s="112" t="s">
        <v>13</v>
      </c>
      <c r="C231" s="112">
        <v>0</v>
      </c>
      <c r="D231" s="112">
        <v>60</v>
      </c>
      <c r="E231" s="112">
        <v>102000</v>
      </c>
      <c r="F231" s="92">
        <v>1</v>
      </c>
    </row>
    <row r="232" spans="2:6" ht="20.25" customHeight="1" x14ac:dyDescent="0.2">
      <c r="B232" s="112" t="s">
        <v>14</v>
      </c>
      <c r="C232" s="112">
        <v>1</v>
      </c>
      <c r="D232" s="112">
        <v>35</v>
      </c>
      <c r="E232" s="112">
        <v>60000</v>
      </c>
      <c r="F232" s="92">
        <v>0</v>
      </c>
    </row>
    <row r="233" spans="2:6" ht="20.25" customHeight="1" x14ac:dyDescent="0.2">
      <c r="B233" s="112" t="s">
        <v>13</v>
      </c>
      <c r="C233" s="112">
        <v>0</v>
      </c>
      <c r="D233" s="112">
        <v>37</v>
      </c>
      <c r="E233" s="112">
        <v>53000</v>
      </c>
      <c r="F233" s="92">
        <v>0</v>
      </c>
    </row>
    <row r="234" spans="2:6" ht="20.25" customHeight="1" x14ac:dyDescent="0.2">
      <c r="B234" s="112" t="s">
        <v>14</v>
      </c>
      <c r="C234" s="112">
        <v>1</v>
      </c>
      <c r="D234" s="112">
        <v>36</v>
      </c>
      <c r="E234" s="112">
        <v>126000</v>
      </c>
      <c r="F234" s="92">
        <v>1</v>
      </c>
    </row>
    <row r="235" spans="2:6" ht="20.25" customHeight="1" x14ac:dyDescent="0.2">
      <c r="B235" s="112" t="s">
        <v>13</v>
      </c>
      <c r="C235" s="112">
        <v>0</v>
      </c>
      <c r="D235" s="112">
        <v>56</v>
      </c>
      <c r="E235" s="112">
        <v>133000</v>
      </c>
      <c r="F235" s="92">
        <v>1</v>
      </c>
    </row>
    <row r="236" spans="2:6" ht="20.25" customHeight="1" x14ac:dyDescent="0.2">
      <c r="B236" s="112" t="s">
        <v>14</v>
      </c>
      <c r="C236" s="112">
        <v>1</v>
      </c>
      <c r="D236" s="112">
        <v>40</v>
      </c>
      <c r="E236" s="112">
        <v>72000</v>
      </c>
      <c r="F236" s="92">
        <v>0</v>
      </c>
    </row>
    <row r="237" spans="2:6" ht="20.25" customHeight="1" x14ac:dyDescent="0.2">
      <c r="B237" s="112" t="s">
        <v>14</v>
      </c>
      <c r="C237" s="112">
        <v>1</v>
      </c>
      <c r="D237" s="112">
        <v>42</v>
      </c>
      <c r="E237" s="112">
        <v>80000</v>
      </c>
      <c r="F237" s="92">
        <v>1</v>
      </c>
    </row>
    <row r="238" spans="2:6" ht="20.25" customHeight="1" x14ac:dyDescent="0.2">
      <c r="B238" s="112" t="s">
        <v>14</v>
      </c>
      <c r="C238" s="112">
        <v>1</v>
      </c>
      <c r="D238" s="112">
        <v>35</v>
      </c>
      <c r="E238" s="112">
        <v>147000</v>
      </c>
      <c r="F238" s="92">
        <v>1</v>
      </c>
    </row>
    <row r="239" spans="2:6" ht="20.25" customHeight="1" x14ac:dyDescent="0.2">
      <c r="B239" s="112" t="s">
        <v>13</v>
      </c>
      <c r="C239" s="112">
        <v>0</v>
      </c>
      <c r="D239" s="112">
        <v>39</v>
      </c>
      <c r="E239" s="112">
        <v>42000</v>
      </c>
      <c r="F239" s="92">
        <v>0</v>
      </c>
    </row>
    <row r="240" spans="2:6" ht="20.25" customHeight="1" x14ac:dyDescent="0.2">
      <c r="B240" s="112" t="s">
        <v>13</v>
      </c>
      <c r="C240" s="112">
        <v>0</v>
      </c>
      <c r="D240" s="112">
        <v>40</v>
      </c>
      <c r="E240" s="112">
        <v>107000</v>
      </c>
      <c r="F240" s="92">
        <v>1</v>
      </c>
    </row>
    <row r="241" spans="2:6" ht="20.25" customHeight="1" x14ac:dyDescent="0.2">
      <c r="B241" s="112" t="s">
        <v>13</v>
      </c>
      <c r="C241" s="112">
        <v>0</v>
      </c>
      <c r="D241" s="112">
        <v>49</v>
      </c>
      <c r="E241" s="112">
        <v>86000</v>
      </c>
      <c r="F241" s="92">
        <v>1</v>
      </c>
    </row>
    <row r="242" spans="2:6" ht="20.25" customHeight="1" x14ac:dyDescent="0.2">
      <c r="B242" s="112" t="s">
        <v>14</v>
      </c>
      <c r="C242" s="112">
        <v>1</v>
      </c>
      <c r="D242" s="112">
        <v>38</v>
      </c>
      <c r="E242" s="112">
        <v>112000</v>
      </c>
      <c r="F242" s="92">
        <v>0</v>
      </c>
    </row>
    <row r="243" spans="2:6" ht="20.25" customHeight="1" x14ac:dyDescent="0.2">
      <c r="B243" s="112" t="s">
        <v>13</v>
      </c>
      <c r="C243" s="112">
        <v>0</v>
      </c>
      <c r="D243" s="112">
        <v>46</v>
      </c>
      <c r="E243" s="112">
        <v>79000</v>
      </c>
      <c r="F243" s="92">
        <v>1</v>
      </c>
    </row>
    <row r="244" spans="2:6" ht="20.25" customHeight="1" x14ac:dyDescent="0.2">
      <c r="B244" s="112" t="s">
        <v>13</v>
      </c>
      <c r="C244" s="112">
        <v>0</v>
      </c>
      <c r="D244" s="112">
        <v>40</v>
      </c>
      <c r="E244" s="112">
        <v>57000</v>
      </c>
      <c r="F244" s="92">
        <v>0</v>
      </c>
    </row>
    <row r="245" spans="2:6" ht="20.25" customHeight="1" x14ac:dyDescent="0.2">
      <c r="B245" s="112" t="s">
        <v>14</v>
      </c>
      <c r="C245" s="112">
        <v>1</v>
      </c>
      <c r="D245" s="112">
        <v>37</v>
      </c>
      <c r="E245" s="112">
        <v>80000</v>
      </c>
      <c r="F245" s="92">
        <v>0</v>
      </c>
    </row>
    <row r="246" spans="2:6" ht="20.25" customHeight="1" x14ac:dyDescent="0.2">
      <c r="B246" s="112" t="s">
        <v>14</v>
      </c>
      <c r="C246" s="112">
        <v>1</v>
      </c>
      <c r="D246" s="112">
        <v>46</v>
      </c>
      <c r="E246" s="112">
        <v>82000</v>
      </c>
      <c r="F246" s="92">
        <v>0</v>
      </c>
    </row>
    <row r="247" spans="2:6" ht="20.25" customHeight="1" x14ac:dyDescent="0.2">
      <c r="B247" s="112" t="s">
        <v>14</v>
      </c>
      <c r="C247" s="112">
        <v>1</v>
      </c>
      <c r="D247" s="112">
        <v>53</v>
      </c>
      <c r="E247" s="112">
        <v>143000</v>
      </c>
      <c r="F247" s="92">
        <v>1</v>
      </c>
    </row>
    <row r="248" spans="2:6" ht="20.25" customHeight="1" x14ac:dyDescent="0.2">
      <c r="B248" s="112" t="s">
        <v>13</v>
      </c>
      <c r="C248" s="112">
        <v>0</v>
      </c>
      <c r="D248" s="112">
        <v>42</v>
      </c>
      <c r="E248" s="112">
        <v>149000</v>
      </c>
      <c r="F248" s="92">
        <v>1</v>
      </c>
    </row>
    <row r="249" spans="2:6" ht="20.25" customHeight="1" x14ac:dyDescent="0.2">
      <c r="B249" s="112" t="s">
        <v>13</v>
      </c>
      <c r="C249" s="112">
        <v>0</v>
      </c>
      <c r="D249" s="112">
        <v>38</v>
      </c>
      <c r="E249" s="112">
        <v>59000</v>
      </c>
      <c r="F249" s="92">
        <v>0</v>
      </c>
    </row>
    <row r="250" spans="2:6" ht="20.25" customHeight="1" x14ac:dyDescent="0.2">
      <c r="B250" s="112" t="s">
        <v>14</v>
      </c>
      <c r="C250" s="112">
        <v>1</v>
      </c>
      <c r="D250" s="112">
        <v>50</v>
      </c>
      <c r="E250" s="112">
        <v>88000</v>
      </c>
      <c r="F250" s="92">
        <v>1</v>
      </c>
    </row>
    <row r="251" spans="2:6" ht="20.25" customHeight="1" x14ac:dyDescent="0.2">
      <c r="B251" s="112" t="s">
        <v>14</v>
      </c>
      <c r="C251" s="112">
        <v>1</v>
      </c>
      <c r="D251" s="112">
        <v>56</v>
      </c>
      <c r="E251" s="112">
        <v>104000</v>
      </c>
      <c r="F251" s="92">
        <v>1</v>
      </c>
    </row>
    <row r="252" spans="2:6" ht="20.25" customHeight="1" x14ac:dyDescent="0.2">
      <c r="B252" s="112" t="s">
        <v>14</v>
      </c>
      <c r="C252" s="112">
        <v>1</v>
      </c>
      <c r="D252" s="112">
        <v>41</v>
      </c>
      <c r="E252" s="112">
        <v>72000</v>
      </c>
      <c r="F252" s="92">
        <v>0</v>
      </c>
    </row>
    <row r="253" spans="2:6" ht="20.25" customHeight="1" x14ac:dyDescent="0.2">
      <c r="B253" s="112" t="s">
        <v>14</v>
      </c>
      <c r="C253" s="112">
        <v>1</v>
      </c>
      <c r="D253" s="112">
        <v>51</v>
      </c>
      <c r="E253" s="112">
        <v>146000</v>
      </c>
      <c r="F253" s="92">
        <v>1</v>
      </c>
    </row>
    <row r="254" spans="2:6" ht="20.25" customHeight="1" x14ac:dyDescent="0.2">
      <c r="B254" s="112" t="s">
        <v>14</v>
      </c>
      <c r="C254" s="112">
        <v>1</v>
      </c>
      <c r="D254" s="112">
        <v>35</v>
      </c>
      <c r="E254" s="112">
        <v>50000</v>
      </c>
      <c r="F254" s="92">
        <v>0</v>
      </c>
    </row>
    <row r="255" spans="2:6" ht="20.25" customHeight="1" x14ac:dyDescent="0.2">
      <c r="B255" s="112" t="s">
        <v>14</v>
      </c>
      <c r="C255" s="112">
        <v>1</v>
      </c>
      <c r="D255" s="112">
        <v>57</v>
      </c>
      <c r="E255" s="112">
        <v>122000</v>
      </c>
      <c r="F255" s="92">
        <v>1</v>
      </c>
    </row>
    <row r="256" spans="2:6" ht="20.25" customHeight="1" x14ac:dyDescent="0.2">
      <c r="B256" s="112" t="s">
        <v>13</v>
      </c>
      <c r="C256" s="112">
        <v>0</v>
      </c>
      <c r="D256" s="112">
        <v>41</v>
      </c>
      <c r="E256" s="112">
        <v>52000</v>
      </c>
      <c r="F256" s="92">
        <v>0</v>
      </c>
    </row>
    <row r="257" spans="2:6" ht="20.25" customHeight="1" x14ac:dyDescent="0.2">
      <c r="B257" s="112" t="s">
        <v>14</v>
      </c>
      <c r="C257" s="112">
        <v>1</v>
      </c>
      <c r="D257" s="112">
        <v>35</v>
      </c>
      <c r="E257" s="112">
        <v>97000</v>
      </c>
      <c r="F257" s="92">
        <v>1</v>
      </c>
    </row>
    <row r="258" spans="2:6" ht="20.25" customHeight="1" x14ac:dyDescent="0.2">
      <c r="B258" s="112" t="s">
        <v>14</v>
      </c>
      <c r="C258" s="112">
        <v>1</v>
      </c>
      <c r="D258" s="112">
        <v>44</v>
      </c>
      <c r="E258" s="112">
        <v>39000</v>
      </c>
      <c r="F258" s="92">
        <v>0</v>
      </c>
    </row>
    <row r="259" spans="2:6" ht="20.25" customHeight="1" x14ac:dyDescent="0.2">
      <c r="B259" s="112" t="s">
        <v>13</v>
      </c>
      <c r="C259" s="112">
        <v>0</v>
      </c>
      <c r="D259" s="112">
        <v>37</v>
      </c>
      <c r="E259" s="112">
        <v>52000</v>
      </c>
      <c r="F259" s="92">
        <v>0</v>
      </c>
    </row>
    <row r="260" spans="2:6" ht="20.25" customHeight="1" x14ac:dyDescent="0.2">
      <c r="B260" s="112" t="s">
        <v>14</v>
      </c>
      <c r="C260" s="112">
        <v>1</v>
      </c>
      <c r="D260" s="112">
        <v>48</v>
      </c>
      <c r="E260" s="112">
        <v>134000</v>
      </c>
      <c r="F260" s="92">
        <v>1</v>
      </c>
    </row>
    <row r="261" spans="2:6" ht="20.25" customHeight="1" x14ac:dyDescent="0.2">
      <c r="B261" s="112" t="s">
        <v>14</v>
      </c>
      <c r="C261" s="112">
        <v>1</v>
      </c>
      <c r="D261" s="112">
        <v>37</v>
      </c>
      <c r="E261" s="112">
        <v>146000</v>
      </c>
      <c r="F261" s="92">
        <v>1</v>
      </c>
    </row>
    <row r="262" spans="2:6" ht="20.25" customHeight="1" x14ac:dyDescent="0.2">
      <c r="B262" s="112" t="s">
        <v>14</v>
      </c>
      <c r="C262" s="112">
        <v>1</v>
      </c>
      <c r="D262" s="112">
        <v>50</v>
      </c>
      <c r="E262" s="112">
        <v>44000</v>
      </c>
      <c r="F262" s="92">
        <v>0</v>
      </c>
    </row>
    <row r="263" spans="2:6" ht="20.25" customHeight="1" x14ac:dyDescent="0.2">
      <c r="B263" s="112" t="s">
        <v>14</v>
      </c>
      <c r="C263" s="112">
        <v>1</v>
      </c>
      <c r="D263" s="112">
        <v>52</v>
      </c>
      <c r="E263" s="112">
        <v>90000</v>
      </c>
      <c r="F263" s="92">
        <v>1</v>
      </c>
    </row>
    <row r="264" spans="2:6" ht="20.25" customHeight="1" x14ac:dyDescent="0.2">
      <c r="B264" s="112" t="s">
        <v>14</v>
      </c>
      <c r="C264" s="112">
        <v>1</v>
      </c>
      <c r="D264" s="112">
        <v>41</v>
      </c>
      <c r="E264" s="112">
        <v>72000</v>
      </c>
      <c r="F264" s="92">
        <v>0</v>
      </c>
    </row>
    <row r="265" spans="2:6" ht="20.25" customHeight="1" x14ac:dyDescent="0.2">
      <c r="B265" s="112" t="s">
        <v>13</v>
      </c>
      <c r="C265" s="112">
        <v>0</v>
      </c>
      <c r="D265" s="112">
        <v>40</v>
      </c>
      <c r="E265" s="112">
        <v>57000</v>
      </c>
      <c r="F265" s="92">
        <v>0</v>
      </c>
    </row>
    <row r="266" spans="2:6" ht="20.25" customHeight="1" x14ac:dyDescent="0.2">
      <c r="B266" s="112" t="s">
        <v>14</v>
      </c>
      <c r="C266" s="112">
        <v>1</v>
      </c>
      <c r="D266" s="112">
        <v>58</v>
      </c>
      <c r="E266" s="112">
        <v>95000</v>
      </c>
      <c r="F266" s="92">
        <v>1</v>
      </c>
    </row>
    <row r="267" spans="2:6" ht="20.25" customHeight="1" x14ac:dyDescent="0.2">
      <c r="B267" s="112" t="s">
        <v>14</v>
      </c>
      <c r="C267" s="112">
        <v>1</v>
      </c>
      <c r="D267" s="112">
        <v>45</v>
      </c>
      <c r="E267" s="112">
        <v>131000</v>
      </c>
      <c r="F267" s="92">
        <v>1</v>
      </c>
    </row>
    <row r="268" spans="2:6" ht="20.25" customHeight="1" x14ac:dyDescent="0.2">
      <c r="B268" s="112" t="s">
        <v>14</v>
      </c>
      <c r="C268" s="112">
        <v>1</v>
      </c>
      <c r="D268" s="112">
        <v>35</v>
      </c>
      <c r="E268" s="112">
        <v>77000</v>
      </c>
      <c r="F268" s="92">
        <v>0</v>
      </c>
    </row>
    <row r="269" spans="2:6" ht="20.25" customHeight="1" x14ac:dyDescent="0.2">
      <c r="B269" s="112" t="s">
        <v>13</v>
      </c>
      <c r="C269" s="112">
        <v>0</v>
      </c>
      <c r="D269" s="112">
        <v>36</v>
      </c>
      <c r="E269" s="112">
        <v>144000</v>
      </c>
      <c r="F269" s="92">
        <v>1</v>
      </c>
    </row>
    <row r="270" spans="2:6" ht="20.25" customHeight="1" x14ac:dyDescent="0.2">
      <c r="B270" s="112" t="s">
        <v>14</v>
      </c>
      <c r="C270" s="112">
        <v>1</v>
      </c>
      <c r="D270" s="112">
        <v>55</v>
      </c>
      <c r="E270" s="112">
        <v>125000</v>
      </c>
      <c r="F270" s="92">
        <v>1</v>
      </c>
    </row>
    <row r="271" spans="2:6" ht="20.25" customHeight="1" x14ac:dyDescent="0.2">
      <c r="B271" s="112" t="s">
        <v>14</v>
      </c>
      <c r="C271" s="112">
        <v>1</v>
      </c>
      <c r="D271" s="112">
        <v>35</v>
      </c>
      <c r="E271" s="112">
        <v>72000</v>
      </c>
      <c r="F271" s="92">
        <v>0</v>
      </c>
    </row>
    <row r="272" spans="2:6" ht="20.25" customHeight="1" x14ac:dyDescent="0.2">
      <c r="B272" s="112" t="s">
        <v>13</v>
      </c>
      <c r="C272" s="112">
        <v>0</v>
      </c>
      <c r="D272" s="112">
        <v>48</v>
      </c>
      <c r="E272" s="112">
        <v>90000</v>
      </c>
      <c r="F272" s="92">
        <v>1</v>
      </c>
    </row>
    <row r="273" spans="2:6" ht="20.25" customHeight="1" x14ac:dyDescent="0.2">
      <c r="B273" s="112" t="s">
        <v>14</v>
      </c>
      <c r="C273" s="112">
        <v>1</v>
      </c>
      <c r="D273" s="112">
        <v>42</v>
      </c>
      <c r="E273" s="112">
        <v>108000</v>
      </c>
      <c r="F273" s="92">
        <v>1</v>
      </c>
    </row>
    <row r="274" spans="2:6" ht="20.25" customHeight="1" x14ac:dyDescent="0.2">
      <c r="B274" s="112" t="s">
        <v>13</v>
      </c>
      <c r="C274" s="112">
        <v>0</v>
      </c>
      <c r="D274" s="112">
        <v>40</v>
      </c>
      <c r="E274" s="112">
        <v>75000</v>
      </c>
      <c r="F274" s="92">
        <v>0</v>
      </c>
    </row>
    <row r="275" spans="2:6" ht="20.25" customHeight="1" x14ac:dyDescent="0.2">
      <c r="B275" s="112" t="s">
        <v>13</v>
      </c>
      <c r="C275" s="112">
        <v>0</v>
      </c>
      <c r="D275" s="112">
        <v>37</v>
      </c>
      <c r="E275" s="112">
        <v>74000</v>
      </c>
      <c r="F275" s="92">
        <v>0</v>
      </c>
    </row>
    <row r="276" spans="2:6" ht="20.25" customHeight="1" x14ac:dyDescent="0.2">
      <c r="B276" s="112" t="s">
        <v>14</v>
      </c>
      <c r="C276" s="112">
        <v>1</v>
      </c>
      <c r="D276" s="112">
        <v>47</v>
      </c>
      <c r="E276" s="112">
        <v>144000</v>
      </c>
      <c r="F276" s="92">
        <v>1</v>
      </c>
    </row>
    <row r="277" spans="2:6" ht="20.25" customHeight="1" x14ac:dyDescent="0.2">
      <c r="B277" s="112" t="s">
        <v>13</v>
      </c>
      <c r="C277" s="112">
        <v>0</v>
      </c>
      <c r="D277" s="112">
        <v>40</v>
      </c>
      <c r="E277" s="112">
        <v>61000</v>
      </c>
      <c r="F277" s="92">
        <v>0</v>
      </c>
    </row>
    <row r="278" spans="2:6" ht="20.25" customHeight="1" x14ac:dyDescent="0.2">
      <c r="B278" s="112" t="s">
        <v>14</v>
      </c>
      <c r="C278" s="112">
        <v>1</v>
      </c>
      <c r="D278" s="112">
        <v>43</v>
      </c>
      <c r="E278" s="112">
        <v>133000</v>
      </c>
      <c r="F278" s="92">
        <v>0</v>
      </c>
    </row>
    <row r="279" spans="2:6" ht="20.25" customHeight="1" x14ac:dyDescent="0.2">
      <c r="B279" s="112" t="s">
        <v>14</v>
      </c>
      <c r="C279" s="112">
        <v>1</v>
      </c>
      <c r="D279" s="112">
        <v>59</v>
      </c>
      <c r="E279" s="112">
        <v>76000</v>
      </c>
      <c r="F279" s="92">
        <v>1</v>
      </c>
    </row>
    <row r="280" spans="2:6" ht="20.25" customHeight="1" x14ac:dyDescent="0.2">
      <c r="B280" s="112" t="s">
        <v>13</v>
      </c>
      <c r="C280" s="112">
        <v>0</v>
      </c>
      <c r="D280" s="112">
        <v>60</v>
      </c>
      <c r="E280" s="112">
        <v>42000</v>
      </c>
      <c r="F280" s="92">
        <v>1</v>
      </c>
    </row>
    <row r="281" spans="2:6" ht="20.25" customHeight="1" x14ac:dyDescent="0.2">
      <c r="B281" s="112" t="s">
        <v>13</v>
      </c>
      <c r="C281" s="112">
        <v>0</v>
      </c>
      <c r="D281" s="112">
        <v>39</v>
      </c>
      <c r="E281" s="112">
        <v>106000</v>
      </c>
      <c r="F281" s="92">
        <v>1</v>
      </c>
    </row>
    <row r="282" spans="2:6" ht="20.25" customHeight="1" x14ac:dyDescent="0.2">
      <c r="B282" s="112" t="s">
        <v>14</v>
      </c>
      <c r="C282" s="112">
        <v>1</v>
      </c>
      <c r="D282" s="112">
        <v>57</v>
      </c>
      <c r="E282" s="112">
        <v>26000</v>
      </c>
      <c r="F282" s="92">
        <v>1</v>
      </c>
    </row>
    <row r="283" spans="2:6" ht="20.25" customHeight="1" x14ac:dyDescent="0.2">
      <c r="B283" s="112" t="s">
        <v>13</v>
      </c>
      <c r="C283" s="112">
        <v>0</v>
      </c>
      <c r="D283" s="112">
        <v>57</v>
      </c>
      <c r="E283" s="112">
        <v>74000</v>
      </c>
      <c r="F283" s="92">
        <v>1</v>
      </c>
    </row>
    <row r="284" spans="2:6" ht="20.25" customHeight="1" x14ac:dyDescent="0.2">
      <c r="B284" s="112" t="s">
        <v>13</v>
      </c>
      <c r="C284" s="112">
        <v>0</v>
      </c>
      <c r="D284" s="112">
        <v>38</v>
      </c>
      <c r="E284" s="112">
        <v>71000</v>
      </c>
      <c r="F284" s="92">
        <v>0</v>
      </c>
    </row>
    <row r="285" spans="2:6" ht="20.25" customHeight="1" x14ac:dyDescent="0.2">
      <c r="B285" s="112" t="s">
        <v>13</v>
      </c>
      <c r="C285" s="112">
        <v>0</v>
      </c>
      <c r="D285" s="112">
        <v>49</v>
      </c>
      <c r="E285" s="112">
        <v>88000</v>
      </c>
      <c r="F285" s="92">
        <v>1</v>
      </c>
    </row>
    <row r="286" spans="2:6" ht="20.25" customHeight="1" x14ac:dyDescent="0.2">
      <c r="B286" s="112" t="s">
        <v>14</v>
      </c>
      <c r="C286" s="112">
        <v>1</v>
      </c>
      <c r="D286" s="112">
        <v>52</v>
      </c>
      <c r="E286" s="112">
        <v>38000</v>
      </c>
      <c r="F286" s="92">
        <v>1</v>
      </c>
    </row>
    <row r="287" spans="2:6" ht="20.25" customHeight="1" x14ac:dyDescent="0.2">
      <c r="B287" s="112" t="s">
        <v>14</v>
      </c>
      <c r="C287" s="112">
        <v>1</v>
      </c>
      <c r="D287" s="112">
        <v>50</v>
      </c>
      <c r="E287" s="112">
        <v>36000</v>
      </c>
      <c r="F287" s="92">
        <v>1</v>
      </c>
    </row>
    <row r="288" spans="2:6" ht="20.25" customHeight="1" x14ac:dyDescent="0.2">
      <c r="B288" s="112" t="s">
        <v>14</v>
      </c>
      <c r="C288" s="112">
        <v>1</v>
      </c>
      <c r="D288" s="112">
        <v>59</v>
      </c>
      <c r="E288" s="112">
        <v>88000</v>
      </c>
      <c r="F288" s="92">
        <v>1</v>
      </c>
    </row>
    <row r="289" spans="2:6" ht="20.25" customHeight="1" x14ac:dyDescent="0.2">
      <c r="B289" s="112" t="s">
        <v>13</v>
      </c>
      <c r="C289" s="112">
        <v>0</v>
      </c>
      <c r="D289" s="112">
        <v>35</v>
      </c>
      <c r="E289" s="112">
        <v>61000</v>
      </c>
      <c r="F289" s="92">
        <v>0</v>
      </c>
    </row>
    <row r="290" spans="2:6" ht="20.25" customHeight="1" x14ac:dyDescent="0.2">
      <c r="B290" s="112" t="s">
        <v>13</v>
      </c>
      <c r="C290" s="112">
        <v>0</v>
      </c>
      <c r="D290" s="112">
        <v>37</v>
      </c>
      <c r="E290" s="112">
        <v>70000</v>
      </c>
      <c r="F290" s="92">
        <v>1</v>
      </c>
    </row>
    <row r="291" spans="2:6" ht="20.25" customHeight="1" x14ac:dyDescent="0.2">
      <c r="B291" s="112" t="s">
        <v>14</v>
      </c>
      <c r="C291" s="112">
        <v>1</v>
      </c>
      <c r="D291" s="112">
        <v>52</v>
      </c>
      <c r="E291" s="112">
        <v>21000</v>
      </c>
      <c r="F291" s="92">
        <v>1</v>
      </c>
    </row>
    <row r="292" spans="2:6" ht="20.25" customHeight="1" x14ac:dyDescent="0.2">
      <c r="B292" s="112" t="s">
        <v>13</v>
      </c>
      <c r="C292" s="112">
        <v>0</v>
      </c>
      <c r="D292" s="112">
        <v>48</v>
      </c>
      <c r="E292" s="112">
        <v>141000</v>
      </c>
      <c r="F292" s="92">
        <v>0</v>
      </c>
    </row>
    <row r="293" spans="2:6" ht="20.25" customHeight="1" x14ac:dyDescent="0.2">
      <c r="B293" s="112" t="s">
        <v>14</v>
      </c>
      <c r="C293" s="112">
        <v>1</v>
      </c>
      <c r="D293" s="112">
        <v>37</v>
      </c>
      <c r="E293" s="112">
        <v>93000</v>
      </c>
      <c r="F293" s="92">
        <v>1</v>
      </c>
    </row>
    <row r="294" spans="2:6" ht="20.25" customHeight="1" x14ac:dyDescent="0.2">
      <c r="B294" s="112" t="s">
        <v>14</v>
      </c>
      <c r="C294" s="112">
        <v>1</v>
      </c>
      <c r="D294" s="112">
        <v>37</v>
      </c>
      <c r="E294" s="112">
        <v>62000</v>
      </c>
      <c r="F294" s="92">
        <v>0</v>
      </c>
    </row>
    <row r="295" spans="2:6" ht="20.25" customHeight="1" x14ac:dyDescent="0.2">
      <c r="B295" s="112" t="s">
        <v>14</v>
      </c>
      <c r="C295" s="112">
        <v>1</v>
      </c>
      <c r="D295" s="112">
        <v>48</v>
      </c>
      <c r="E295" s="112">
        <v>138000</v>
      </c>
      <c r="F295" s="92">
        <v>1</v>
      </c>
    </row>
    <row r="296" spans="2:6" ht="20.25" customHeight="1" x14ac:dyDescent="0.2">
      <c r="B296" s="112" t="s">
        <v>13</v>
      </c>
      <c r="C296" s="112">
        <v>0</v>
      </c>
      <c r="D296" s="112">
        <v>41</v>
      </c>
      <c r="E296" s="112">
        <v>79000</v>
      </c>
      <c r="F296" s="92">
        <v>0</v>
      </c>
    </row>
    <row r="297" spans="2:6" ht="20.25" customHeight="1" x14ac:dyDescent="0.2">
      <c r="B297" s="112" t="s">
        <v>14</v>
      </c>
      <c r="C297" s="112">
        <v>1</v>
      </c>
      <c r="D297" s="112">
        <v>37</v>
      </c>
      <c r="E297" s="112">
        <v>78000</v>
      </c>
      <c r="F297" s="92">
        <v>1</v>
      </c>
    </row>
    <row r="298" spans="2:6" ht="20.25" customHeight="1" x14ac:dyDescent="0.2">
      <c r="B298" s="112" t="s">
        <v>13</v>
      </c>
      <c r="C298" s="112">
        <v>0</v>
      </c>
      <c r="D298" s="112">
        <v>39</v>
      </c>
      <c r="E298" s="112">
        <v>134000</v>
      </c>
      <c r="F298" s="92">
        <v>1</v>
      </c>
    </row>
    <row r="299" spans="2:6" ht="20.25" customHeight="1" x14ac:dyDescent="0.2">
      <c r="B299" s="112" t="s">
        <v>13</v>
      </c>
      <c r="C299" s="112">
        <v>0</v>
      </c>
      <c r="D299" s="112">
        <v>49</v>
      </c>
      <c r="E299" s="112">
        <v>89000</v>
      </c>
      <c r="F299" s="92">
        <v>1</v>
      </c>
    </row>
    <row r="300" spans="2:6" ht="20.25" customHeight="1" x14ac:dyDescent="0.2">
      <c r="B300" s="112" t="s">
        <v>13</v>
      </c>
      <c r="C300" s="112">
        <v>0</v>
      </c>
      <c r="D300" s="112">
        <v>55</v>
      </c>
      <c r="E300" s="112">
        <v>39000</v>
      </c>
      <c r="F300" s="92">
        <v>1</v>
      </c>
    </row>
    <row r="301" spans="2:6" ht="20.25" customHeight="1" x14ac:dyDescent="0.2">
      <c r="B301" s="112" t="s">
        <v>13</v>
      </c>
      <c r="C301" s="112">
        <v>0</v>
      </c>
      <c r="D301" s="112">
        <v>37</v>
      </c>
      <c r="E301" s="112">
        <v>77000</v>
      </c>
      <c r="F301" s="92">
        <v>0</v>
      </c>
    </row>
    <row r="302" spans="2:6" ht="20.25" customHeight="1" x14ac:dyDescent="0.2">
      <c r="B302" s="112" t="s">
        <v>14</v>
      </c>
      <c r="C302" s="112">
        <v>1</v>
      </c>
      <c r="D302" s="112">
        <v>35</v>
      </c>
      <c r="E302" s="112">
        <v>57000</v>
      </c>
      <c r="F302" s="92">
        <v>0</v>
      </c>
    </row>
    <row r="303" spans="2:6" ht="20.25" customHeight="1" x14ac:dyDescent="0.2">
      <c r="B303" s="112" t="s">
        <v>14</v>
      </c>
      <c r="C303" s="112">
        <v>1</v>
      </c>
      <c r="D303" s="112">
        <v>36</v>
      </c>
      <c r="E303" s="112">
        <v>63000</v>
      </c>
      <c r="F303" s="92">
        <v>0</v>
      </c>
    </row>
    <row r="304" spans="2:6" ht="20.25" customHeight="1" x14ac:dyDescent="0.2">
      <c r="B304" s="112" t="s">
        <v>13</v>
      </c>
      <c r="C304" s="112">
        <v>0</v>
      </c>
      <c r="D304" s="112">
        <v>42</v>
      </c>
      <c r="E304" s="112">
        <v>73000</v>
      </c>
      <c r="F304" s="92">
        <v>1</v>
      </c>
    </row>
    <row r="305" spans="2:6" ht="20.25" customHeight="1" x14ac:dyDescent="0.2">
      <c r="B305" s="112" t="s">
        <v>14</v>
      </c>
      <c r="C305" s="112">
        <v>1</v>
      </c>
      <c r="D305" s="112">
        <v>43</v>
      </c>
      <c r="E305" s="112">
        <v>112000</v>
      </c>
      <c r="F305" s="92">
        <v>1</v>
      </c>
    </row>
    <row r="306" spans="2:6" ht="20.25" customHeight="1" x14ac:dyDescent="0.2">
      <c r="B306" s="112" t="s">
        <v>13</v>
      </c>
      <c r="C306" s="112">
        <v>0</v>
      </c>
      <c r="D306" s="112">
        <v>45</v>
      </c>
      <c r="E306" s="112">
        <v>79000</v>
      </c>
      <c r="F306" s="92">
        <v>0</v>
      </c>
    </row>
    <row r="307" spans="2:6" ht="20.25" customHeight="1" x14ac:dyDescent="0.2">
      <c r="B307" s="112" t="s">
        <v>13</v>
      </c>
      <c r="C307" s="112">
        <v>0</v>
      </c>
      <c r="D307" s="112">
        <v>46</v>
      </c>
      <c r="E307" s="112">
        <v>117000</v>
      </c>
      <c r="F307" s="92">
        <v>1</v>
      </c>
    </row>
    <row r="308" spans="2:6" ht="20.25" customHeight="1" x14ac:dyDescent="0.2">
      <c r="B308" s="112" t="s">
        <v>14</v>
      </c>
      <c r="C308" s="112">
        <v>1</v>
      </c>
      <c r="D308" s="112">
        <v>58</v>
      </c>
      <c r="E308" s="112">
        <v>38000</v>
      </c>
      <c r="F308" s="92">
        <v>1</v>
      </c>
    </row>
    <row r="309" spans="2:6" ht="20.25" customHeight="1" x14ac:dyDescent="0.2">
      <c r="B309" s="112" t="s">
        <v>13</v>
      </c>
      <c r="C309" s="112">
        <v>0</v>
      </c>
      <c r="D309" s="112">
        <v>48</v>
      </c>
      <c r="E309" s="112">
        <v>74000</v>
      </c>
      <c r="F309" s="92">
        <v>1</v>
      </c>
    </row>
    <row r="310" spans="2:6" ht="20.25" customHeight="1" x14ac:dyDescent="0.2">
      <c r="B310" s="112" t="s">
        <v>14</v>
      </c>
      <c r="C310" s="112">
        <v>1</v>
      </c>
      <c r="D310" s="112">
        <v>37</v>
      </c>
      <c r="E310" s="112">
        <v>137000</v>
      </c>
      <c r="F310" s="92">
        <v>1</v>
      </c>
    </row>
    <row r="311" spans="2:6" ht="20.25" customHeight="1" x14ac:dyDescent="0.2">
      <c r="B311" s="112" t="s">
        <v>13</v>
      </c>
      <c r="C311" s="112">
        <v>0</v>
      </c>
      <c r="D311" s="112">
        <v>37</v>
      </c>
      <c r="E311" s="112">
        <v>79000</v>
      </c>
      <c r="F311" s="92">
        <v>1</v>
      </c>
    </row>
    <row r="312" spans="2:6" ht="20.25" customHeight="1" x14ac:dyDescent="0.2">
      <c r="B312" s="112" t="s">
        <v>14</v>
      </c>
      <c r="C312" s="112">
        <v>1</v>
      </c>
      <c r="D312" s="112">
        <v>40</v>
      </c>
      <c r="E312" s="112">
        <v>60000</v>
      </c>
      <c r="F312" s="92">
        <v>0</v>
      </c>
    </row>
    <row r="313" spans="2:6" ht="20.25" customHeight="1" x14ac:dyDescent="0.2">
      <c r="B313" s="112" t="s">
        <v>13</v>
      </c>
      <c r="C313" s="112">
        <v>0</v>
      </c>
      <c r="D313" s="112">
        <v>42</v>
      </c>
      <c r="E313" s="112">
        <v>54000</v>
      </c>
      <c r="F313" s="92">
        <v>0</v>
      </c>
    </row>
    <row r="314" spans="2:6" ht="20.25" customHeight="1" x14ac:dyDescent="0.2">
      <c r="B314" s="112" t="s">
        <v>14</v>
      </c>
      <c r="C314" s="112">
        <v>1</v>
      </c>
      <c r="D314" s="112">
        <v>51</v>
      </c>
      <c r="E314" s="112">
        <v>134000</v>
      </c>
      <c r="F314" s="92">
        <v>0</v>
      </c>
    </row>
    <row r="315" spans="2:6" ht="20.25" customHeight="1" x14ac:dyDescent="0.2">
      <c r="B315" s="112" t="s">
        <v>14</v>
      </c>
      <c r="C315" s="112">
        <v>1</v>
      </c>
      <c r="D315" s="112">
        <v>47</v>
      </c>
      <c r="E315" s="112">
        <v>113000</v>
      </c>
      <c r="F315" s="92">
        <v>1</v>
      </c>
    </row>
    <row r="316" spans="2:6" ht="20.25" customHeight="1" x14ac:dyDescent="0.2">
      <c r="B316" s="112" t="s">
        <v>13</v>
      </c>
      <c r="C316" s="112">
        <v>0</v>
      </c>
      <c r="D316" s="112">
        <v>36</v>
      </c>
      <c r="E316" s="112">
        <v>125000</v>
      </c>
      <c r="F316" s="92">
        <v>1</v>
      </c>
    </row>
    <row r="317" spans="2:6" ht="20.25" customHeight="1" x14ac:dyDescent="0.2">
      <c r="B317" s="112" t="s">
        <v>14</v>
      </c>
      <c r="C317" s="112">
        <v>1</v>
      </c>
      <c r="D317" s="112">
        <v>38</v>
      </c>
      <c r="E317" s="112">
        <v>50000</v>
      </c>
      <c r="F317" s="92">
        <v>0</v>
      </c>
    </row>
    <row r="318" spans="2:6" ht="20.25" customHeight="1" x14ac:dyDescent="0.2">
      <c r="B318" s="112" t="s">
        <v>14</v>
      </c>
      <c r="C318" s="112">
        <v>1</v>
      </c>
      <c r="D318" s="112">
        <v>42</v>
      </c>
      <c r="E318" s="112">
        <v>70000</v>
      </c>
      <c r="F318" s="92">
        <v>0</v>
      </c>
    </row>
    <row r="319" spans="2:6" ht="20.25" customHeight="1" x14ac:dyDescent="0.2">
      <c r="B319" s="112" t="s">
        <v>13</v>
      </c>
      <c r="C319" s="112">
        <v>0</v>
      </c>
      <c r="D319" s="112">
        <v>39</v>
      </c>
      <c r="E319" s="112">
        <v>96000</v>
      </c>
      <c r="F319" s="92">
        <v>1</v>
      </c>
    </row>
    <row r="320" spans="2:6" ht="20.25" customHeight="1" x14ac:dyDescent="0.2">
      <c r="B320" s="112" t="s">
        <v>14</v>
      </c>
      <c r="C320" s="112">
        <v>1</v>
      </c>
      <c r="D320" s="112">
        <v>38</v>
      </c>
      <c r="E320" s="112">
        <v>50000</v>
      </c>
      <c r="F320" s="92">
        <v>0</v>
      </c>
    </row>
    <row r="321" spans="2:6" ht="20.25" customHeight="1" x14ac:dyDescent="0.2">
      <c r="B321" s="112" t="s">
        <v>14</v>
      </c>
      <c r="C321" s="112">
        <v>1</v>
      </c>
      <c r="D321" s="112">
        <v>49</v>
      </c>
      <c r="E321" s="112">
        <v>141000</v>
      </c>
      <c r="F321" s="92">
        <v>1</v>
      </c>
    </row>
    <row r="322" spans="2:6" ht="20.25" customHeight="1" x14ac:dyDescent="0.2">
      <c r="B322" s="112" t="s">
        <v>14</v>
      </c>
      <c r="C322" s="112">
        <v>1</v>
      </c>
      <c r="D322" s="112">
        <v>39</v>
      </c>
      <c r="E322" s="112">
        <v>79000</v>
      </c>
      <c r="F322" s="92">
        <v>0</v>
      </c>
    </row>
    <row r="323" spans="2:6" ht="20.25" customHeight="1" x14ac:dyDescent="0.2">
      <c r="B323" s="112" t="s">
        <v>14</v>
      </c>
      <c r="C323" s="112">
        <v>1</v>
      </c>
      <c r="D323" s="112">
        <v>39</v>
      </c>
      <c r="E323" s="112">
        <v>75000</v>
      </c>
      <c r="F323" s="92">
        <v>1</v>
      </c>
    </row>
    <row r="324" spans="2:6" ht="20.25" customHeight="1" x14ac:dyDescent="0.2">
      <c r="B324" s="112" t="s">
        <v>14</v>
      </c>
      <c r="C324" s="112">
        <v>1</v>
      </c>
      <c r="D324" s="112">
        <v>54</v>
      </c>
      <c r="E324" s="112">
        <v>104000</v>
      </c>
      <c r="F324" s="92">
        <v>1</v>
      </c>
    </row>
    <row r="325" spans="2:6" ht="20.25" customHeight="1" x14ac:dyDescent="0.2">
      <c r="B325" s="112" t="s">
        <v>13</v>
      </c>
      <c r="C325" s="112">
        <v>0</v>
      </c>
      <c r="D325" s="112">
        <v>35</v>
      </c>
      <c r="E325" s="112">
        <v>55000</v>
      </c>
      <c r="F325" s="92">
        <v>0</v>
      </c>
    </row>
    <row r="326" spans="2:6" ht="20.25" customHeight="1" x14ac:dyDescent="0.2">
      <c r="B326" s="112" t="s">
        <v>13</v>
      </c>
      <c r="C326" s="112">
        <v>0</v>
      </c>
      <c r="D326" s="112">
        <v>45</v>
      </c>
      <c r="E326" s="112">
        <v>32000</v>
      </c>
      <c r="F326" s="92">
        <v>1</v>
      </c>
    </row>
    <row r="327" spans="2:6" ht="20.25" customHeight="1" x14ac:dyDescent="0.2">
      <c r="B327" s="112" t="s">
        <v>13</v>
      </c>
      <c r="C327" s="112">
        <v>0</v>
      </c>
      <c r="D327" s="112">
        <v>36</v>
      </c>
      <c r="E327" s="112">
        <v>60000</v>
      </c>
      <c r="F327" s="92">
        <v>0</v>
      </c>
    </row>
    <row r="328" spans="2:6" ht="20.25" customHeight="1" x14ac:dyDescent="0.2">
      <c r="B328" s="112" t="s">
        <v>14</v>
      </c>
      <c r="C328" s="112">
        <v>1</v>
      </c>
      <c r="D328" s="112">
        <v>52</v>
      </c>
      <c r="E328" s="112">
        <v>138000</v>
      </c>
      <c r="F328" s="92">
        <v>1</v>
      </c>
    </row>
    <row r="329" spans="2:6" ht="20.25" customHeight="1" x14ac:dyDescent="0.2">
      <c r="B329" s="112" t="s">
        <v>14</v>
      </c>
      <c r="C329" s="112">
        <v>1</v>
      </c>
      <c r="D329" s="112">
        <v>53</v>
      </c>
      <c r="E329" s="112">
        <v>82000</v>
      </c>
      <c r="F329" s="92">
        <v>1</v>
      </c>
    </row>
    <row r="330" spans="2:6" ht="20.25" customHeight="1" x14ac:dyDescent="0.2">
      <c r="B330" s="112" t="s">
        <v>13</v>
      </c>
      <c r="C330" s="112">
        <v>0</v>
      </c>
      <c r="D330" s="112">
        <v>41</v>
      </c>
      <c r="E330" s="112">
        <v>52000</v>
      </c>
      <c r="F330" s="92">
        <v>0</v>
      </c>
    </row>
    <row r="331" spans="2:6" ht="20.25" customHeight="1" x14ac:dyDescent="0.2">
      <c r="B331" s="112" t="s">
        <v>14</v>
      </c>
      <c r="C331" s="112">
        <v>1</v>
      </c>
      <c r="D331" s="112">
        <v>48</v>
      </c>
      <c r="E331" s="112">
        <v>30000</v>
      </c>
      <c r="F331" s="92">
        <v>1</v>
      </c>
    </row>
    <row r="332" spans="2:6" ht="20.25" customHeight="1" x14ac:dyDescent="0.2">
      <c r="B332" s="112" t="s">
        <v>14</v>
      </c>
      <c r="C332" s="112">
        <v>1</v>
      </c>
      <c r="D332" s="112">
        <v>48</v>
      </c>
      <c r="E332" s="112">
        <v>131000</v>
      </c>
      <c r="F332" s="92">
        <v>1</v>
      </c>
    </row>
    <row r="333" spans="2:6" ht="20.25" customHeight="1" x14ac:dyDescent="0.2">
      <c r="B333" s="112" t="s">
        <v>14</v>
      </c>
      <c r="C333" s="112">
        <v>1</v>
      </c>
      <c r="D333" s="112">
        <v>41</v>
      </c>
      <c r="E333" s="112">
        <v>60000</v>
      </c>
      <c r="F333" s="92">
        <v>0</v>
      </c>
    </row>
    <row r="334" spans="2:6" ht="20.25" customHeight="1" x14ac:dyDescent="0.2">
      <c r="B334" s="112" t="s">
        <v>13</v>
      </c>
      <c r="C334" s="112">
        <v>0</v>
      </c>
      <c r="D334" s="112">
        <v>41</v>
      </c>
      <c r="E334" s="112">
        <v>72000</v>
      </c>
      <c r="F334" s="92">
        <v>0</v>
      </c>
    </row>
    <row r="335" spans="2:6" ht="20.25" customHeight="1" x14ac:dyDescent="0.2">
      <c r="B335" s="112" t="s">
        <v>14</v>
      </c>
      <c r="C335" s="112">
        <v>1</v>
      </c>
      <c r="D335" s="112">
        <v>42</v>
      </c>
      <c r="E335" s="112">
        <v>75000</v>
      </c>
      <c r="F335" s="92">
        <v>0</v>
      </c>
    </row>
    <row r="336" spans="2:6" ht="20.25" customHeight="1" x14ac:dyDescent="0.2">
      <c r="B336" s="112" t="s">
        <v>13</v>
      </c>
      <c r="C336" s="112">
        <v>0</v>
      </c>
      <c r="D336" s="112">
        <v>36</v>
      </c>
      <c r="E336" s="112">
        <v>118000</v>
      </c>
      <c r="F336" s="92">
        <v>1</v>
      </c>
    </row>
    <row r="337" spans="2:6" ht="20.25" customHeight="1" x14ac:dyDescent="0.2">
      <c r="B337" s="112" t="s">
        <v>14</v>
      </c>
      <c r="C337" s="112">
        <v>1</v>
      </c>
      <c r="D337" s="112">
        <v>47</v>
      </c>
      <c r="E337" s="112">
        <v>107000</v>
      </c>
      <c r="F337" s="92">
        <v>1</v>
      </c>
    </row>
    <row r="338" spans="2:6" ht="20.25" customHeight="1" x14ac:dyDescent="0.2">
      <c r="B338" s="112" t="s">
        <v>13</v>
      </c>
      <c r="C338" s="112">
        <v>0</v>
      </c>
      <c r="D338" s="112">
        <v>38</v>
      </c>
      <c r="E338" s="112">
        <v>51000</v>
      </c>
      <c r="F338" s="92">
        <v>0</v>
      </c>
    </row>
    <row r="339" spans="2:6" ht="20.25" customHeight="1" x14ac:dyDescent="0.2">
      <c r="B339" s="112" t="s">
        <v>14</v>
      </c>
      <c r="C339" s="112">
        <v>1</v>
      </c>
      <c r="D339" s="112">
        <v>48</v>
      </c>
      <c r="E339" s="112">
        <v>119000</v>
      </c>
      <c r="F339" s="92">
        <v>1</v>
      </c>
    </row>
    <row r="340" spans="2:6" ht="20.25" customHeight="1" x14ac:dyDescent="0.2">
      <c r="B340" s="112" t="s">
        <v>13</v>
      </c>
      <c r="C340" s="112">
        <v>0</v>
      </c>
      <c r="D340" s="112">
        <v>42</v>
      </c>
      <c r="E340" s="112">
        <v>65000</v>
      </c>
      <c r="F340" s="92">
        <v>0</v>
      </c>
    </row>
    <row r="341" spans="2:6" ht="20.25" customHeight="1" x14ac:dyDescent="0.2">
      <c r="B341" s="112" t="s">
        <v>13</v>
      </c>
      <c r="C341" s="112">
        <v>0</v>
      </c>
      <c r="D341" s="112">
        <v>40</v>
      </c>
      <c r="E341" s="112">
        <v>65000</v>
      </c>
      <c r="F341" s="92">
        <v>0</v>
      </c>
    </row>
    <row r="342" spans="2:6" ht="20.25" customHeight="1" x14ac:dyDescent="0.2">
      <c r="B342" s="112" t="s">
        <v>13</v>
      </c>
      <c r="C342" s="112">
        <v>0</v>
      </c>
      <c r="D342" s="112">
        <v>57</v>
      </c>
      <c r="E342" s="112">
        <v>60000</v>
      </c>
      <c r="F342" s="92">
        <v>1</v>
      </c>
    </row>
    <row r="343" spans="2:6" ht="20.25" customHeight="1" x14ac:dyDescent="0.2">
      <c r="B343" s="112" t="s">
        <v>14</v>
      </c>
      <c r="C343" s="112">
        <v>1</v>
      </c>
      <c r="D343" s="112">
        <v>36</v>
      </c>
      <c r="E343" s="112">
        <v>54000</v>
      </c>
      <c r="F343" s="92">
        <v>0</v>
      </c>
    </row>
    <row r="344" spans="2:6" ht="20.25" customHeight="1" x14ac:dyDescent="0.2">
      <c r="B344" s="112" t="s">
        <v>13</v>
      </c>
      <c r="C344" s="112">
        <v>0</v>
      </c>
      <c r="D344" s="112">
        <v>58</v>
      </c>
      <c r="E344" s="112">
        <v>144000</v>
      </c>
      <c r="F344" s="92">
        <v>1</v>
      </c>
    </row>
    <row r="345" spans="2:6" ht="20.25" customHeight="1" x14ac:dyDescent="0.2">
      <c r="B345" s="112" t="s">
        <v>13</v>
      </c>
      <c r="C345" s="112">
        <v>0</v>
      </c>
      <c r="D345" s="112">
        <v>35</v>
      </c>
      <c r="E345" s="112">
        <v>79000</v>
      </c>
      <c r="F345" s="92">
        <v>0</v>
      </c>
    </row>
    <row r="346" spans="2:6" ht="20.25" customHeight="1" x14ac:dyDescent="0.2">
      <c r="B346" s="112" t="s">
        <v>14</v>
      </c>
      <c r="C346" s="112">
        <v>1</v>
      </c>
      <c r="D346" s="112">
        <v>38</v>
      </c>
      <c r="E346" s="112">
        <v>55000</v>
      </c>
      <c r="F346" s="92">
        <v>0</v>
      </c>
    </row>
    <row r="347" spans="2:6" ht="20.25" customHeight="1" x14ac:dyDescent="0.2">
      <c r="B347" s="112" t="s">
        <v>13</v>
      </c>
      <c r="C347" s="112">
        <v>0</v>
      </c>
      <c r="D347" s="112">
        <v>39</v>
      </c>
      <c r="E347" s="112">
        <v>122000</v>
      </c>
      <c r="F347" s="92">
        <v>1</v>
      </c>
    </row>
    <row r="348" spans="2:6" ht="20.25" customHeight="1" x14ac:dyDescent="0.2">
      <c r="B348" s="112" t="s">
        <v>14</v>
      </c>
      <c r="C348" s="112">
        <v>1</v>
      </c>
      <c r="D348" s="112">
        <v>53</v>
      </c>
      <c r="E348" s="112">
        <v>104000</v>
      </c>
      <c r="F348" s="92">
        <v>1</v>
      </c>
    </row>
    <row r="349" spans="2:6" ht="20.25" customHeight="1" x14ac:dyDescent="0.2">
      <c r="B349" s="112" t="s">
        <v>13</v>
      </c>
      <c r="C349" s="112">
        <v>0</v>
      </c>
      <c r="D349" s="112">
        <v>35</v>
      </c>
      <c r="E349" s="112">
        <v>75000</v>
      </c>
      <c r="F349" s="92">
        <v>0</v>
      </c>
    </row>
    <row r="350" spans="2:6" ht="20.25" customHeight="1" x14ac:dyDescent="0.2">
      <c r="B350" s="112" t="s">
        <v>14</v>
      </c>
      <c r="C350" s="112">
        <v>1</v>
      </c>
      <c r="D350" s="112">
        <v>38</v>
      </c>
      <c r="E350" s="112">
        <v>65000</v>
      </c>
      <c r="F350" s="92">
        <v>0</v>
      </c>
    </row>
    <row r="351" spans="2:6" ht="20.25" customHeight="1" x14ac:dyDescent="0.2">
      <c r="B351" s="112" t="s">
        <v>14</v>
      </c>
      <c r="C351" s="112">
        <v>1</v>
      </c>
      <c r="D351" s="112">
        <v>47</v>
      </c>
      <c r="E351" s="112">
        <v>51000</v>
      </c>
      <c r="F351" s="92">
        <v>1</v>
      </c>
    </row>
    <row r="352" spans="2:6" ht="20.25" customHeight="1" x14ac:dyDescent="0.2">
      <c r="B352" s="112" t="s">
        <v>13</v>
      </c>
      <c r="C352" s="112">
        <v>0</v>
      </c>
      <c r="D352" s="112">
        <v>47</v>
      </c>
      <c r="E352" s="112">
        <v>105000</v>
      </c>
      <c r="F352" s="92">
        <v>1</v>
      </c>
    </row>
    <row r="353" spans="2:6" ht="20.25" customHeight="1" x14ac:dyDescent="0.2">
      <c r="B353" s="112" t="s">
        <v>14</v>
      </c>
      <c r="C353" s="112">
        <v>1</v>
      </c>
      <c r="D353" s="112">
        <v>41</v>
      </c>
      <c r="E353" s="112">
        <v>63000</v>
      </c>
      <c r="F353" s="92">
        <v>0</v>
      </c>
    </row>
    <row r="354" spans="2:6" ht="20.25" customHeight="1" x14ac:dyDescent="0.2">
      <c r="B354" s="112" t="s">
        <v>13</v>
      </c>
      <c r="C354" s="112">
        <v>0</v>
      </c>
      <c r="D354" s="112">
        <v>53</v>
      </c>
      <c r="E354" s="112">
        <v>72000</v>
      </c>
      <c r="F354" s="92">
        <v>1</v>
      </c>
    </row>
    <row r="355" spans="2:6" ht="20.25" customHeight="1" x14ac:dyDescent="0.2">
      <c r="B355" s="112" t="s">
        <v>14</v>
      </c>
      <c r="C355" s="112">
        <v>1</v>
      </c>
      <c r="D355" s="112">
        <v>54</v>
      </c>
      <c r="E355" s="112">
        <v>108000</v>
      </c>
      <c r="F355" s="92">
        <v>1</v>
      </c>
    </row>
    <row r="356" spans="2:6" ht="20.25" customHeight="1" x14ac:dyDescent="0.2">
      <c r="B356" s="112" t="s">
        <v>13</v>
      </c>
      <c r="C356" s="112">
        <v>0</v>
      </c>
      <c r="D356" s="112">
        <v>39</v>
      </c>
      <c r="E356" s="112">
        <v>77000</v>
      </c>
      <c r="F356" s="92">
        <v>0</v>
      </c>
    </row>
    <row r="357" spans="2:6" ht="20.25" customHeight="1" x14ac:dyDescent="0.2">
      <c r="B357" s="112" t="s">
        <v>13</v>
      </c>
      <c r="C357" s="112">
        <v>0</v>
      </c>
      <c r="D357" s="112">
        <v>38</v>
      </c>
      <c r="E357" s="112">
        <v>61000</v>
      </c>
      <c r="F357" s="92">
        <v>0</v>
      </c>
    </row>
    <row r="358" spans="2:6" ht="20.25" customHeight="1" x14ac:dyDescent="0.2">
      <c r="B358" s="112" t="s">
        <v>14</v>
      </c>
      <c r="C358" s="112">
        <v>1</v>
      </c>
      <c r="D358" s="112">
        <v>38</v>
      </c>
      <c r="E358" s="112">
        <v>113000</v>
      </c>
      <c r="F358" s="92">
        <v>1</v>
      </c>
    </row>
    <row r="359" spans="2:6" ht="20.25" customHeight="1" x14ac:dyDescent="0.2">
      <c r="B359" s="112" t="s">
        <v>13</v>
      </c>
      <c r="C359" s="112">
        <v>0</v>
      </c>
      <c r="D359" s="112">
        <v>37</v>
      </c>
      <c r="E359" s="112">
        <v>75000</v>
      </c>
      <c r="F359" s="92">
        <v>0</v>
      </c>
    </row>
    <row r="360" spans="2:6" ht="20.25" customHeight="1" x14ac:dyDescent="0.2">
      <c r="B360" s="112" t="s">
        <v>14</v>
      </c>
      <c r="C360" s="112">
        <v>1</v>
      </c>
      <c r="D360" s="112">
        <v>42</v>
      </c>
      <c r="E360" s="112">
        <v>90000</v>
      </c>
      <c r="F360" s="92">
        <v>1</v>
      </c>
    </row>
    <row r="361" spans="2:6" ht="20.25" customHeight="1" x14ac:dyDescent="0.2">
      <c r="B361" s="112" t="s">
        <v>14</v>
      </c>
      <c r="C361" s="112">
        <v>1</v>
      </c>
      <c r="D361" s="112">
        <v>37</v>
      </c>
      <c r="E361" s="112">
        <v>57000</v>
      </c>
      <c r="F361" s="92">
        <v>0</v>
      </c>
    </row>
    <row r="362" spans="2:6" ht="20.25" customHeight="1" x14ac:dyDescent="0.2">
      <c r="B362" s="112" t="s">
        <v>13</v>
      </c>
      <c r="C362" s="112">
        <v>0</v>
      </c>
      <c r="D362" s="112">
        <v>36</v>
      </c>
      <c r="E362" s="112">
        <v>99000</v>
      </c>
      <c r="F362" s="92">
        <v>1</v>
      </c>
    </row>
    <row r="363" spans="2:6" ht="20.25" customHeight="1" x14ac:dyDescent="0.2">
      <c r="B363" s="112" t="s">
        <v>13</v>
      </c>
      <c r="C363" s="112">
        <v>0</v>
      </c>
      <c r="D363" s="112">
        <v>60</v>
      </c>
      <c r="E363" s="112">
        <v>34000</v>
      </c>
      <c r="F363" s="92">
        <v>1</v>
      </c>
    </row>
    <row r="364" spans="2:6" ht="20.25" customHeight="1" x14ac:dyDescent="0.2">
      <c r="B364" s="112" t="s">
        <v>13</v>
      </c>
      <c r="C364" s="112">
        <v>0</v>
      </c>
      <c r="D364" s="112">
        <v>54</v>
      </c>
      <c r="E364" s="112">
        <v>70000</v>
      </c>
      <c r="F364" s="92">
        <v>1</v>
      </c>
    </row>
    <row r="365" spans="2:6" ht="20.25" customHeight="1" x14ac:dyDescent="0.2">
      <c r="B365" s="112" t="s">
        <v>14</v>
      </c>
      <c r="C365" s="112">
        <v>1</v>
      </c>
      <c r="D365" s="112">
        <v>41</v>
      </c>
      <c r="E365" s="112">
        <v>72000</v>
      </c>
      <c r="F365" s="92">
        <v>0</v>
      </c>
    </row>
    <row r="366" spans="2:6" ht="20.25" customHeight="1" x14ac:dyDescent="0.2">
      <c r="B366" s="112" t="s">
        <v>13</v>
      </c>
      <c r="C366" s="112">
        <v>0</v>
      </c>
      <c r="D366" s="112">
        <v>40</v>
      </c>
      <c r="E366" s="112">
        <v>71000</v>
      </c>
      <c r="F366" s="92">
        <v>1</v>
      </c>
    </row>
    <row r="367" spans="2:6" ht="20.25" customHeight="1" x14ac:dyDescent="0.2">
      <c r="B367" s="112" t="s">
        <v>13</v>
      </c>
      <c r="C367" s="112">
        <v>0</v>
      </c>
      <c r="D367" s="112">
        <v>42</v>
      </c>
      <c r="E367" s="112">
        <v>54000</v>
      </c>
      <c r="F367" s="92">
        <v>0</v>
      </c>
    </row>
    <row r="368" spans="2:6" ht="20.25" customHeight="1" x14ac:dyDescent="0.2">
      <c r="B368" s="112" t="s">
        <v>13</v>
      </c>
      <c r="C368" s="112">
        <v>0</v>
      </c>
      <c r="D368" s="112">
        <v>43</v>
      </c>
      <c r="E368" s="112">
        <v>129000</v>
      </c>
      <c r="F368" s="92">
        <v>1</v>
      </c>
    </row>
    <row r="369" spans="2:6" ht="20.25" customHeight="1" x14ac:dyDescent="0.2">
      <c r="B369" s="112" t="s">
        <v>14</v>
      </c>
      <c r="C369" s="112">
        <v>1</v>
      </c>
      <c r="D369" s="112">
        <v>53</v>
      </c>
      <c r="E369" s="112">
        <v>34000</v>
      </c>
      <c r="F369" s="92">
        <v>1</v>
      </c>
    </row>
    <row r="370" spans="2:6" ht="20.25" customHeight="1" x14ac:dyDescent="0.2">
      <c r="B370" s="112" t="s">
        <v>14</v>
      </c>
      <c r="C370" s="112">
        <v>1</v>
      </c>
      <c r="D370" s="112">
        <v>47</v>
      </c>
      <c r="E370" s="112">
        <v>50000</v>
      </c>
      <c r="F370" s="92">
        <v>1</v>
      </c>
    </row>
    <row r="371" spans="2:6" ht="20.25" customHeight="1" x14ac:dyDescent="0.2">
      <c r="B371" s="112" t="s">
        <v>14</v>
      </c>
      <c r="C371" s="112">
        <v>1</v>
      </c>
      <c r="D371" s="112">
        <v>42</v>
      </c>
      <c r="E371" s="112">
        <v>79000</v>
      </c>
      <c r="F371" s="92">
        <v>0</v>
      </c>
    </row>
    <row r="372" spans="2:6" ht="20.25" customHeight="1" x14ac:dyDescent="0.2">
      <c r="B372" s="112" t="s">
        <v>13</v>
      </c>
      <c r="C372" s="112">
        <v>0</v>
      </c>
      <c r="D372" s="112">
        <v>42</v>
      </c>
      <c r="E372" s="112">
        <v>104000</v>
      </c>
      <c r="F372" s="92">
        <v>1</v>
      </c>
    </row>
    <row r="373" spans="2:6" ht="20.25" customHeight="1" x14ac:dyDescent="0.2">
      <c r="B373" s="112" t="s">
        <v>14</v>
      </c>
      <c r="C373" s="112">
        <v>1</v>
      </c>
      <c r="D373" s="112">
        <v>59</v>
      </c>
      <c r="E373" s="112">
        <v>29000</v>
      </c>
      <c r="F373" s="92">
        <v>1</v>
      </c>
    </row>
    <row r="374" spans="2:6" ht="20.25" customHeight="1" x14ac:dyDescent="0.2">
      <c r="B374" s="112" t="s">
        <v>14</v>
      </c>
      <c r="C374" s="112">
        <v>1</v>
      </c>
      <c r="D374" s="112">
        <v>58</v>
      </c>
      <c r="E374" s="112">
        <v>47000</v>
      </c>
      <c r="F374" s="92">
        <v>1</v>
      </c>
    </row>
    <row r="375" spans="2:6" ht="20.25" customHeight="1" x14ac:dyDescent="0.2">
      <c r="B375" s="112" t="s">
        <v>13</v>
      </c>
      <c r="C375" s="112">
        <v>0</v>
      </c>
      <c r="D375" s="112">
        <v>46</v>
      </c>
      <c r="E375" s="112">
        <v>88000</v>
      </c>
      <c r="F375" s="92">
        <v>1</v>
      </c>
    </row>
    <row r="376" spans="2:6" ht="20.25" customHeight="1" x14ac:dyDescent="0.2">
      <c r="B376" s="112" t="s">
        <v>13</v>
      </c>
      <c r="C376" s="112">
        <v>0</v>
      </c>
      <c r="D376" s="112">
        <v>38</v>
      </c>
      <c r="E376" s="112">
        <v>71000</v>
      </c>
      <c r="F376" s="92">
        <v>0</v>
      </c>
    </row>
    <row r="377" spans="2:6" ht="20.25" customHeight="1" x14ac:dyDescent="0.2">
      <c r="B377" s="112" t="s">
        <v>14</v>
      </c>
      <c r="C377" s="112">
        <v>1</v>
      </c>
      <c r="D377" s="112">
        <v>54</v>
      </c>
      <c r="E377" s="112">
        <v>26000</v>
      </c>
      <c r="F377" s="92">
        <v>1</v>
      </c>
    </row>
    <row r="378" spans="2:6" ht="20.25" customHeight="1" x14ac:dyDescent="0.2">
      <c r="B378" s="112" t="s">
        <v>14</v>
      </c>
      <c r="C378" s="112">
        <v>1</v>
      </c>
      <c r="D378" s="112">
        <v>60</v>
      </c>
      <c r="E378" s="112">
        <v>46000</v>
      </c>
      <c r="F378" s="92">
        <v>1</v>
      </c>
    </row>
    <row r="379" spans="2:6" ht="20.25" customHeight="1" x14ac:dyDescent="0.2">
      <c r="B379" s="112" t="s">
        <v>13</v>
      </c>
      <c r="C379" s="112">
        <v>0</v>
      </c>
      <c r="D379" s="112">
        <v>60</v>
      </c>
      <c r="E379" s="112">
        <v>83000</v>
      </c>
      <c r="F379" s="92">
        <v>1</v>
      </c>
    </row>
    <row r="380" spans="2:6" ht="20.25" customHeight="1" x14ac:dyDescent="0.2">
      <c r="B380" s="112" t="s">
        <v>14</v>
      </c>
      <c r="C380" s="112">
        <v>1</v>
      </c>
      <c r="D380" s="112">
        <v>39</v>
      </c>
      <c r="E380" s="112">
        <v>73000</v>
      </c>
      <c r="F380" s="92">
        <v>0</v>
      </c>
    </row>
    <row r="381" spans="2:6" ht="20.25" customHeight="1" x14ac:dyDescent="0.2">
      <c r="B381" s="112" t="s">
        <v>13</v>
      </c>
      <c r="C381" s="112">
        <v>0</v>
      </c>
      <c r="D381" s="112">
        <v>59</v>
      </c>
      <c r="E381" s="112">
        <v>130000</v>
      </c>
      <c r="F381" s="92">
        <v>1</v>
      </c>
    </row>
    <row r="382" spans="2:6" ht="20.25" customHeight="1" x14ac:dyDescent="0.2">
      <c r="B382" s="112" t="s">
        <v>14</v>
      </c>
      <c r="C382" s="112">
        <v>1</v>
      </c>
      <c r="D382" s="112">
        <v>37</v>
      </c>
      <c r="E382" s="112">
        <v>80000</v>
      </c>
      <c r="F382" s="92">
        <v>0</v>
      </c>
    </row>
    <row r="383" spans="2:6" ht="20.25" customHeight="1" x14ac:dyDescent="0.2">
      <c r="B383" s="112" t="s">
        <v>14</v>
      </c>
      <c r="C383" s="112">
        <v>1</v>
      </c>
      <c r="D383" s="112">
        <v>46</v>
      </c>
      <c r="E383" s="112">
        <v>32000</v>
      </c>
      <c r="F383" s="92">
        <v>1</v>
      </c>
    </row>
    <row r="384" spans="2:6" ht="20.25" customHeight="1" x14ac:dyDescent="0.2">
      <c r="B384" s="112" t="s">
        <v>14</v>
      </c>
      <c r="C384" s="112">
        <v>1</v>
      </c>
      <c r="D384" s="112">
        <v>46</v>
      </c>
      <c r="E384" s="112">
        <v>74000</v>
      </c>
      <c r="F384" s="92">
        <v>0</v>
      </c>
    </row>
    <row r="385" spans="2:6" ht="20.25" customHeight="1" x14ac:dyDescent="0.2">
      <c r="B385" s="112" t="s">
        <v>14</v>
      </c>
      <c r="C385" s="112">
        <v>1</v>
      </c>
      <c r="D385" s="112">
        <v>42</v>
      </c>
      <c r="E385" s="112">
        <v>53000</v>
      </c>
      <c r="F385" s="92">
        <v>0</v>
      </c>
    </row>
    <row r="386" spans="2:6" ht="20.25" customHeight="1" x14ac:dyDescent="0.2">
      <c r="B386" s="112" t="s">
        <v>13</v>
      </c>
      <c r="C386" s="112">
        <v>0</v>
      </c>
      <c r="D386" s="112">
        <v>41</v>
      </c>
      <c r="E386" s="112">
        <v>87000</v>
      </c>
      <c r="F386" s="92">
        <v>1</v>
      </c>
    </row>
    <row r="387" spans="2:6" ht="20.25" customHeight="1" x14ac:dyDescent="0.2">
      <c r="B387" s="112" t="s">
        <v>14</v>
      </c>
      <c r="C387" s="112">
        <v>1</v>
      </c>
      <c r="D387" s="112">
        <v>58</v>
      </c>
      <c r="E387" s="112">
        <v>23000</v>
      </c>
      <c r="F387" s="92">
        <v>1</v>
      </c>
    </row>
    <row r="388" spans="2:6" ht="20.25" customHeight="1" x14ac:dyDescent="0.2">
      <c r="B388" s="112" t="s">
        <v>13</v>
      </c>
      <c r="C388" s="112">
        <v>0</v>
      </c>
      <c r="D388" s="112">
        <v>42</v>
      </c>
      <c r="E388" s="112">
        <v>64000</v>
      </c>
      <c r="F388" s="92">
        <v>0</v>
      </c>
    </row>
    <row r="389" spans="2:6" ht="20.25" customHeight="1" x14ac:dyDescent="0.2">
      <c r="B389" s="112" t="s">
        <v>13</v>
      </c>
      <c r="C389" s="112">
        <v>0</v>
      </c>
      <c r="D389" s="112">
        <v>48</v>
      </c>
      <c r="E389" s="112">
        <v>33000</v>
      </c>
      <c r="F389" s="92">
        <v>1</v>
      </c>
    </row>
    <row r="390" spans="2:6" ht="20.25" customHeight="1" x14ac:dyDescent="0.2">
      <c r="B390" s="112" t="s">
        <v>14</v>
      </c>
      <c r="C390" s="112">
        <v>1</v>
      </c>
      <c r="D390" s="112">
        <v>44</v>
      </c>
      <c r="E390" s="112">
        <v>139000</v>
      </c>
      <c r="F390" s="92">
        <v>1</v>
      </c>
    </row>
    <row r="391" spans="2:6" ht="20.25" customHeight="1" x14ac:dyDescent="0.2">
      <c r="B391" s="112" t="s">
        <v>13</v>
      </c>
      <c r="C391" s="112">
        <v>0</v>
      </c>
      <c r="D391" s="112">
        <v>49</v>
      </c>
      <c r="E391" s="112">
        <v>28000</v>
      </c>
      <c r="F391" s="92">
        <v>1</v>
      </c>
    </row>
    <row r="392" spans="2:6" ht="20.25" customHeight="1" x14ac:dyDescent="0.2">
      <c r="B392" s="112" t="s">
        <v>14</v>
      </c>
      <c r="C392" s="112">
        <v>1</v>
      </c>
      <c r="D392" s="112">
        <v>57</v>
      </c>
      <c r="E392" s="112">
        <v>33000</v>
      </c>
      <c r="F392" s="92">
        <v>1</v>
      </c>
    </row>
    <row r="393" spans="2:6" ht="20.25" customHeight="1" x14ac:dyDescent="0.2">
      <c r="B393" s="112" t="s">
        <v>13</v>
      </c>
      <c r="C393" s="112">
        <v>0</v>
      </c>
      <c r="D393" s="112">
        <v>56</v>
      </c>
      <c r="E393" s="112">
        <v>60000</v>
      </c>
      <c r="F393" s="92">
        <v>1</v>
      </c>
    </row>
    <row r="394" spans="2:6" ht="20.25" customHeight="1" x14ac:dyDescent="0.2">
      <c r="B394" s="112" t="s">
        <v>14</v>
      </c>
      <c r="C394" s="112">
        <v>1</v>
      </c>
      <c r="D394" s="112">
        <v>49</v>
      </c>
      <c r="E394" s="112">
        <v>39000</v>
      </c>
      <c r="F394" s="92">
        <v>1</v>
      </c>
    </row>
    <row r="395" spans="2:6" ht="20.25" customHeight="1" x14ac:dyDescent="0.2">
      <c r="B395" s="112" t="s">
        <v>13</v>
      </c>
      <c r="C395" s="112">
        <v>0</v>
      </c>
      <c r="D395" s="112">
        <v>39</v>
      </c>
      <c r="E395" s="112">
        <v>71000</v>
      </c>
      <c r="F395" s="92">
        <v>0</v>
      </c>
    </row>
    <row r="396" spans="2:6" ht="20.25" customHeight="1" x14ac:dyDescent="0.2">
      <c r="B396" s="112" t="s">
        <v>13</v>
      </c>
      <c r="C396" s="112">
        <v>0</v>
      </c>
      <c r="D396" s="112">
        <v>47</v>
      </c>
      <c r="E396" s="112">
        <v>34000</v>
      </c>
      <c r="F396" s="92">
        <v>1</v>
      </c>
    </row>
    <row r="397" spans="2:6" ht="20.25" customHeight="1" x14ac:dyDescent="0.2">
      <c r="B397" s="112" t="s">
        <v>14</v>
      </c>
      <c r="C397" s="112">
        <v>1</v>
      </c>
      <c r="D397" s="112">
        <v>48</v>
      </c>
      <c r="E397" s="112">
        <v>35000</v>
      </c>
      <c r="F397" s="92">
        <v>1</v>
      </c>
    </row>
    <row r="398" spans="2:6" ht="20.25" customHeight="1" x14ac:dyDescent="0.2">
      <c r="B398" s="112" t="s">
        <v>13</v>
      </c>
      <c r="C398" s="112">
        <v>0</v>
      </c>
      <c r="D398" s="112">
        <v>48</v>
      </c>
      <c r="E398" s="112">
        <v>33000</v>
      </c>
      <c r="F398" s="92">
        <v>1</v>
      </c>
    </row>
    <row r="399" spans="2:6" ht="20.25" customHeight="1" x14ac:dyDescent="0.2">
      <c r="B399" s="112" t="s">
        <v>13</v>
      </c>
      <c r="C399" s="112">
        <v>0</v>
      </c>
      <c r="D399" s="112">
        <v>47</v>
      </c>
      <c r="E399" s="112">
        <v>23000</v>
      </c>
      <c r="F399" s="92">
        <v>1</v>
      </c>
    </row>
    <row r="400" spans="2:6" ht="20.25" customHeight="1" x14ac:dyDescent="0.2">
      <c r="B400" s="112" t="s">
        <v>14</v>
      </c>
      <c r="C400" s="112">
        <v>1</v>
      </c>
      <c r="D400" s="112">
        <v>45</v>
      </c>
      <c r="E400" s="112">
        <v>45000</v>
      </c>
      <c r="F400" s="92">
        <v>1</v>
      </c>
    </row>
    <row r="401" spans="2:6" ht="20.25" customHeight="1" x14ac:dyDescent="0.2">
      <c r="B401" s="112" t="s">
        <v>13</v>
      </c>
      <c r="C401" s="112">
        <v>0</v>
      </c>
      <c r="D401" s="112">
        <v>60</v>
      </c>
      <c r="E401" s="112">
        <v>42000</v>
      </c>
      <c r="F401" s="92">
        <v>1</v>
      </c>
    </row>
    <row r="402" spans="2:6" ht="20.25" customHeight="1" x14ac:dyDescent="0.2">
      <c r="B402" s="112" t="s">
        <v>14</v>
      </c>
      <c r="C402" s="112">
        <v>1</v>
      </c>
      <c r="D402" s="112">
        <v>39</v>
      </c>
      <c r="E402" s="112">
        <v>59000</v>
      </c>
      <c r="F402" s="92">
        <v>0</v>
      </c>
    </row>
    <row r="403" spans="2:6" ht="20.25" customHeight="1" x14ac:dyDescent="0.2">
      <c r="B403" s="112" t="s">
        <v>14</v>
      </c>
      <c r="C403" s="112">
        <v>1</v>
      </c>
      <c r="D403" s="112">
        <v>46</v>
      </c>
      <c r="E403" s="112">
        <v>41000</v>
      </c>
      <c r="F403" s="92">
        <v>1</v>
      </c>
    </row>
    <row r="404" spans="2:6" ht="20.25" customHeight="1" x14ac:dyDescent="0.2">
      <c r="B404" s="112" t="s">
        <v>13</v>
      </c>
      <c r="C404" s="112">
        <v>0</v>
      </c>
      <c r="D404" s="112">
        <v>51</v>
      </c>
      <c r="E404" s="112">
        <v>23000</v>
      </c>
      <c r="F404" s="92">
        <v>1</v>
      </c>
    </row>
    <row r="405" spans="2:6" ht="20.25" customHeight="1" x14ac:dyDescent="0.2">
      <c r="B405" s="112" t="s">
        <v>14</v>
      </c>
      <c r="C405" s="112">
        <v>1</v>
      </c>
      <c r="D405" s="112">
        <v>50</v>
      </c>
      <c r="E405" s="112">
        <v>20000</v>
      </c>
      <c r="F405" s="92">
        <v>1</v>
      </c>
    </row>
    <row r="406" spans="2:6" ht="20.25" customHeight="1" x14ac:dyDescent="0.2">
      <c r="B406" s="112" t="s">
        <v>13</v>
      </c>
      <c r="C406" s="112">
        <v>0</v>
      </c>
      <c r="D406" s="112">
        <v>36</v>
      </c>
      <c r="E406" s="112">
        <v>33000</v>
      </c>
      <c r="F406" s="92">
        <v>0</v>
      </c>
    </row>
    <row r="407" spans="2:6" ht="20.25" customHeight="1" x14ac:dyDescent="0.2">
      <c r="B407" s="112" t="s">
        <v>14</v>
      </c>
      <c r="C407" s="112">
        <v>1</v>
      </c>
      <c r="D407" s="112">
        <v>49</v>
      </c>
      <c r="E407" s="112">
        <v>36000</v>
      </c>
      <c r="F407" s="92">
        <v>1</v>
      </c>
    </row>
  </sheetData>
  <mergeCells count="5">
    <mergeCell ref="H7:Q11"/>
    <mergeCell ref="H14:Q17"/>
    <mergeCell ref="H26:Q27"/>
    <mergeCell ref="H28:Q31"/>
    <mergeCell ref="H38:Q42"/>
  </mergeCells>
  <phoneticPr fontId="64" type="noConversion"/>
  <pageMargins left="0.7" right="0.7" top="0.75" bottom="0.75" header="0" footer="0"/>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D6C68-D71E-4035-9B71-6C947DCB76C0}">
  <dimension ref="A1:F401"/>
  <sheetViews>
    <sheetView topLeftCell="A345" workbookViewId="0">
      <selection sqref="A1:E401"/>
    </sheetView>
  </sheetViews>
  <sheetFormatPr defaultRowHeight="15" x14ac:dyDescent="0.25"/>
  <cols>
    <col min="1" max="1" width="14.140625" customWidth="1"/>
    <col min="2" max="2" width="19.85546875" customWidth="1"/>
    <col min="4" max="4" width="25" customWidth="1"/>
    <col min="5" max="5" width="11.140625" customWidth="1"/>
    <col min="6" max="6" width="18.5703125" customWidth="1"/>
  </cols>
  <sheetData>
    <row r="1" spans="1:6" x14ac:dyDescent="0.25">
      <c r="A1" t="s">
        <v>7</v>
      </c>
      <c r="B1" t="s">
        <v>8</v>
      </c>
      <c r="C1" t="s">
        <v>10</v>
      </c>
      <c r="D1" t="s">
        <v>11</v>
      </c>
      <c r="E1" t="s">
        <v>12</v>
      </c>
      <c r="F1" t="s">
        <v>9</v>
      </c>
    </row>
    <row r="2" spans="1:6" x14ac:dyDescent="0.25">
      <c r="A2" t="s">
        <v>13</v>
      </c>
      <c r="B2">
        <f>IF(TEXT(A2,"0") = "Female", 1, 0)</f>
        <v>0</v>
      </c>
      <c r="C2">
        <v>19</v>
      </c>
      <c r="D2">
        <v>19000</v>
      </c>
      <c r="E2">
        <v>0</v>
      </c>
      <c r="F2">
        <f t="shared" ref="F2:F65" si="0">IF(TEXT(A2,"0") = "Male", 1, 0)</f>
        <v>1</v>
      </c>
    </row>
    <row r="3" spans="1:6" x14ac:dyDescent="0.25">
      <c r="A3" t="s">
        <v>13</v>
      </c>
      <c r="B3">
        <f t="shared" ref="B3:B66" si="1">IF(TEXT(A3,"0") = "Female", 1, 0)</f>
        <v>0</v>
      </c>
      <c r="C3">
        <v>35</v>
      </c>
      <c r="D3">
        <v>20000</v>
      </c>
      <c r="E3">
        <v>0</v>
      </c>
      <c r="F3">
        <f t="shared" si="0"/>
        <v>1</v>
      </c>
    </row>
    <row r="4" spans="1:6" x14ac:dyDescent="0.25">
      <c r="A4" t="s">
        <v>14</v>
      </c>
      <c r="B4">
        <f t="shared" si="1"/>
        <v>1</v>
      </c>
      <c r="C4">
        <v>26</v>
      </c>
      <c r="D4">
        <v>43000</v>
      </c>
      <c r="E4">
        <v>0</v>
      </c>
      <c r="F4">
        <f t="shared" si="0"/>
        <v>0</v>
      </c>
    </row>
    <row r="5" spans="1:6" x14ac:dyDescent="0.25">
      <c r="A5" t="s">
        <v>14</v>
      </c>
      <c r="B5">
        <f t="shared" si="1"/>
        <v>1</v>
      </c>
      <c r="C5">
        <v>27</v>
      </c>
      <c r="D5">
        <v>57000</v>
      </c>
      <c r="E5">
        <v>0</v>
      </c>
      <c r="F5">
        <f t="shared" si="0"/>
        <v>0</v>
      </c>
    </row>
    <row r="6" spans="1:6" x14ac:dyDescent="0.25">
      <c r="A6" t="s">
        <v>13</v>
      </c>
      <c r="B6">
        <f t="shared" si="1"/>
        <v>0</v>
      </c>
      <c r="C6">
        <v>19</v>
      </c>
      <c r="D6">
        <v>76000</v>
      </c>
      <c r="E6">
        <v>0</v>
      </c>
      <c r="F6">
        <f t="shared" si="0"/>
        <v>1</v>
      </c>
    </row>
    <row r="7" spans="1:6" x14ac:dyDescent="0.25">
      <c r="A7" t="s">
        <v>13</v>
      </c>
      <c r="B7">
        <f t="shared" si="1"/>
        <v>0</v>
      </c>
      <c r="C7">
        <v>27</v>
      </c>
      <c r="D7">
        <v>58000</v>
      </c>
      <c r="E7">
        <v>0</v>
      </c>
      <c r="F7">
        <f t="shared" si="0"/>
        <v>1</v>
      </c>
    </row>
    <row r="8" spans="1:6" x14ac:dyDescent="0.25">
      <c r="A8" t="s">
        <v>14</v>
      </c>
      <c r="B8">
        <f t="shared" si="1"/>
        <v>1</v>
      </c>
      <c r="C8">
        <v>27</v>
      </c>
      <c r="D8">
        <v>84000</v>
      </c>
      <c r="E8">
        <v>0</v>
      </c>
      <c r="F8">
        <f t="shared" si="0"/>
        <v>0</v>
      </c>
    </row>
    <row r="9" spans="1:6" x14ac:dyDescent="0.25">
      <c r="A9" t="s">
        <v>14</v>
      </c>
      <c r="B9">
        <f t="shared" si="1"/>
        <v>1</v>
      </c>
      <c r="C9">
        <v>32</v>
      </c>
      <c r="D9">
        <v>150000</v>
      </c>
      <c r="E9">
        <v>1</v>
      </c>
      <c r="F9">
        <f t="shared" si="0"/>
        <v>0</v>
      </c>
    </row>
    <row r="10" spans="1:6" x14ac:dyDescent="0.25">
      <c r="A10" t="s">
        <v>13</v>
      </c>
      <c r="B10">
        <f t="shared" si="1"/>
        <v>0</v>
      </c>
      <c r="C10">
        <v>25</v>
      </c>
      <c r="D10">
        <v>33000</v>
      </c>
      <c r="E10">
        <v>0</v>
      </c>
      <c r="F10">
        <f t="shared" si="0"/>
        <v>1</v>
      </c>
    </row>
    <row r="11" spans="1:6" x14ac:dyDescent="0.25">
      <c r="A11" t="s">
        <v>14</v>
      </c>
      <c r="B11">
        <f t="shared" si="1"/>
        <v>1</v>
      </c>
      <c r="C11">
        <v>35</v>
      </c>
      <c r="D11">
        <v>65000</v>
      </c>
      <c r="E11">
        <v>0</v>
      </c>
      <c r="F11">
        <f t="shared" si="0"/>
        <v>0</v>
      </c>
    </row>
    <row r="12" spans="1:6" x14ac:dyDescent="0.25">
      <c r="A12" t="s">
        <v>14</v>
      </c>
      <c r="B12">
        <f t="shared" si="1"/>
        <v>1</v>
      </c>
      <c r="C12">
        <v>26</v>
      </c>
      <c r="D12">
        <v>80000</v>
      </c>
      <c r="E12">
        <v>0</v>
      </c>
      <c r="F12">
        <f t="shared" si="0"/>
        <v>0</v>
      </c>
    </row>
    <row r="13" spans="1:6" x14ac:dyDescent="0.25">
      <c r="A13" t="s">
        <v>14</v>
      </c>
      <c r="B13">
        <f t="shared" si="1"/>
        <v>1</v>
      </c>
      <c r="C13">
        <v>26</v>
      </c>
      <c r="D13">
        <v>52000</v>
      </c>
      <c r="E13">
        <v>0</v>
      </c>
      <c r="F13">
        <f t="shared" si="0"/>
        <v>0</v>
      </c>
    </row>
    <row r="14" spans="1:6" x14ac:dyDescent="0.25">
      <c r="A14" t="s">
        <v>13</v>
      </c>
      <c r="B14">
        <f t="shared" si="1"/>
        <v>0</v>
      </c>
      <c r="C14">
        <v>20</v>
      </c>
      <c r="D14">
        <v>86000</v>
      </c>
      <c r="E14">
        <v>0</v>
      </c>
      <c r="F14">
        <f t="shared" si="0"/>
        <v>1</v>
      </c>
    </row>
    <row r="15" spans="1:6" x14ac:dyDescent="0.25">
      <c r="A15" t="s">
        <v>13</v>
      </c>
      <c r="B15">
        <f t="shared" si="1"/>
        <v>0</v>
      </c>
      <c r="C15">
        <v>32</v>
      </c>
      <c r="D15">
        <v>18000</v>
      </c>
      <c r="E15">
        <v>0</v>
      </c>
      <c r="F15">
        <f t="shared" si="0"/>
        <v>1</v>
      </c>
    </row>
    <row r="16" spans="1:6" x14ac:dyDescent="0.25">
      <c r="A16" t="s">
        <v>13</v>
      </c>
      <c r="B16">
        <f t="shared" si="1"/>
        <v>0</v>
      </c>
      <c r="C16">
        <v>18</v>
      </c>
      <c r="D16">
        <v>82000</v>
      </c>
      <c r="E16">
        <v>0</v>
      </c>
      <c r="F16">
        <f t="shared" si="0"/>
        <v>1</v>
      </c>
    </row>
    <row r="17" spans="1:6" x14ac:dyDescent="0.25">
      <c r="A17" t="s">
        <v>13</v>
      </c>
      <c r="B17">
        <f t="shared" si="1"/>
        <v>0</v>
      </c>
      <c r="C17">
        <v>29</v>
      </c>
      <c r="D17">
        <v>80000</v>
      </c>
      <c r="E17">
        <v>0</v>
      </c>
      <c r="F17">
        <f t="shared" si="0"/>
        <v>1</v>
      </c>
    </row>
    <row r="18" spans="1:6" x14ac:dyDescent="0.25">
      <c r="A18" t="s">
        <v>13</v>
      </c>
      <c r="B18">
        <f t="shared" si="1"/>
        <v>0</v>
      </c>
      <c r="C18">
        <v>47</v>
      </c>
      <c r="D18">
        <v>25000</v>
      </c>
      <c r="E18">
        <v>1</v>
      </c>
      <c r="F18">
        <f t="shared" si="0"/>
        <v>1</v>
      </c>
    </row>
    <row r="19" spans="1:6" x14ac:dyDescent="0.25">
      <c r="A19" t="s">
        <v>13</v>
      </c>
      <c r="B19">
        <f t="shared" si="1"/>
        <v>0</v>
      </c>
      <c r="C19">
        <v>45</v>
      </c>
      <c r="D19">
        <v>26000</v>
      </c>
      <c r="E19">
        <v>1</v>
      </c>
      <c r="F19">
        <f t="shared" si="0"/>
        <v>1</v>
      </c>
    </row>
    <row r="20" spans="1:6" x14ac:dyDescent="0.25">
      <c r="A20" t="s">
        <v>13</v>
      </c>
      <c r="B20">
        <f t="shared" si="1"/>
        <v>0</v>
      </c>
      <c r="C20">
        <v>46</v>
      </c>
      <c r="D20">
        <v>28000</v>
      </c>
      <c r="E20">
        <v>1</v>
      </c>
      <c r="F20">
        <f t="shared" si="0"/>
        <v>1</v>
      </c>
    </row>
    <row r="21" spans="1:6" x14ac:dyDescent="0.25">
      <c r="A21" t="s">
        <v>14</v>
      </c>
      <c r="B21">
        <f t="shared" si="1"/>
        <v>1</v>
      </c>
      <c r="C21">
        <v>48</v>
      </c>
      <c r="D21">
        <v>29000</v>
      </c>
      <c r="E21">
        <v>1</v>
      </c>
      <c r="F21">
        <f t="shared" si="0"/>
        <v>0</v>
      </c>
    </row>
    <row r="22" spans="1:6" x14ac:dyDescent="0.25">
      <c r="A22" t="s">
        <v>13</v>
      </c>
      <c r="B22">
        <f t="shared" si="1"/>
        <v>0</v>
      </c>
      <c r="C22">
        <v>45</v>
      </c>
      <c r="D22">
        <v>22000</v>
      </c>
      <c r="E22">
        <v>1</v>
      </c>
      <c r="F22">
        <f t="shared" si="0"/>
        <v>1</v>
      </c>
    </row>
    <row r="23" spans="1:6" x14ac:dyDescent="0.25">
      <c r="A23" t="s">
        <v>14</v>
      </c>
      <c r="B23">
        <f t="shared" si="1"/>
        <v>1</v>
      </c>
      <c r="C23">
        <v>47</v>
      </c>
      <c r="D23">
        <v>49000</v>
      </c>
      <c r="E23">
        <v>1</v>
      </c>
      <c r="F23">
        <f t="shared" si="0"/>
        <v>0</v>
      </c>
    </row>
    <row r="24" spans="1:6" x14ac:dyDescent="0.25">
      <c r="A24" t="s">
        <v>13</v>
      </c>
      <c r="B24">
        <f t="shared" si="1"/>
        <v>0</v>
      </c>
      <c r="C24">
        <v>48</v>
      </c>
      <c r="D24">
        <v>41000</v>
      </c>
      <c r="E24">
        <v>1</v>
      </c>
      <c r="F24">
        <f t="shared" si="0"/>
        <v>1</v>
      </c>
    </row>
    <row r="25" spans="1:6" x14ac:dyDescent="0.25">
      <c r="A25" t="s">
        <v>14</v>
      </c>
      <c r="B25">
        <f t="shared" si="1"/>
        <v>1</v>
      </c>
      <c r="C25">
        <v>45</v>
      </c>
      <c r="D25">
        <v>22000</v>
      </c>
      <c r="E25">
        <v>1</v>
      </c>
      <c r="F25">
        <f t="shared" si="0"/>
        <v>0</v>
      </c>
    </row>
    <row r="26" spans="1:6" x14ac:dyDescent="0.25">
      <c r="A26" t="s">
        <v>13</v>
      </c>
      <c r="B26">
        <f t="shared" si="1"/>
        <v>0</v>
      </c>
      <c r="C26">
        <v>46</v>
      </c>
      <c r="D26">
        <v>23000</v>
      </c>
      <c r="E26">
        <v>1</v>
      </c>
      <c r="F26">
        <f t="shared" si="0"/>
        <v>1</v>
      </c>
    </row>
    <row r="27" spans="1:6" x14ac:dyDescent="0.25">
      <c r="A27" t="s">
        <v>13</v>
      </c>
      <c r="B27">
        <f t="shared" si="1"/>
        <v>0</v>
      </c>
      <c r="C27">
        <v>47</v>
      </c>
      <c r="D27">
        <v>20000</v>
      </c>
      <c r="E27">
        <v>1</v>
      </c>
      <c r="F27">
        <f t="shared" si="0"/>
        <v>1</v>
      </c>
    </row>
    <row r="28" spans="1:6" x14ac:dyDescent="0.25">
      <c r="A28" t="s">
        <v>13</v>
      </c>
      <c r="B28">
        <f t="shared" si="1"/>
        <v>0</v>
      </c>
      <c r="C28">
        <v>49</v>
      </c>
      <c r="D28">
        <v>28000</v>
      </c>
      <c r="E28">
        <v>1</v>
      </c>
      <c r="F28">
        <f t="shared" si="0"/>
        <v>1</v>
      </c>
    </row>
    <row r="29" spans="1:6" x14ac:dyDescent="0.25">
      <c r="A29" t="s">
        <v>14</v>
      </c>
      <c r="B29">
        <f t="shared" si="1"/>
        <v>1</v>
      </c>
      <c r="C29">
        <v>47</v>
      </c>
      <c r="D29">
        <v>30000</v>
      </c>
      <c r="E29">
        <v>1</v>
      </c>
      <c r="F29">
        <f t="shared" si="0"/>
        <v>0</v>
      </c>
    </row>
    <row r="30" spans="1:6" x14ac:dyDescent="0.25">
      <c r="A30" t="s">
        <v>13</v>
      </c>
      <c r="B30">
        <f t="shared" si="1"/>
        <v>0</v>
      </c>
      <c r="C30">
        <v>29</v>
      </c>
      <c r="D30">
        <v>43000</v>
      </c>
      <c r="E30">
        <v>0</v>
      </c>
      <c r="F30">
        <f t="shared" si="0"/>
        <v>1</v>
      </c>
    </row>
    <row r="31" spans="1:6" x14ac:dyDescent="0.25">
      <c r="A31" t="s">
        <v>13</v>
      </c>
      <c r="B31">
        <f t="shared" si="1"/>
        <v>0</v>
      </c>
      <c r="C31">
        <v>31</v>
      </c>
      <c r="D31">
        <v>18000</v>
      </c>
      <c r="E31">
        <v>0</v>
      </c>
      <c r="F31">
        <f t="shared" si="0"/>
        <v>1</v>
      </c>
    </row>
    <row r="32" spans="1:6" x14ac:dyDescent="0.25">
      <c r="A32" t="s">
        <v>13</v>
      </c>
      <c r="B32">
        <f t="shared" si="1"/>
        <v>0</v>
      </c>
      <c r="C32">
        <v>31</v>
      </c>
      <c r="D32">
        <v>74000</v>
      </c>
      <c r="E32">
        <v>0</v>
      </c>
      <c r="F32">
        <f t="shared" si="0"/>
        <v>1</v>
      </c>
    </row>
    <row r="33" spans="1:6" x14ac:dyDescent="0.25">
      <c r="A33" t="s">
        <v>14</v>
      </c>
      <c r="B33">
        <f t="shared" si="1"/>
        <v>1</v>
      </c>
      <c r="C33">
        <v>27</v>
      </c>
      <c r="D33">
        <v>137000</v>
      </c>
      <c r="E33">
        <v>1</v>
      </c>
      <c r="F33">
        <f t="shared" si="0"/>
        <v>0</v>
      </c>
    </row>
    <row r="34" spans="1:6" x14ac:dyDescent="0.25">
      <c r="A34" t="s">
        <v>14</v>
      </c>
      <c r="B34">
        <f t="shared" si="1"/>
        <v>1</v>
      </c>
      <c r="C34">
        <v>21</v>
      </c>
      <c r="D34">
        <v>16000</v>
      </c>
      <c r="E34">
        <v>0</v>
      </c>
      <c r="F34">
        <f t="shared" si="0"/>
        <v>0</v>
      </c>
    </row>
    <row r="35" spans="1:6" x14ac:dyDescent="0.25">
      <c r="A35" t="s">
        <v>14</v>
      </c>
      <c r="B35">
        <f t="shared" si="1"/>
        <v>1</v>
      </c>
      <c r="C35">
        <v>28</v>
      </c>
      <c r="D35">
        <v>44000</v>
      </c>
      <c r="E35">
        <v>0</v>
      </c>
      <c r="F35">
        <f t="shared" si="0"/>
        <v>0</v>
      </c>
    </row>
    <row r="36" spans="1:6" x14ac:dyDescent="0.25">
      <c r="A36" t="s">
        <v>13</v>
      </c>
      <c r="B36">
        <f t="shared" si="1"/>
        <v>0</v>
      </c>
      <c r="C36">
        <v>27</v>
      </c>
      <c r="D36">
        <v>90000</v>
      </c>
      <c r="E36">
        <v>0</v>
      </c>
      <c r="F36">
        <f t="shared" si="0"/>
        <v>1</v>
      </c>
    </row>
    <row r="37" spans="1:6" x14ac:dyDescent="0.25">
      <c r="A37" t="s">
        <v>13</v>
      </c>
      <c r="B37">
        <f t="shared" si="1"/>
        <v>0</v>
      </c>
      <c r="C37">
        <v>35</v>
      </c>
      <c r="D37">
        <v>27000</v>
      </c>
      <c r="E37">
        <v>0</v>
      </c>
      <c r="F37">
        <f t="shared" si="0"/>
        <v>1</v>
      </c>
    </row>
    <row r="38" spans="1:6" x14ac:dyDescent="0.25">
      <c r="A38" t="s">
        <v>14</v>
      </c>
      <c r="B38">
        <f t="shared" si="1"/>
        <v>1</v>
      </c>
      <c r="C38">
        <v>33</v>
      </c>
      <c r="D38">
        <v>28000</v>
      </c>
      <c r="E38">
        <v>0</v>
      </c>
      <c r="F38">
        <f t="shared" si="0"/>
        <v>0</v>
      </c>
    </row>
    <row r="39" spans="1:6" x14ac:dyDescent="0.25">
      <c r="A39" t="s">
        <v>13</v>
      </c>
      <c r="B39">
        <f t="shared" si="1"/>
        <v>0</v>
      </c>
      <c r="C39">
        <v>30</v>
      </c>
      <c r="D39">
        <v>49000</v>
      </c>
      <c r="E39">
        <v>0</v>
      </c>
      <c r="F39">
        <f t="shared" si="0"/>
        <v>1</v>
      </c>
    </row>
    <row r="40" spans="1:6" x14ac:dyDescent="0.25">
      <c r="A40" t="s">
        <v>14</v>
      </c>
      <c r="B40">
        <f t="shared" si="1"/>
        <v>1</v>
      </c>
      <c r="C40">
        <v>26</v>
      </c>
      <c r="D40">
        <v>72000</v>
      </c>
      <c r="E40">
        <v>0</v>
      </c>
      <c r="F40">
        <f t="shared" si="0"/>
        <v>0</v>
      </c>
    </row>
    <row r="41" spans="1:6" x14ac:dyDescent="0.25">
      <c r="A41" t="s">
        <v>14</v>
      </c>
      <c r="B41">
        <f t="shared" si="1"/>
        <v>1</v>
      </c>
      <c r="C41">
        <v>27</v>
      </c>
      <c r="D41">
        <v>31000</v>
      </c>
      <c r="E41">
        <v>0</v>
      </c>
      <c r="F41">
        <f t="shared" si="0"/>
        <v>0</v>
      </c>
    </row>
    <row r="42" spans="1:6" x14ac:dyDescent="0.25">
      <c r="A42" t="s">
        <v>14</v>
      </c>
      <c r="B42">
        <f t="shared" si="1"/>
        <v>1</v>
      </c>
      <c r="C42">
        <v>27</v>
      </c>
      <c r="D42">
        <v>17000</v>
      </c>
      <c r="E42">
        <v>0</v>
      </c>
      <c r="F42">
        <f t="shared" si="0"/>
        <v>0</v>
      </c>
    </row>
    <row r="43" spans="1:6" x14ac:dyDescent="0.25">
      <c r="A43" t="s">
        <v>14</v>
      </c>
      <c r="B43">
        <f t="shared" si="1"/>
        <v>1</v>
      </c>
      <c r="C43">
        <v>33</v>
      </c>
      <c r="D43">
        <v>51000</v>
      </c>
      <c r="E43">
        <v>0</v>
      </c>
      <c r="F43">
        <f t="shared" si="0"/>
        <v>0</v>
      </c>
    </row>
    <row r="44" spans="1:6" x14ac:dyDescent="0.25">
      <c r="A44" t="s">
        <v>13</v>
      </c>
      <c r="B44">
        <f t="shared" si="1"/>
        <v>0</v>
      </c>
      <c r="C44">
        <v>35</v>
      </c>
      <c r="D44">
        <v>108000</v>
      </c>
      <c r="E44">
        <v>0</v>
      </c>
      <c r="F44">
        <f t="shared" si="0"/>
        <v>1</v>
      </c>
    </row>
    <row r="45" spans="1:6" x14ac:dyDescent="0.25">
      <c r="A45" t="s">
        <v>13</v>
      </c>
      <c r="B45">
        <f t="shared" si="1"/>
        <v>0</v>
      </c>
      <c r="C45">
        <v>30</v>
      </c>
      <c r="D45">
        <v>15000</v>
      </c>
      <c r="E45">
        <v>0</v>
      </c>
      <c r="F45">
        <f t="shared" si="0"/>
        <v>1</v>
      </c>
    </row>
    <row r="46" spans="1:6" x14ac:dyDescent="0.25">
      <c r="A46" t="s">
        <v>14</v>
      </c>
      <c r="B46">
        <f t="shared" si="1"/>
        <v>1</v>
      </c>
      <c r="C46">
        <v>28</v>
      </c>
      <c r="D46">
        <v>84000</v>
      </c>
      <c r="E46">
        <v>0</v>
      </c>
      <c r="F46">
        <f t="shared" si="0"/>
        <v>0</v>
      </c>
    </row>
    <row r="47" spans="1:6" x14ac:dyDescent="0.25">
      <c r="A47" t="s">
        <v>13</v>
      </c>
      <c r="B47">
        <f t="shared" si="1"/>
        <v>0</v>
      </c>
      <c r="C47">
        <v>23</v>
      </c>
      <c r="D47">
        <v>20000</v>
      </c>
      <c r="E47">
        <v>0</v>
      </c>
      <c r="F47">
        <f t="shared" si="0"/>
        <v>1</v>
      </c>
    </row>
    <row r="48" spans="1:6" x14ac:dyDescent="0.25">
      <c r="A48" t="s">
        <v>13</v>
      </c>
      <c r="B48">
        <f t="shared" si="1"/>
        <v>0</v>
      </c>
      <c r="C48">
        <v>25</v>
      </c>
      <c r="D48">
        <v>79000</v>
      </c>
      <c r="E48">
        <v>0</v>
      </c>
      <c r="F48">
        <f t="shared" si="0"/>
        <v>1</v>
      </c>
    </row>
    <row r="49" spans="1:6" x14ac:dyDescent="0.25">
      <c r="A49" t="s">
        <v>14</v>
      </c>
      <c r="B49">
        <f t="shared" si="1"/>
        <v>1</v>
      </c>
      <c r="C49">
        <v>27</v>
      </c>
      <c r="D49">
        <v>54000</v>
      </c>
      <c r="E49">
        <v>0</v>
      </c>
      <c r="F49">
        <f t="shared" si="0"/>
        <v>0</v>
      </c>
    </row>
    <row r="50" spans="1:6" x14ac:dyDescent="0.25">
      <c r="A50" t="s">
        <v>13</v>
      </c>
      <c r="B50">
        <f t="shared" si="1"/>
        <v>0</v>
      </c>
      <c r="C50">
        <v>30</v>
      </c>
      <c r="D50">
        <v>135000</v>
      </c>
      <c r="E50">
        <v>1</v>
      </c>
      <c r="F50">
        <f t="shared" si="0"/>
        <v>1</v>
      </c>
    </row>
    <row r="51" spans="1:6" x14ac:dyDescent="0.25">
      <c r="A51" t="s">
        <v>14</v>
      </c>
      <c r="B51">
        <f t="shared" si="1"/>
        <v>1</v>
      </c>
      <c r="C51">
        <v>31</v>
      </c>
      <c r="D51">
        <v>89000</v>
      </c>
      <c r="E51">
        <v>0</v>
      </c>
      <c r="F51">
        <f t="shared" si="0"/>
        <v>0</v>
      </c>
    </row>
    <row r="52" spans="1:6" x14ac:dyDescent="0.25">
      <c r="A52" t="s">
        <v>14</v>
      </c>
      <c r="B52">
        <f t="shared" si="1"/>
        <v>1</v>
      </c>
      <c r="C52">
        <v>24</v>
      </c>
      <c r="D52">
        <v>32000</v>
      </c>
      <c r="E52">
        <v>0</v>
      </c>
      <c r="F52">
        <f t="shared" si="0"/>
        <v>0</v>
      </c>
    </row>
    <row r="53" spans="1:6" x14ac:dyDescent="0.25">
      <c r="A53" t="s">
        <v>14</v>
      </c>
      <c r="B53">
        <f t="shared" si="1"/>
        <v>1</v>
      </c>
      <c r="C53">
        <v>18</v>
      </c>
      <c r="D53">
        <v>44000</v>
      </c>
      <c r="E53">
        <v>0</v>
      </c>
      <c r="F53">
        <f t="shared" si="0"/>
        <v>0</v>
      </c>
    </row>
    <row r="54" spans="1:6" x14ac:dyDescent="0.25">
      <c r="A54" t="s">
        <v>14</v>
      </c>
      <c r="B54">
        <f t="shared" si="1"/>
        <v>1</v>
      </c>
      <c r="C54">
        <v>29</v>
      </c>
      <c r="D54">
        <v>83000</v>
      </c>
      <c r="E54">
        <v>0</v>
      </c>
      <c r="F54">
        <f t="shared" si="0"/>
        <v>0</v>
      </c>
    </row>
    <row r="55" spans="1:6" x14ac:dyDescent="0.25">
      <c r="A55" t="s">
        <v>14</v>
      </c>
      <c r="B55">
        <f t="shared" si="1"/>
        <v>1</v>
      </c>
      <c r="C55">
        <v>35</v>
      </c>
      <c r="D55">
        <v>23000</v>
      </c>
      <c r="E55">
        <v>0</v>
      </c>
      <c r="F55">
        <f t="shared" si="0"/>
        <v>0</v>
      </c>
    </row>
    <row r="56" spans="1:6" x14ac:dyDescent="0.25">
      <c r="A56" t="s">
        <v>14</v>
      </c>
      <c r="B56">
        <f t="shared" si="1"/>
        <v>1</v>
      </c>
      <c r="C56">
        <v>27</v>
      </c>
      <c r="D56">
        <v>58000</v>
      </c>
      <c r="E56">
        <v>0</v>
      </c>
      <c r="F56">
        <f t="shared" si="0"/>
        <v>0</v>
      </c>
    </row>
    <row r="57" spans="1:6" x14ac:dyDescent="0.25">
      <c r="A57" t="s">
        <v>14</v>
      </c>
      <c r="B57">
        <f t="shared" si="1"/>
        <v>1</v>
      </c>
      <c r="C57">
        <v>24</v>
      </c>
      <c r="D57">
        <v>55000</v>
      </c>
      <c r="E57">
        <v>0</v>
      </c>
      <c r="F57">
        <f t="shared" si="0"/>
        <v>0</v>
      </c>
    </row>
    <row r="58" spans="1:6" x14ac:dyDescent="0.25">
      <c r="A58" t="s">
        <v>14</v>
      </c>
      <c r="B58">
        <f t="shared" si="1"/>
        <v>1</v>
      </c>
      <c r="C58">
        <v>23</v>
      </c>
      <c r="D58">
        <v>48000</v>
      </c>
      <c r="E58">
        <v>0</v>
      </c>
      <c r="F58">
        <f t="shared" si="0"/>
        <v>0</v>
      </c>
    </row>
    <row r="59" spans="1:6" x14ac:dyDescent="0.25">
      <c r="A59" t="s">
        <v>13</v>
      </c>
      <c r="B59">
        <f t="shared" si="1"/>
        <v>0</v>
      </c>
      <c r="C59">
        <v>28</v>
      </c>
      <c r="D59">
        <v>79000</v>
      </c>
      <c r="E59">
        <v>0</v>
      </c>
      <c r="F59">
        <f t="shared" si="0"/>
        <v>1</v>
      </c>
    </row>
    <row r="60" spans="1:6" x14ac:dyDescent="0.25">
      <c r="A60" t="s">
        <v>13</v>
      </c>
      <c r="B60">
        <f t="shared" si="1"/>
        <v>0</v>
      </c>
      <c r="C60">
        <v>22</v>
      </c>
      <c r="D60">
        <v>18000</v>
      </c>
      <c r="E60">
        <v>0</v>
      </c>
      <c r="F60">
        <f t="shared" si="0"/>
        <v>1</v>
      </c>
    </row>
    <row r="61" spans="1:6" x14ac:dyDescent="0.25">
      <c r="A61" t="s">
        <v>14</v>
      </c>
      <c r="B61">
        <f t="shared" si="1"/>
        <v>1</v>
      </c>
      <c r="C61">
        <v>32</v>
      </c>
      <c r="D61">
        <v>117000</v>
      </c>
      <c r="E61">
        <v>0</v>
      </c>
      <c r="F61">
        <f t="shared" si="0"/>
        <v>0</v>
      </c>
    </row>
    <row r="62" spans="1:6" x14ac:dyDescent="0.25">
      <c r="A62" t="s">
        <v>13</v>
      </c>
      <c r="B62">
        <f t="shared" si="1"/>
        <v>0</v>
      </c>
      <c r="C62">
        <v>27</v>
      </c>
      <c r="D62">
        <v>20000</v>
      </c>
      <c r="E62">
        <v>0</v>
      </c>
      <c r="F62">
        <f t="shared" si="0"/>
        <v>1</v>
      </c>
    </row>
    <row r="63" spans="1:6" x14ac:dyDescent="0.25">
      <c r="A63" t="s">
        <v>13</v>
      </c>
      <c r="B63">
        <f t="shared" si="1"/>
        <v>0</v>
      </c>
      <c r="C63">
        <v>25</v>
      </c>
      <c r="D63">
        <v>87000</v>
      </c>
      <c r="E63">
        <v>0</v>
      </c>
      <c r="F63">
        <f t="shared" si="0"/>
        <v>1</v>
      </c>
    </row>
    <row r="64" spans="1:6" x14ac:dyDescent="0.25">
      <c r="A64" t="s">
        <v>14</v>
      </c>
      <c r="B64">
        <f t="shared" si="1"/>
        <v>1</v>
      </c>
      <c r="C64">
        <v>23</v>
      </c>
      <c r="D64">
        <v>66000</v>
      </c>
      <c r="E64">
        <v>0</v>
      </c>
      <c r="F64">
        <f t="shared" si="0"/>
        <v>0</v>
      </c>
    </row>
    <row r="65" spans="1:6" x14ac:dyDescent="0.25">
      <c r="A65" t="s">
        <v>13</v>
      </c>
      <c r="B65">
        <f t="shared" si="1"/>
        <v>0</v>
      </c>
      <c r="C65">
        <v>32</v>
      </c>
      <c r="D65">
        <v>120000</v>
      </c>
      <c r="E65">
        <v>1</v>
      </c>
      <c r="F65">
        <f t="shared" si="0"/>
        <v>1</v>
      </c>
    </row>
    <row r="66" spans="1:6" x14ac:dyDescent="0.25">
      <c r="A66" t="s">
        <v>14</v>
      </c>
      <c r="B66">
        <f t="shared" si="1"/>
        <v>1</v>
      </c>
      <c r="C66">
        <v>59</v>
      </c>
      <c r="D66">
        <v>83000</v>
      </c>
      <c r="E66">
        <v>0</v>
      </c>
      <c r="F66">
        <f t="shared" ref="F66:F129" si="2">IF(TEXT(A66,"0") = "Male", 1, 0)</f>
        <v>0</v>
      </c>
    </row>
    <row r="67" spans="1:6" x14ac:dyDescent="0.25">
      <c r="A67" t="s">
        <v>13</v>
      </c>
      <c r="B67">
        <f t="shared" ref="B67:B130" si="3">IF(TEXT(A67,"0") = "Female", 1, 0)</f>
        <v>0</v>
      </c>
      <c r="C67">
        <v>24</v>
      </c>
      <c r="D67">
        <v>58000</v>
      </c>
      <c r="E67">
        <v>0</v>
      </c>
      <c r="F67">
        <f t="shared" si="2"/>
        <v>1</v>
      </c>
    </row>
    <row r="68" spans="1:6" x14ac:dyDescent="0.25">
      <c r="A68" t="s">
        <v>13</v>
      </c>
      <c r="B68">
        <f t="shared" si="3"/>
        <v>0</v>
      </c>
      <c r="C68">
        <v>24</v>
      </c>
      <c r="D68">
        <v>19000</v>
      </c>
      <c r="E68">
        <v>0</v>
      </c>
      <c r="F68">
        <f t="shared" si="2"/>
        <v>1</v>
      </c>
    </row>
    <row r="69" spans="1:6" x14ac:dyDescent="0.25">
      <c r="A69" t="s">
        <v>14</v>
      </c>
      <c r="B69">
        <f t="shared" si="3"/>
        <v>1</v>
      </c>
      <c r="C69">
        <v>23</v>
      </c>
      <c r="D69">
        <v>82000</v>
      </c>
      <c r="E69">
        <v>0</v>
      </c>
      <c r="F69">
        <f t="shared" si="2"/>
        <v>0</v>
      </c>
    </row>
    <row r="70" spans="1:6" x14ac:dyDescent="0.25">
      <c r="A70" t="s">
        <v>14</v>
      </c>
      <c r="B70">
        <f t="shared" si="3"/>
        <v>1</v>
      </c>
      <c r="C70">
        <v>22</v>
      </c>
      <c r="D70">
        <v>63000</v>
      </c>
      <c r="E70">
        <v>0</v>
      </c>
      <c r="F70">
        <f t="shared" si="2"/>
        <v>0</v>
      </c>
    </row>
    <row r="71" spans="1:6" x14ac:dyDescent="0.25">
      <c r="A71" t="s">
        <v>14</v>
      </c>
      <c r="B71">
        <f t="shared" si="3"/>
        <v>1</v>
      </c>
      <c r="C71">
        <v>31</v>
      </c>
      <c r="D71">
        <v>68000</v>
      </c>
      <c r="E71">
        <v>0</v>
      </c>
      <c r="F71">
        <f t="shared" si="2"/>
        <v>0</v>
      </c>
    </row>
    <row r="72" spans="1:6" x14ac:dyDescent="0.25">
      <c r="A72" t="s">
        <v>13</v>
      </c>
      <c r="B72">
        <f t="shared" si="3"/>
        <v>0</v>
      </c>
      <c r="C72">
        <v>25</v>
      </c>
      <c r="D72">
        <v>80000</v>
      </c>
      <c r="E72">
        <v>0</v>
      </c>
      <c r="F72">
        <f t="shared" si="2"/>
        <v>1</v>
      </c>
    </row>
    <row r="73" spans="1:6" x14ac:dyDescent="0.25">
      <c r="A73" t="s">
        <v>14</v>
      </c>
      <c r="B73">
        <f t="shared" si="3"/>
        <v>1</v>
      </c>
      <c r="C73">
        <v>24</v>
      </c>
      <c r="D73">
        <v>27000</v>
      </c>
      <c r="E73">
        <v>0</v>
      </c>
      <c r="F73">
        <f t="shared" si="2"/>
        <v>0</v>
      </c>
    </row>
    <row r="74" spans="1:6" x14ac:dyDescent="0.25">
      <c r="A74" t="s">
        <v>14</v>
      </c>
      <c r="B74">
        <f t="shared" si="3"/>
        <v>1</v>
      </c>
      <c r="C74">
        <v>20</v>
      </c>
      <c r="D74">
        <v>23000</v>
      </c>
      <c r="E74">
        <v>0</v>
      </c>
      <c r="F74">
        <f t="shared" si="2"/>
        <v>0</v>
      </c>
    </row>
    <row r="75" spans="1:6" x14ac:dyDescent="0.25">
      <c r="A75" t="s">
        <v>14</v>
      </c>
      <c r="B75">
        <f t="shared" si="3"/>
        <v>1</v>
      </c>
      <c r="C75">
        <v>33</v>
      </c>
      <c r="D75">
        <v>113000</v>
      </c>
      <c r="E75">
        <v>0</v>
      </c>
      <c r="F75">
        <f t="shared" si="2"/>
        <v>0</v>
      </c>
    </row>
    <row r="76" spans="1:6" x14ac:dyDescent="0.25">
      <c r="A76" t="s">
        <v>13</v>
      </c>
      <c r="B76">
        <f t="shared" si="3"/>
        <v>0</v>
      </c>
      <c r="C76">
        <v>32</v>
      </c>
      <c r="D76">
        <v>18000</v>
      </c>
      <c r="E76">
        <v>0</v>
      </c>
      <c r="F76">
        <f t="shared" si="2"/>
        <v>1</v>
      </c>
    </row>
    <row r="77" spans="1:6" x14ac:dyDescent="0.25">
      <c r="A77" t="s">
        <v>13</v>
      </c>
      <c r="B77">
        <f t="shared" si="3"/>
        <v>0</v>
      </c>
      <c r="C77">
        <v>34</v>
      </c>
      <c r="D77">
        <v>112000</v>
      </c>
      <c r="E77">
        <v>1</v>
      </c>
      <c r="F77">
        <f t="shared" si="2"/>
        <v>1</v>
      </c>
    </row>
    <row r="78" spans="1:6" x14ac:dyDescent="0.25">
      <c r="A78" t="s">
        <v>13</v>
      </c>
      <c r="B78">
        <f t="shared" si="3"/>
        <v>0</v>
      </c>
      <c r="C78">
        <v>18</v>
      </c>
      <c r="D78">
        <v>52000</v>
      </c>
      <c r="E78">
        <v>0</v>
      </c>
      <c r="F78">
        <f t="shared" si="2"/>
        <v>1</v>
      </c>
    </row>
    <row r="79" spans="1:6" x14ac:dyDescent="0.25">
      <c r="A79" t="s">
        <v>14</v>
      </c>
      <c r="B79">
        <f t="shared" si="3"/>
        <v>1</v>
      </c>
      <c r="C79">
        <v>22</v>
      </c>
      <c r="D79">
        <v>27000</v>
      </c>
      <c r="E79">
        <v>0</v>
      </c>
      <c r="F79">
        <f t="shared" si="2"/>
        <v>0</v>
      </c>
    </row>
    <row r="80" spans="1:6" x14ac:dyDescent="0.25">
      <c r="A80" t="s">
        <v>14</v>
      </c>
      <c r="B80">
        <f t="shared" si="3"/>
        <v>1</v>
      </c>
      <c r="C80">
        <v>28</v>
      </c>
      <c r="D80">
        <v>87000</v>
      </c>
      <c r="E80">
        <v>0</v>
      </c>
      <c r="F80">
        <f t="shared" si="2"/>
        <v>0</v>
      </c>
    </row>
    <row r="81" spans="1:6" x14ac:dyDescent="0.25">
      <c r="A81" t="s">
        <v>14</v>
      </c>
      <c r="B81">
        <f t="shared" si="3"/>
        <v>1</v>
      </c>
      <c r="C81">
        <v>26</v>
      </c>
      <c r="D81">
        <v>17000</v>
      </c>
      <c r="E81">
        <v>0</v>
      </c>
      <c r="F81">
        <f t="shared" si="2"/>
        <v>0</v>
      </c>
    </row>
    <row r="82" spans="1:6" x14ac:dyDescent="0.25">
      <c r="A82" t="s">
        <v>13</v>
      </c>
      <c r="B82">
        <f t="shared" si="3"/>
        <v>0</v>
      </c>
      <c r="C82">
        <v>30</v>
      </c>
      <c r="D82">
        <v>80000</v>
      </c>
      <c r="E82">
        <v>0</v>
      </c>
      <c r="F82">
        <f t="shared" si="2"/>
        <v>1</v>
      </c>
    </row>
    <row r="83" spans="1:6" x14ac:dyDescent="0.25">
      <c r="A83" t="s">
        <v>13</v>
      </c>
      <c r="B83">
        <f t="shared" si="3"/>
        <v>0</v>
      </c>
      <c r="C83">
        <v>39</v>
      </c>
      <c r="D83">
        <v>42000</v>
      </c>
      <c r="E83">
        <v>0</v>
      </c>
      <c r="F83">
        <f t="shared" si="2"/>
        <v>1</v>
      </c>
    </row>
    <row r="84" spans="1:6" x14ac:dyDescent="0.25">
      <c r="A84" t="s">
        <v>13</v>
      </c>
      <c r="B84">
        <f t="shared" si="3"/>
        <v>0</v>
      </c>
      <c r="C84">
        <v>20</v>
      </c>
      <c r="D84">
        <v>49000</v>
      </c>
      <c r="E84">
        <v>0</v>
      </c>
      <c r="F84">
        <f t="shared" si="2"/>
        <v>1</v>
      </c>
    </row>
    <row r="85" spans="1:6" x14ac:dyDescent="0.25">
      <c r="A85" t="s">
        <v>13</v>
      </c>
      <c r="B85">
        <f t="shared" si="3"/>
        <v>0</v>
      </c>
      <c r="C85">
        <v>35</v>
      </c>
      <c r="D85">
        <v>88000</v>
      </c>
      <c r="E85">
        <v>0</v>
      </c>
      <c r="F85">
        <f t="shared" si="2"/>
        <v>1</v>
      </c>
    </row>
    <row r="86" spans="1:6" x14ac:dyDescent="0.25">
      <c r="A86" t="s">
        <v>14</v>
      </c>
      <c r="B86">
        <f t="shared" si="3"/>
        <v>1</v>
      </c>
      <c r="C86">
        <v>30</v>
      </c>
      <c r="D86">
        <v>62000</v>
      </c>
      <c r="E86">
        <v>0</v>
      </c>
      <c r="F86">
        <f t="shared" si="2"/>
        <v>0</v>
      </c>
    </row>
    <row r="87" spans="1:6" x14ac:dyDescent="0.25">
      <c r="A87" t="s">
        <v>14</v>
      </c>
      <c r="B87">
        <f t="shared" si="3"/>
        <v>1</v>
      </c>
      <c r="C87">
        <v>31</v>
      </c>
      <c r="D87">
        <v>118000</v>
      </c>
      <c r="E87">
        <v>1</v>
      </c>
      <c r="F87">
        <f t="shared" si="2"/>
        <v>0</v>
      </c>
    </row>
    <row r="88" spans="1:6" x14ac:dyDescent="0.25">
      <c r="A88" t="s">
        <v>13</v>
      </c>
      <c r="B88">
        <f t="shared" si="3"/>
        <v>0</v>
      </c>
      <c r="C88">
        <v>24</v>
      </c>
      <c r="D88">
        <v>55000</v>
      </c>
      <c r="E88">
        <v>0</v>
      </c>
      <c r="F88">
        <f t="shared" si="2"/>
        <v>1</v>
      </c>
    </row>
    <row r="89" spans="1:6" x14ac:dyDescent="0.25">
      <c r="A89" t="s">
        <v>14</v>
      </c>
      <c r="B89">
        <f t="shared" si="3"/>
        <v>1</v>
      </c>
      <c r="C89">
        <v>28</v>
      </c>
      <c r="D89">
        <v>85000</v>
      </c>
      <c r="E89">
        <v>0</v>
      </c>
      <c r="F89">
        <f t="shared" si="2"/>
        <v>0</v>
      </c>
    </row>
    <row r="90" spans="1:6" x14ac:dyDescent="0.25">
      <c r="A90" t="s">
        <v>13</v>
      </c>
      <c r="B90">
        <f t="shared" si="3"/>
        <v>0</v>
      </c>
      <c r="C90">
        <v>26</v>
      </c>
      <c r="D90">
        <v>81000</v>
      </c>
      <c r="E90">
        <v>0</v>
      </c>
      <c r="F90">
        <f t="shared" si="2"/>
        <v>1</v>
      </c>
    </row>
    <row r="91" spans="1:6" x14ac:dyDescent="0.25">
      <c r="A91" t="s">
        <v>13</v>
      </c>
      <c r="B91">
        <f t="shared" si="3"/>
        <v>0</v>
      </c>
      <c r="C91">
        <v>35</v>
      </c>
      <c r="D91">
        <v>50000</v>
      </c>
      <c r="E91">
        <v>0</v>
      </c>
      <c r="F91">
        <f t="shared" si="2"/>
        <v>1</v>
      </c>
    </row>
    <row r="92" spans="1:6" x14ac:dyDescent="0.25">
      <c r="A92" t="s">
        <v>13</v>
      </c>
      <c r="B92">
        <f t="shared" si="3"/>
        <v>0</v>
      </c>
      <c r="C92">
        <v>22</v>
      </c>
      <c r="D92">
        <v>81000</v>
      </c>
      <c r="E92">
        <v>0</v>
      </c>
      <c r="F92">
        <f t="shared" si="2"/>
        <v>1</v>
      </c>
    </row>
    <row r="93" spans="1:6" x14ac:dyDescent="0.25">
      <c r="A93" t="s">
        <v>14</v>
      </c>
      <c r="B93">
        <f t="shared" si="3"/>
        <v>1</v>
      </c>
      <c r="C93">
        <v>30</v>
      </c>
      <c r="D93">
        <v>116000</v>
      </c>
      <c r="E93">
        <v>0</v>
      </c>
      <c r="F93">
        <f t="shared" si="2"/>
        <v>0</v>
      </c>
    </row>
    <row r="94" spans="1:6" x14ac:dyDescent="0.25">
      <c r="A94" t="s">
        <v>13</v>
      </c>
      <c r="B94">
        <f t="shared" si="3"/>
        <v>0</v>
      </c>
      <c r="C94">
        <v>26</v>
      </c>
      <c r="D94">
        <v>15000</v>
      </c>
      <c r="E94">
        <v>0</v>
      </c>
      <c r="F94">
        <f t="shared" si="2"/>
        <v>1</v>
      </c>
    </row>
    <row r="95" spans="1:6" x14ac:dyDescent="0.25">
      <c r="A95" t="s">
        <v>14</v>
      </c>
      <c r="B95">
        <f t="shared" si="3"/>
        <v>1</v>
      </c>
      <c r="C95">
        <v>29</v>
      </c>
      <c r="D95">
        <v>28000</v>
      </c>
      <c r="E95">
        <v>0</v>
      </c>
      <c r="F95">
        <f t="shared" si="2"/>
        <v>0</v>
      </c>
    </row>
    <row r="96" spans="1:6" x14ac:dyDescent="0.25">
      <c r="A96" t="s">
        <v>14</v>
      </c>
      <c r="B96">
        <f t="shared" si="3"/>
        <v>1</v>
      </c>
      <c r="C96">
        <v>29</v>
      </c>
      <c r="D96">
        <v>83000</v>
      </c>
      <c r="E96">
        <v>0</v>
      </c>
      <c r="F96">
        <f t="shared" si="2"/>
        <v>0</v>
      </c>
    </row>
    <row r="97" spans="1:6" x14ac:dyDescent="0.25">
      <c r="A97" t="s">
        <v>14</v>
      </c>
      <c r="B97">
        <f t="shared" si="3"/>
        <v>1</v>
      </c>
      <c r="C97">
        <v>35</v>
      </c>
      <c r="D97">
        <v>44000</v>
      </c>
      <c r="E97">
        <v>0</v>
      </c>
      <c r="F97">
        <f t="shared" si="2"/>
        <v>0</v>
      </c>
    </row>
    <row r="98" spans="1:6" x14ac:dyDescent="0.25">
      <c r="A98" t="s">
        <v>14</v>
      </c>
      <c r="B98">
        <f t="shared" si="3"/>
        <v>1</v>
      </c>
      <c r="C98">
        <v>35</v>
      </c>
      <c r="D98">
        <v>25000</v>
      </c>
      <c r="E98">
        <v>0</v>
      </c>
      <c r="F98">
        <f t="shared" si="2"/>
        <v>0</v>
      </c>
    </row>
    <row r="99" spans="1:6" x14ac:dyDescent="0.25">
      <c r="A99" t="s">
        <v>13</v>
      </c>
      <c r="B99">
        <f t="shared" si="3"/>
        <v>0</v>
      </c>
      <c r="C99">
        <v>28</v>
      </c>
      <c r="D99">
        <v>123000</v>
      </c>
      <c r="E99">
        <v>1</v>
      </c>
      <c r="F99">
        <f t="shared" si="2"/>
        <v>1</v>
      </c>
    </row>
    <row r="100" spans="1:6" x14ac:dyDescent="0.25">
      <c r="A100" t="s">
        <v>13</v>
      </c>
      <c r="B100">
        <f t="shared" si="3"/>
        <v>0</v>
      </c>
      <c r="C100">
        <v>35</v>
      </c>
      <c r="D100">
        <v>73000</v>
      </c>
      <c r="E100">
        <v>0</v>
      </c>
      <c r="F100">
        <f t="shared" si="2"/>
        <v>1</v>
      </c>
    </row>
    <row r="101" spans="1:6" x14ac:dyDescent="0.25">
      <c r="A101" t="s">
        <v>14</v>
      </c>
      <c r="B101">
        <f t="shared" si="3"/>
        <v>1</v>
      </c>
      <c r="C101">
        <v>28</v>
      </c>
      <c r="D101">
        <v>37000</v>
      </c>
      <c r="E101">
        <v>0</v>
      </c>
      <c r="F101">
        <f t="shared" si="2"/>
        <v>0</v>
      </c>
    </row>
    <row r="102" spans="1:6" x14ac:dyDescent="0.25">
      <c r="A102" t="s">
        <v>13</v>
      </c>
      <c r="B102">
        <f t="shared" si="3"/>
        <v>0</v>
      </c>
      <c r="C102">
        <v>27</v>
      </c>
      <c r="D102">
        <v>88000</v>
      </c>
      <c r="E102">
        <v>0</v>
      </c>
      <c r="F102">
        <f t="shared" si="2"/>
        <v>1</v>
      </c>
    </row>
    <row r="103" spans="1:6" x14ac:dyDescent="0.25">
      <c r="A103" t="s">
        <v>13</v>
      </c>
      <c r="B103">
        <f t="shared" si="3"/>
        <v>0</v>
      </c>
      <c r="C103">
        <v>28</v>
      </c>
      <c r="D103">
        <v>59000</v>
      </c>
      <c r="E103">
        <v>0</v>
      </c>
      <c r="F103">
        <f t="shared" si="2"/>
        <v>1</v>
      </c>
    </row>
    <row r="104" spans="1:6" x14ac:dyDescent="0.25">
      <c r="A104" t="s">
        <v>14</v>
      </c>
      <c r="B104">
        <f t="shared" si="3"/>
        <v>1</v>
      </c>
      <c r="C104">
        <v>32</v>
      </c>
      <c r="D104">
        <v>86000</v>
      </c>
      <c r="E104">
        <v>0</v>
      </c>
      <c r="F104">
        <f t="shared" si="2"/>
        <v>0</v>
      </c>
    </row>
    <row r="105" spans="1:6" x14ac:dyDescent="0.25">
      <c r="A105" t="s">
        <v>14</v>
      </c>
      <c r="B105">
        <f t="shared" si="3"/>
        <v>1</v>
      </c>
      <c r="C105">
        <v>33</v>
      </c>
      <c r="D105">
        <v>149000</v>
      </c>
      <c r="E105">
        <v>1</v>
      </c>
      <c r="F105">
        <f t="shared" si="2"/>
        <v>0</v>
      </c>
    </row>
    <row r="106" spans="1:6" x14ac:dyDescent="0.25">
      <c r="A106" t="s">
        <v>14</v>
      </c>
      <c r="B106">
        <f t="shared" si="3"/>
        <v>1</v>
      </c>
      <c r="C106">
        <v>19</v>
      </c>
      <c r="D106">
        <v>21000</v>
      </c>
      <c r="E106">
        <v>0</v>
      </c>
      <c r="F106">
        <f t="shared" si="2"/>
        <v>0</v>
      </c>
    </row>
    <row r="107" spans="1:6" x14ac:dyDescent="0.25">
      <c r="A107" t="s">
        <v>13</v>
      </c>
      <c r="B107">
        <f t="shared" si="3"/>
        <v>0</v>
      </c>
      <c r="C107">
        <v>21</v>
      </c>
      <c r="D107">
        <v>72000</v>
      </c>
      <c r="E107">
        <v>0</v>
      </c>
      <c r="F107">
        <f t="shared" si="2"/>
        <v>1</v>
      </c>
    </row>
    <row r="108" spans="1:6" x14ac:dyDescent="0.25">
      <c r="A108" t="s">
        <v>14</v>
      </c>
      <c r="B108">
        <f t="shared" si="3"/>
        <v>1</v>
      </c>
      <c r="C108">
        <v>26</v>
      </c>
      <c r="D108">
        <v>35000</v>
      </c>
      <c r="E108">
        <v>0</v>
      </c>
      <c r="F108">
        <f t="shared" si="2"/>
        <v>0</v>
      </c>
    </row>
    <row r="109" spans="1:6" x14ac:dyDescent="0.25">
      <c r="A109" t="s">
        <v>13</v>
      </c>
      <c r="B109">
        <f t="shared" si="3"/>
        <v>0</v>
      </c>
      <c r="C109">
        <v>27</v>
      </c>
      <c r="D109">
        <v>89000</v>
      </c>
      <c r="E109">
        <v>0</v>
      </c>
      <c r="F109">
        <f t="shared" si="2"/>
        <v>1</v>
      </c>
    </row>
    <row r="110" spans="1:6" x14ac:dyDescent="0.25">
      <c r="A110" t="s">
        <v>13</v>
      </c>
      <c r="B110">
        <f t="shared" si="3"/>
        <v>0</v>
      </c>
      <c r="C110">
        <v>26</v>
      </c>
      <c r="D110">
        <v>86000</v>
      </c>
      <c r="E110">
        <v>0</v>
      </c>
      <c r="F110">
        <f t="shared" si="2"/>
        <v>1</v>
      </c>
    </row>
    <row r="111" spans="1:6" x14ac:dyDescent="0.25">
      <c r="A111" t="s">
        <v>14</v>
      </c>
      <c r="B111">
        <f t="shared" si="3"/>
        <v>1</v>
      </c>
      <c r="C111">
        <v>38</v>
      </c>
      <c r="D111">
        <v>80000</v>
      </c>
      <c r="E111">
        <v>0</v>
      </c>
      <c r="F111">
        <f t="shared" si="2"/>
        <v>0</v>
      </c>
    </row>
    <row r="112" spans="1:6" x14ac:dyDescent="0.25">
      <c r="A112" t="s">
        <v>14</v>
      </c>
      <c r="B112">
        <f t="shared" si="3"/>
        <v>1</v>
      </c>
      <c r="C112">
        <v>39</v>
      </c>
      <c r="D112">
        <v>71000</v>
      </c>
      <c r="E112">
        <v>0</v>
      </c>
      <c r="F112">
        <f t="shared" si="2"/>
        <v>0</v>
      </c>
    </row>
    <row r="113" spans="1:6" x14ac:dyDescent="0.25">
      <c r="A113" t="s">
        <v>14</v>
      </c>
      <c r="B113">
        <f t="shared" si="3"/>
        <v>1</v>
      </c>
      <c r="C113">
        <v>37</v>
      </c>
      <c r="D113">
        <v>71000</v>
      </c>
      <c r="E113">
        <v>0</v>
      </c>
      <c r="F113">
        <f t="shared" si="2"/>
        <v>0</v>
      </c>
    </row>
    <row r="114" spans="1:6" x14ac:dyDescent="0.25">
      <c r="A114" t="s">
        <v>13</v>
      </c>
      <c r="B114">
        <f t="shared" si="3"/>
        <v>0</v>
      </c>
      <c r="C114">
        <v>38</v>
      </c>
      <c r="D114">
        <v>61000</v>
      </c>
      <c r="E114">
        <v>0</v>
      </c>
      <c r="F114">
        <f t="shared" si="2"/>
        <v>1</v>
      </c>
    </row>
    <row r="115" spans="1:6" x14ac:dyDescent="0.25">
      <c r="A115" t="s">
        <v>13</v>
      </c>
      <c r="B115">
        <f t="shared" si="3"/>
        <v>0</v>
      </c>
      <c r="C115">
        <v>37</v>
      </c>
      <c r="D115">
        <v>55000</v>
      </c>
      <c r="E115">
        <v>0</v>
      </c>
      <c r="F115">
        <f t="shared" si="2"/>
        <v>1</v>
      </c>
    </row>
    <row r="116" spans="1:6" x14ac:dyDescent="0.25">
      <c r="A116" t="s">
        <v>13</v>
      </c>
      <c r="B116">
        <f t="shared" si="3"/>
        <v>0</v>
      </c>
      <c r="C116">
        <v>42</v>
      </c>
      <c r="D116">
        <v>80000</v>
      </c>
      <c r="E116">
        <v>0</v>
      </c>
      <c r="F116">
        <f t="shared" si="2"/>
        <v>1</v>
      </c>
    </row>
    <row r="117" spans="1:6" x14ac:dyDescent="0.25">
      <c r="A117" t="s">
        <v>13</v>
      </c>
      <c r="B117">
        <f t="shared" si="3"/>
        <v>0</v>
      </c>
      <c r="C117">
        <v>40</v>
      </c>
      <c r="D117">
        <v>57000</v>
      </c>
      <c r="E117">
        <v>0</v>
      </c>
      <c r="F117">
        <f t="shared" si="2"/>
        <v>1</v>
      </c>
    </row>
    <row r="118" spans="1:6" x14ac:dyDescent="0.25">
      <c r="A118" t="s">
        <v>13</v>
      </c>
      <c r="B118">
        <f t="shared" si="3"/>
        <v>0</v>
      </c>
      <c r="C118">
        <v>35</v>
      </c>
      <c r="D118">
        <v>75000</v>
      </c>
      <c r="E118">
        <v>0</v>
      </c>
      <c r="F118">
        <f t="shared" si="2"/>
        <v>1</v>
      </c>
    </row>
    <row r="119" spans="1:6" x14ac:dyDescent="0.25">
      <c r="A119" t="s">
        <v>13</v>
      </c>
      <c r="B119">
        <f t="shared" si="3"/>
        <v>0</v>
      </c>
      <c r="C119">
        <v>36</v>
      </c>
      <c r="D119">
        <v>52000</v>
      </c>
      <c r="E119">
        <v>0</v>
      </c>
      <c r="F119">
        <f t="shared" si="2"/>
        <v>1</v>
      </c>
    </row>
    <row r="120" spans="1:6" x14ac:dyDescent="0.25">
      <c r="A120" t="s">
        <v>13</v>
      </c>
      <c r="B120">
        <f t="shared" si="3"/>
        <v>0</v>
      </c>
      <c r="C120">
        <v>40</v>
      </c>
      <c r="D120">
        <v>59000</v>
      </c>
      <c r="E120">
        <v>0</v>
      </c>
      <c r="F120">
        <f t="shared" si="2"/>
        <v>1</v>
      </c>
    </row>
    <row r="121" spans="1:6" x14ac:dyDescent="0.25">
      <c r="A121" t="s">
        <v>13</v>
      </c>
      <c r="B121">
        <f t="shared" si="3"/>
        <v>0</v>
      </c>
      <c r="C121">
        <v>41</v>
      </c>
      <c r="D121">
        <v>59000</v>
      </c>
      <c r="E121">
        <v>0</v>
      </c>
      <c r="F121">
        <f t="shared" si="2"/>
        <v>1</v>
      </c>
    </row>
    <row r="122" spans="1:6" x14ac:dyDescent="0.25">
      <c r="A122" t="s">
        <v>14</v>
      </c>
      <c r="B122">
        <f t="shared" si="3"/>
        <v>1</v>
      </c>
      <c r="C122">
        <v>36</v>
      </c>
      <c r="D122">
        <v>75000</v>
      </c>
      <c r="E122">
        <v>0</v>
      </c>
      <c r="F122">
        <f t="shared" si="2"/>
        <v>0</v>
      </c>
    </row>
    <row r="123" spans="1:6" x14ac:dyDescent="0.25">
      <c r="A123" t="s">
        <v>13</v>
      </c>
      <c r="B123">
        <f t="shared" si="3"/>
        <v>0</v>
      </c>
      <c r="C123">
        <v>37</v>
      </c>
      <c r="D123">
        <v>72000</v>
      </c>
      <c r="E123">
        <v>0</v>
      </c>
      <c r="F123">
        <f t="shared" si="2"/>
        <v>1</v>
      </c>
    </row>
    <row r="124" spans="1:6" x14ac:dyDescent="0.25">
      <c r="A124" t="s">
        <v>14</v>
      </c>
      <c r="B124">
        <f t="shared" si="3"/>
        <v>1</v>
      </c>
      <c r="C124">
        <v>40</v>
      </c>
      <c r="D124">
        <v>75000</v>
      </c>
      <c r="E124">
        <v>0</v>
      </c>
      <c r="F124">
        <f t="shared" si="2"/>
        <v>0</v>
      </c>
    </row>
    <row r="125" spans="1:6" x14ac:dyDescent="0.25">
      <c r="A125" t="s">
        <v>13</v>
      </c>
      <c r="B125">
        <f t="shared" si="3"/>
        <v>0</v>
      </c>
      <c r="C125">
        <v>35</v>
      </c>
      <c r="D125">
        <v>53000</v>
      </c>
      <c r="E125">
        <v>0</v>
      </c>
      <c r="F125">
        <f t="shared" si="2"/>
        <v>1</v>
      </c>
    </row>
    <row r="126" spans="1:6" x14ac:dyDescent="0.25">
      <c r="A126" t="s">
        <v>14</v>
      </c>
      <c r="B126">
        <f t="shared" si="3"/>
        <v>1</v>
      </c>
      <c r="C126">
        <v>41</v>
      </c>
      <c r="D126">
        <v>51000</v>
      </c>
      <c r="E126">
        <v>0</v>
      </c>
      <c r="F126">
        <f t="shared" si="2"/>
        <v>0</v>
      </c>
    </row>
    <row r="127" spans="1:6" x14ac:dyDescent="0.25">
      <c r="A127" t="s">
        <v>14</v>
      </c>
      <c r="B127">
        <f t="shared" si="3"/>
        <v>1</v>
      </c>
      <c r="C127">
        <v>39</v>
      </c>
      <c r="D127">
        <v>61000</v>
      </c>
      <c r="E127">
        <v>0</v>
      </c>
      <c r="F127">
        <f t="shared" si="2"/>
        <v>0</v>
      </c>
    </row>
    <row r="128" spans="1:6" x14ac:dyDescent="0.25">
      <c r="A128" t="s">
        <v>13</v>
      </c>
      <c r="B128">
        <f t="shared" si="3"/>
        <v>0</v>
      </c>
      <c r="C128">
        <v>42</v>
      </c>
      <c r="D128">
        <v>65000</v>
      </c>
      <c r="E128">
        <v>0</v>
      </c>
      <c r="F128">
        <f t="shared" si="2"/>
        <v>1</v>
      </c>
    </row>
    <row r="129" spans="1:6" x14ac:dyDescent="0.25">
      <c r="A129" t="s">
        <v>13</v>
      </c>
      <c r="B129">
        <f t="shared" si="3"/>
        <v>0</v>
      </c>
      <c r="C129">
        <v>26</v>
      </c>
      <c r="D129">
        <v>32000</v>
      </c>
      <c r="E129">
        <v>0</v>
      </c>
      <c r="F129">
        <f t="shared" si="2"/>
        <v>1</v>
      </c>
    </row>
    <row r="130" spans="1:6" x14ac:dyDescent="0.25">
      <c r="A130" t="s">
        <v>13</v>
      </c>
      <c r="B130">
        <f t="shared" si="3"/>
        <v>0</v>
      </c>
      <c r="C130">
        <v>30</v>
      </c>
      <c r="D130">
        <v>17000</v>
      </c>
      <c r="E130">
        <v>0</v>
      </c>
      <c r="F130">
        <f t="shared" ref="F130:F193" si="4">IF(TEXT(A130,"0") = "Male", 1, 0)</f>
        <v>1</v>
      </c>
    </row>
    <row r="131" spans="1:6" x14ac:dyDescent="0.25">
      <c r="A131" t="s">
        <v>14</v>
      </c>
      <c r="B131">
        <f t="shared" ref="B131:B194" si="5">IF(TEXT(A131,"0") = "Female", 1, 0)</f>
        <v>1</v>
      </c>
      <c r="C131">
        <v>26</v>
      </c>
      <c r="D131">
        <v>84000</v>
      </c>
      <c r="E131">
        <v>0</v>
      </c>
      <c r="F131">
        <f t="shared" si="4"/>
        <v>0</v>
      </c>
    </row>
    <row r="132" spans="1:6" x14ac:dyDescent="0.25">
      <c r="A132" t="s">
        <v>13</v>
      </c>
      <c r="B132">
        <f t="shared" si="5"/>
        <v>0</v>
      </c>
      <c r="C132">
        <v>31</v>
      </c>
      <c r="D132">
        <v>58000</v>
      </c>
      <c r="E132">
        <v>0</v>
      </c>
      <c r="F132">
        <f t="shared" si="4"/>
        <v>1</v>
      </c>
    </row>
    <row r="133" spans="1:6" x14ac:dyDescent="0.25">
      <c r="A133" t="s">
        <v>13</v>
      </c>
      <c r="B133">
        <f t="shared" si="5"/>
        <v>0</v>
      </c>
      <c r="C133">
        <v>33</v>
      </c>
      <c r="D133">
        <v>31000</v>
      </c>
      <c r="E133">
        <v>0</v>
      </c>
      <c r="F133">
        <f t="shared" si="4"/>
        <v>1</v>
      </c>
    </row>
    <row r="134" spans="1:6" x14ac:dyDescent="0.25">
      <c r="A134" t="s">
        <v>13</v>
      </c>
      <c r="B134">
        <f t="shared" si="5"/>
        <v>0</v>
      </c>
      <c r="C134">
        <v>30</v>
      </c>
      <c r="D134">
        <v>87000</v>
      </c>
      <c r="E134">
        <v>0</v>
      </c>
      <c r="F134">
        <f t="shared" si="4"/>
        <v>1</v>
      </c>
    </row>
    <row r="135" spans="1:6" x14ac:dyDescent="0.25">
      <c r="A135" t="s">
        <v>14</v>
      </c>
      <c r="B135">
        <f t="shared" si="5"/>
        <v>1</v>
      </c>
      <c r="C135">
        <v>21</v>
      </c>
      <c r="D135">
        <v>68000</v>
      </c>
      <c r="E135">
        <v>0</v>
      </c>
      <c r="F135">
        <f t="shared" si="4"/>
        <v>0</v>
      </c>
    </row>
    <row r="136" spans="1:6" x14ac:dyDescent="0.25">
      <c r="A136" t="s">
        <v>14</v>
      </c>
      <c r="B136">
        <f t="shared" si="5"/>
        <v>1</v>
      </c>
      <c r="C136">
        <v>28</v>
      </c>
      <c r="D136">
        <v>55000</v>
      </c>
      <c r="E136">
        <v>0</v>
      </c>
      <c r="F136">
        <f t="shared" si="4"/>
        <v>0</v>
      </c>
    </row>
    <row r="137" spans="1:6" x14ac:dyDescent="0.25">
      <c r="A137" t="s">
        <v>13</v>
      </c>
      <c r="B137">
        <f t="shared" si="5"/>
        <v>0</v>
      </c>
      <c r="C137">
        <v>23</v>
      </c>
      <c r="D137">
        <v>63000</v>
      </c>
      <c r="E137">
        <v>0</v>
      </c>
      <c r="F137">
        <f t="shared" si="4"/>
        <v>1</v>
      </c>
    </row>
    <row r="138" spans="1:6" x14ac:dyDescent="0.25">
      <c r="A138" t="s">
        <v>14</v>
      </c>
      <c r="B138">
        <f t="shared" si="5"/>
        <v>1</v>
      </c>
      <c r="C138">
        <v>20</v>
      </c>
      <c r="D138">
        <v>82000</v>
      </c>
      <c r="E138">
        <v>0</v>
      </c>
      <c r="F138">
        <f t="shared" si="4"/>
        <v>0</v>
      </c>
    </row>
    <row r="139" spans="1:6" x14ac:dyDescent="0.25">
      <c r="A139" t="s">
        <v>13</v>
      </c>
      <c r="B139">
        <f t="shared" si="5"/>
        <v>0</v>
      </c>
      <c r="C139">
        <v>30</v>
      </c>
      <c r="D139">
        <v>107000</v>
      </c>
      <c r="E139">
        <v>1</v>
      </c>
      <c r="F139">
        <f t="shared" si="4"/>
        <v>1</v>
      </c>
    </row>
    <row r="140" spans="1:6" x14ac:dyDescent="0.25">
      <c r="A140" t="s">
        <v>14</v>
      </c>
      <c r="B140">
        <f t="shared" si="5"/>
        <v>1</v>
      </c>
      <c r="C140">
        <v>28</v>
      </c>
      <c r="D140">
        <v>59000</v>
      </c>
      <c r="E140">
        <v>0</v>
      </c>
      <c r="F140">
        <f t="shared" si="4"/>
        <v>0</v>
      </c>
    </row>
    <row r="141" spans="1:6" x14ac:dyDescent="0.25">
      <c r="A141" t="s">
        <v>13</v>
      </c>
      <c r="B141">
        <f t="shared" si="5"/>
        <v>0</v>
      </c>
      <c r="C141">
        <v>19</v>
      </c>
      <c r="D141">
        <v>25000</v>
      </c>
      <c r="E141">
        <v>0</v>
      </c>
      <c r="F141">
        <f t="shared" si="4"/>
        <v>1</v>
      </c>
    </row>
    <row r="142" spans="1:6" x14ac:dyDescent="0.25">
      <c r="A142" t="s">
        <v>13</v>
      </c>
      <c r="B142">
        <f t="shared" si="5"/>
        <v>0</v>
      </c>
      <c r="C142">
        <v>19</v>
      </c>
      <c r="D142">
        <v>85000</v>
      </c>
      <c r="E142">
        <v>0</v>
      </c>
      <c r="F142">
        <f t="shared" si="4"/>
        <v>1</v>
      </c>
    </row>
    <row r="143" spans="1:6" x14ac:dyDescent="0.25">
      <c r="A143" t="s">
        <v>14</v>
      </c>
      <c r="B143">
        <f t="shared" si="5"/>
        <v>1</v>
      </c>
      <c r="C143">
        <v>18</v>
      </c>
      <c r="D143">
        <v>68000</v>
      </c>
      <c r="E143">
        <v>0</v>
      </c>
      <c r="F143">
        <f t="shared" si="4"/>
        <v>0</v>
      </c>
    </row>
    <row r="144" spans="1:6" x14ac:dyDescent="0.25">
      <c r="A144" t="s">
        <v>13</v>
      </c>
      <c r="B144">
        <f t="shared" si="5"/>
        <v>0</v>
      </c>
      <c r="C144">
        <v>35</v>
      </c>
      <c r="D144">
        <v>59000</v>
      </c>
      <c r="E144">
        <v>0</v>
      </c>
      <c r="F144">
        <f t="shared" si="4"/>
        <v>1</v>
      </c>
    </row>
    <row r="145" spans="1:6" x14ac:dyDescent="0.25">
      <c r="A145" t="s">
        <v>13</v>
      </c>
      <c r="B145">
        <f t="shared" si="5"/>
        <v>0</v>
      </c>
      <c r="C145">
        <v>30</v>
      </c>
      <c r="D145">
        <v>89000</v>
      </c>
      <c r="E145">
        <v>0</v>
      </c>
      <c r="F145">
        <f t="shared" si="4"/>
        <v>1</v>
      </c>
    </row>
    <row r="146" spans="1:6" x14ac:dyDescent="0.25">
      <c r="A146" t="s">
        <v>14</v>
      </c>
      <c r="B146">
        <f t="shared" si="5"/>
        <v>1</v>
      </c>
      <c r="C146">
        <v>34</v>
      </c>
      <c r="D146">
        <v>25000</v>
      </c>
      <c r="E146">
        <v>0</v>
      </c>
      <c r="F146">
        <f t="shared" si="4"/>
        <v>0</v>
      </c>
    </row>
    <row r="147" spans="1:6" x14ac:dyDescent="0.25">
      <c r="A147" t="s">
        <v>14</v>
      </c>
      <c r="B147">
        <f t="shared" si="5"/>
        <v>1</v>
      </c>
      <c r="C147">
        <v>24</v>
      </c>
      <c r="D147">
        <v>89000</v>
      </c>
      <c r="E147">
        <v>0</v>
      </c>
      <c r="F147">
        <f t="shared" si="4"/>
        <v>0</v>
      </c>
    </row>
    <row r="148" spans="1:6" x14ac:dyDescent="0.25">
      <c r="A148" t="s">
        <v>14</v>
      </c>
      <c r="B148">
        <f t="shared" si="5"/>
        <v>1</v>
      </c>
      <c r="C148">
        <v>27</v>
      </c>
      <c r="D148">
        <v>96000</v>
      </c>
      <c r="E148">
        <v>1</v>
      </c>
      <c r="F148">
        <f t="shared" si="4"/>
        <v>0</v>
      </c>
    </row>
    <row r="149" spans="1:6" x14ac:dyDescent="0.25">
      <c r="A149" t="s">
        <v>14</v>
      </c>
      <c r="B149">
        <f t="shared" si="5"/>
        <v>1</v>
      </c>
      <c r="C149">
        <v>41</v>
      </c>
      <c r="D149">
        <v>30000</v>
      </c>
      <c r="E149">
        <v>0</v>
      </c>
      <c r="F149">
        <f t="shared" si="4"/>
        <v>0</v>
      </c>
    </row>
    <row r="150" spans="1:6" x14ac:dyDescent="0.25">
      <c r="A150" t="s">
        <v>13</v>
      </c>
      <c r="B150">
        <f t="shared" si="5"/>
        <v>0</v>
      </c>
      <c r="C150">
        <v>29</v>
      </c>
      <c r="D150">
        <v>61000</v>
      </c>
      <c r="E150">
        <v>0</v>
      </c>
      <c r="F150">
        <f t="shared" si="4"/>
        <v>1</v>
      </c>
    </row>
    <row r="151" spans="1:6" x14ac:dyDescent="0.25">
      <c r="A151" t="s">
        <v>13</v>
      </c>
      <c r="B151">
        <f t="shared" si="5"/>
        <v>0</v>
      </c>
      <c r="C151">
        <v>20</v>
      </c>
      <c r="D151">
        <v>74000</v>
      </c>
      <c r="E151">
        <v>0</v>
      </c>
      <c r="F151">
        <f t="shared" si="4"/>
        <v>1</v>
      </c>
    </row>
    <row r="152" spans="1:6" x14ac:dyDescent="0.25">
      <c r="A152" t="s">
        <v>14</v>
      </c>
      <c r="B152">
        <f t="shared" si="5"/>
        <v>1</v>
      </c>
      <c r="C152">
        <v>26</v>
      </c>
      <c r="D152">
        <v>15000</v>
      </c>
      <c r="E152">
        <v>0</v>
      </c>
      <c r="F152">
        <f t="shared" si="4"/>
        <v>0</v>
      </c>
    </row>
    <row r="153" spans="1:6" x14ac:dyDescent="0.25">
      <c r="A153" t="s">
        <v>13</v>
      </c>
      <c r="B153">
        <f t="shared" si="5"/>
        <v>0</v>
      </c>
      <c r="C153">
        <v>41</v>
      </c>
      <c r="D153">
        <v>45000</v>
      </c>
      <c r="E153">
        <v>0</v>
      </c>
      <c r="F153">
        <f t="shared" si="4"/>
        <v>1</v>
      </c>
    </row>
    <row r="154" spans="1:6" x14ac:dyDescent="0.25">
      <c r="A154" t="s">
        <v>13</v>
      </c>
      <c r="B154">
        <f t="shared" si="5"/>
        <v>0</v>
      </c>
      <c r="C154">
        <v>31</v>
      </c>
      <c r="D154">
        <v>76000</v>
      </c>
      <c r="E154">
        <v>0</v>
      </c>
      <c r="F154">
        <f t="shared" si="4"/>
        <v>1</v>
      </c>
    </row>
    <row r="155" spans="1:6" x14ac:dyDescent="0.25">
      <c r="A155" t="s">
        <v>14</v>
      </c>
      <c r="B155">
        <f t="shared" si="5"/>
        <v>1</v>
      </c>
      <c r="C155">
        <v>36</v>
      </c>
      <c r="D155">
        <v>50000</v>
      </c>
      <c r="E155">
        <v>0</v>
      </c>
      <c r="F155">
        <f t="shared" si="4"/>
        <v>0</v>
      </c>
    </row>
    <row r="156" spans="1:6" x14ac:dyDescent="0.25">
      <c r="A156" t="s">
        <v>13</v>
      </c>
      <c r="B156">
        <f t="shared" si="5"/>
        <v>0</v>
      </c>
      <c r="C156">
        <v>40</v>
      </c>
      <c r="D156">
        <v>47000</v>
      </c>
      <c r="E156">
        <v>0</v>
      </c>
      <c r="F156">
        <f t="shared" si="4"/>
        <v>1</v>
      </c>
    </row>
    <row r="157" spans="1:6" x14ac:dyDescent="0.25">
      <c r="A157" t="s">
        <v>14</v>
      </c>
      <c r="B157">
        <f t="shared" si="5"/>
        <v>1</v>
      </c>
      <c r="C157">
        <v>31</v>
      </c>
      <c r="D157">
        <v>15000</v>
      </c>
      <c r="E157">
        <v>0</v>
      </c>
      <c r="F157">
        <f t="shared" si="4"/>
        <v>0</v>
      </c>
    </row>
    <row r="158" spans="1:6" x14ac:dyDescent="0.25">
      <c r="A158" t="s">
        <v>13</v>
      </c>
      <c r="B158">
        <f t="shared" si="5"/>
        <v>0</v>
      </c>
      <c r="C158">
        <v>46</v>
      </c>
      <c r="D158">
        <v>59000</v>
      </c>
      <c r="E158">
        <v>0</v>
      </c>
      <c r="F158">
        <f t="shared" si="4"/>
        <v>1</v>
      </c>
    </row>
    <row r="159" spans="1:6" x14ac:dyDescent="0.25">
      <c r="A159" t="s">
        <v>13</v>
      </c>
      <c r="B159">
        <f t="shared" si="5"/>
        <v>0</v>
      </c>
      <c r="C159">
        <v>29</v>
      </c>
      <c r="D159">
        <v>75000</v>
      </c>
      <c r="E159">
        <v>0</v>
      </c>
      <c r="F159">
        <f t="shared" si="4"/>
        <v>1</v>
      </c>
    </row>
    <row r="160" spans="1:6" x14ac:dyDescent="0.25">
      <c r="A160" t="s">
        <v>13</v>
      </c>
      <c r="B160">
        <f t="shared" si="5"/>
        <v>0</v>
      </c>
      <c r="C160">
        <v>26</v>
      </c>
      <c r="D160">
        <v>30000</v>
      </c>
      <c r="E160">
        <v>0</v>
      </c>
      <c r="F160">
        <f t="shared" si="4"/>
        <v>1</v>
      </c>
    </row>
    <row r="161" spans="1:6" x14ac:dyDescent="0.25">
      <c r="A161" t="s">
        <v>14</v>
      </c>
      <c r="B161">
        <f t="shared" si="5"/>
        <v>1</v>
      </c>
      <c r="C161">
        <v>32</v>
      </c>
      <c r="D161">
        <v>135000</v>
      </c>
      <c r="E161">
        <v>1</v>
      </c>
      <c r="F161">
        <f t="shared" si="4"/>
        <v>0</v>
      </c>
    </row>
    <row r="162" spans="1:6" x14ac:dyDescent="0.25">
      <c r="A162" t="s">
        <v>13</v>
      </c>
      <c r="B162">
        <f t="shared" si="5"/>
        <v>0</v>
      </c>
      <c r="C162">
        <v>32</v>
      </c>
      <c r="D162">
        <v>100000</v>
      </c>
      <c r="E162">
        <v>1</v>
      </c>
      <c r="F162">
        <f t="shared" si="4"/>
        <v>1</v>
      </c>
    </row>
    <row r="163" spans="1:6" x14ac:dyDescent="0.25">
      <c r="A163" t="s">
        <v>13</v>
      </c>
      <c r="B163">
        <f t="shared" si="5"/>
        <v>0</v>
      </c>
      <c r="C163">
        <v>25</v>
      </c>
      <c r="D163">
        <v>90000</v>
      </c>
      <c r="E163">
        <v>0</v>
      </c>
      <c r="F163">
        <f t="shared" si="4"/>
        <v>1</v>
      </c>
    </row>
    <row r="164" spans="1:6" x14ac:dyDescent="0.25">
      <c r="A164" t="s">
        <v>14</v>
      </c>
      <c r="B164">
        <f t="shared" si="5"/>
        <v>1</v>
      </c>
      <c r="C164">
        <v>37</v>
      </c>
      <c r="D164">
        <v>33000</v>
      </c>
      <c r="E164">
        <v>0</v>
      </c>
      <c r="F164">
        <f t="shared" si="4"/>
        <v>0</v>
      </c>
    </row>
    <row r="165" spans="1:6" x14ac:dyDescent="0.25">
      <c r="A165" t="s">
        <v>13</v>
      </c>
      <c r="B165">
        <f t="shared" si="5"/>
        <v>0</v>
      </c>
      <c r="C165">
        <v>35</v>
      </c>
      <c r="D165">
        <v>38000</v>
      </c>
      <c r="E165">
        <v>0</v>
      </c>
      <c r="F165">
        <f t="shared" si="4"/>
        <v>1</v>
      </c>
    </row>
    <row r="166" spans="1:6" x14ac:dyDescent="0.25">
      <c r="A166" t="s">
        <v>14</v>
      </c>
      <c r="B166">
        <f t="shared" si="5"/>
        <v>1</v>
      </c>
      <c r="C166">
        <v>33</v>
      </c>
      <c r="D166">
        <v>69000</v>
      </c>
      <c r="E166">
        <v>0</v>
      </c>
      <c r="F166">
        <f t="shared" si="4"/>
        <v>0</v>
      </c>
    </row>
    <row r="167" spans="1:6" x14ac:dyDescent="0.25">
      <c r="A167" t="s">
        <v>14</v>
      </c>
      <c r="B167">
        <f t="shared" si="5"/>
        <v>1</v>
      </c>
      <c r="C167">
        <v>18</v>
      </c>
      <c r="D167">
        <v>86000</v>
      </c>
      <c r="E167">
        <v>0</v>
      </c>
      <c r="F167">
        <f t="shared" si="4"/>
        <v>0</v>
      </c>
    </row>
    <row r="168" spans="1:6" x14ac:dyDescent="0.25">
      <c r="A168" t="s">
        <v>14</v>
      </c>
      <c r="B168">
        <f t="shared" si="5"/>
        <v>1</v>
      </c>
      <c r="C168">
        <v>22</v>
      </c>
      <c r="D168">
        <v>55000</v>
      </c>
      <c r="E168">
        <v>0</v>
      </c>
      <c r="F168">
        <f t="shared" si="4"/>
        <v>0</v>
      </c>
    </row>
    <row r="169" spans="1:6" x14ac:dyDescent="0.25">
      <c r="A169" t="s">
        <v>14</v>
      </c>
      <c r="B169">
        <f t="shared" si="5"/>
        <v>1</v>
      </c>
      <c r="C169">
        <v>35</v>
      </c>
      <c r="D169">
        <v>71000</v>
      </c>
      <c r="E169">
        <v>0</v>
      </c>
      <c r="F169">
        <f t="shared" si="4"/>
        <v>0</v>
      </c>
    </row>
    <row r="170" spans="1:6" x14ac:dyDescent="0.25">
      <c r="A170" t="s">
        <v>13</v>
      </c>
      <c r="B170">
        <f t="shared" si="5"/>
        <v>0</v>
      </c>
      <c r="C170">
        <v>29</v>
      </c>
      <c r="D170">
        <v>148000</v>
      </c>
      <c r="E170">
        <v>1</v>
      </c>
      <c r="F170">
        <f t="shared" si="4"/>
        <v>1</v>
      </c>
    </row>
    <row r="171" spans="1:6" x14ac:dyDescent="0.25">
      <c r="A171" t="s">
        <v>14</v>
      </c>
      <c r="B171">
        <f t="shared" si="5"/>
        <v>1</v>
      </c>
      <c r="C171">
        <v>29</v>
      </c>
      <c r="D171">
        <v>47000</v>
      </c>
      <c r="E171">
        <v>0</v>
      </c>
      <c r="F171">
        <f t="shared" si="4"/>
        <v>0</v>
      </c>
    </row>
    <row r="172" spans="1:6" x14ac:dyDescent="0.25">
      <c r="A172" t="s">
        <v>13</v>
      </c>
      <c r="B172">
        <f t="shared" si="5"/>
        <v>0</v>
      </c>
      <c r="C172">
        <v>21</v>
      </c>
      <c r="D172">
        <v>88000</v>
      </c>
      <c r="E172">
        <v>0</v>
      </c>
      <c r="F172">
        <f t="shared" si="4"/>
        <v>1</v>
      </c>
    </row>
    <row r="173" spans="1:6" x14ac:dyDescent="0.25">
      <c r="A173" t="s">
        <v>13</v>
      </c>
      <c r="B173">
        <f t="shared" si="5"/>
        <v>0</v>
      </c>
      <c r="C173">
        <v>34</v>
      </c>
      <c r="D173">
        <v>115000</v>
      </c>
      <c r="E173">
        <v>0</v>
      </c>
      <c r="F173">
        <f t="shared" si="4"/>
        <v>1</v>
      </c>
    </row>
    <row r="174" spans="1:6" x14ac:dyDescent="0.25">
      <c r="A174" t="s">
        <v>14</v>
      </c>
      <c r="B174">
        <f t="shared" si="5"/>
        <v>1</v>
      </c>
      <c r="C174">
        <v>26</v>
      </c>
      <c r="D174">
        <v>118000</v>
      </c>
      <c r="E174">
        <v>0</v>
      </c>
      <c r="F174">
        <f t="shared" si="4"/>
        <v>0</v>
      </c>
    </row>
    <row r="175" spans="1:6" x14ac:dyDescent="0.25">
      <c r="A175" t="s">
        <v>14</v>
      </c>
      <c r="B175">
        <f t="shared" si="5"/>
        <v>1</v>
      </c>
      <c r="C175">
        <v>34</v>
      </c>
      <c r="D175">
        <v>43000</v>
      </c>
      <c r="E175">
        <v>0</v>
      </c>
      <c r="F175">
        <f t="shared" si="4"/>
        <v>0</v>
      </c>
    </row>
    <row r="176" spans="1:6" x14ac:dyDescent="0.25">
      <c r="A176" t="s">
        <v>14</v>
      </c>
      <c r="B176">
        <f t="shared" si="5"/>
        <v>1</v>
      </c>
      <c r="C176">
        <v>34</v>
      </c>
      <c r="D176">
        <v>72000</v>
      </c>
      <c r="E176">
        <v>0</v>
      </c>
      <c r="F176">
        <f t="shared" si="4"/>
        <v>0</v>
      </c>
    </row>
    <row r="177" spans="1:6" x14ac:dyDescent="0.25">
      <c r="A177" t="s">
        <v>14</v>
      </c>
      <c r="B177">
        <f t="shared" si="5"/>
        <v>1</v>
      </c>
      <c r="C177">
        <v>23</v>
      </c>
      <c r="D177">
        <v>28000</v>
      </c>
      <c r="E177">
        <v>0</v>
      </c>
      <c r="F177">
        <f t="shared" si="4"/>
        <v>0</v>
      </c>
    </row>
    <row r="178" spans="1:6" x14ac:dyDescent="0.25">
      <c r="A178" t="s">
        <v>14</v>
      </c>
      <c r="B178">
        <f t="shared" si="5"/>
        <v>1</v>
      </c>
      <c r="C178">
        <v>35</v>
      </c>
      <c r="D178">
        <v>47000</v>
      </c>
      <c r="E178">
        <v>0</v>
      </c>
      <c r="F178">
        <f t="shared" si="4"/>
        <v>0</v>
      </c>
    </row>
    <row r="179" spans="1:6" x14ac:dyDescent="0.25">
      <c r="A179" t="s">
        <v>13</v>
      </c>
      <c r="B179">
        <f t="shared" si="5"/>
        <v>0</v>
      </c>
      <c r="C179">
        <v>25</v>
      </c>
      <c r="D179">
        <v>22000</v>
      </c>
      <c r="E179">
        <v>0</v>
      </c>
      <c r="F179">
        <f t="shared" si="4"/>
        <v>1</v>
      </c>
    </row>
    <row r="180" spans="1:6" x14ac:dyDescent="0.25">
      <c r="A180" t="s">
        <v>13</v>
      </c>
      <c r="B180">
        <f t="shared" si="5"/>
        <v>0</v>
      </c>
      <c r="C180">
        <v>24</v>
      </c>
      <c r="D180">
        <v>23000</v>
      </c>
      <c r="E180">
        <v>0</v>
      </c>
      <c r="F180">
        <f t="shared" si="4"/>
        <v>1</v>
      </c>
    </row>
    <row r="181" spans="1:6" x14ac:dyDescent="0.25">
      <c r="A181" t="s">
        <v>14</v>
      </c>
      <c r="B181">
        <f t="shared" si="5"/>
        <v>1</v>
      </c>
      <c r="C181">
        <v>31</v>
      </c>
      <c r="D181">
        <v>34000</v>
      </c>
      <c r="E181">
        <v>0</v>
      </c>
      <c r="F181">
        <f t="shared" si="4"/>
        <v>0</v>
      </c>
    </row>
    <row r="182" spans="1:6" x14ac:dyDescent="0.25">
      <c r="A182" t="s">
        <v>13</v>
      </c>
      <c r="B182">
        <f t="shared" si="5"/>
        <v>0</v>
      </c>
      <c r="C182">
        <v>26</v>
      </c>
      <c r="D182">
        <v>16000</v>
      </c>
      <c r="E182">
        <v>0</v>
      </c>
      <c r="F182">
        <f t="shared" si="4"/>
        <v>1</v>
      </c>
    </row>
    <row r="183" spans="1:6" x14ac:dyDescent="0.25">
      <c r="A183" t="s">
        <v>14</v>
      </c>
      <c r="B183">
        <f t="shared" si="5"/>
        <v>1</v>
      </c>
      <c r="C183">
        <v>31</v>
      </c>
      <c r="D183">
        <v>71000</v>
      </c>
      <c r="E183">
        <v>0</v>
      </c>
      <c r="F183">
        <f t="shared" si="4"/>
        <v>0</v>
      </c>
    </row>
    <row r="184" spans="1:6" x14ac:dyDescent="0.25">
      <c r="A184" t="s">
        <v>14</v>
      </c>
      <c r="B184">
        <f t="shared" si="5"/>
        <v>1</v>
      </c>
      <c r="C184">
        <v>32</v>
      </c>
      <c r="D184">
        <v>117000</v>
      </c>
      <c r="E184">
        <v>1</v>
      </c>
      <c r="F184">
        <f t="shared" si="4"/>
        <v>0</v>
      </c>
    </row>
    <row r="185" spans="1:6" x14ac:dyDescent="0.25">
      <c r="A185" t="s">
        <v>13</v>
      </c>
      <c r="B185">
        <f t="shared" si="5"/>
        <v>0</v>
      </c>
      <c r="C185">
        <v>33</v>
      </c>
      <c r="D185">
        <v>43000</v>
      </c>
      <c r="E185">
        <v>0</v>
      </c>
      <c r="F185">
        <f t="shared" si="4"/>
        <v>1</v>
      </c>
    </row>
    <row r="186" spans="1:6" x14ac:dyDescent="0.25">
      <c r="A186" t="s">
        <v>14</v>
      </c>
      <c r="B186">
        <f t="shared" si="5"/>
        <v>1</v>
      </c>
      <c r="C186">
        <v>33</v>
      </c>
      <c r="D186">
        <v>60000</v>
      </c>
      <c r="E186">
        <v>0</v>
      </c>
      <c r="F186">
        <f t="shared" si="4"/>
        <v>0</v>
      </c>
    </row>
    <row r="187" spans="1:6" x14ac:dyDescent="0.25">
      <c r="A187" t="s">
        <v>13</v>
      </c>
      <c r="B187">
        <f t="shared" si="5"/>
        <v>0</v>
      </c>
      <c r="C187">
        <v>31</v>
      </c>
      <c r="D187">
        <v>66000</v>
      </c>
      <c r="E187">
        <v>0</v>
      </c>
      <c r="F187">
        <f t="shared" si="4"/>
        <v>1</v>
      </c>
    </row>
    <row r="188" spans="1:6" x14ac:dyDescent="0.25">
      <c r="A188" t="s">
        <v>14</v>
      </c>
      <c r="B188">
        <f t="shared" si="5"/>
        <v>1</v>
      </c>
      <c r="C188">
        <v>20</v>
      </c>
      <c r="D188">
        <v>82000</v>
      </c>
      <c r="E188">
        <v>0</v>
      </c>
      <c r="F188">
        <f t="shared" si="4"/>
        <v>0</v>
      </c>
    </row>
    <row r="189" spans="1:6" x14ac:dyDescent="0.25">
      <c r="A189" t="s">
        <v>14</v>
      </c>
      <c r="B189">
        <f t="shared" si="5"/>
        <v>1</v>
      </c>
      <c r="C189">
        <v>33</v>
      </c>
      <c r="D189">
        <v>41000</v>
      </c>
      <c r="E189">
        <v>0</v>
      </c>
      <c r="F189">
        <f t="shared" si="4"/>
        <v>0</v>
      </c>
    </row>
    <row r="190" spans="1:6" x14ac:dyDescent="0.25">
      <c r="A190" t="s">
        <v>13</v>
      </c>
      <c r="B190">
        <f t="shared" si="5"/>
        <v>0</v>
      </c>
      <c r="C190">
        <v>35</v>
      </c>
      <c r="D190">
        <v>72000</v>
      </c>
      <c r="E190">
        <v>0</v>
      </c>
      <c r="F190">
        <f t="shared" si="4"/>
        <v>1</v>
      </c>
    </row>
    <row r="191" spans="1:6" x14ac:dyDescent="0.25">
      <c r="A191" t="s">
        <v>13</v>
      </c>
      <c r="B191">
        <f t="shared" si="5"/>
        <v>0</v>
      </c>
      <c r="C191">
        <v>28</v>
      </c>
      <c r="D191">
        <v>32000</v>
      </c>
      <c r="E191">
        <v>0</v>
      </c>
      <c r="F191">
        <f t="shared" si="4"/>
        <v>1</v>
      </c>
    </row>
    <row r="192" spans="1:6" x14ac:dyDescent="0.25">
      <c r="A192" t="s">
        <v>13</v>
      </c>
      <c r="B192">
        <f t="shared" si="5"/>
        <v>0</v>
      </c>
      <c r="C192">
        <v>24</v>
      </c>
      <c r="D192">
        <v>84000</v>
      </c>
      <c r="E192">
        <v>0</v>
      </c>
      <c r="F192">
        <f t="shared" si="4"/>
        <v>1</v>
      </c>
    </row>
    <row r="193" spans="1:6" x14ac:dyDescent="0.25">
      <c r="A193" t="s">
        <v>14</v>
      </c>
      <c r="B193">
        <f t="shared" si="5"/>
        <v>1</v>
      </c>
      <c r="C193">
        <v>19</v>
      </c>
      <c r="D193">
        <v>26000</v>
      </c>
      <c r="E193">
        <v>0</v>
      </c>
      <c r="F193">
        <f t="shared" si="4"/>
        <v>0</v>
      </c>
    </row>
    <row r="194" spans="1:6" x14ac:dyDescent="0.25">
      <c r="A194" t="s">
        <v>13</v>
      </c>
      <c r="B194">
        <f t="shared" si="5"/>
        <v>0</v>
      </c>
      <c r="C194">
        <v>29</v>
      </c>
      <c r="D194">
        <v>43000</v>
      </c>
      <c r="E194">
        <v>0</v>
      </c>
      <c r="F194">
        <f t="shared" ref="F194:F257" si="6">IF(TEXT(A194,"0") = "Male", 1, 0)</f>
        <v>1</v>
      </c>
    </row>
    <row r="195" spans="1:6" x14ac:dyDescent="0.25">
      <c r="A195" t="s">
        <v>13</v>
      </c>
      <c r="B195">
        <f t="shared" ref="B195:B258" si="7">IF(TEXT(A195,"0") = "Female", 1, 0)</f>
        <v>0</v>
      </c>
      <c r="C195">
        <v>19</v>
      </c>
      <c r="D195">
        <v>70000</v>
      </c>
      <c r="E195">
        <v>0</v>
      </c>
      <c r="F195">
        <f t="shared" si="6"/>
        <v>1</v>
      </c>
    </row>
    <row r="196" spans="1:6" x14ac:dyDescent="0.25">
      <c r="A196" t="s">
        <v>13</v>
      </c>
      <c r="B196">
        <f t="shared" si="7"/>
        <v>0</v>
      </c>
      <c r="C196">
        <v>28</v>
      </c>
      <c r="D196">
        <v>89000</v>
      </c>
      <c r="E196">
        <v>0</v>
      </c>
      <c r="F196">
        <f t="shared" si="6"/>
        <v>1</v>
      </c>
    </row>
    <row r="197" spans="1:6" x14ac:dyDescent="0.25">
      <c r="A197" t="s">
        <v>13</v>
      </c>
      <c r="B197">
        <f t="shared" si="7"/>
        <v>0</v>
      </c>
      <c r="C197">
        <v>34</v>
      </c>
      <c r="D197">
        <v>43000</v>
      </c>
      <c r="E197">
        <v>0</v>
      </c>
      <c r="F197">
        <f t="shared" si="6"/>
        <v>1</v>
      </c>
    </row>
    <row r="198" spans="1:6" x14ac:dyDescent="0.25">
      <c r="A198" t="s">
        <v>14</v>
      </c>
      <c r="B198">
        <f t="shared" si="7"/>
        <v>1</v>
      </c>
      <c r="C198">
        <v>30</v>
      </c>
      <c r="D198">
        <v>79000</v>
      </c>
      <c r="E198">
        <v>0</v>
      </c>
      <c r="F198">
        <f t="shared" si="6"/>
        <v>0</v>
      </c>
    </row>
    <row r="199" spans="1:6" x14ac:dyDescent="0.25">
      <c r="A199" t="s">
        <v>14</v>
      </c>
      <c r="B199">
        <f t="shared" si="7"/>
        <v>1</v>
      </c>
      <c r="C199">
        <v>20</v>
      </c>
      <c r="D199">
        <v>36000</v>
      </c>
      <c r="E199">
        <v>0</v>
      </c>
      <c r="F199">
        <f t="shared" si="6"/>
        <v>0</v>
      </c>
    </row>
    <row r="200" spans="1:6" x14ac:dyDescent="0.25">
      <c r="A200" t="s">
        <v>13</v>
      </c>
      <c r="B200">
        <f t="shared" si="7"/>
        <v>0</v>
      </c>
      <c r="C200">
        <v>26</v>
      </c>
      <c r="D200">
        <v>80000</v>
      </c>
      <c r="E200">
        <v>0</v>
      </c>
      <c r="F200">
        <f t="shared" si="6"/>
        <v>1</v>
      </c>
    </row>
    <row r="201" spans="1:6" x14ac:dyDescent="0.25">
      <c r="A201" t="s">
        <v>13</v>
      </c>
      <c r="B201">
        <f t="shared" si="7"/>
        <v>0</v>
      </c>
      <c r="C201">
        <v>35</v>
      </c>
      <c r="D201">
        <v>22000</v>
      </c>
      <c r="E201">
        <v>0</v>
      </c>
      <c r="F201">
        <f t="shared" si="6"/>
        <v>1</v>
      </c>
    </row>
    <row r="202" spans="1:6" x14ac:dyDescent="0.25">
      <c r="A202" t="s">
        <v>13</v>
      </c>
      <c r="B202">
        <f t="shared" si="7"/>
        <v>0</v>
      </c>
      <c r="C202">
        <v>35</v>
      </c>
      <c r="D202">
        <v>39000</v>
      </c>
      <c r="E202">
        <v>0</v>
      </c>
      <c r="F202">
        <f t="shared" si="6"/>
        <v>1</v>
      </c>
    </row>
    <row r="203" spans="1:6" x14ac:dyDescent="0.25">
      <c r="A203" t="s">
        <v>13</v>
      </c>
      <c r="B203">
        <f t="shared" si="7"/>
        <v>0</v>
      </c>
      <c r="C203">
        <v>49</v>
      </c>
      <c r="D203">
        <v>74000</v>
      </c>
      <c r="E203">
        <v>0</v>
      </c>
      <c r="F203">
        <f t="shared" si="6"/>
        <v>1</v>
      </c>
    </row>
    <row r="204" spans="1:6" x14ac:dyDescent="0.25">
      <c r="A204" t="s">
        <v>14</v>
      </c>
      <c r="B204">
        <f t="shared" si="7"/>
        <v>1</v>
      </c>
      <c r="C204">
        <v>39</v>
      </c>
      <c r="D204">
        <v>134000</v>
      </c>
      <c r="E204">
        <v>1</v>
      </c>
      <c r="F204">
        <f t="shared" si="6"/>
        <v>0</v>
      </c>
    </row>
    <row r="205" spans="1:6" x14ac:dyDescent="0.25">
      <c r="A205" t="s">
        <v>14</v>
      </c>
      <c r="B205">
        <f t="shared" si="7"/>
        <v>1</v>
      </c>
      <c r="C205">
        <v>41</v>
      </c>
      <c r="D205">
        <v>71000</v>
      </c>
      <c r="E205">
        <v>0</v>
      </c>
      <c r="F205">
        <f t="shared" si="6"/>
        <v>0</v>
      </c>
    </row>
    <row r="206" spans="1:6" x14ac:dyDescent="0.25">
      <c r="A206" t="s">
        <v>14</v>
      </c>
      <c r="B206">
        <f t="shared" si="7"/>
        <v>1</v>
      </c>
      <c r="C206">
        <v>58</v>
      </c>
      <c r="D206">
        <v>101000</v>
      </c>
      <c r="E206">
        <v>1</v>
      </c>
      <c r="F206">
        <f t="shared" si="6"/>
        <v>0</v>
      </c>
    </row>
    <row r="207" spans="1:6" x14ac:dyDescent="0.25">
      <c r="A207" t="s">
        <v>14</v>
      </c>
      <c r="B207">
        <f t="shared" si="7"/>
        <v>1</v>
      </c>
      <c r="C207">
        <v>47</v>
      </c>
      <c r="D207">
        <v>47000</v>
      </c>
      <c r="E207">
        <v>0</v>
      </c>
      <c r="F207">
        <f t="shared" si="6"/>
        <v>0</v>
      </c>
    </row>
    <row r="208" spans="1:6" x14ac:dyDescent="0.25">
      <c r="A208" t="s">
        <v>14</v>
      </c>
      <c r="B208">
        <f t="shared" si="7"/>
        <v>1</v>
      </c>
      <c r="C208">
        <v>55</v>
      </c>
      <c r="D208">
        <v>130000</v>
      </c>
      <c r="E208">
        <v>1</v>
      </c>
      <c r="F208">
        <f t="shared" si="6"/>
        <v>0</v>
      </c>
    </row>
    <row r="209" spans="1:6" x14ac:dyDescent="0.25">
      <c r="A209" t="s">
        <v>14</v>
      </c>
      <c r="B209">
        <f t="shared" si="7"/>
        <v>1</v>
      </c>
      <c r="C209">
        <v>52</v>
      </c>
      <c r="D209">
        <v>114000</v>
      </c>
      <c r="E209">
        <v>0</v>
      </c>
      <c r="F209">
        <f t="shared" si="6"/>
        <v>0</v>
      </c>
    </row>
    <row r="210" spans="1:6" x14ac:dyDescent="0.25">
      <c r="A210" t="s">
        <v>14</v>
      </c>
      <c r="B210">
        <f t="shared" si="7"/>
        <v>1</v>
      </c>
      <c r="C210">
        <v>40</v>
      </c>
      <c r="D210">
        <v>142000</v>
      </c>
      <c r="E210">
        <v>1</v>
      </c>
      <c r="F210">
        <f t="shared" si="6"/>
        <v>0</v>
      </c>
    </row>
    <row r="211" spans="1:6" x14ac:dyDescent="0.25">
      <c r="A211" t="s">
        <v>14</v>
      </c>
      <c r="B211">
        <f t="shared" si="7"/>
        <v>1</v>
      </c>
      <c r="C211">
        <v>46</v>
      </c>
      <c r="D211">
        <v>22000</v>
      </c>
      <c r="E211">
        <v>0</v>
      </c>
      <c r="F211">
        <f t="shared" si="6"/>
        <v>0</v>
      </c>
    </row>
    <row r="212" spans="1:6" x14ac:dyDescent="0.25">
      <c r="A212" t="s">
        <v>14</v>
      </c>
      <c r="B212">
        <f t="shared" si="7"/>
        <v>1</v>
      </c>
      <c r="C212">
        <v>48</v>
      </c>
      <c r="D212">
        <v>96000</v>
      </c>
      <c r="E212">
        <v>1</v>
      </c>
      <c r="F212">
        <f t="shared" si="6"/>
        <v>0</v>
      </c>
    </row>
    <row r="213" spans="1:6" x14ac:dyDescent="0.25">
      <c r="A213" t="s">
        <v>13</v>
      </c>
      <c r="B213">
        <f t="shared" si="7"/>
        <v>0</v>
      </c>
      <c r="C213">
        <v>52</v>
      </c>
      <c r="D213">
        <v>150000</v>
      </c>
      <c r="E213">
        <v>1</v>
      </c>
      <c r="F213">
        <f t="shared" si="6"/>
        <v>1</v>
      </c>
    </row>
    <row r="214" spans="1:6" x14ac:dyDescent="0.25">
      <c r="A214" t="s">
        <v>14</v>
      </c>
      <c r="B214">
        <f t="shared" si="7"/>
        <v>1</v>
      </c>
      <c r="C214">
        <v>59</v>
      </c>
      <c r="D214">
        <v>42000</v>
      </c>
      <c r="E214">
        <v>0</v>
      </c>
      <c r="F214">
        <f t="shared" si="6"/>
        <v>0</v>
      </c>
    </row>
    <row r="215" spans="1:6" x14ac:dyDescent="0.25">
      <c r="A215" t="s">
        <v>13</v>
      </c>
      <c r="B215">
        <f t="shared" si="7"/>
        <v>0</v>
      </c>
      <c r="C215">
        <v>35</v>
      </c>
      <c r="D215">
        <v>58000</v>
      </c>
      <c r="E215">
        <v>0</v>
      </c>
      <c r="F215">
        <f t="shared" si="6"/>
        <v>1</v>
      </c>
    </row>
    <row r="216" spans="1:6" x14ac:dyDescent="0.25">
      <c r="A216" t="s">
        <v>13</v>
      </c>
      <c r="B216">
        <f t="shared" si="7"/>
        <v>0</v>
      </c>
      <c r="C216">
        <v>47</v>
      </c>
      <c r="D216">
        <v>43000</v>
      </c>
      <c r="E216">
        <v>0</v>
      </c>
      <c r="F216">
        <f t="shared" si="6"/>
        <v>1</v>
      </c>
    </row>
    <row r="217" spans="1:6" x14ac:dyDescent="0.25">
      <c r="A217" t="s">
        <v>14</v>
      </c>
      <c r="B217">
        <f t="shared" si="7"/>
        <v>1</v>
      </c>
      <c r="C217">
        <v>60</v>
      </c>
      <c r="D217">
        <v>108000</v>
      </c>
      <c r="E217">
        <v>1</v>
      </c>
      <c r="F217">
        <f t="shared" si="6"/>
        <v>0</v>
      </c>
    </row>
    <row r="218" spans="1:6" x14ac:dyDescent="0.25">
      <c r="A218" t="s">
        <v>13</v>
      </c>
      <c r="B218">
        <f t="shared" si="7"/>
        <v>0</v>
      </c>
      <c r="C218">
        <v>49</v>
      </c>
      <c r="D218">
        <v>65000</v>
      </c>
      <c r="E218">
        <v>0</v>
      </c>
      <c r="F218">
        <f t="shared" si="6"/>
        <v>1</v>
      </c>
    </row>
    <row r="219" spans="1:6" x14ac:dyDescent="0.25">
      <c r="A219" t="s">
        <v>13</v>
      </c>
      <c r="B219">
        <f t="shared" si="7"/>
        <v>0</v>
      </c>
      <c r="C219">
        <v>40</v>
      </c>
      <c r="D219">
        <v>78000</v>
      </c>
      <c r="E219">
        <v>0</v>
      </c>
      <c r="F219">
        <f t="shared" si="6"/>
        <v>1</v>
      </c>
    </row>
    <row r="220" spans="1:6" x14ac:dyDescent="0.25">
      <c r="A220" t="s">
        <v>14</v>
      </c>
      <c r="B220">
        <f t="shared" si="7"/>
        <v>1</v>
      </c>
      <c r="C220">
        <v>46</v>
      </c>
      <c r="D220">
        <v>96000</v>
      </c>
      <c r="E220">
        <v>0</v>
      </c>
      <c r="F220">
        <f t="shared" si="6"/>
        <v>0</v>
      </c>
    </row>
    <row r="221" spans="1:6" x14ac:dyDescent="0.25">
      <c r="A221" t="s">
        <v>13</v>
      </c>
      <c r="B221">
        <f t="shared" si="7"/>
        <v>0</v>
      </c>
      <c r="C221">
        <v>59</v>
      </c>
      <c r="D221">
        <v>143000</v>
      </c>
      <c r="E221">
        <v>1</v>
      </c>
      <c r="F221">
        <f t="shared" si="6"/>
        <v>1</v>
      </c>
    </row>
    <row r="222" spans="1:6" x14ac:dyDescent="0.25">
      <c r="A222" t="s">
        <v>14</v>
      </c>
      <c r="B222">
        <f t="shared" si="7"/>
        <v>1</v>
      </c>
      <c r="C222">
        <v>41</v>
      </c>
      <c r="D222">
        <v>80000</v>
      </c>
      <c r="E222">
        <v>0</v>
      </c>
      <c r="F222">
        <f t="shared" si="6"/>
        <v>0</v>
      </c>
    </row>
    <row r="223" spans="1:6" x14ac:dyDescent="0.25">
      <c r="A223" t="s">
        <v>13</v>
      </c>
      <c r="B223">
        <f t="shared" si="7"/>
        <v>0</v>
      </c>
      <c r="C223">
        <v>35</v>
      </c>
      <c r="D223">
        <v>91000</v>
      </c>
      <c r="E223">
        <v>1</v>
      </c>
      <c r="F223">
        <f t="shared" si="6"/>
        <v>1</v>
      </c>
    </row>
    <row r="224" spans="1:6" x14ac:dyDescent="0.25">
      <c r="A224" t="s">
        <v>13</v>
      </c>
      <c r="B224">
        <f t="shared" si="7"/>
        <v>0</v>
      </c>
      <c r="C224">
        <v>37</v>
      </c>
      <c r="D224">
        <v>144000</v>
      </c>
      <c r="E224">
        <v>1</v>
      </c>
      <c r="F224">
        <f t="shared" si="6"/>
        <v>1</v>
      </c>
    </row>
    <row r="225" spans="1:6" x14ac:dyDescent="0.25">
      <c r="A225" t="s">
        <v>13</v>
      </c>
      <c r="B225">
        <f t="shared" si="7"/>
        <v>0</v>
      </c>
      <c r="C225">
        <v>60</v>
      </c>
      <c r="D225">
        <v>102000</v>
      </c>
      <c r="E225">
        <v>1</v>
      </c>
      <c r="F225">
        <f t="shared" si="6"/>
        <v>1</v>
      </c>
    </row>
    <row r="226" spans="1:6" x14ac:dyDescent="0.25">
      <c r="A226" t="s">
        <v>14</v>
      </c>
      <c r="B226">
        <f t="shared" si="7"/>
        <v>1</v>
      </c>
      <c r="C226">
        <v>35</v>
      </c>
      <c r="D226">
        <v>60000</v>
      </c>
      <c r="E226">
        <v>0</v>
      </c>
      <c r="F226">
        <f t="shared" si="6"/>
        <v>0</v>
      </c>
    </row>
    <row r="227" spans="1:6" x14ac:dyDescent="0.25">
      <c r="A227" t="s">
        <v>13</v>
      </c>
      <c r="B227">
        <f t="shared" si="7"/>
        <v>0</v>
      </c>
      <c r="C227">
        <v>37</v>
      </c>
      <c r="D227">
        <v>53000</v>
      </c>
      <c r="E227">
        <v>0</v>
      </c>
      <c r="F227">
        <f t="shared" si="6"/>
        <v>1</v>
      </c>
    </row>
    <row r="228" spans="1:6" x14ac:dyDescent="0.25">
      <c r="A228" t="s">
        <v>14</v>
      </c>
      <c r="B228">
        <f t="shared" si="7"/>
        <v>1</v>
      </c>
      <c r="C228">
        <v>36</v>
      </c>
      <c r="D228">
        <v>126000</v>
      </c>
      <c r="E228">
        <v>1</v>
      </c>
      <c r="F228">
        <f t="shared" si="6"/>
        <v>0</v>
      </c>
    </row>
    <row r="229" spans="1:6" x14ac:dyDescent="0.25">
      <c r="A229" t="s">
        <v>13</v>
      </c>
      <c r="B229">
        <f t="shared" si="7"/>
        <v>0</v>
      </c>
      <c r="C229">
        <v>56</v>
      </c>
      <c r="D229">
        <v>133000</v>
      </c>
      <c r="E229">
        <v>1</v>
      </c>
      <c r="F229">
        <f t="shared" si="6"/>
        <v>1</v>
      </c>
    </row>
    <row r="230" spans="1:6" x14ac:dyDescent="0.25">
      <c r="A230" t="s">
        <v>14</v>
      </c>
      <c r="B230">
        <f t="shared" si="7"/>
        <v>1</v>
      </c>
      <c r="C230">
        <v>40</v>
      </c>
      <c r="D230">
        <v>72000</v>
      </c>
      <c r="E230">
        <v>0</v>
      </c>
      <c r="F230">
        <f t="shared" si="6"/>
        <v>0</v>
      </c>
    </row>
    <row r="231" spans="1:6" x14ac:dyDescent="0.25">
      <c r="A231" t="s">
        <v>14</v>
      </c>
      <c r="B231">
        <f t="shared" si="7"/>
        <v>1</v>
      </c>
      <c r="C231">
        <v>42</v>
      </c>
      <c r="D231">
        <v>80000</v>
      </c>
      <c r="E231">
        <v>1</v>
      </c>
      <c r="F231">
        <f t="shared" si="6"/>
        <v>0</v>
      </c>
    </row>
    <row r="232" spans="1:6" x14ac:dyDescent="0.25">
      <c r="A232" t="s">
        <v>14</v>
      </c>
      <c r="B232">
        <f t="shared" si="7"/>
        <v>1</v>
      </c>
      <c r="C232">
        <v>35</v>
      </c>
      <c r="D232">
        <v>147000</v>
      </c>
      <c r="E232">
        <v>1</v>
      </c>
      <c r="F232">
        <f t="shared" si="6"/>
        <v>0</v>
      </c>
    </row>
    <row r="233" spans="1:6" x14ac:dyDescent="0.25">
      <c r="A233" t="s">
        <v>13</v>
      </c>
      <c r="B233">
        <f t="shared" si="7"/>
        <v>0</v>
      </c>
      <c r="C233">
        <v>39</v>
      </c>
      <c r="D233">
        <v>42000</v>
      </c>
      <c r="E233">
        <v>0</v>
      </c>
      <c r="F233">
        <f t="shared" si="6"/>
        <v>1</v>
      </c>
    </row>
    <row r="234" spans="1:6" x14ac:dyDescent="0.25">
      <c r="A234" t="s">
        <v>13</v>
      </c>
      <c r="B234">
        <f t="shared" si="7"/>
        <v>0</v>
      </c>
      <c r="C234">
        <v>40</v>
      </c>
      <c r="D234">
        <v>107000</v>
      </c>
      <c r="E234">
        <v>1</v>
      </c>
      <c r="F234">
        <f t="shared" si="6"/>
        <v>1</v>
      </c>
    </row>
    <row r="235" spans="1:6" x14ac:dyDescent="0.25">
      <c r="A235" t="s">
        <v>13</v>
      </c>
      <c r="B235">
        <f t="shared" si="7"/>
        <v>0</v>
      </c>
      <c r="C235">
        <v>49</v>
      </c>
      <c r="D235">
        <v>86000</v>
      </c>
      <c r="E235">
        <v>1</v>
      </c>
      <c r="F235">
        <f t="shared" si="6"/>
        <v>1</v>
      </c>
    </row>
    <row r="236" spans="1:6" x14ac:dyDescent="0.25">
      <c r="A236" t="s">
        <v>14</v>
      </c>
      <c r="B236">
        <f t="shared" si="7"/>
        <v>1</v>
      </c>
      <c r="C236">
        <v>38</v>
      </c>
      <c r="D236">
        <v>112000</v>
      </c>
      <c r="E236">
        <v>0</v>
      </c>
      <c r="F236">
        <f t="shared" si="6"/>
        <v>0</v>
      </c>
    </row>
    <row r="237" spans="1:6" x14ac:dyDescent="0.25">
      <c r="A237" t="s">
        <v>13</v>
      </c>
      <c r="B237">
        <f t="shared" si="7"/>
        <v>0</v>
      </c>
      <c r="C237">
        <v>46</v>
      </c>
      <c r="D237">
        <v>79000</v>
      </c>
      <c r="E237">
        <v>1</v>
      </c>
      <c r="F237">
        <f t="shared" si="6"/>
        <v>1</v>
      </c>
    </row>
    <row r="238" spans="1:6" x14ac:dyDescent="0.25">
      <c r="A238" t="s">
        <v>13</v>
      </c>
      <c r="B238">
        <f t="shared" si="7"/>
        <v>0</v>
      </c>
      <c r="C238">
        <v>40</v>
      </c>
      <c r="D238">
        <v>57000</v>
      </c>
      <c r="E238">
        <v>0</v>
      </c>
      <c r="F238">
        <f t="shared" si="6"/>
        <v>1</v>
      </c>
    </row>
    <row r="239" spans="1:6" x14ac:dyDescent="0.25">
      <c r="A239" t="s">
        <v>14</v>
      </c>
      <c r="B239">
        <f t="shared" si="7"/>
        <v>1</v>
      </c>
      <c r="C239">
        <v>37</v>
      </c>
      <c r="D239">
        <v>80000</v>
      </c>
      <c r="E239">
        <v>0</v>
      </c>
      <c r="F239">
        <f t="shared" si="6"/>
        <v>0</v>
      </c>
    </row>
    <row r="240" spans="1:6" x14ac:dyDescent="0.25">
      <c r="A240" t="s">
        <v>14</v>
      </c>
      <c r="B240">
        <f t="shared" si="7"/>
        <v>1</v>
      </c>
      <c r="C240">
        <v>46</v>
      </c>
      <c r="D240">
        <v>82000</v>
      </c>
      <c r="E240">
        <v>0</v>
      </c>
      <c r="F240">
        <f t="shared" si="6"/>
        <v>0</v>
      </c>
    </row>
    <row r="241" spans="1:6" x14ac:dyDescent="0.25">
      <c r="A241" t="s">
        <v>14</v>
      </c>
      <c r="B241">
        <f t="shared" si="7"/>
        <v>1</v>
      </c>
      <c r="C241">
        <v>53</v>
      </c>
      <c r="D241">
        <v>143000</v>
      </c>
      <c r="E241">
        <v>1</v>
      </c>
      <c r="F241">
        <f t="shared" si="6"/>
        <v>0</v>
      </c>
    </row>
    <row r="242" spans="1:6" x14ac:dyDescent="0.25">
      <c r="A242" t="s">
        <v>13</v>
      </c>
      <c r="B242">
        <f t="shared" si="7"/>
        <v>0</v>
      </c>
      <c r="C242">
        <v>42</v>
      </c>
      <c r="D242">
        <v>149000</v>
      </c>
      <c r="E242">
        <v>1</v>
      </c>
      <c r="F242">
        <f t="shared" si="6"/>
        <v>1</v>
      </c>
    </row>
    <row r="243" spans="1:6" x14ac:dyDescent="0.25">
      <c r="A243" t="s">
        <v>13</v>
      </c>
      <c r="B243">
        <f t="shared" si="7"/>
        <v>0</v>
      </c>
      <c r="C243">
        <v>38</v>
      </c>
      <c r="D243">
        <v>59000</v>
      </c>
      <c r="E243">
        <v>0</v>
      </c>
      <c r="F243">
        <f t="shared" si="6"/>
        <v>1</v>
      </c>
    </row>
    <row r="244" spans="1:6" x14ac:dyDescent="0.25">
      <c r="A244" t="s">
        <v>14</v>
      </c>
      <c r="B244">
        <f t="shared" si="7"/>
        <v>1</v>
      </c>
      <c r="C244">
        <v>50</v>
      </c>
      <c r="D244">
        <v>88000</v>
      </c>
      <c r="E244">
        <v>1</v>
      </c>
      <c r="F244">
        <f t="shared" si="6"/>
        <v>0</v>
      </c>
    </row>
    <row r="245" spans="1:6" x14ac:dyDescent="0.25">
      <c r="A245" t="s">
        <v>14</v>
      </c>
      <c r="B245">
        <f t="shared" si="7"/>
        <v>1</v>
      </c>
      <c r="C245">
        <v>56</v>
      </c>
      <c r="D245">
        <v>104000</v>
      </c>
      <c r="E245">
        <v>1</v>
      </c>
      <c r="F245">
        <f t="shared" si="6"/>
        <v>0</v>
      </c>
    </row>
    <row r="246" spans="1:6" x14ac:dyDescent="0.25">
      <c r="A246" t="s">
        <v>14</v>
      </c>
      <c r="B246">
        <f t="shared" si="7"/>
        <v>1</v>
      </c>
      <c r="C246">
        <v>41</v>
      </c>
      <c r="D246">
        <v>72000</v>
      </c>
      <c r="E246">
        <v>0</v>
      </c>
      <c r="F246">
        <f t="shared" si="6"/>
        <v>0</v>
      </c>
    </row>
    <row r="247" spans="1:6" x14ac:dyDescent="0.25">
      <c r="A247" t="s">
        <v>14</v>
      </c>
      <c r="B247">
        <f t="shared" si="7"/>
        <v>1</v>
      </c>
      <c r="C247">
        <v>51</v>
      </c>
      <c r="D247">
        <v>146000</v>
      </c>
      <c r="E247">
        <v>1</v>
      </c>
      <c r="F247">
        <f t="shared" si="6"/>
        <v>0</v>
      </c>
    </row>
    <row r="248" spans="1:6" x14ac:dyDescent="0.25">
      <c r="A248" t="s">
        <v>14</v>
      </c>
      <c r="B248">
        <f t="shared" si="7"/>
        <v>1</v>
      </c>
      <c r="C248">
        <v>35</v>
      </c>
      <c r="D248">
        <v>50000</v>
      </c>
      <c r="E248">
        <v>0</v>
      </c>
      <c r="F248">
        <f t="shared" si="6"/>
        <v>0</v>
      </c>
    </row>
    <row r="249" spans="1:6" x14ac:dyDescent="0.25">
      <c r="A249" t="s">
        <v>14</v>
      </c>
      <c r="B249">
        <f t="shared" si="7"/>
        <v>1</v>
      </c>
      <c r="C249">
        <v>57</v>
      </c>
      <c r="D249">
        <v>122000</v>
      </c>
      <c r="E249">
        <v>1</v>
      </c>
      <c r="F249">
        <f t="shared" si="6"/>
        <v>0</v>
      </c>
    </row>
    <row r="250" spans="1:6" x14ac:dyDescent="0.25">
      <c r="A250" t="s">
        <v>13</v>
      </c>
      <c r="B250">
        <f t="shared" si="7"/>
        <v>0</v>
      </c>
      <c r="C250">
        <v>41</v>
      </c>
      <c r="D250">
        <v>52000</v>
      </c>
      <c r="E250">
        <v>0</v>
      </c>
      <c r="F250">
        <f t="shared" si="6"/>
        <v>1</v>
      </c>
    </row>
    <row r="251" spans="1:6" x14ac:dyDescent="0.25">
      <c r="A251" t="s">
        <v>14</v>
      </c>
      <c r="B251">
        <f t="shared" si="7"/>
        <v>1</v>
      </c>
      <c r="C251">
        <v>35</v>
      </c>
      <c r="D251">
        <v>97000</v>
      </c>
      <c r="E251">
        <v>1</v>
      </c>
      <c r="F251">
        <f t="shared" si="6"/>
        <v>0</v>
      </c>
    </row>
    <row r="252" spans="1:6" x14ac:dyDescent="0.25">
      <c r="A252" t="s">
        <v>14</v>
      </c>
      <c r="B252">
        <f t="shared" si="7"/>
        <v>1</v>
      </c>
      <c r="C252">
        <v>44</v>
      </c>
      <c r="D252">
        <v>39000</v>
      </c>
      <c r="E252">
        <v>0</v>
      </c>
      <c r="F252">
        <f t="shared" si="6"/>
        <v>0</v>
      </c>
    </row>
    <row r="253" spans="1:6" x14ac:dyDescent="0.25">
      <c r="A253" t="s">
        <v>13</v>
      </c>
      <c r="B253">
        <f t="shared" si="7"/>
        <v>0</v>
      </c>
      <c r="C253">
        <v>37</v>
      </c>
      <c r="D253">
        <v>52000</v>
      </c>
      <c r="E253">
        <v>0</v>
      </c>
      <c r="F253">
        <f t="shared" si="6"/>
        <v>1</v>
      </c>
    </row>
    <row r="254" spans="1:6" x14ac:dyDescent="0.25">
      <c r="A254" t="s">
        <v>14</v>
      </c>
      <c r="B254">
        <f t="shared" si="7"/>
        <v>1</v>
      </c>
      <c r="C254">
        <v>48</v>
      </c>
      <c r="D254">
        <v>134000</v>
      </c>
      <c r="E254">
        <v>1</v>
      </c>
      <c r="F254">
        <f t="shared" si="6"/>
        <v>0</v>
      </c>
    </row>
    <row r="255" spans="1:6" x14ac:dyDescent="0.25">
      <c r="A255" t="s">
        <v>14</v>
      </c>
      <c r="B255">
        <f t="shared" si="7"/>
        <v>1</v>
      </c>
      <c r="C255">
        <v>37</v>
      </c>
      <c r="D255">
        <v>146000</v>
      </c>
      <c r="E255">
        <v>1</v>
      </c>
      <c r="F255">
        <f t="shared" si="6"/>
        <v>0</v>
      </c>
    </row>
    <row r="256" spans="1:6" x14ac:dyDescent="0.25">
      <c r="A256" t="s">
        <v>14</v>
      </c>
      <c r="B256">
        <f t="shared" si="7"/>
        <v>1</v>
      </c>
      <c r="C256">
        <v>50</v>
      </c>
      <c r="D256">
        <v>44000</v>
      </c>
      <c r="E256">
        <v>0</v>
      </c>
      <c r="F256">
        <f t="shared" si="6"/>
        <v>0</v>
      </c>
    </row>
    <row r="257" spans="1:6" x14ac:dyDescent="0.25">
      <c r="A257" t="s">
        <v>14</v>
      </c>
      <c r="B257">
        <f t="shared" si="7"/>
        <v>1</v>
      </c>
      <c r="C257">
        <v>52</v>
      </c>
      <c r="D257">
        <v>90000</v>
      </c>
      <c r="E257">
        <v>1</v>
      </c>
      <c r="F257">
        <f t="shared" si="6"/>
        <v>0</v>
      </c>
    </row>
    <row r="258" spans="1:6" x14ac:dyDescent="0.25">
      <c r="A258" t="s">
        <v>14</v>
      </c>
      <c r="B258">
        <f t="shared" si="7"/>
        <v>1</v>
      </c>
      <c r="C258">
        <v>41</v>
      </c>
      <c r="D258">
        <v>72000</v>
      </c>
      <c r="E258">
        <v>0</v>
      </c>
      <c r="F258">
        <f t="shared" ref="F258:F321" si="8">IF(TEXT(A258,"0") = "Male", 1, 0)</f>
        <v>0</v>
      </c>
    </row>
    <row r="259" spans="1:6" x14ac:dyDescent="0.25">
      <c r="A259" t="s">
        <v>13</v>
      </c>
      <c r="B259">
        <f t="shared" ref="B259:B322" si="9">IF(TEXT(A259,"0") = "Female", 1, 0)</f>
        <v>0</v>
      </c>
      <c r="C259">
        <v>40</v>
      </c>
      <c r="D259">
        <v>57000</v>
      </c>
      <c r="E259">
        <v>0</v>
      </c>
      <c r="F259">
        <f t="shared" si="8"/>
        <v>1</v>
      </c>
    </row>
    <row r="260" spans="1:6" x14ac:dyDescent="0.25">
      <c r="A260" t="s">
        <v>14</v>
      </c>
      <c r="B260">
        <f t="shared" si="9"/>
        <v>1</v>
      </c>
      <c r="C260">
        <v>58</v>
      </c>
      <c r="D260">
        <v>95000</v>
      </c>
      <c r="E260">
        <v>1</v>
      </c>
      <c r="F260">
        <f t="shared" si="8"/>
        <v>0</v>
      </c>
    </row>
    <row r="261" spans="1:6" x14ac:dyDescent="0.25">
      <c r="A261" t="s">
        <v>14</v>
      </c>
      <c r="B261">
        <f t="shared" si="9"/>
        <v>1</v>
      </c>
      <c r="C261">
        <v>45</v>
      </c>
      <c r="D261">
        <v>131000</v>
      </c>
      <c r="E261">
        <v>1</v>
      </c>
      <c r="F261">
        <f t="shared" si="8"/>
        <v>0</v>
      </c>
    </row>
    <row r="262" spans="1:6" x14ac:dyDescent="0.25">
      <c r="A262" t="s">
        <v>14</v>
      </c>
      <c r="B262">
        <f t="shared" si="9"/>
        <v>1</v>
      </c>
      <c r="C262">
        <v>35</v>
      </c>
      <c r="D262">
        <v>77000</v>
      </c>
      <c r="E262">
        <v>0</v>
      </c>
      <c r="F262">
        <f t="shared" si="8"/>
        <v>0</v>
      </c>
    </row>
    <row r="263" spans="1:6" x14ac:dyDescent="0.25">
      <c r="A263" t="s">
        <v>13</v>
      </c>
      <c r="B263">
        <f t="shared" si="9"/>
        <v>0</v>
      </c>
      <c r="C263">
        <v>36</v>
      </c>
      <c r="D263">
        <v>144000</v>
      </c>
      <c r="E263">
        <v>1</v>
      </c>
      <c r="F263">
        <f t="shared" si="8"/>
        <v>1</v>
      </c>
    </row>
    <row r="264" spans="1:6" x14ac:dyDescent="0.25">
      <c r="A264" t="s">
        <v>14</v>
      </c>
      <c r="B264">
        <f t="shared" si="9"/>
        <v>1</v>
      </c>
      <c r="C264">
        <v>55</v>
      </c>
      <c r="D264">
        <v>125000</v>
      </c>
      <c r="E264">
        <v>1</v>
      </c>
      <c r="F264">
        <f t="shared" si="8"/>
        <v>0</v>
      </c>
    </row>
    <row r="265" spans="1:6" x14ac:dyDescent="0.25">
      <c r="A265" t="s">
        <v>14</v>
      </c>
      <c r="B265">
        <f t="shared" si="9"/>
        <v>1</v>
      </c>
      <c r="C265">
        <v>35</v>
      </c>
      <c r="D265">
        <v>72000</v>
      </c>
      <c r="E265">
        <v>0</v>
      </c>
      <c r="F265">
        <f t="shared" si="8"/>
        <v>0</v>
      </c>
    </row>
    <row r="266" spans="1:6" x14ac:dyDescent="0.25">
      <c r="A266" t="s">
        <v>13</v>
      </c>
      <c r="B266">
        <f t="shared" si="9"/>
        <v>0</v>
      </c>
      <c r="C266">
        <v>48</v>
      </c>
      <c r="D266">
        <v>90000</v>
      </c>
      <c r="E266">
        <v>1</v>
      </c>
      <c r="F266">
        <f t="shared" si="8"/>
        <v>1</v>
      </c>
    </row>
    <row r="267" spans="1:6" x14ac:dyDescent="0.25">
      <c r="A267" t="s">
        <v>14</v>
      </c>
      <c r="B267">
        <f t="shared" si="9"/>
        <v>1</v>
      </c>
      <c r="C267">
        <v>42</v>
      </c>
      <c r="D267">
        <v>108000</v>
      </c>
      <c r="E267">
        <v>1</v>
      </c>
      <c r="F267">
        <f t="shared" si="8"/>
        <v>0</v>
      </c>
    </row>
    <row r="268" spans="1:6" x14ac:dyDescent="0.25">
      <c r="A268" t="s">
        <v>13</v>
      </c>
      <c r="B268">
        <f t="shared" si="9"/>
        <v>0</v>
      </c>
      <c r="C268">
        <v>40</v>
      </c>
      <c r="D268">
        <v>75000</v>
      </c>
      <c r="E268">
        <v>0</v>
      </c>
      <c r="F268">
        <f t="shared" si="8"/>
        <v>1</v>
      </c>
    </row>
    <row r="269" spans="1:6" x14ac:dyDescent="0.25">
      <c r="A269" t="s">
        <v>13</v>
      </c>
      <c r="B269">
        <f t="shared" si="9"/>
        <v>0</v>
      </c>
      <c r="C269">
        <v>37</v>
      </c>
      <c r="D269">
        <v>74000</v>
      </c>
      <c r="E269">
        <v>0</v>
      </c>
      <c r="F269">
        <f t="shared" si="8"/>
        <v>1</v>
      </c>
    </row>
    <row r="270" spans="1:6" x14ac:dyDescent="0.25">
      <c r="A270" t="s">
        <v>14</v>
      </c>
      <c r="B270">
        <f t="shared" si="9"/>
        <v>1</v>
      </c>
      <c r="C270">
        <v>47</v>
      </c>
      <c r="D270">
        <v>144000</v>
      </c>
      <c r="E270">
        <v>1</v>
      </c>
      <c r="F270">
        <f t="shared" si="8"/>
        <v>0</v>
      </c>
    </row>
    <row r="271" spans="1:6" x14ac:dyDescent="0.25">
      <c r="A271" t="s">
        <v>13</v>
      </c>
      <c r="B271">
        <f t="shared" si="9"/>
        <v>0</v>
      </c>
      <c r="C271">
        <v>40</v>
      </c>
      <c r="D271">
        <v>61000</v>
      </c>
      <c r="E271">
        <v>0</v>
      </c>
      <c r="F271">
        <f t="shared" si="8"/>
        <v>1</v>
      </c>
    </row>
    <row r="272" spans="1:6" x14ac:dyDescent="0.25">
      <c r="A272" t="s">
        <v>14</v>
      </c>
      <c r="B272">
        <f t="shared" si="9"/>
        <v>1</v>
      </c>
      <c r="C272">
        <v>43</v>
      </c>
      <c r="D272">
        <v>133000</v>
      </c>
      <c r="E272">
        <v>0</v>
      </c>
      <c r="F272">
        <f t="shared" si="8"/>
        <v>0</v>
      </c>
    </row>
    <row r="273" spans="1:6" x14ac:dyDescent="0.25">
      <c r="A273" t="s">
        <v>14</v>
      </c>
      <c r="B273">
        <f t="shared" si="9"/>
        <v>1</v>
      </c>
      <c r="C273">
        <v>59</v>
      </c>
      <c r="D273">
        <v>76000</v>
      </c>
      <c r="E273">
        <v>1</v>
      </c>
      <c r="F273">
        <f t="shared" si="8"/>
        <v>0</v>
      </c>
    </row>
    <row r="274" spans="1:6" x14ac:dyDescent="0.25">
      <c r="A274" t="s">
        <v>13</v>
      </c>
      <c r="B274">
        <f t="shared" si="9"/>
        <v>0</v>
      </c>
      <c r="C274">
        <v>60</v>
      </c>
      <c r="D274">
        <v>42000</v>
      </c>
      <c r="E274">
        <v>1</v>
      </c>
      <c r="F274">
        <f t="shared" si="8"/>
        <v>1</v>
      </c>
    </row>
    <row r="275" spans="1:6" x14ac:dyDescent="0.25">
      <c r="A275" t="s">
        <v>13</v>
      </c>
      <c r="B275">
        <f t="shared" si="9"/>
        <v>0</v>
      </c>
      <c r="C275">
        <v>39</v>
      </c>
      <c r="D275">
        <v>106000</v>
      </c>
      <c r="E275">
        <v>1</v>
      </c>
      <c r="F275">
        <f t="shared" si="8"/>
        <v>1</v>
      </c>
    </row>
    <row r="276" spans="1:6" x14ac:dyDescent="0.25">
      <c r="A276" t="s">
        <v>14</v>
      </c>
      <c r="B276">
        <f t="shared" si="9"/>
        <v>1</v>
      </c>
      <c r="C276">
        <v>57</v>
      </c>
      <c r="D276">
        <v>26000</v>
      </c>
      <c r="E276">
        <v>1</v>
      </c>
      <c r="F276">
        <f t="shared" si="8"/>
        <v>0</v>
      </c>
    </row>
    <row r="277" spans="1:6" x14ac:dyDescent="0.25">
      <c r="A277" t="s">
        <v>13</v>
      </c>
      <c r="B277">
        <f t="shared" si="9"/>
        <v>0</v>
      </c>
      <c r="C277">
        <v>57</v>
      </c>
      <c r="D277">
        <v>74000</v>
      </c>
      <c r="E277">
        <v>1</v>
      </c>
      <c r="F277">
        <f t="shared" si="8"/>
        <v>1</v>
      </c>
    </row>
    <row r="278" spans="1:6" x14ac:dyDescent="0.25">
      <c r="A278" t="s">
        <v>13</v>
      </c>
      <c r="B278">
        <f t="shared" si="9"/>
        <v>0</v>
      </c>
      <c r="C278">
        <v>38</v>
      </c>
      <c r="D278">
        <v>71000</v>
      </c>
      <c r="E278">
        <v>0</v>
      </c>
      <c r="F278">
        <f t="shared" si="8"/>
        <v>1</v>
      </c>
    </row>
    <row r="279" spans="1:6" x14ac:dyDescent="0.25">
      <c r="A279" t="s">
        <v>13</v>
      </c>
      <c r="B279">
        <f t="shared" si="9"/>
        <v>0</v>
      </c>
      <c r="C279">
        <v>49</v>
      </c>
      <c r="D279">
        <v>88000</v>
      </c>
      <c r="E279">
        <v>1</v>
      </c>
      <c r="F279">
        <f t="shared" si="8"/>
        <v>1</v>
      </c>
    </row>
    <row r="280" spans="1:6" x14ac:dyDescent="0.25">
      <c r="A280" t="s">
        <v>14</v>
      </c>
      <c r="B280">
        <f t="shared" si="9"/>
        <v>1</v>
      </c>
      <c r="C280">
        <v>52</v>
      </c>
      <c r="D280">
        <v>38000</v>
      </c>
      <c r="E280">
        <v>1</v>
      </c>
      <c r="F280">
        <f t="shared" si="8"/>
        <v>0</v>
      </c>
    </row>
    <row r="281" spans="1:6" x14ac:dyDescent="0.25">
      <c r="A281" t="s">
        <v>14</v>
      </c>
      <c r="B281">
        <f t="shared" si="9"/>
        <v>1</v>
      </c>
      <c r="C281">
        <v>50</v>
      </c>
      <c r="D281">
        <v>36000</v>
      </c>
      <c r="E281">
        <v>1</v>
      </c>
      <c r="F281">
        <f t="shared" si="8"/>
        <v>0</v>
      </c>
    </row>
    <row r="282" spans="1:6" x14ac:dyDescent="0.25">
      <c r="A282" t="s">
        <v>14</v>
      </c>
      <c r="B282">
        <f t="shared" si="9"/>
        <v>1</v>
      </c>
      <c r="C282">
        <v>59</v>
      </c>
      <c r="D282">
        <v>88000</v>
      </c>
      <c r="E282">
        <v>1</v>
      </c>
      <c r="F282">
        <f t="shared" si="8"/>
        <v>0</v>
      </c>
    </row>
    <row r="283" spans="1:6" x14ac:dyDescent="0.25">
      <c r="A283" t="s">
        <v>13</v>
      </c>
      <c r="B283">
        <f t="shared" si="9"/>
        <v>0</v>
      </c>
      <c r="C283">
        <v>35</v>
      </c>
      <c r="D283">
        <v>61000</v>
      </c>
      <c r="E283">
        <v>0</v>
      </c>
      <c r="F283">
        <f t="shared" si="8"/>
        <v>1</v>
      </c>
    </row>
    <row r="284" spans="1:6" x14ac:dyDescent="0.25">
      <c r="A284" t="s">
        <v>13</v>
      </c>
      <c r="B284">
        <f t="shared" si="9"/>
        <v>0</v>
      </c>
      <c r="C284">
        <v>37</v>
      </c>
      <c r="D284">
        <v>70000</v>
      </c>
      <c r="E284">
        <v>1</v>
      </c>
      <c r="F284">
        <f t="shared" si="8"/>
        <v>1</v>
      </c>
    </row>
    <row r="285" spans="1:6" x14ac:dyDescent="0.25">
      <c r="A285" t="s">
        <v>14</v>
      </c>
      <c r="B285">
        <f t="shared" si="9"/>
        <v>1</v>
      </c>
      <c r="C285">
        <v>52</v>
      </c>
      <c r="D285">
        <v>21000</v>
      </c>
      <c r="E285">
        <v>1</v>
      </c>
      <c r="F285">
        <f t="shared" si="8"/>
        <v>0</v>
      </c>
    </row>
    <row r="286" spans="1:6" x14ac:dyDescent="0.25">
      <c r="A286" t="s">
        <v>13</v>
      </c>
      <c r="B286">
        <f t="shared" si="9"/>
        <v>0</v>
      </c>
      <c r="C286">
        <v>48</v>
      </c>
      <c r="D286">
        <v>141000</v>
      </c>
      <c r="E286">
        <v>0</v>
      </c>
      <c r="F286">
        <f t="shared" si="8"/>
        <v>1</v>
      </c>
    </row>
    <row r="287" spans="1:6" x14ac:dyDescent="0.25">
      <c r="A287" t="s">
        <v>14</v>
      </c>
      <c r="B287">
        <f t="shared" si="9"/>
        <v>1</v>
      </c>
      <c r="C287">
        <v>37</v>
      </c>
      <c r="D287">
        <v>93000</v>
      </c>
      <c r="E287">
        <v>1</v>
      </c>
      <c r="F287">
        <f t="shared" si="8"/>
        <v>0</v>
      </c>
    </row>
    <row r="288" spans="1:6" x14ac:dyDescent="0.25">
      <c r="A288" t="s">
        <v>14</v>
      </c>
      <c r="B288">
        <f t="shared" si="9"/>
        <v>1</v>
      </c>
      <c r="C288">
        <v>37</v>
      </c>
      <c r="D288">
        <v>62000</v>
      </c>
      <c r="E288">
        <v>0</v>
      </c>
      <c r="F288">
        <f t="shared" si="8"/>
        <v>0</v>
      </c>
    </row>
    <row r="289" spans="1:6" x14ac:dyDescent="0.25">
      <c r="A289" t="s">
        <v>14</v>
      </c>
      <c r="B289">
        <f t="shared" si="9"/>
        <v>1</v>
      </c>
      <c r="C289">
        <v>48</v>
      </c>
      <c r="D289">
        <v>138000</v>
      </c>
      <c r="E289">
        <v>1</v>
      </c>
      <c r="F289">
        <f t="shared" si="8"/>
        <v>0</v>
      </c>
    </row>
    <row r="290" spans="1:6" x14ac:dyDescent="0.25">
      <c r="A290" t="s">
        <v>13</v>
      </c>
      <c r="B290">
        <f t="shared" si="9"/>
        <v>0</v>
      </c>
      <c r="C290">
        <v>41</v>
      </c>
      <c r="D290">
        <v>79000</v>
      </c>
      <c r="E290">
        <v>0</v>
      </c>
      <c r="F290">
        <f t="shared" si="8"/>
        <v>1</v>
      </c>
    </row>
    <row r="291" spans="1:6" x14ac:dyDescent="0.25">
      <c r="A291" t="s">
        <v>14</v>
      </c>
      <c r="B291">
        <f t="shared" si="9"/>
        <v>1</v>
      </c>
      <c r="C291">
        <v>37</v>
      </c>
      <c r="D291">
        <v>78000</v>
      </c>
      <c r="E291">
        <v>1</v>
      </c>
      <c r="F291">
        <f t="shared" si="8"/>
        <v>0</v>
      </c>
    </row>
    <row r="292" spans="1:6" x14ac:dyDescent="0.25">
      <c r="A292" t="s">
        <v>13</v>
      </c>
      <c r="B292">
        <f t="shared" si="9"/>
        <v>0</v>
      </c>
      <c r="C292">
        <v>39</v>
      </c>
      <c r="D292">
        <v>134000</v>
      </c>
      <c r="E292">
        <v>1</v>
      </c>
      <c r="F292">
        <f t="shared" si="8"/>
        <v>1</v>
      </c>
    </row>
    <row r="293" spans="1:6" x14ac:dyDescent="0.25">
      <c r="A293" t="s">
        <v>13</v>
      </c>
      <c r="B293">
        <f t="shared" si="9"/>
        <v>0</v>
      </c>
      <c r="C293">
        <v>49</v>
      </c>
      <c r="D293">
        <v>89000</v>
      </c>
      <c r="E293">
        <v>1</v>
      </c>
      <c r="F293">
        <f t="shared" si="8"/>
        <v>1</v>
      </c>
    </row>
    <row r="294" spans="1:6" x14ac:dyDescent="0.25">
      <c r="A294" t="s">
        <v>13</v>
      </c>
      <c r="B294">
        <f t="shared" si="9"/>
        <v>0</v>
      </c>
      <c r="C294">
        <v>55</v>
      </c>
      <c r="D294">
        <v>39000</v>
      </c>
      <c r="E294">
        <v>1</v>
      </c>
      <c r="F294">
        <f t="shared" si="8"/>
        <v>1</v>
      </c>
    </row>
    <row r="295" spans="1:6" x14ac:dyDescent="0.25">
      <c r="A295" t="s">
        <v>13</v>
      </c>
      <c r="B295">
        <f t="shared" si="9"/>
        <v>0</v>
      </c>
      <c r="C295">
        <v>37</v>
      </c>
      <c r="D295">
        <v>77000</v>
      </c>
      <c r="E295">
        <v>0</v>
      </c>
      <c r="F295">
        <f t="shared" si="8"/>
        <v>1</v>
      </c>
    </row>
    <row r="296" spans="1:6" x14ac:dyDescent="0.25">
      <c r="A296" t="s">
        <v>14</v>
      </c>
      <c r="B296">
        <f t="shared" si="9"/>
        <v>1</v>
      </c>
      <c r="C296">
        <v>35</v>
      </c>
      <c r="D296">
        <v>57000</v>
      </c>
      <c r="E296">
        <v>0</v>
      </c>
      <c r="F296">
        <f t="shared" si="8"/>
        <v>0</v>
      </c>
    </row>
    <row r="297" spans="1:6" x14ac:dyDescent="0.25">
      <c r="A297" t="s">
        <v>14</v>
      </c>
      <c r="B297">
        <f t="shared" si="9"/>
        <v>1</v>
      </c>
      <c r="C297">
        <v>36</v>
      </c>
      <c r="D297">
        <v>63000</v>
      </c>
      <c r="E297">
        <v>0</v>
      </c>
      <c r="F297">
        <f t="shared" si="8"/>
        <v>0</v>
      </c>
    </row>
    <row r="298" spans="1:6" x14ac:dyDescent="0.25">
      <c r="A298" t="s">
        <v>13</v>
      </c>
      <c r="B298">
        <f t="shared" si="9"/>
        <v>0</v>
      </c>
      <c r="C298">
        <v>42</v>
      </c>
      <c r="D298">
        <v>73000</v>
      </c>
      <c r="E298">
        <v>1</v>
      </c>
      <c r="F298">
        <f t="shared" si="8"/>
        <v>1</v>
      </c>
    </row>
    <row r="299" spans="1:6" x14ac:dyDescent="0.25">
      <c r="A299" t="s">
        <v>14</v>
      </c>
      <c r="B299">
        <f t="shared" si="9"/>
        <v>1</v>
      </c>
      <c r="C299">
        <v>43</v>
      </c>
      <c r="D299">
        <v>112000</v>
      </c>
      <c r="E299">
        <v>1</v>
      </c>
      <c r="F299">
        <f t="shared" si="8"/>
        <v>0</v>
      </c>
    </row>
    <row r="300" spans="1:6" x14ac:dyDescent="0.25">
      <c r="A300" t="s">
        <v>13</v>
      </c>
      <c r="B300">
        <f t="shared" si="9"/>
        <v>0</v>
      </c>
      <c r="C300">
        <v>45</v>
      </c>
      <c r="D300">
        <v>79000</v>
      </c>
      <c r="E300">
        <v>0</v>
      </c>
      <c r="F300">
        <f t="shared" si="8"/>
        <v>1</v>
      </c>
    </row>
    <row r="301" spans="1:6" x14ac:dyDescent="0.25">
      <c r="A301" t="s">
        <v>13</v>
      </c>
      <c r="B301">
        <f t="shared" si="9"/>
        <v>0</v>
      </c>
      <c r="C301">
        <v>46</v>
      </c>
      <c r="D301">
        <v>117000</v>
      </c>
      <c r="E301">
        <v>1</v>
      </c>
      <c r="F301">
        <f t="shared" si="8"/>
        <v>1</v>
      </c>
    </row>
    <row r="302" spans="1:6" x14ac:dyDescent="0.25">
      <c r="A302" t="s">
        <v>14</v>
      </c>
      <c r="B302">
        <f t="shared" si="9"/>
        <v>1</v>
      </c>
      <c r="C302">
        <v>58</v>
      </c>
      <c r="D302">
        <v>38000</v>
      </c>
      <c r="E302">
        <v>1</v>
      </c>
      <c r="F302">
        <f t="shared" si="8"/>
        <v>0</v>
      </c>
    </row>
    <row r="303" spans="1:6" x14ac:dyDescent="0.25">
      <c r="A303" t="s">
        <v>13</v>
      </c>
      <c r="B303">
        <f t="shared" si="9"/>
        <v>0</v>
      </c>
      <c r="C303">
        <v>48</v>
      </c>
      <c r="D303">
        <v>74000</v>
      </c>
      <c r="E303">
        <v>1</v>
      </c>
      <c r="F303">
        <f t="shared" si="8"/>
        <v>1</v>
      </c>
    </row>
    <row r="304" spans="1:6" x14ac:dyDescent="0.25">
      <c r="A304" t="s">
        <v>14</v>
      </c>
      <c r="B304">
        <f t="shared" si="9"/>
        <v>1</v>
      </c>
      <c r="C304">
        <v>37</v>
      </c>
      <c r="D304">
        <v>137000</v>
      </c>
      <c r="E304">
        <v>1</v>
      </c>
      <c r="F304">
        <f t="shared" si="8"/>
        <v>0</v>
      </c>
    </row>
    <row r="305" spans="1:6" x14ac:dyDescent="0.25">
      <c r="A305" t="s">
        <v>13</v>
      </c>
      <c r="B305">
        <f t="shared" si="9"/>
        <v>0</v>
      </c>
      <c r="C305">
        <v>37</v>
      </c>
      <c r="D305">
        <v>79000</v>
      </c>
      <c r="E305">
        <v>1</v>
      </c>
      <c r="F305">
        <f t="shared" si="8"/>
        <v>1</v>
      </c>
    </row>
    <row r="306" spans="1:6" x14ac:dyDescent="0.25">
      <c r="A306" t="s">
        <v>14</v>
      </c>
      <c r="B306">
        <f t="shared" si="9"/>
        <v>1</v>
      </c>
      <c r="C306">
        <v>40</v>
      </c>
      <c r="D306">
        <v>60000</v>
      </c>
      <c r="E306">
        <v>0</v>
      </c>
      <c r="F306">
        <f t="shared" si="8"/>
        <v>0</v>
      </c>
    </row>
    <row r="307" spans="1:6" x14ac:dyDescent="0.25">
      <c r="A307" t="s">
        <v>13</v>
      </c>
      <c r="B307">
        <f t="shared" si="9"/>
        <v>0</v>
      </c>
      <c r="C307">
        <v>42</v>
      </c>
      <c r="D307">
        <v>54000</v>
      </c>
      <c r="E307">
        <v>0</v>
      </c>
      <c r="F307">
        <f t="shared" si="8"/>
        <v>1</v>
      </c>
    </row>
    <row r="308" spans="1:6" x14ac:dyDescent="0.25">
      <c r="A308" t="s">
        <v>14</v>
      </c>
      <c r="B308">
        <f t="shared" si="9"/>
        <v>1</v>
      </c>
      <c r="C308">
        <v>51</v>
      </c>
      <c r="D308">
        <v>134000</v>
      </c>
      <c r="E308">
        <v>0</v>
      </c>
      <c r="F308">
        <f t="shared" si="8"/>
        <v>0</v>
      </c>
    </row>
    <row r="309" spans="1:6" x14ac:dyDescent="0.25">
      <c r="A309" t="s">
        <v>14</v>
      </c>
      <c r="B309">
        <f t="shared" si="9"/>
        <v>1</v>
      </c>
      <c r="C309">
        <v>47</v>
      </c>
      <c r="D309">
        <v>113000</v>
      </c>
      <c r="E309">
        <v>1</v>
      </c>
      <c r="F309">
        <f t="shared" si="8"/>
        <v>0</v>
      </c>
    </row>
    <row r="310" spans="1:6" x14ac:dyDescent="0.25">
      <c r="A310" t="s">
        <v>13</v>
      </c>
      <c r="B310">
        <f t="shared" si="9"/>
        <v>0</v>
      </c>
      <c r="C310">
        <v>36</v>
      </c>
      <c r="D310">
        <v>125000</v>
      </c>
      <c r="E310">
        <v>1</v>
      </c>
      <c r="F310">
        <f t="shared" si="8"/>
        <v>1</v>
      </c>
    </row>
    <row r="311" spans="1:6" x14ac:dyDescent="0.25">
      <c r="A311" t="s">
        <v>14</v>
      </c>
      <c r="B311">
        <f t="shared" si="9"/>
        <v>1</v>
      </c>
      <c r="C311">
        <v>38</v>
      </c>
      <c r="D311">
        <v>50000</v>
      </c>
      <c r="E311">
        <v>0</v>
      </c>
      <c r="F311">
        <f t="shared" si="8"/>
        <v>0</v>
      </c>
    </row>
    <row r="312" spans="1:6" x14ac:dyDescent="0.25">
      <c r="A312" t="s">
        <v>14</v>
      </c>
      <c r="B312">
        <f t="shared" si="9"/>
        <v>1</v>
      </c>
      <c r="C312">
        <v>42</v>
      </c>
      <c r="D312">
        <v>70000</v>
      </c>
      <c r="E312">
        <v>0</v>
      </c>
      <c r="F312">
        <f t="shared" si="8"/>
        <v>0</v>
      </c>
    </row>
    <row r="313" spans="1:6" x14ac:dyDescent="0.25">
      <c r="A313" t="s">
        <v>13</v>
      </c>
      <c r="B313">
        <f t="shared" si="9"/>
        <v>0</v>
      </c>
      <c r="C313">
        <v>39</v>
      </c>
      <c r="D313">
        <v>96000</v>
      </c>
      <c r="E313">
        <v>1</v>
      </c>
      <c r="F313">
        <f t="shared" si="8"/>
        <v>1</v>
      </c>
    </row>
    <row r="314" spans="1:6" x14ac:dyDescent="0.25">
      <c r="A314" t="s">
        <v>14</v>
      </c>
      <c r="B314">
        <f t="shared" si="9"/>
        <v>1</v>
      </c>
      <c r="C314">
        <v>38</v>
      </c>
      <c r="D314">
        <v>50000</v>
      </c>
      <c r="E314">
        <v>0</v>
      </c>
      <c r="F314">
        <f t="shared" si="8"/>
        <v>0</v>
      </c>
    </row>
    <row r="315" spans="1:6" x14ac:dyDescent="0.25">
      <c r="A315" t="s">
        <v>14</v>
      </c>
      <c r="B315">
        <f t="shared" si="9"/>
        <v>1</v>
      </c>
      <c r="C315">
        <v>49</v>
      </c>
      <c r="D315">
        <v>141000</v>
      </c>
      <c r="E315">
        <v>1</v>
      </c>
      <c r="F315">
        <f t="shared" si="8"/>
        <v>0</v>
      </c>
    </row>
    <row r="316" spans="1:6" x14ac:dyDescent="0.25">
      <c r="A316" t="s">
        <v>14</v>
      </c>
      <c r="B316">
        <f t="shared" si="9"/>
        <v>1</v>
      </c>
      <c r="C316">
        <v>39</v>
      </c>
      <c r="D316">
        <v>79000</v>
      </c>
      <c r="E316">
        <v>0</v>
      </c>
      <c r="F316">
        <f t="shared" si="8"/>
        <v>0</v>
      </c>
    </row>
    <row r="317" spans="1:6" x14ac:dyDescent="0.25">
      <c r="A317" t="s">
        <v>14</v>
      </c>
      <c r="B317">
        <f t="shared" si="9"/>
        <v>1</v>
      </c>
      <c r="C317">
        <v>39</v>
      </c>
      <c r="D317">
        <v>75000</v>
      </c>
      <c r="E317">
        <v>1</v>
      </c>
      <c r="F317">
        <f t="shared" si="8"/>
        <v>0</v>
      </c>
    </row>
    <row r="318" spans="1:6" x14ac:dyDescent="0.25">
      <c r="A318" t="s">
        <v>14</v>
      </c>
      <c r="B318">
        <f t="shared" si="9"/>
        <v>1</v>
      </c>
      <c r="C318">
        <v>54</v>
      </c>
      <c r="D318">
        <v>104000</v>
      </c>
      <c r="E318">
        <v>1</v>
      </c>
      <c r="F318">
        <f t="shared" si="8"/>
        <v>0</v>
      </c>
    </row>
    <row r="319" spans="1:6" x14ac:dyDescent="0.25">
      <c r="A319" t="s">
        <v>13</v>
      </c>
      <c r="B319">
        <f t="shared" si="9"/>
        <v>0</v>
      </c>
      <c r="C319">
        <v>35</v>
      </c>
      <c r="D319">
        <v>55000</v>
      </c>
      <c r="E319">
        <v>0</v>
      </c>
      <c r="F319">
        <f t="shared" si="8"/>
        <v>1</v>
      </c>
    </row>
    <row r="320" spans="1:6" x14ac:dyDescent="0.25">
      <c r="A320" t="s">
        <v>13</v>
      </c>
      <c r="B320">
        <f t="shared" si="9"/>
        <v>0</v>
      </c>
      <c r="C320">
        <v>45</v>
      </c>
      <c r="D320">
        <v>32000</v>
      </c>
      <c r="E320">
        <v>1</v>
      </c>
      <c r="F320">
        <f t="shared" si="8"/>
        <v>1</v>
      </c>
    </row>
    <row r="321" spans="1:6" x14ac:dyDescent="0.25">
      <c r="A321" t="s">
        <v>13</v>
      </c>
      <c r="B321">
        <f t="shared" si="9"/>
        <v>0</v>
      </c>
      <c r="C321">
        <v>36</v>
      </c>
      <c r="D321">
        <v>60000</v>
      </c>
      <c r="E321">
        <v>0</v>
      </c>
      <c r="F321">
        <f t="shared" si="8"/>
        <v>1</v>
      </c>
    </row>
    <row r="322" spans="1:6" x14ac:dyDescent="0.25">
      <c r="A322" t="s">
        <v>14</v>
      </c>
      <c r="B322">
        <f t="shared" si="9"/>
        <v>1</v>
      </c>
      <c r="C322">
        <v>52</v>
      </c>
      <c r="D322">
        <v>138000</v>
      </c>
      <c r="E322">
        <v>1</v>
      </c>
      <c r="F322">
        <f t="shared" ref="F322:F385" si="10">IF(TEXT(A322,"0") = "Male", 1, 0)</f>
        <v>0</v>
      </c>
    </row>
    <row r="323" spans="1:6" x14ac:dyDescent="0.25">
      <c r="A323" t="s">
        <v>14</v>
      </c>
      <c r="B323">
        <f t="shared" ref="B323:B386" si="11">IF(TEXT(A323,"0") = "Female", 1, 0)</f>
        <v>1</v>
      </c>
      <c r="C323">
        <v>53</v>
      </c>
      <c r="D323">
        <v>82000</v>
      </c>
      <c r="E323">
        <v>1</v>
      </c>
      <c r="F323">
        <f t="shared" si="10"/>
        <v>0</v>
      </c>
    </row>
    <row r="324" spans="1:6" x14ac:dyDescent="0.25">
      <c r="A324" t="s">
        <v>13</v>
      </c>
      <c r="B324">
        <f t="shared" si="11"/>
        <v>0</v>
      </c>
      <c r="C324">
        <v>41</v>
      </c>
      <c r="D324">
        <v>52000</v>
      </c>
      <c r="E324">
        <v>0</v>
      </c>
      <c r="F324">
        <f t="shared" si="10"/>
        <v>1</v>
      </c>
    </row>
    <row r="325" spans="1:6" x14ac:dyDescent="0.25">
      <c r="A325" t="s">
        <v>14</v>
      </c>
      <c r="B325">
        <f t="shared" si="11"/>
        <v>1</v>
      </c>
      <c r="C325">
        <v>48</v>
      </c>
      <c r="D325">
        <v>30000</v>
      </c>
      <c r="E325">
        <v>1</v>
      </c>
      <c r="F325">
        <f t="shared" si="10"/>
        <v>0</v>
      </c>
    </row>
    <row r="326" spans="1:6" x14ac:dyDescent="0.25">
      <c r="A326" t="s">
        <v>14</v>
      </c>
      <c r="B326">
        <f t="shared" si="11"/>
        <v>1</v>
      </c>
      <c r="C326">
        <v>48</v>
      </c>
      <c r="D326">
        <v>131000</v>
      </c>
      <c r="E326">
        <v>1</v>
      </c>
      <c r="F326">
        <f t="shared" si="10"/>
        <v>0</v>
      </c>
    </row>
    <row r="327" spans="1:6" x14ac:dyDescent="0.25">
      <c r="A327" t="s">
        <v>14</v>
      </c>
      <c r="B327">
        <f t="shared" si="11"/>
        <v>1</v>
      </c>
      <c r="C327">
        <v>41</v>
      </c>
      <c r="D327">
        <v>60000</v>
      </c>
      <c r="E327">
        <v>0</v>
      </c>
      <c r="F327">
        <f t="shared" si="10"/>
        <v>0</v>
      </c>
    </row>
    <row r="328" spans="1:6" x14ac:dyDescent="0.25">
      <c r="A328" t="s">
        <v>13</v>
      </c>
      <c r="B328">
        <f t="shared" si="11"/>
        <v>0</v>
      </c>
      <c r="C328">
        <v>41</v>
      </c>
      <c r="D328">
        <v>72000</v>
      </c>
      <c r="E328">
        <v>0</v>
      </c>
      <c r="F328">
        <f t="shared" si="10"/>
        <v>1</v>
      </c>
    </row>
    <row r="329" spans="1:6" x14ac:dyDescent="0.25">
      <c r="A329" t="s">
        <v>14</v>
      </c>
      <c r="B329">
        <f t="shared" si="11"/>
        <v>1</v>
      </c>
      <c r="C329">
        <v>42</v>
      </c>
      <c r="D329">
        <v>75000</v>
      </c>
      <c r="E329">
        <v>0</v>
      </c>
      <c r="F329">
        <f t="shared" si="10"/>
        <v>0</v>
      </c>
    </row>
    <row r="330" spans="1:6" x14ac:dyDescent="0.25">
      <c r="A330" t="s">
        <v>13</v>
      </c>
      <c r="B330">
        <f t="shared" si="11"/>
        <v>0</v>
      </c>
      <c r="C330">
        <v>36</v>
      </c>
      <c r="D330">
        <v>118000</v>
      </c>
      <c r="E330">
        <v>1</v>
      </c>
      <c r="F330">
        <f t="shared" si="10"/>
        <v>1</v>
      </c>
    </row>
    <row r="331" spans="1:6" x14ac:dyDescent="0.25">
      <c r="A331" t="s">
        <v>14</v>
      </c>
      <c r="B331">
        <f t="shared" si="11"/>
        <v>1</v>
      </c>
      <c r="C331">
        <v>47</v>
      </c>
      <c r="D331">
        <v>107000</v>
      </c>
      <c r="E331">
        <v>1</v>
      </c>
      <c r="F331">
        <f t="shared" si="10"/>
        <v>0</v>
      </c>
    </row>
    <row r="332" spans="1:6" x14ac:dyDescent="0.25">
      <c r="A332" t="s">
        <v>13</v>
      </c>
      <c r="B332">
        <f t="shared" si="11"/>
        <v>0</v>
      </c>
      <c r="C332">
        <v>38</v>
      </c>
      <c r="D332">
        <v>51000</v>
      </c>
      <c r="E332">
        <v>0</v>
      </c>
      <c r="F332">
        <f t="shared" si="10"/>
        <v>1</v>
      </c>
    </row>
    <row r="333" spans="1:6" x14ac:dyDescent="0.25">
      <c r="A333" t="s">
        <v>14</v>
      </c>
      <c r="B333">
        <f t="shared" si="11"/>
        <v>1</v>
      </c>
      <c r="C333">
        <v>48</v>
      </c>
      <c r="D333">
        <v>119000</v>
      </c>
      <c r="E333">
        <v>1</v>
      </c>
      <c r="F333">
        <f t="shared" si="10"/>
        <v>0</v>
      </c>
    </row>
    <row r="334" spans="1:6" x14ac:dyDescent="0.25">
      <c r="A334" t="s">
        <v>13</v>
      </c>
      <c r="B334">
        <f t="shared" si="11"/>
        <v>0</v>
      </c>
      <c r="C334">
        <v>42</v>
      </c>
      <c r="D334">
        <v>65000</v>
      </c>
      <c r="E334">
        <v>0</v>
      </c>
      <c r="F334">
        <f t="shared" si="10"/>
        <v>1</v>
      </c>
    </row>
    <row r="335" spans="1:6" x14ac:dyDescent="0.25">
      <c r="A335" t="s">
        <v>13</v>
      </c>
      <c r="B335">
        <f t="shared" si="11"/>
        <v>0</v>
      </c>
      <c r="C335">
        <v>40</v>
      </c>
      <c r="D335">
        <v>65000</v>
      </c>
      <c r="E335">
        <v>0</v>
      </c>
      <c r="F335">
        <f t="shared" si="10"/>
        <v>1</v>
      </c>
    </row>
    <row r="336" spans="1:6" x14ac:dyDescent="0.25">
      <c r="A336" t="s">
        <v>13</v>
      </c>
      <c r="B336">
        <f t="shared" si="11"/>
        <v>0</v>
      </c>
      <c r="C336">
        <v>57</v>
      </c>
      <c r="D336">
        <v>60000</v>
      </c>
      <c r="E336">
        <v>1</v>
      </c>
      <c r="F336">
        <f t="shared" si="10"/>
        <v>1</v>
      </c>
    </row>
    <row r="337" spans="1:6" x14ac:dyDescent="0.25">
      <c r="A337" t="s">
        <v>14</v>
      </c>
      <c r="B337">
        <f t="shared" si="11"/>
        <v>1</v>
      </c>
      <c r="C337">
        <v>36</v>
      </c>
      <c r="D337">
        <v>54000</v>
      </c>
      <c r="E337">
        <v>0</v>
      </c>
      <c r="F337">
        <f t="shared" si="10"/>
        <v>0</v>
      </c>
    </row>
    <row r="338" spans="1:6" x14ac:dyDescent="0.25">
      <c r="A338" t="s">
        <v>13</v>
      </c>
      <c r="B338">
        <f t="shared" si="11"/>
        <v>0</v>
      </c>
      <c r="C338">
        <v>58</v>
      </c>
      <c r="D338">
        <v>144000</v>
      </c>
      <c r="E338">
        <v>1</v>
      </c>
      <c r="F338">
        <f t="shared" si="10"/>
        <v>1</v>
      </c>
    </row>
    <row r="339" spans="1:6" x14ac:dyDescent="0.25">
      <c r="A339" t="s">
        <v>13</v>
      </c>
      <c r="B339">
        <f t="shared" si="11"/>
        <v>0</v>
      </c>
      <c r="C339">
        <v>35</v>
      </c>
      <c r="D339">
        <v>79000</v>
      </c>
      <c r="E339">
        <v>0</v>
      </c>
      <c r="F339">
        <f t="shared" si="10"/>
        <v>1</v>
      </c>
    </row>
    <row r="340" spans="1:6" x14ac:dyDescent="0.25">
      <c r="A340" t="s">
        <v>14</v>
      </c>
      <c r="B340">
        <f t="shared" si="11"/>
        <v>1</v>
      </c>
      <c r="C340">
        <v>38</v>
      </c>
      <c r="D340">
        <v>55000</v>
      </c>
      <c r="E340">
        <v>0</v>
      </c>
      <c r="F340">
        <f t="shared" si="10"/>
        <v>0</v>
      </c>
    </row>
    <row r="341" spans="1:6" x14ac:dyDescent="0.25">
      <c r="A341" t="s">
        <v>13</v>
      </c>
      <c r="B341">
        <f t="shared" si="11"/>
        <v>0</v>
      </c>
      <c r="C341">
        <v>39</v>
      </c>
      <c r="D341">
        <v>122000</v>
      </c>
      <c r="E341">
        <v>1</v>
      </c>
      <c r="F341">
        <f t="shared" si="10"/>
        <v>1</v>
      </c>
    </row>
    <row r="342" spans="1:6" x14ac:dyDescent="0.25">
      <c r="A342" t="s">
        <v>14</v>
      </c>
      <c r="B342">
        <f t="shared" si="11"/>
        <v>1</v>
      </c>
      <c r="C342">
        <v>53</v>
      </c>
      <c r="D342">
        <v>104000</v>
      </c>
      <c r="E342">
        <v>1</v>
      </c>
      <c r="F342">
        <f t="shared" si="10"/>
        <v>0</v>
      </c>
    </row>
    <row r="343" spans="1:6" x14ac:dyDescent="0.25">
      <c r="A343" t="s">
        <v>13</v>
      </c>
      <c r="B343">
        <f t="shared" si="11"/>
        <v>0</v>
      </c>
      <c r="C343">
        <v>35</v>
      </c>
      <c r="D343">
        <v>75000</v>
      </c>
      <c r="E343">
        <v>0</v>
      </c>
      <c r="F343">
        <f t="shared" si="10"/>
        <v>1</v>
      </c>
    </row>
    <row r="344" spans="1:6" x14ac:dyDescent="0.25">
      <c r="A344" t="s">
        <v>14</v>
      </c>
      <c r="B344">
        <f t="shared" si="11"/>
        <v>1</v>
      </c>
      <c r="C344">
        <v>38</v>
      </c>
      <c r="D344">
        <v>65000</v>
      </c>
      <c r="E344">
        <v>0</v>
      </c>
      <c r="F344">
        <f t="shared" si="10"/>
        <v>0</v>
      </c>
    </row>
    <row r="345" spans="1:6" x14ac:dyDescent="0.25">
      <c r="A345" t="s">
        <v>14</v>
      </c>
      <c r="B345">
        <f t="shared" si="11"/>
        <v>1</v>
      </c>
      <c r="C345">
        <v>47</v>
      </c>
      <c r="D345">
        <v>51000</v>
      </c>
      <c r="E345">
        <v>1</v>
      </c>
      <c r="F345">
        <f t="shared" si="10"/>
        <v>0</v>
      </c>
    </row>
    <row r="346" spans="1:6" x14ac:dyDescent="0.25">
      <c r="A346" t="s">
        <v>13</v>
      </c>
      <c r="B346">
        <f t="shared" si="11"/>
        <v>0</v>
      </c>
      <c r="C346">
        <v>47</v>
      </c>
      <c r="D346">
        <v>105000</v>
      </c>
      <c r="E346">
        <v>1</v>
      </c>
      <c r="F346">
        <f t="shared" si="10"/>
        <v>1</v>
      </c>
    </row>
    <row r="347" spans="1:6" x14ac:dyDescent="0.25">
      <c r="A347" t="s">
        <v>14</v>
      </c>
      <c r="B347">
        <f t="shared" si="11"/>
        <v>1</v>
      </c>
      <c r="C347">
        <v>41</v>
      </c>
      <c r="D347">
        <v>63000</v>
      </c>
      <c r="E347">
        <v>0</v>
      </c>
      <c r="F347">
        <f t="shared" si="10"/>
        <v>0</v>
      </c>
    </row>
    <row r="348" spans="1:6" x14ac:dyDescent="0.25">
      <c r="A348" t="s">
        <v>13</v>
      </c>
      <c r="B348">
        <f t="shared" si="11"/>
        <v>0</v>
      </c>
      <c r="C348">
        <v>53</v>
      </c>
      <c r="D348">
        <v>72000</v>
      </c>
      <c r="E348">
        <v>1</v>
      </c>
      <c r="F348">
        <f t="shared" si="10"/>
        <v>1</v>
      </c>
    </row>
    <row r="349" spans="1:6" x14ac:dyDescent="0.25">
      <c r="A349" t="s">
        <v>14</v>
      </c>
      <c r="B349">
        <f t="shared" si="11"/>
        <v>1</v>
      </c>
      <c r="C349">
        <v>54</v>
      </c>
      <c r="D349">
        <v>108000</v>
      </c>
      <c r="E349">
        <v>1</v>
      </c>
      <c r="F349">
        <f t="shared" si="10"/>
        <v>0</v>
      </c>
    </row>
    <row r="350" spans="1:6" x14ac:dyDescent="0.25">
      <c r="A350" t="s">
        <v>13</v>
      </c>
      <c r="B350">
        <f t="shared" si="11"/>
        <v>0</v>
      </c>
      <c r="C350">
        <v>39</v>
      </c>
      <c r="D350">
        <v>77000</v>
      </c>
      <c r="E350">
        <v>0</v>
      </c>
      <c r="F350">
        <f t="shared" si="10"/>
        <v>1</v>
      </c>
    </row>
    <row r="351" spans="1:6" x14ac:dyDescent="0.25">
      <c r="A351" t="s">
        <v>13</v>
      </c>
      <c r="B351">
        <f t="shared" si="11"/>
        <v>0</v>
      </c>
      <c r="C351">
        <v>38</v>
      </c>
      <c r="D351">
        <v>61000</v>
      </c>
      <c r="E351">
        <v>0</v>
      </c>
      <c r="F351">
        <f t="shared" si="10"/>
        <v>1</v>
      </c>
    </row>
    <row r="352" spans="1:6" x14ac:dyDescent="0.25">
      <c r="A352" t="s">
        <v>14</v>
      </c>
      <c r="B352">
        <f t="shared" si="11"/>
        <v>1</v>
      </c>
      <c r="C352">
        <v>38</v>
      </c>
      <c r="D352">
        <v>113000</v>
      </c>
      <c r="E352">
        <v>1</v>
      </c>
      <c r="F352">
        <f t="shared" si="10"/>
        <v>0</v>
      </c>
    </row>
    <row r="353" spans="1:6" x14ac:dyDescent="0.25">
      <c r="A353" t="s">
        <v>13</v>
      </c>
      <c r="B353">
        <f t="shared" si="11"/>
        <v>0</v>
      </c>
      <c r="C353">
        <v>37</v>
      </c>
      <c r="D353">
        <v>75000</v>
      </c>
      <c r="E353">
        <v>0</v>
      </c>
      <c r="F353">
        <f t="shared" si="10"/>
        <v>1</v>
      </c>
    </row>
    <row r="354" spans="1:6" x14ac:dyDescent="0.25">
      <c r="A354" t="s">
        <v>14</v>
      </c>
      <c r="B354">
        <f t="shared" si="11"/>
        <v>1</v>
      </c>
      <c r="C354">
        <v>42</v>
      </c>
      <c r="D354">
        <v>90000</v>
      </c>
      <c r="E354">
        <v>1</v>
      </c>
      <c r="F354">
        <f t="shared" si="10"/>
        <v>0</v>
      </c>
    </row>
    <row r="355" spans="1:6" x14ac:dyDescent="0.25">
      <c r="A355" t="s">
        <v>14</v>
      </c>
      <c r="B355">
        <f t="shared" si="11"/>
        <v>1</v>
      </c>
      <c r="C355">
        <v>37</v>
      </c>
      <c r="D355">
        <v>57000</v>
      </c>
      <c r="E355">
        <v>0</v>
      </c>
      <c r="F355">
        <f t="shared" si="10"/>
        <v>0</v>
      </c>
    </row>
    <row r="356" spans="1:6" x14ac:dyDescent="0.25">
      <c r="A356" t="s">
        <v>13</v>
      </c>
      <c r="B356">
        <f t="shared" si="11"/>
        <v>0</v>
      </c>
      <c r="C356">
        <v>36</v>
      </c>
      <c r="D356">
        <v>99000</v>
      </c>
      <c r="E356">
        <v>1</v>
      </c>
      <c r="F356">
        <f t="shared" si="10"/>
        <v>1</v>
      </c>
    </row>
    <row r="357" spans="1:6" x14ac:dyDescent="0.25">
      <c r="A357" t="s">
        <v>13</v>
      </c>
      <c r="B357">
        <f t="shared" si="11"/>
        <v>0</v>
      </c>
      <c r="C357">
        <v>60</v>
      </c>
      <c r="D357">
        <v>34000</v>
      </c>
      <c r="E357">
        <v>1</v>
      </c>
      <c r="F357">
        <f t="shared" si="10"/>
        <v>1</v>
      </c>
    </row>
    <row r="358" spans="1:6" x14ac:dyDescent="0.25">
      <c r="A358" t="s">
        <v>13</v>
      </c>
      <c r="B358">
        <f t="shared" si="11"/>
        <v>0</v>
      </c>
      <c r="C358">
        <v>54</v>
      </c>
      <c r="D358">
        <v>70000</v>
      </c>
      <c r="E358">
        <v>1</v>
      </c>
      <c r="F358">
        <f t="shared" si="10"/>
        <v>1</v>
      </c>
    </row>
    <row r="359" spans="1:6" x14ac:dyDescent="0.25">
      <c r="A359" t="s">
        <v>14</v>
      </c>
      <c r="B359">
        <f t="shared" si="11"/>
        <v>1</v>
      </c>
      <c r="C359">
        <v>41</v>
      </c>
      <c r="D359">
        <v>72000</v>
      </c>
      <c r="E359">
        <v>0</v>
      </c>
      <c r="F359">
        <f t="shared" si="10"/>
        <v>0</v>
      </c>
    </row>
    <row r="360" spans="1:6" x14ac:dyDescent="0.25">
      <c r="A360" t="s">
        <v>13</v>
      </c>
      <c r="B360">
        <f t="shared" si="11"/>
        <v>0</v>
      </c>
      <c r="C360">
        <v>40</v>
      </c>
      <c r="D360">
        <v>71000</v>
      </c>
      <c r="E360">
        <v>1</v>
      </c>
      <c r="F360">
        <f t="shared" si="10"/>
        <v>1</v>
      </c>
    </row>
    <row r="361" spans="1:6" x14ac:dyDescent="0.25">
      <c r="A361" t="s">
        <v>13</v>
      </c>
      <c r="B361">
        <f t="shared" si="11"/>
        <v>0</v>
      </c>
      <c r="C361">
        <v>42</v>
      </c>
      <c r="D361">
        <v>54000</v>
      </c>
      <c r="E361">
        <v>0</v>
      </c>
      <c r="F361">
        <f t="shared" si="10"/>
        <v>1</v>
      </c>
    </row>
    <row r="362" spans="1:6" x14ac:dyDescent="0.25">
      <c r="A362" t="s">
        <v>13</v>
      </c>
      <c r="B362">
        <f t="shared" si="11"/>
        <v>0</v>
      </c>
      <c r="C362">
        <v>43</v>
      </c>
      <c r="D362">
        <v>129000</v>
      </c>
      <c r="E362">
        <v>1</v>
      </c>
      <c r="F362">
        <f t="shared" si="10"/>
        <v>1</v>
      </c>
    </row>
    <row r="363" spans="1:6" x14ac:dyDescent="0.25">
      <c r="A363" t="s">
        <v>14</v>
      </c>
      <c r="B363">
        <f t="shared" si="11"/>
        <v>1</v>
      </c>
      <c r="C363">
        <v>53</v>
      </c>
      <c r="D363">
        <v>34000</v>
      </c>
      <c r="E363">
        <v>1</v>
      </c>
      <c r="F363">
        <f t="shared" si="10"/>
        <v>0</v>
      </c>
    </row>
    <row r="364" spans="1:6" x14ac:dyDescent="0.25">
      <c r="A364" t="s">
        <v>14</v>
      </c>
      <c r="B364">
        <f t="shared" si="11"/>
        <v>1</v>
      </c>
      <c r="C364">
        <v>47</v>
      </c>
      <c r="D364">
        <v>50000</v>
      </c>
      <c r="E364">
        <v>1</v>
      </c>
      <c r="F364">
        <f t="shared" si="10"/>
        <v>0</v>
      </c>
    </row>
    <row r="365" spans="1:6" x14ac:dyDescent="0.25">
      <c r="A365" t="s">
        <v>14</v>
      </c>
      <c r="B365">
        <f t="shared" si="11"/>
        <v>1</v>
      </c>
      <c r="C365">
        <v>42</v>
      </c>
      <c r="D365">
        <v>79000</v>
      </c>
      <c r="E365">
        <v>0</v>
      </c>
      <c r="F365">
        <f t="shared" si="10"/>
        <v>0</v>
      </c>
    </row>
    <row r="366" spans="1:6" x14ac:dyDescent="0.25">
      <c r="A366" t="s">
        <v>13</v>
      </c>
      <c r="B366">
        <f t="shared" si="11"/>
        <v>0</v>
      </c>
      <c r="C366">
        <v>42</v>
      </c>
      <c r="D366">
        <v>104000</v>
      </c>
      <c r="E366">
        <v>1</v>
      </c>
      <c r="F366">
        <f t="shared" si="10"/>
        <v>1</v>
      </c>
    </row>
    <row r="367" spans="1:6" x14ac:dyDescent="0.25">
      <c r="A367" t="s">
        <v>14</v>
      </c>
      <c r="B367">
        <f t="shared" si="11"/>
        <v>1</v>
      </c>
      <c r="C367">
        <v>59</v>
      </c>
      <c r="D367">
        <v>29000</v>
      </c>
      <c r="E367">
        <v>1</v>
      </c>
      <c r="F367">
        <f t="shared" si="10"/>
        <v>0</v>
      </c>
    </row>
    <row r="368" spans="1:6" x14ac:dyDescent="0.25">
      <c r="A368" t="s">
        <v>14</v>
      </c>
      <c r="B368">
        <f t="shared" si="11"/>
        <v>1</v>
      </c>
      <c r="C368">
        <v>58</v>
      </c>
      <c r="D368">
        <v>47000</v>
      </c>
      <c r="E368">
        <v>1</v>
      </c>
      <c r="F368">
        <f t="shared" si="10"/>
        <v>0</v>
      </c>
    </row>
    <row r="369" spans="1:6" x14ac:dyDescent="0.25">
      <c r="A369" t="s">
        <v>13</v>
      </c>
      <c r="B369">
        <f t="shared" si="11"/>
        <v>0</v>
      </c>
      <c r="C369">
        <v>46</v>
      </c>
      <c r="D369">
        <v>88000</v>
      </c>
      <c r="E369">
        <v>1</v>
      </c>
      <c r="F369">
        <f t="shared" si="10"/>
        <v>1</v>
      </c>
    </row>
    <row r="370" spans="1:6" x14ac:dyDescent="0.25">
      <c r="A370" t="s">
        <v>13</v>
      </c>
      <c r="B370">
        <f t="shared" si="11"/>
        <v>0</v>
      </c>
      <c r="C370">
        <v>38</v>
      </c>
      <c r="D370">
        <v>71000</v>
      </c>
      <c r="E370">
        <v>0</v>
      </c>
      <c r="F370">
        <f t="shared" si="10"/>
        <v>1</v>
      </c>
    </row>
    <row r="371" spans="1:6" x14ac:dyDescent="0.25">
      <c r="A371" t="s">
        <v>14</v>
      </c>
      <c r="B371">
        <f t="shared" si="11"/>
        <v>1</v>
      </c>
      <c r="C371">
        <v>54</v>
      </c>
      <c r="D371">
        <v>26000</v>
      </c>
      <c r="E371">
        <v>1</v>
      </c>
      <c r="F371">
        <f t="shared" si="10"/>
        <v>0</v>
      </c>
    </row>
    <row r="372" spans="1:6" x14ac:dyDescent="0.25">
      <c r="A372" t="s">
        <v>14</v>
      </c>
      <c r="B372">
        <f t="shared" si="11"/>
        <v>1</v>
      </c>
      <c r="C372">
        <v>60</v>
      </c>
      <c r="D372">
        <v>46000</v>
      </c>
      <c r="E372">
        <v>1</v>
      </c>
      <c r="F372">
        <f t="shared" si="10"/>
        <v>0</v>
      </c>
    </row>
    <row r="373" spans="1:6" x14ac:dyDescent="0.25">
      <c r="A373" t="s">
        <v>13</v>
      </c>
      <c r="B373">
        <f t="shared" si="11"/>
        <v>0</v>
      </c>
      <c r="C373">
        <v>60</v>
      </c>
      <c r="D373">
        <v>83000</v>
      </c>
      <c r="E373">
        <v>1</v>
      </c>
      <c r="F373">
        <f t="shared" si="10"/>
        <v>1</v>
      </c>
    </row>
    <row r="374" spans="1:6" x14ac:dyDescent="0.25">
      <c r="A374" t="s">
        <v>14</v>
      </c>
      <c r="B374">
        <f t="shared" si="11"/>
        <v>1</v>
      </c>
      <c r="C374">
        <v>39</v>
      </c>
      <c r="D374">
        <v>73000</v>
      </c>
      <c r="E374">
        <v>0</v>
      </c>
      <c r="F374">
        <f t="shared" si="10"/>
        <v>0</v>
      </c>
    </row>
    <row r="375" spans="1:6" x14ac:dyDescent="0.25">
      <c r="A375" t="s">
        <v>13</v>
      </c>
      <c r="B375">
        <f t="shared" si="11"/>
        <v>0</v>
      </c>
      <c r="C375">
        <v>59</v>
      </c>
      <c r="D375">
        <v>130000</v>
      </c>
      <c r="E375">
        <v>1</v>
      </c>
      <c r="F375">
        <f t="shared" si="10"/>
        <v>1</v>
      </c>
    </row>
    <row r="376" spans="1:6" x14ac:dyDescent="0.25">
      <c r="A376" t="s">
        <v>14</v>
      </c>
      <c r="B376">
        <f t="shared" si="11"/>
        <v>1</v>
      </c>
      <c r="C376">
        <v>37</v>
      </c>
      <c r="D376">
        <v>80000</v>
      </c>
      <c r="E376">
        <v>0</v>
      </c>
      <c r="F376">
        <f t="shared" si="10"/>
        <v>0</v>
      </c>
    </row>
    <row r="377" spans="1:6" x14ac:dyDescent="0.25">
      <c r="A377" t="s">
        <v>14</v>
      </c>
      <c r="B377">
        <f t="shared" si="11"/>
        <v>1</v>
      </c>
      <c r="C377">
        <v>46</v>
      </c>
      <c r="D377">
        <v>32000</v>
      </c>
      <c r="E377">
        <v>1</v>
      </c>
      <c r="F377">
        <f t="shared" si="10"/>
        <v>0</v>
      </c>
    </row>
    <row r="378" spans="1:6" x14ac:dyDescent="0.25">
      <c r="A378" t="s">
        <v>14</v>
      </c>
      <c r="B378">
        <f t="shared" si="11"/>
        <v>1</v>
      </c>
      <c r="C378">
        <v>46</v>
      </c>
      <c r="D378">
        <v>74000</v>
      </c>
      <c r="E378">
        <v>0</v>
      </c>
      <c r="F378">
        <f t="shared" si="10"/>
        <v>0</v>
      </c>
    </row>
    <row r="379" spans="1:6" x14ac:dyDescent="0.25">
      <c r="A379" t="s">
        <v>14</v>
      </c>
      <c r="B379">
        <f t="shared" si="11"/>
        <v>1</v>
      </c>
      <c r="C379">
        <v>42</v>
      </c>
      <c r="D379">
        <v>53000</v>
      </c>
      <c r="E379">
        <v>0</v>
      </c>
      <c r="F379">
        <f t="shared" si="10"/>
        <v>0</v>
      </c>
    </row>
    <row r="380" spans="1:6" x14ac:dyDescent="0.25">
      <c r="A380" t="s">
        <v>13</v>
      </c>
      <c r="B380">
        <f t="shared" si="11"/>
        <v>0</v>
      </c>
      <c r="C380">
        <v>41</v>
      </c>
      <c r="D380">
        <v>87000</v>
      </c>
      <c r="E380">
        <v>1</v>
      </c>
      <c r="F380">
        <f t="shared" si="10"/>
        <v>1</v>
      </c>
    </row>
    <row r="381" spans="1:6" x14ac:dyDescent="0.25">
      <c r="A381" t="s">
        <v>14</v>
      </c>
      <c r="B381">
        <f t="shared" si="11"/>
        <v>1</v>
      </c>
      <c r="C381">
        <v>58</v>
      </c>
      <c r="D381">
        <v>23000</v>
      </c>
      <c r="E381">
        <v>1</v>
      </c>
      <c r="F381">
        <f t="shared" si="10"/>
        <v>0</v>
      </c>
    </row>
    <row r="382" spans="1:6" x14ac:dyDescent="0.25">
      <c r="A382" t="s">
        <v>13</v>
      </c>
      <c r="B382">
        <f t="shared" si="11"/>
        <v>0</v>
      </c>
      <c r="C382">
        <v>42</v>
      </c>
      <c r="D382">
        <v>64000</v>
      </c>
      <c r="E382">
        <v>0</v>
      </c>
      <c r="F382">
        <f t="shared" si="10"/>
        <v>1</v>
      </c>
    </row>
    <row r="383" spans="1:6" x14ac:dyDescent="0.25">
      <c r="A383" t="s">
        <v>13</v>
      </c>
      <c r="B383">
        <f t="shared" si="11"/>
        <v>0</v>
      </c>
      <c r="C383">
        <v>48</v>
      </c>
      <c r="D383">
        <v>33000</v>
      </c>
      <c r="E383">
        <v>1</v>
      </c>
      <c r="F383">
        <f t="shared" si="10"/>
        <v>1</v>
      </c>
    </row>
    <row r="384" spans="1:6" x14ac:dyDescent="0.25">
      <c r="A384" t="s">
        <v>14</v>
      </c>
      <c r="B384">
        <f t="shared" si="11"/>
        <v>1</v>
      </c>
      <c r="C384">
        <v>44</v>
      </c>
      <c r="D384">
        <v>139000</v>
      </c>
      <c r="E384">
        <v>1</v>
      </c>
      <c r="F384">
        <f t="shared" si="10"/>
        <v>0</v>
      </c>
    </row>
    <row r="385" spans="1:6" x14ac:dyDescent="0.25">
      <c r="A385" t="s">
        <v>13</v>
      </c>
      <c r="B385">
        <f t="shared" si="11"/>
        <v>0</v>
      </c>
      <c r="C385">
        <v>49</v>
      </c>
      <c r="D385">
        <v>28000</v>
      </c>
      <c r="E385">
        <v>1</v>
      </c>
      <c r="F385">
        <f t="shared" si="10"/>
        <v>1</v>
      </c>
    </row>
    <row r="386" spans="1:6" x14ac:dyDescent="0.25">
      <c r="A386" t="s">
        <v>14</v>
      </c>
      <c r="B386">
        <f t="shared" si="11"/>
        <v>1</v>
      </c>
      <c r="C386">
        <v>57</v>
      </c>
      <c r="D386">
        <v>33000</v>
      </c>
      <c r="E386">
        <v>1</v>
      </c>
      <c r="F386">
        <f t="shared" ref="F386:F401" si="12">IF(TEXT(A386,"0") = "Male", 1, 0)</f>
        <v>0</v>
      </c>
    </row>
    <row r="387" spans="1:6" x14ac:dyDescent="0.25">
      <c r="A387" t="s">
        <v>13</v>
      </c>
      <c r="B387">
        <f t="shared" ref="B387:B401" si="13">IF(TEXT(A387,"0") = "Female", 1, 0)</f>
        <v>0</v>
      </c>
      <c r="C387">
        <v>56</v>
      </c>
      <c r="D387">
        <v>60000</v>
      </c>
      <c r="E387">
        <v>1</v>
      </c>
      <c r="F387">
        <f t="shared" si="12"/>
        <v>1</v>
      </c>
    </row>
    <row r="388" spans="1:6" x14ac:dyDescent="0.25">
      <c r="A388" t="s">
        <v>14</v>
      </c>
      <c r="B388">
        <f t="shared" si="13"/>
        <v>1</v>
      </c>
      <c r="C388">
        <v>49</v>
      </c>
      <c r="D388">
        <v>39000</v>
      </c>
      <c r="E388">
        <v>1</v>
      </c>
      <c r="F388">
        <f t="shared" si="12"/>
        <v>0</v>
      </c>
    </row>
    <row r="389" spans="1:6" x14ac:dyDescent="0.25">
      <c r="A389" t="s">
        <v>13</v>
      </c>
      <c r="B389">
        <f t="shared" si="13"/>
        <v>0</v>
      </c>
      <c r="C389">
        <v>39</v>
      </c>
      <c r="D389">
        <v>71000</v>
      </c>
      <c r="E389">
        <v>0</v>
      </c>
      <c r="F389">
        <f t="shared" si="12"/>
        <v>1</v>
      </c>
    </row>
    <row r="390" spans="1:6" x14ac:dyDescent="0.25">
      <c r="A390" t="s">
        <v>13</v>
      </c>
      <c r="B390">
        <f t="shared" si="13"/>
        <v>0</v>
      </c>
      <c r="C390">
        <v>47</v>
      </c>
      <c r="D390">
        <v>34000</v>
      </c>
      <c r="E390">
        <v>1</v>
      </c>
      <c r="F390">
        <f t="shared" si="12"/>
        <v>1</v>
      </c>
    </row>
    <row r="391" spans="1:6" x14ac:dyDescent="0.25">
      <c r="A391" t="s">
        <v>14</v>
      </c>
      <c r="B391">
        <f t="shared" si="13"/>
        <v>1</v>
      </c>
      <c r="C391">
        <v>48</v>
      </c>
      <c r="D391">
        <v>35000</v>
      </c>
      <c r="E391">
        <v>1</v>
      </c>
      <c r="F391">
        <f t="shared" si="12"/>
        <v>0</v>
      </c>
    </row>
    <row r="392" spans="1:6" x14ac:dyDescent="0.25">
      <c r="A392" t="s">
        <v>13</v>
      </c>
      <c r="B392">
        <f t="shared" si="13"/>
        <v>0</v>
      </c>
      <c r="C392">
        <v>48</v>
      </c>
      <c r="D392">
        <v>33000</v>
      </c>
      <c r="E392">
        <v>1</v>
      </c>
      <c r="F392">
        <f t="shared" si="12"/>
        <v>1</v>
      </c>
    </row>
    <row r="393" spans="1:6" x14ac:dyDescent="0.25">
      <c r="A393" t="s">
        <v>13</v>
      </c>
      <c r="B393">
        <f t="shared" si="13"/>
        <v>0</v>
      </c>
      <c r="C393">
        <v>47</v>
      </c>
      <c r="D393">
        <v>23000</v>
      </c>
      <c r="E393">
        <v>1</v>
      </c>
      <c r="F393">
        <f t="shared" si="12"/>
        <v>1</v>
      </c>
    </row>
    <row r="394" spans="1:6" x14ac:dyDescent="0.25">
      <c r="A394" t="s">
        <v>14</v>
      </c>
      <c r="B394">
        <f t="shared" si="13"/>
        <v>1</v>
      </c>
      <c r="C394">
        <v>45</v>
      </c>
      <c r="D394">
        <v>45000</v>
      </c>
      <c r="E394">
        <v>1</v>
      </c>
      <c r="F394">
        <f t="shared" si="12"/>
        <v>0</v>
      </c>
    </row>
    <row r="395" spans="1:6" x14ac:dyDescent="0.25">
      <c r="A395" t="s">
        <v>13</v>
      </c>
      <c r="B395">
        <f t="shared" si="13"/>
        <v>0</v>
      </c>
      <c r="C395">
        <v>60</v>
      </c>
      <c r="D395">
        <v>42000</v>
      </c>
      <c r="E395">
        <v>1</v>
      </c>
      <c r="F395">
        <f t="shared" si="12"/>
        <v>1</v>
      </c>
    </row>
    <row r="396" spans="1:6" x14ac:dyDescent="0.25">
      <c r="A396" t="s">
        <v>14</v>
      </c>
      <c r="B396">
        <f t="shared" si="13"/>
        <v>1</v>
      </c>
      <c r="C396">
        <v>39</v>
      </c>
      <c r="D396">
        <v>59000</v>
      </c>
      <c r="E396">
        <v>0</v>
      </c>
      <c r="F396">
        <f t="shared" si="12"/>
        <v>0</v>
      </c>
    </row>
    <row r="397" spans="1:6" x14ac:dyDescent="0.25">
      <c r="A397" t="s">
        <v>14</v>
      </c>
      <c r="B397">
        <f t="shared" si="13"/>
        <v>1</v>
      </c>
      <c r="C397">
        <v>46</v>
      </c>
      <c r="D397">
        <v>41000</v>
      </c>
      <c r="E397">
        <v>1</v>
      </c>
      <c r="F397">
        <f t="shared" si="12"/>
        <v>0</v>
      </c>
    </row>
    <row r="398" spans="1:6" x14ac:dyDescent="0.25">
      <c r="A398" t="s">
        <v>13</v>
      </c>
      <c r="B398">
        <f t="shared" si="13"/>
        <v>0</v>
      </c>
      <c r="C398">
        <v>51</v>
      </c>
      <c r="D398">
        <v>23000</v>
      </c>
      <c r="E398">
        <v>1</v>
      </c>
      <c r="F398">
        <f t="shared" si="12"/>
        <v>1</v>
      </c>
    </row>
    <row r="399" spans="1:6" x14ac:dyDescent="0.25">
      <c r="A399" t="s">
        <v>14</v>
      </c>
      <c r="B399">
        <f t="shared" si="13"/>
        <v>1</v>
      </c>
      <c r="C399">
        <v>50</v>
      </c>
      <c r="D399">
        <v>20000</v>
      </c>
      <c r="E399">
        <v>1</v>
      </c>
      <c r="F399">
        <f t="shared" si="12"/>
        <v>0</v>
      </c>
    </row>
    <row r="400" spans="1:6" x14ac:dyDescent="0.25">
      <c r="A400" t="s">
        <v>13</v>
      </c>
      <c r="B400">
        <f t="shared" si="13"/>
        <v>0</v>
      </c>
      <c r="C400">
        <v>36</v>
      </c>
      <c r="D400">
        <v>33000</v>
      </c>
      <c r="E400">
        <v>0</v>
      </c>
      <c r="F400">
        <f t="shared" si="12"/>
        <v>1</v>
      </c>
    </row>
    <row r="401" spans="1:6" x14ac:dyDescent="0.25">
      <c r="A401" t="s">
        <v>14</v>
      </c>
      <c r="B401">
        <f t="shared" si="13"/>
        <v>1</v>
      </c>
      <c r="C401">
        <v>49</v>
      </c>
      <c r="D401">
        <v>36000</v>
      </c>
      <c r="E401">
        <v>1</v>
      </c>
      <c r="F401">
        <f t="shared" si="12"/>
        <v>0</v>
      </c>
    </row>
  </sheetData>
  <sortState xmlns:xlrd2="http://schemas.microsoft.com/office/spreadsheetml/2017/richdata2" ref="B2:B401">
    <sortCondition ref="B2"/>
  </sortState>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483FA-E2BE-4AB9-A80E-37FBDA7B1B6C}">
  <dimension ref="A1:EI495"/>
  <sheetViews>
    <sheetView showGridLines="0" showRowColHeaders="0" zoomScaleNormal="100" workbookViewId="0">
      <selection activeCell="H19" sqref="H19"/>
    </sheetView>
  </sheetViews>
  <sheetFormatPr defaultColWidth="8.85546875" defaultRowHeight="11.25" outlineLevelRow="1" x14ac:dyDescent="0.2"/>
  <cols>
    <col min="1" max="1" width="15.85546875" style="4" customWidth="1"/>
    <col min="2" max="9" width="9.85546875" style="4" customWidth="1"/>
    <col min="10" max="16384" width="8.85546875" style="4"/>
  </cols>
  <sheetData>
    <row r="1" spans="1:139" x14ac:dyDescent="0.2">
      <c r="A1" s="7" t="s">
        <v>15</v>
      </c>
      <c r="B1" s="4" t="s">
        <v>16</v>
      </c>
      <c r="F1" s="1"/>
      <c r="R1" s="1" t="s">
        <v>17</v>
      </c>
      <c r="Z1" s="72" t="s">
        <v>18</v>
      </c>
      <c r="BZ1" s="3" t="s">
        <v>18</v>
      </c>
    </row>
    <row r="2" spans="1:139" x14ac:dyDescent="0.2">
      <c r="A2" s="7" t="s">
        <v>19</v>
      </c>
      <c r="C2" s="4" t="s">
        <v>12</v>
      </c>
      <c r="G2" s="2" t="s">
        <v>20</v>
      </c>
      <c r="H2" s="5" t="s">
        <v>21</v>
      </c>
      <c r="I2" s="8" t="s">
        <v>22</v>
      </c>
    </row>
    <row r="3" spans="1:139" hidden="1" outlineLevel="1" x14ac:dyDescent="0.2">
      <c r="A3" s="7" t="s">
        <v>23</v>
      </c>
    </row>
    <row r="4" spans="1:139" hidden="1" outlineLevel="1" x14ac:dyDescent="0.2">
      <c r="A4" s="4" t="s">
        <v>24</v>
      </c>
    </row>
    <row r="5" spans="1:139" hidden="1" outlineLevel="1" x14ac:dyDescent="0.2">
      <c r="A5" s="7" t="s">
        <v>25</v>
      </c>
    </row>
    <row r="6" spans="1:139" hidden="1" outlineLevel="1" x14ac:dyDescent="0.2">
      <c r="A6" s="4" t="s">
        <v>26</v>
      </c>
    </row>
    <row r="7" spans="1:139" hidden="1" outlineLevel="1" x14ac:dyDescent="0.2">
      <c r="A7" s="4" t="s">
        <v>27</v>
      </c>
    </row>
    <row r="8" spans="1:139" collapsed="1" x14ac:dyDescent="0.2">
      <c r="A8" s="70"/>
      <c r="J8" s="1" t="s">
        <v>28</v>
      </c>
      <c r="K8" s="1" t="s">
        <v>29</v>
      </c>
    </row>
    <row r="9" spans="1:139" x14ac:dyDescent="0.2">
      <c r="A9" s="21" t="s">
        <v>30</v>
      </c>
      <c r="AL9" s="59" t="s">
        <v>31</v>
      </c>
      <c r="AM9" s="59" t="s">
        <v>32</v>
      </c>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c r="BP9" s="59"/>
      <c r="BQ9" s="59"/>
      <c r="BR9" s="59"/>
      <c r="BS9" s="59"/>
      <c r="BT9" s="59"/>
      <c r="BU9" s="59"/>
      <c r="BV9" s="59"/>
      <c r="BW9" s="59"/>
      <c r="BX9" s="59"/>
      <c r="BY9" s="59"/>
      <c r="BZ9" s="59"/>
      <c r="CA9" s="59"/>
      <c r="CB9" s="59"/>
      <c r="CC9" s="59"/>
      <c r="CD9" s="59"/>
      <c r="CE9" s="59"/>
      <c r="CF9" s="59"/>
      <c r="CG9" s="59"/>
      <c r="CH9" s="59"/>
      <c r="CI9" s="59"/>
      <c r="CJ9" s="59"/>
      <c r="CK9" s="59"/>
      <c r="CL9" s="59"/>
      <c r="CM9" s="59"/>
      <c r="CN9" s="59"/>
      <c r="CO9" s="59"/>
      <c r="CP9" s="59"/>
      <c r="CQ9" s="59"/>
      <c r="CR9" s="59"/>
      <c r="CS9" s="59"/>
      <c r="CT9" s="59"/>
      <c r="CU9" s="59"/>
      <c r="CV9" s="59"/>
      <c r="CW9" s="59"/>
      <c r="CX9" s="59"/>
      <c r="CY9" s="59"/>
      <c r="CZ9" s="59"/>
      <c r="DA9" s="59"/>
      <c r="DB9" s="59"/>
      <c r="DC9" s="59"/>
      <c r="DD9" s="59"/>
      <c r="DE9" s="59"/>
      <c r="DF9" s="59"/>
      <c r="DG9" s="59"/>
      <c r="DH9" s="59"/>
      <c r="DI9" s="59"/>
      <c r="DJ9" s="59"/>
      <c r="DK9" s="59"/>
      <c r="DL9" s="59"/>
      <c r="DM9" s="59"/>
      <c r="DN9" s="59"/>
      <c r="DO9" s="59"/>
      <c r="DP9" s="59"/>
      <c r="DQ9" s="59"/>
      <c r="DR9" s="59"/>
      <c r="DS9" s="59"/>
      <c r="DT9" s="59"/>
      <c r="DU9" s="59"/>
      <c r="DV9" s="59"/>
      <c r="DW9" s="59"/>
      <c r="DX9" s="59"/>
      <c r="DY9" s="59"/>
      <c r="DZ9" s="59"/>
      <c r="EA9" s="59"/>
      <c r="EB9" s="59"/>
      <c r="EC9" s="59"/>
      <c r="ED9" s="59"/>
      <c r="EE9" s="59"/>
      <c r="EF9" s="59"/>
      <c r="EG9" s="59"/>
      <c r="EH9" s="59"/>
      <c r="EI9" s="59"/>
    </row>
    <row r="10" spans="1:139" ht="12" outlineLevel="1" thickBot="1" x14ac:dyDescent="0.25">
      <c r="A10" s="12"/>
      <c r="B10" s="20" t="s">
        <v>33</v>
      </c>
      <c r="C10" s="15" t="s">
        <v>34</v>
      </c>
      <c r="D10" s="15" t="s">
        <v>35</v>
      </c>
      <c r="E10" s="15" t="s">
        <v>36</v>
      </c>
      <c r="F10" s="15" t="s">
        <v>37</v>
      </c>
      <c r="G10" s="15" t="s">
        <v>38</v>
      </c>
      <c r="H10" s="15" t="s">
        <v>39</v>
      </c>
      <c r="I10" s="15" t="s">
        <v>40</v>
      </c>
      <c r="AL10" s="59">
        <v>7</v>
      </c>
      <c r="AM10" s="59">
        <f>CHOOSE(AL10,0,0.25,0.5,0.68,0.8,0.9,0.95,0.98,0.99,0.997,0.999)</f>
        <v>0.95</v>
      </c>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c r="BP10" s="59"/>
      <c r="BQ10" s="59"/>
      <c r="BR10" s="59"/>
      <c r="BS10" s="59"/>
      <c r="BT10" s="59"/>
      <c r="BU10" s="59"/>
      <c r="BV10" s="59"/>
      <c r="BW10" s="59"/>
      <c r="BX10" s="59"/>
      <c r="BY10" s="59"/>
      <c r="BZ10" s="59"/>
      <c r="CA10" s="59"/>
      <c r="CB10" s="59"/>
      <c r="CC10" s="59"/>
      <c r="CD10" s="59"/>
      <c r="CE10" s="59"/>
      <c r="CF10" s="59"/>
      <c r="CG10" s="59"/>
      <c r="CH10" s="59"/>
      <c r="CI10" s="59"/>
      <c r="CJ10" s="59"/>
      <c r="CK10" s="59"/>
      <c r="CL10" s="59"/>
      <c r="CM10" s="59"/>
      <c r="CN10" s="59"/>
      <c r="CO10" s="59"/>
      <c r="CP10" s="59"/>
      <c r="CQ10" s="59"/>
      <c r="CR10" s="59"/>
      <c r="CS10" s="59"/>
      <c r="CT10" s="59"/>
      <c r="CU10" s="59"/>
      <c r="CV10" s="59"/>
      <c r="CW10" s="59"/>
      <c r="CX10" s="59"/>
      <c r="CY10" s="59"/>
      <c r="CZ10" s="59"/>
      <c r="DA10" s="59"/>
      <c r="DB10" s="59"/>
      <c r="DC10" s="59"/>
      <c r="DD10" s="59"/>
      <c r="DE10" s="59"/>
      <c r="DF10" s="59"/>
      <c r="DG10" s="59"/>
      <c r="DH10" s="59"/>
      <c r="DI10" s="59"/>
      <c r="DJ10" s="59"/>
      <c r="DK10" s="59"/>
      <c r="DL10" s="59"/>
      <c r="DM10" s="59"/>
      <c r="DN10" s="59"/>
      <c r="DO10" s="59"/>
      <c r="DP10" s="59"/>
      <c r="DQ10" s="59"/>
      <c r="DR10" s="59"/>
      <c r="DS10" s="59"/>
      <c r="DT10" s="59"/>
      <c r="DU10" s="59"/>
      <c r="DV10" s="59"/>
      <c r="DW10" s="59"/>
      <c r="DX10" s="59"/>
      <c r="DY10" s="59"/>
      <c r="DZ10" s="59"/>
      <c r="EA10" s="59"/>
      <c r="EB10" s="59"/>
      <c r="EC10" s="59"/>
      <c r="ED10" s="59"/>
      <c r="EE10" s="59"/>
      <c r="EF10" s="59"/>
      <c r="EG10" s="59"/>
      <c r="EH10" s="59"/>
      <c r="EI10" s="59"/>
    </row>
    <row r="11" spans="1:139" outlineLevel="1" x14ac:dyDescent="0.2">
      <c r="B11" s="19">
        <f xml:space="preserve"> 1 - $C$23 / $C$24</f>
        <v>0.47113204965485134</v>
      </c>
      <c r="C11" s="19">
        <f xml:space="preserve"> MAX(0,1 - ($C$23 + 2*($B$22+1))/$C$24)</f>
        <v>0.4557938313716392</v>
      </c>
      <c r="D11" s="17">
        <v>0.32803809417975088</v>
      </c>
      <c r="E11" s="17">
        <v>0.35749999999999998</v>
      </c>
      <c r="F11" s="14">
        <v>400</v>
      </c>
      <c r="G11" s="10">
        <f>$AM$38</f>
        <v>0.92740333596364732</v>
      </c>
      <c r="H11" s="19">
        <f>_xlfn.NORM.S.INV(1-(1-I11)/2)</f>
        <v>1.9599639845400536</v>
      </c>
      <c r="I11" s="9">
        <f>$AM$10</f>
        <v>0.95</v>
      </c>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c r="BN11" s="59"/>
      <c r="BO11" s="59"/>
      <c r="BP11" s="59"/>
      <c r="BQ11" s="59"/>
      <c r="BR11" s="59"/>
      <c r="BS11" s="59"/>
      <c r="BT11" s="59"/>
      <c r="BU11" s="59"/>
      <c r="BV11" s="59"/>
      <c r="BW11" s="59"/>
      <c r="BX11" s="59"/>
      <c r="BY11" s="59"/>
      <c r="BZ11" s="59"/>
      <c r="CA11" s="59"/>
      <c r="CB11" s="59"/>
      <c r="CC11" s="59"/>
      <c r="CD11" s="59"/>
      <c r="CE11" s="59"/>
      <c r="CF11" s="59"/>
      <c r="CG11" s="59"/>
      <c r="CH11" s="59"/>
      <c r="CI11" s="59"/>
      <c r="CJ11" s="59"/>
      <c r="CK11" s="59"/>
      <c r="CL11" s="59"/>
      <c r="CM11" s="59"/>
      <c r="CN11" s="59"/>
      <c r="CO11" s="59"/>
      <c r="CP11" s="59"/>
      <c r="CQ11" s="59"/>
      <c r="CR11" s="59"/>
      <c r="CS11" s="59"/>
      <c r="CT11" s="59"/>
      <c r="CU11" s="59"/>
      <c r="CV11" s="59"/>
      <c r="CW11" s="59"/>
      <c r="CX11" s="59"/>
      <c r="CY11" s="59"/>
      <c r="CZ11" s="59"/>
      <c r="DA11" s="59"/>
      <c r="DB11" s="59"/>
      <c r="DC11" s="59"/>
      <c r="DD11" s="59"/>
      <c r="DE11" s="59"/>
      <c r="DF11" s="59"/>
      <c r="DG11" s="59"/>
      <c r="DH11" s="59"/>
      <c r="DI11" s="59"/>
      <c r="DJ11" s="59"/>
      <c r="DK11" s="59"/>
      <c r="DL11" s="59"/>
      <c r="DM11" s="59"/>
      <c r="DN11" s="59"/>
      <c r="DO11" s="59"/>
      <c r="DP11" s="59"/>
      <c r="DQ11" s="59"/>
      <c r="DR11" s="59"/>
      <c r="DS11" s="59"/>
      <c r="DT11" s="59"/>
      <c r="DU11" s="59"/>
      <c r="DV11" s="59"/>
      <c r="DW11" s="59"/>
      <c r="DX11" s="59"/>
      <c r="DY11" s="59"/>
      <c r="DZ11" s="59"/>
      <c r="EA11" s="59"/>
      <c r="EB11" s="59"/>
      <c r="EC11" s="59"/>
      <c r="ED11" s="59"/>
      <c r="EE11" s="59"/>
      <c r="EF11" s="59"/>
      <c r="EG11" s="59"/>
      <c r="EH11" s="59"/>
      <c r="EI11" s="59"/>
    </row>
    <row r="12" spans="1:139" x14ac:dyDescent="0.2">
      <c r="A12" s="70"/>
      <c r="AL12" s="59"/>
      <c r="AM12" s="59"/>
      <c r="AN12" s="59"/>
      <c r="AO12" s="59"/>
      <c r="AP12" s="59"/>
      <c r="AQ12" s="59"/>
      <c r="AR12" s="59"/>
      <c r="AS12" s="59"/>
      <c r="AT12" s="59"/>
      <c r="AU12" s="59"/>
      <c r="AV12" s="59"/>
      <c r="AW12" s="59"/>
      <c r="AX12" s="59"/>
      <c r="AY12" s="59"/>
      <c r="AZ12" s="59"/>
      <c r="BA12" s="59"/>
      <c r="BB12" s="59"/>
      <c r="BC12" s="59"/>
      <c r="BD12" s="59"/>
      <c r="BE12" s="59"/>
      <c r="BF12" s="59"/>
      <c r="BG12" s="59"/>
      <c r="BH12" s="59"/>
      <c r="BI12" s="59"/>
      <c r="BJ12" s="59"/>
      <c r="BK12" s="59"/>
      <c r="BL12" s="59"/>
      <c r="BM12" s="59"/>
      <c r="BN12" s="59"/>
      <c r="BO12" s="59"/>
      <c r="BP12" s="59"/>
      <c r="BQ12" s="59"/>
      <c r="BR12" s="59"/>
      <c r="BS12" s="59"/>
      <c r="BT12" s="59"/>
      <c r="BU12" s="59"/>
      <c r="BV12" s="59"/>
      <c r="BW12" s="59"/>
      <c r="BX12" s="59"/>
      <c r="BY12" s="59"/>
      <c r="BZ12" s="59"/>
      <c r="CA12" s="59"/>
      <c r="CB12" s="59"/>
      <c r="CC12" s="59"/>
      <c r="CD12" s="59"/>
      <c r="CE12" s="59"/>
      <c r="CF12" s="59"/>
      <c r="CG12" s="59"/>
      <c r="CH12" s="59"/>
      <c r="CI12" s="59"/>
      <c r="CJ12" s="59"/>
      <c r="CK12" s="59"/>
      <c r="CL12" s="59"/>
      <c r="CM12" s="59"/>
      <c r="CN12" s="59"/>
      <c r="CO12" s="59"/>
      <c r="CP12" s="59"/>
      <c r="CQ12" s="59"/>
      <c r="CR12" s="59"/>
      <c r="CS12" s="59"/>
      <c r="CT12" s="59"/>
      <c r="CU12" s="59"/>
      <c r="CV12" s="59"/>
      <c r="CW12" s="59"/>
      <c r="CX12" s="59"/>
      <c r="CY12" s="59"/>
      <c r="CZ12" s="59"/>
      <c r="DA12" s="59"/>
      <c r="DB12" s="59"/>
      <c r="DC12" s="59"/>
      <c r="DD12" s="59"/>
      <c r="DE12" s="59"/>
      <c r="DF12" s="59"/>
      <c r="DG12" s="59"/>
      <c r="DH12" s="59"/>
      <c r="DI12" s="59"/>
      <c r="DJ12" s="59"/>
      <c r="DK12" s="59"/>
      <c r="DL12" s="59"/>
      <c r="DM12" s="59"/>
      <c r="DN12" s="59"/>
      <c r="DO12" s="59"/>
      <c r="DP12" s="59"/>
      <c r="DQ12" s="59"/>
      <c r="DR12" s="59"/>
      <c r="DS12" s="59"/>
      <c r="DT12" s="59"/>
      <c r="DU12" s="59"/>
      <c r="DV12" s="59"/>
      <c r="DW12" s="59"/>
      <c r="DX12" s="59"/>
      <c r="DY12" s="59"/>
      <c r="DZ12" s="59"/>
      <c r="EA12" s="59"/>
      <c r="EB12" s="59"/>
      <c r="EC12" s="59"/>
      <c r="ED12" s="59"/>
      <c r="EE12" s="59"/>
      <c r="EF12" s="59"/>
      <c r="EG12" s="59"/>
      <c r="EH12" s="59"/>
      <c r="EI12" s="59"/>
    </row>
    <row r="13" spans="1:139" x14ac:dyDescent="0.2">
      <c r="A13" s="21" t="s">
        <v>41</v>
      </c>
      <c r="AL13" s="59" t="s">
        <v>42</v>
      </c>
      <c r="AM13" s="59"/>
      <c r="AN13" s="59"/>
      <c r="AO13" s="59"/>
      <c r="AP13" s="59"/>
      <c r="AQ13" s="59"/>
      <c r="AR13" s="59"/>
      <c r="AS13" s="59"/>
      <c r="AT13" s="59"/>
      <c r="AU13" s="59"/>
      <c r="AV13" s="59"/>
      <c r="AW13" s="59"/>
      <c r="AX13" s="59"/>
      <c r="AY13" s="59"/>
      <c r="AZ13" s="59"/>
      <c r="BA13" s="59"/>
      <c r="BB13" s="59"/>
      <c r="BC13" s="59"/>
      <c r="BD13" s="59"/>
      <c r="BE13" s="59"/>
      <c r="BF13" s="59"/>
      <c r="BG13" s="59"/>
      <c r="BH13" s="59"/>
      <c r="BI13" s="59"/>
      <c r="BJ13" s="59"/>
      <c r="BK13" s="59"/>
      <c r="BL13" s="59"/>
      <c r="BM13" s="59"/>
      <c r="BN13" s="59"/>
      <c r="BO13" s="59"/>
      <c r="BP13" s="59"/>
      <c r="BQ13" s="59"/>
      <c r="BR13" s="59"/>
      <c r="BS13" s="59"/>
      <c r="BT13" s="59"/>
      <c r="BU13" s="59"/>
      <c r="BV13" s="59"/>
      <c r="BW13" s="59"/>
      <c r="BX13" s="59"/>
      <c r="BY13" s="59"/>
      <c r="BZ13" s="59"/>
      <c r="CA13" s="59"/>
      <c r="CB13" s="59"/>
      <c r="CC13" s="59"/>
      <c r="CD13" s="59"/>
      <c r="CE13" s="59"/>
      <c r="CF13" s="59"/>
      <c r="CG13" s="59"/>
      <c r="CH13" s="59"/>
      <c r="CI13" s="59"/>
      <c r="CJ13" s="59"/>
      <c r="CK13" s="59"/>
      <c r="CL13" s="59"/>
      <c r="CM13" s="59"/>
      <c r="CN13" s="59"/>
      <c r="CO13" s="59"/>
      <c r="CP13" s="59"/>
      <c r="CQ13" s="59"/>
      <c r="CR13" s="59"/>
      <c r="CS13" s="59"/>
      <c r="CT13" s="59"/>
      <c r="CU13" s="59"/>
      <c r="CV13" s="59"/>
      <c r="CW13" s="59"/>
      <c r="CX13" s="59"/>
      <c r="CY13" s="59"/>
      <c r="CZ13" s="59"/>
      <c r="DA13" s="59"/>
      <c r="DB13" s="59"/>
      <c r="DC13" s="59"/>
      <c r="DD13" s="59"/>
      <c r="DE13" s="59"/>
      <c r="DF13" s="59"/>
      <c r="DG13" s="59"/>
      <c r="DH13" s="59"/>
      <c r="DI13" s="59"/>
      <c r="DJ13" s="59"/>
      <c r="DK13" s="59"/>
      <c r="DL13" s="59"/>
      <c r="DM13" s="59"/>
      <c r="DN13" s="59"/>
      <c r="DO13" s="59"/>
      <c r="DP13" s="59"/>
      <c r="DQ13" s="59"/>
      <c r="DR13" s="59"/>
      <c r="DS13" s="59"/>
      <c r="DT13" s="59"/>
      <c r="DU13" s="59"/>
      <c r="DV13" s="59"/>
      <c r="DW13" s="59"/>
      <c r="DX13" s="59"/>
      <c r="DY13" s="59"/>
      <c r="DZ13" s="59"/>
      <c r="EA13" s="59"/>
      <c r="EB13" s="59"/>
      <c r="EC13" s="59"/>
      <c r="ED13" s="59"/>
      <c r="EE13" s="59"/>
      <c r="EF13" s="59"/>
      <c r="EG13" s="59"/>
      <c r="EH13" s="59"/>
      <c r="EI13" s="59"/>
    </row>
    <row r="14" spans="1:139" ht="12" outlineLevel="1" thickBot="1" x14ac:dyDescent="0.25">
      <c r="A14" s="24" t="s">
        <v>43</v>
      </c>
      <c r="B14" s="15" t="s">
        <v>44</v>
      </c>
      <c r="C14" s="15" t="s">
        <v>45</v>
      </c>
      <c r="D14" s="15" t="s">
        <v>46</v>
      </c>
      <c r="E14" s="15" t="s">
        <v>47</v>
      </c>
      <c r="F14" s="15" t="str">
        <f>IF($I$11&gt;99%,("Lower"&amp;TEXT($I$11,"0.0%")),("Lower"&amp;TEXT($I$11,"0%")))</f>
        <v>Lower95%</v>
      </c>
      <c r="G14" s="15" t="str">
        <f>IF($I$11&gt;99%,("Upper"&amp;TEXT($I$11,"0.0%")),("Upper"&amp;TEXT($I$11,"0%")))</f>
        <v>Upper95%</v>
      </c>
      <c r="H14" s="15" t="s">
        <v>48</v>
      </c>
      <c r="I14" s="15" t="s">
        <v>49</v>
      </c>
      <c r="AL14" s="59" t="s">
        <v>10</v>
      </c>
      <c r="AM14" s="59" t="s">
        <v>11</v>
      </c>
      <c r="AN14" s="59" t="s">
        <v>8</v>
      </c>
      <c r="AO14" s="59" t="s">
        <v>50</v>
      </c>
      <c r="AP14" s="59"/>
      <c r="AQ14" s="59"/>
      <c r="AR14" s="59"/>
      <c r="AS14" s="59"/>
      <c r="AT14" s="59"/>
      <c r="AU14" s="59"/>
      <c r="AV14" s="59"/>
      <c r="AW14" s="59"/>
      <c r="AX14" s="59"/>
      <c r="AY14" s="59"/>
      <c r="AZ14" s="59"/>
      <c r="BA14" s="59"/>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row>
    <row r="15" spans="1:139" outlineLevel="1" x14ac:dyDescent="0.2">
      <c r="A15" s="25" t="s">
        <v>50</v>
      </c>
      <c r="B15" s="18">
        <v>-12.449790748034889</v>
      </c>
      <c r="C15" s="18">
        <v>1.3091639277749136</v>
      </c>
      <c r="D15" s="18">
        <f>B15 / C15</f>
        <v>-9.5097263863623649</v>
      </c>
      <c r="E15" s="18">
        <f>2*(1-_xlfn.NORM.S.DIST(ABS(B15)/C15,1))</f>
        <v>0</v>
      </c>
      <c r="F15" s="18">
        <f>B15 - $H$11 * C15</f>
        <v>-15.015704896332716</v>
      </c>
      <c r="G15" s="18">
        <f>B15 + $H$11 * C15</f>
        <v>-9.8838765997370626</v>
      </c>
      <c r="H15" s="18"/>
      <c r="I15" s="18"/>
      <c r="AL15" s="59">
        <v>6.9575745902891056E-4</v>
      </c>
      <c r="AM15" s="59">
        <v>7.5972929843977695E-8</v>
      </c>
      <c r="AN15" s="59">
        <v>-1.2656527775124235E-3</v>
      </c>
      <c r="AO15" s="59">
        <v>-3.297426371447694E-2</v>
      </c>
      <c r="AP15" s="59"/>
      <c r="AQ15" s="59"/>
      <c r="AR15" s="59"/>
      <c r="AS15" s="59"/>
      <c r="AT15" s="59"/>
      <c r="AU15" s="59"/>
      <c r="AV15" s="59"/>
      <c r="AW15" s="59"/>
      <c r="AX15" s="59"/>
      <c r="AY15" s="59"/>
      <c r="AZ15" s="59"/>
      <c r="BA15" s="59"/>
      <c r="BB15" s="59"/>
      <c r="BC15" s="59"/>
      <c r="BD15" s="59"/>
      <c r="BE15" s="59"/>
      <c r="BF15" s="59"/>
      <c r="BG15" s="59"/>
      <c r="BH15" s="59"/>
      <c r="BI15" s="59"/>
      <c r="BJ15" s="59"/>
      <c r="BK15" s="59"/>
      <c r="BL15" s="59"/>
      <c r="BM15" s="59"/>
      <c r="BN15" s="59"/>
      <c r="BO15" s="59"/>
      <c r="BP15" s="59"/>
      <c r="BQ15" s="59"/>
      <c r="BR15" s="59"/>
      <c r="BS15" s="59"/>
      <c r="BT15" s="59"/>
      <c r="BU15" s="59"/>
      <c r="BV15" s="59"/>
      <c r="BW15" s="59"/>
      <c r="BX15" s="59"/>
      <c r="BY15" s="59"/>
      <c r="BZ15" s="59"/>
      <c r="CA15" s="59"/>
      <c r="CB15" s="59"/>
      <c r="CC15" s="59"/>
      <c r="CD15" s="59"/>
      <c r="CE15" s="59"/>
      <c r="CF15" s="59"/>
      <c r="CG15" s="59"/>
      <c r="CH15" s="59"/>
      <c r="CI15" s="59"/>
      <c r="CJ15" s="59"/>
      <c r="CK15" s="59"/>
      <c r="CL15" s="59"/>
      <c r="CM15" s="59"/>
      <c r="CN15" s="59"/>
      <c r="CO15" s="59"/>
      <c r="CP15" s="59"/>
      <c r="CQ15" s="59"/>
      <c r="CR15" s="59"/>
      <c r="CS15" s="59"/>
      <c r="CT15" s="59"/>
      <c r="CU15" s="59"/>
      <c r="CV15" s="59"/>
      <c r="CW15" s="59"/>
      <c r="CX15" s="59"/>
      <c r="CY15" s="59"/>
      <c r="CZ15" s="59"/>
      <c r="DA15" s="59"/>
      <c r="DB15" s="59"/>
      <c r="DC15" s="59"/>
      <c r="DD15" s="59"/>
      <c r="DE15" s="59"/>
      <c r="DF15" s="59"/>
      <c r="DG15" s="59"/>
      <c r="DH15" s="59"/>
      <c r="DI15" s="59"/>
      <c r="DJ15" s="59"/>
      <c r="DK15" s="59"/>
      <c r="DL15" s="59"/>
      <c r="DM15" s="59"/>
      <c r="DN15" s="59"/>
      <c r="DO15" s="59"/>
      <c r="DP15" s="59"/>
      <c r="DQ15" s="59"/>
      <c r="DR15" s="59"/>
      <c r="DS15" s="59"/>
      <c r="DT15" s="59"/>
      <c r="DU15" s="59"/>
      <c r="DV15" s="59"/>
      <c r="DW15" s="59"/>
      <c r="DX15" s="59"/>
      <c r="DY15" s="59"/>
      <c r="DZ15" s="59"/>
      <c r="EA15" s="59"/>
      <c r="EB15" s="59"/>
      <c r="EC15" s="59"/>
      <c r="ED15" s="59"/>
      <c r="EE15" s="59"/>
      <c r="EF15" s="59"/>
      <c r="EG15" s="59"/>
      <c r="EH15" s="59"/>
      <c r="EI15" s="59"/>
    </row>
    <row r="16" spans="1:139" outlineLevel="1" x14ac:dyDescent="0.2">
      <c r="A16" s="25" t="s">
        <v>10</v>
      </c>
      <c r="B16" s="18">
        <v>0.23696940075453721</v>
      </c>
      <c r="C16" s="18">
        <v>2.6377214770117608E-2</v>
      </c>
      <c r="D16" s="18">
        <f>B16 / C16</f>
        <v>8.9838674333044697</v>
      </c>
      <c r="E16" s="18">
        <f>2*(1-_xlfn.NORM.S.DIST(ABS(B16)/C16,1))</f>
        <v>0</v>
      </c>
      <c r="F16" s="18">
        <f>B16 - $H$11 * C16</f>
        <v>0.18527100979262875</v>
      </c>
      <c r="G16" s="18">
        <f>B16 + $H$11 * C16</f>
        <v>0.28866779171644569</v>
      </c>
      <c r="H16" s="18">
        <v>1.0290778088206241</v>
      </c>
      <c r="I16" s="18">
        <f>(B16*10.4828765973079)/(PI()/SQRT(3))</f>
        <v>1.3695676790010376</v>
      </c>
      <c r="AL16" s="59">
        <v>7.5972929843977655E-8</v>
      </c>
      <c r="AM16" s="59">
        <v>2.9952416466369259E-11</v>
      </c>
      <c r="AN16" s="59">
        <v>-1.9637215165467237E-7</v>
      </c>
      <c r="AO16" s="59">
        <v>-5.1250709649232384E-6</v>
      </c>
      <c r="AP16" s="59"/>
      <c r="AQ16" s="59"/>
      <c r="AR16" s="59"/>
      <c r="AS16" s="59"/>
      <c r="AT16" s="59"/>
      <c r="AU16" s="59"/>
      <c r="AV16" s="59"/>
      <c r="AW16" s="59"/>
      <c r="AX16" s="59"/>
      <c r="AY16" s="59"/>
      <c r="AZ16" s="59"/>
      <c r="BA16" s="59"/>
      <c r="BB16" s="59"/>
      <c r="BC16" s="59"/>
      <c r="BD16" s="59"/>
      <c r="BE16" s="59"/>
      <c r="BF16" s="59"/>
      <c r="BG16" s="59"/>
      <c r="BH16" s="59"/>
      <c r="BI16" s="59"/>
      <c r="BJ16" s="59"/>
      <c r="BK16" s="59"/>
      <c r="BL16" s="59"/>
      <c r="BM16" s="59"/>
      <c r="BN16" s="59"/>
      <c r="BO16" s="59"/>
      <c r="BP16" s="59"/>
      <c r="BQ16" s="59"/>
      <c r="BR16" s="59"/>
      <c r="BS16" s="59"/>
      <c r="BT16" s="59"/>
      <c r="BU16" s="59"/>
      <c r="BV16" s="59"/>
      <c r="BW16" s="59"/>
      <c r="BX16" s="59"/>
      <c r="BY16" s="59"/>
      <c r="BZ16" s="59"/>
      <c r="CA16" s="59"/>
      <c r="CB16" s="59"/>
      <c r="CC16" s="59"/>
      <c r="CD16" s="59"/>
      <c r="CE16" s="59"/>
      <c r="CF16" s="59"/>
      <c r="CG16" s="59"/>
      <c r="CH16" s="59"/>
      <c r="CI16" s="59"/>
      <c r="CJ16" s="59"/>
      <c r="CK16" s="59"/>
      <c r="CL16" s="59"/>
      <c r="CM16" s="59"/>
      <c r="CN16" s="59"/>
      <c r="CO16" s="59"/>
      <c r="CP16" s="59"/>
      <c r="CQ16" s="59"/>
      <c r="CR16" s="59"/>
      <c r="CS16" s="59"/>
      <c r="CT16" s="59"/>
      <c r="CU16" s="59"/>
      <c r="CV16" s="59"/>
      <c r="CW16" s="59"/>
      <c r="CX16" s="59"/>
      <c r="CY16" s="59"/>
      <c r="CZ16" s="59"/>
      <c r="DA16" s="59"/>
      <c r="DB16" s="59"/>
      <c r="DC16" s="59"/>
      <c r="DD16" s="59"/>
      <c r="DE16" s="59"/>
      <c r="DF16" s="59"/>
      <c r="DG16" s="59"/>
      <c r="DH16" s="59"/>
      <c r="DI16" s="59"/>
      <c r="DJ16" s="59"/>
      <c r="DK16" s="59"/>
      <c r="DL16" s="59"/>
      <c r="DM16" s="59"/>
      <c r="DN16" s="59"/>
      <c r="DO16" s="59"/>
      <c r="DP16" s="59"/>
      <c r="DQ16" s="59"/>
      <c r="DR16" s="59"/>
      <c r="DS16" s="59"/>
      <c r="DT16" s="59"/>
      <c r="DU16" s="59"/>
      <c r="DV16" s="59"/>
      <c r="DW16" s="59"/>
      <c r="DX16" s="59"/>
      <c r="DY16" s="59"/>
      <c r="DZ16" s="59"/>
      <c r="EA16" s="59"/>
      <c r="EB16" s="59"/>
      <c r="EC16" s="59"/>
      <c r="ED16" s="59"/>
      <c r="EE16" s="59"/>
      <c r="EF16" s="59"/>
      <c r="EG16" s="59"/>
      <c r="EH16" s="59"/>
      <c r="EI16" s="59"/>
    </row>
    <row r="17" spans="1:139" outlineLevel="1" x14ac:dyDescent="0.2">
      <c r="A17" s="25" t="s">
        <v>11</v>
      </c>
      <c r="B17" s="26">
        <v>3.6441190383659506E-5</v>
      </c>
      <c r="C17" s="27">
        <v>5.472880088798699E-6</v>
      </c>
      <c r="D17" s="18">
        <f>B17 / C17</f>
        <v>6.6585033460249576</v>
      </c>
      <c r="E17" s="18">
        <f>2*(1-_xlfn.NORM.S.DIST(ABS(B17)/C17,1))</f>
        <v>2.7662983015375175E-11</v>
      </c>
      <c r="F17" s="26">
        <f>B17 - $H$11 * C17</f>
        <v>2.5714542517907685E-5</v>
      </c>
      <c r="G17" s="26">
        <f>B17 + $H$11 * C17</f>
        <v>4.7167838249411328E-5</v>
      </c>
      <c r="H17" s="18">
        <v>1.027233723891352</v>
      </c>
      <c r="I17" s="18">
        <f>(B17*34096.9602824248)/(PI()/SQRT(3))</f>
        <v>0.68504479914211114</v>
      </c>
      <c r="AL17" s="59">
        <v>-1.2656527775124216E-3</v>
      </c>
      <c r="AM17" s="59">
        <v>-1.9637215165467211E-7</v>
      </c>
      <c r="AN17" s="59">
        <v>9.3163522921553846E-2</v>
      </c>
      <c r="AO17" s="59">
        <v>2.0238795610032667E-2</v>
      </c>
      <c r="AP17" s="59"/>
      <c r="AQ17" s="59"/>
      <c r="AR17" s="59"/>
      <c r="AS17" s="59"/>
      <c r="AT17" s="59"/>
      <c r="AU17" s="59"/>
      <c r="AV17" s="59"/>
      <c r="AW17" s="59"/>
      <c r="AX17" s="59"/>
      <c r="AY17" s="59"/>
      <c r="AZ17" s="59"/>
      <c r="BA17" s="59"/>
      <c r="BB17" s="59"/>
      <c r="BC17" s="59"/>
      <c r="BD17" s="59"/>
      <c r="BE17" s="59"/>
      <c r="BF17" s="59"/>
      <c r="BG17" s="59"/>
      <c r="BH17" s="59"/>
      <c r="BI17" s="59"/>
      <c r="BJ17" s="59"/>
      <c r="BK17" s="59"/>
      <c r="BL17" s="59"/>
      <c r="BM17" s="59"/>
      <c r="BN17" s="59"/>
      <c r="BO17" s="59"/>
      <c r="BP17" s="59"/>
      <c r="BQ17" s="59"/>
      <c r="BR17" s="59"/>
      <c r="BS17" s="59"/>
      <c r="BT17" s="59"/>
      <c r="BU17" s="59"/>
      <c r="BV17" s="59"/>
      <c r="BW17" s="59"/>
      <c r="BX17" s="59"/>
      <c r="BY17" s="59"/>
      <c r="BZ17" s="59"/>
      <c r="CA17" s="59"/>
      <c r="CB17" s="59"/>
      <c r="CC17" s="59"/>
      <c r="CD17" s="59"/>
      <c r="CE17" s="59"/>
      <c r="CF17" s="59"/>
      <c r="CG17" s="59"/>
      <c r="CH17" s="59"/>
      <c r="CI17" s="59"/>
      <c r="CJ17" s="59"/>
      <c r="CK17" s="59"/>
      <c r="CL17" s="59"/>
      <c r="CM17" s="59"/>
      <c r="CN17" s="59"/>
      <c r="CO17" s="59"/>
      <c r="CP17" s="59"/>
      <c r="CQ17" s="59"/>
      <c r="CR17" s="59"/>
      <c r="CS17" s="59"/>
      <c r="CT17" s="59"/>
      <c r="CU17" s="59"/>
      <c r="CV17" s="59"/>
      <c r="CW17" s="59"/>
      <c r="CX17" s="59"/>
      <c r="CY17" s="59"/>
      <c r="CZ17" s="59"/>
      <c r="DA17" s="59"/>
      <c r="DB17" s="59"/>
      <c r="DC17" s="59"/>
      <c r="DD17" s="59"/>
      <c r="DE17" s="59"/>
      <c r="DF17" s="59"/>
      <c r="DG17" s="59"/>
      <c r="DH17" s="59"/>
      <c r="DI17" s="59"/>
      <c r="DJ17" s="59"/>
      <c r="DK17" s="59"/>
      <c r="DL17" s="59"/>
      <c r="DM17" s="59"/>
      <c r="DN17" s="59"/>
      <c r="DO17" s="59"/>
      <c r="DP17" s="59"/>
      <c r="DQ17" s="59"/>
      <c r="DR17" s="59"/>
      <c r="DS17" s="59"/>
      <c r="DT17" s="59"/>
      <c r="DU17" s="59"/>
      <c r="DV17" s="59"/>
      <c r="DW17" s="59"/>
      <c r="DX17" s="59"/>
      <c r="DY17" s="59"/>
      <c r="DZ17" s="59"/>
      <c r="EA17" s="59"/>
      <c r="EB17" s="59"/>
      <c r="EC17" s="59"/>
      <c r="ED17" s="59"/>
      <c r="EE17" s="59"/>
      <c r="EF17" s="59"/>
      <c r="EG17" s="59"/>
      <c r="EH17" s="59"/>
      <c r="EI17" s="59"/>
    </row>
    <row r="18" spans="1:139" outlineLevel="1" x14ac:dyDescent="0.2">
      <c r="A18" s="25" t="s">
        <v>8</v>
      </c>
      <c r="B18" s="18">
        <v>-0.33384338827855475</v>
      </c>
      <c r="C18" s="18">
        <v>0.30522700228117733</v>
      </c>
      <c r="D18" s="18">
        <f>B18 / C18</f>
        <v>-1.0937544377905852</v>
      </c>
      <c r="E18" s="18">
        <f>2*(1-_xlfn.NORM.S.DIST(ABS(B18)/C18,1))</f>
        <v>0.27406269174883491</v>
      </c>
      <c r="F18" s="18">
        <f>B18 - $H$11 * C18</f>
        <v>-0.93207731985878706</v>
      </c>
      <c r="G18" s="18">
        <f>B18 + $H$11 * C18</f>
        <v>0.26439054330167755</v>
      </c>
      <c r="H18" s="18">
        <v>1.0079596476852286</v>
      </c>
      <c r="I18" s="18">
        <f>(B18*0.500526039072368)/(PI()/SQRT(3))</f>
        <v>-9.212557469172547E-2</v>
      </c>
      <c r="AL18" s="59">
        <v>-3.297426371447694E-2</v>
      </c>
      <c r="AM18" s="59">
        <v>-5.1250709649232409E-6</v>
      </c>
      <c r="AN18" s="59">
        <v>2.0238795610032768E-2</v>
      </c>
      <c r="AO18" s="59">
        <v>1.7139101897870392</v>
      </c>
      <c r="AP18" s="59"/>
      <c r="AQ18" s="59"/>
      <c r="AR18" s="59"/>
      <c r="AS18" s="59"/>
      <c r="AT18" s="59"/>
      <c r="AU18" s="59"/>
      <c r="AV18" s="59"/>
      <c r="AW18" s="59"/>
      <c r="AX18" s="59"/>
      <c r="AY18" s="59"/>
      <c r="AZ18" s="59"/>
      <c r="BA18" s="59"/>
      <c r="BB18" s="59"/>
      <c r="BC18" s="59"/>
      <c r="BD18" s="59"/>
      <c r="BE18" s="59"/>
      <c r="BF18" s="59"/>
      <c r="BG18" s="59"/>
      <c r="BH18" s="59"/>
      <c r="BI18" s="59"/>
      <c r="BJ18" s="59"/>
      <c r="BK18" s="59"/>
      <c r="BL18" s="59"/>
      <c r="BM18" s="59"/>
      <c r="BN18" s="59"/>
      <c r="BO18" s="59"/>
      <c r="BP18" s="59"/>
      <c r="BQ18" s="59"/>
      <c r="BR18" s="59"/>
      <c r="BS18" s="59"/>
      <c r="BT18" s="59"/>
      <c r="BU18" s="59"/>
      <c r="BV18" s="59"/>
      <c r="BW18" s="59"/>
      <c r="BX18" s="59"/>
      <c r="BY18" s="59"/>
      <c r="BZ18" s="59"/>
      <c r="CA18" s="59"/>
      <c r="CB18" s="59"/>
      <c r="CC18" s="59"/>
      <c r="CD18" s="59"/>
      <c r="CE18" s="59"/>
      <c r="CF18" s="59"/>
      <c r="CG18" s="59"/>
      <c r="CH18" s="59"/>
      <c r="CI18" s="59"/>
      <c r="CJ18" s="59"/>
      <c r="CK18" s="59"/>
      <c r="CL18" s="59"/>
      <c r="CM18" s="59"/>
      <c r="CN18" s="59"/>
      <c r="CO18" s="59"/>
      <c r="CP18" s="59"/>
      <c r="CQ18" s="59"/>
      <c r="CR18" s="59"/>
      <c r="CS18" s="59"/>
      <c r="CT18" s="59"/>
      <c r="CU18" s="59"/>
      <c r="CV18" s="59"/>
      <c r="CW18" s="59"/>
      <c r="CX18" s="59"/>
      <c r="CY18" s="59"/>
      <c r="CZ18" s="59"/>
      <c r="DA18" s="59"/>
      <c r="DB18" s="59"/>
      <c r="DC18" s="59"/>
      <c r="DD18" s="59"/>
      <c r="DE18" s="59"/>
      <c r="DF18" s="59"/>
      <c r="DG18" s="59"/>
      <c r="DH18" s="59"/>
      <c r="DI18" s="59"/>
      <c r="DJ18" s="59"/>
      <c r="DK18" s="59"/>
      <c r="DL18" s="59"/>
      <c r="DM18" s="59"/>
      <c r="DN18" s="59"/>
      <c r="DO18" s="59"/>
      <c r="DP18" s="59"/>
      <c r="DQ18" s="59"/>
      <c r="DR18" s="59"/>
      <c r="DS18" s="59"/>
      <c r="DT18" s="59"/>
      <c r="DU18" s="59"/>
      <c r="DV18" s="59"/>
      <c r="DW18" s="59"/>
      <c r="DX18" s="59"/>
      <c r="DY18" s="59"/>
      <c r="DZ18" s="59"/>
      <c r="EA18" s="59"/>
      <c r="EB18" s="59"/>
      <c r="EC18" s="59"/>
      <c r="ED18" s="59"/>
      <c r="EE18" s="59"/>
      <c r="EF18" s="59"/>
      <c r="EG18" s="59"/>
      <c r="EH18" s="59"/>
      <c r="EI18" s="59"/>
    </row>
    <row r="19" spans="1:139" x14ac:dyDescent="0.2">
      <c r="A19" s="70"/>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c r="BT19" s="59"/>
      <c r="BU19" s="59"/>
      <c r="BV19" s="59"/>
      <c r="BW19" s="59"/>
      <c r="BX19" s="59"/>
      <c r="BY19" s="59"/>
      <c r="BZ19" s="59"/>
      <c r="CA19" s="59"/>
      <c r="CB19" s="59"/>
      <c r="CC19" s="59"/>
      <c r="CD19" s="59"/>
      <c r="CE19" s="59"/>
      <c r="CF19" s="59"/>
      <c r="CG19" s="59"/>
      <c r="CH19" s="59"/>
      <c r="CI19" s="59"/>
      <c r="CJ19" s="59"/>
      <c r="CK19" s="59"/>
      <c r="CL19" s="59"/>
      <c r="CM19" s="59"/>
      <c r="CN19" s="59"/>
      <c r="CO19" s="59"/>
      <c r="CP19" s="59"/>
      <c r="CQ19" s="59"/>
      <c r="CR19" s="59"/>
      <c r="CS19" s="59"/>
      <c r="CT19" s="59"/>
      <c r="CU19" s="59"/>
      <c r="CV19" s="59"/>
      <c r="CW19" s="59"/>
      <c r="CX19" s="59"/>
      <c r="CY19" s="59"/>
      <c r="CZ19" s="59"/>
      <c r="DA19" s="59"/>
      <c r="DB19" s="59"/>
      <c r="DC19" s="59"/>
      <c r="DD19" s="59"/>
      <c r="DE19" s="59"/>
      <c r="DF19" s="59"/>
      <c r="DG19" s="59"/>
      <c r="DH19" s="59"/>
      <c r="DI19" s="59"/>
      <c r="DJ19" s="59"/>
      <c r="DK19" s="59"/>
      <c r="DL19" s="59"/>
      <c r="DM19" s="59"/>
      <c r="DN19" s="59"/>
      <c r="DO19" s="59"/>
      <c r="DP19" s="59"/>
      <c r="DQ19" s="59"/>
      <c r="DR19" s="59"/>
      <c r="DS19" s="59"/>
      <c r="DT19" s="59"/>
      <c r="DU19" s="59"/>
      <c r="DV19" s="59"/>
      <c r="DW19" s="59"/>
      <c r="DX19" s="59"/>
      <c r="DY19" s="59"/>
      <c r="DZ19" s="59"/>
      <c r="EA19" s="59"/>
      <c r="EB19" s="59"/>
      <c r="EC19" s="59"/>
      <c r="ED19" s="59"/>
      <c r="EE19" s="59"/>
      <c r="EF19" s="59"/>
      <c r="EG19" s="59"/>
      <c r="EH19" s="59"/>
      <c r="EI19" s="59"/>
    </row>
    <row r="20" spans="1:139" x14ac:dyDescent="0.2">
      <c r="A20" s="21" t="s">
        <v>51</v>
      </c>
      <c r="AL20" s="59" t="s">
        <v>52</v>
      </c>
      <c r="AM20" s="59"/>
      <c r="AN20" s="59"/>
      <c r="AO20" s="59">
        <v>13</v>
      </c>
      <c r="AP20" s="59"/>
      <c r="AQ20" s="59"/>
      <c r="AR20" s="59"/>
      <c r="AS20" s="59"/>
      <c r="AT20" s="59"/>
      <c r="AU20" s="59"/>
      <c r="AV20" s="59"/>
      <c r="AW20" s="59"/>
      <c r="AX20" s="59"/>
      <c r="AY20" s="59"/>
      <c r="AZ20" s="59"/>
      <c r="BA20" s="59"/>
      <c r="BB20" s="59"/>
      <c r="BC20" s="59"/>
      <c r="BD20" s="59"/>
      <c r="BE20" s="59"/>
      <c r="BF20" s="59"/>
      <c r="BG20" s="59"/>
      <c r="BH20" s="59"/>
      <c r="BI20" s="59"/>
      <c r="BJ20" s="59"/>
      <c r="BK20" s="59"/>
      <c r="BL20" s="59"/>
      <c r="BM20" s="59"/>
      <c r="BN20" s="59"/>
      <c r="BO20" s="59"/>
      <c r="BP20" s="59"/>
      <c r="BQ20" s="59"/>
      <c r="BR20" s="59"/>
      <c r="BS20" s="59"/>
      <c r="BT20" s="59"/>
      <c r="BU20" s="59"/>
      <c r="BV20" s="59"/>
      <c r="BW20" s="59"/>
      <c r="BX20" s="59"/>
      <c r="BY20" s="59"/>
      <c r="BZ20" s="59"/>
      <c r="CA20" s="59"/>
      <c r="CB20" s="59"/>
      <c r="CC20" s="59"/>
      <c r="CD20" s="59"/>
      <c r="CE20" s="59"/>
      <c r="CF20" s="59"/>
      <c r="CG20" s="59"/>
      <c r="CH20" s="59"/>
      <c r="CI20" s="59"/>
      <c r="CJ20" s="59"/>
      <c r="CK20" s="59"/>
      <c r="CL20" s="59"/>
      <c r="CM20" s="59"/>
      <c r="CN20" s="59"/>
      <c r="CO20" s="59"/>
      <c r="CP20" s="59"/>
      <c r="CQ20" s="59"/>
      <c r="CR20" s="59"/>
      <c r="CS20" s="59"/>
      <c r="CT20" s="59"/>
      <c r="CU20" s="59"/>
      <c r="CV20" s="59"/>
      <c r="CW20" s="59"/>
      <c r="CX20" s="59"/>
      <c r="CY20" s="59"/>
      <c r="CZ20" s="59"/>
      <c r="DA20" s="59"/>
      <c r="DB20" s="59"/>
      <c r="DC20" s="59"/>
      <c r="DD20" s="59"/>
      <c r="DE20" s="59"/>
      <c r="DF20" s="59"/>
      <c r="DG20" s="59"/>
      <c r="DH20" s="59"/>
      <c r="DI20" s="59"/>
      <c r="DJ20" s="59"/>
      <c r="DK20" s="59"/>
      <c r="DL20" s="59"/>
      <c r="DM20" s="59"/>
      <c r="DN20" s="59"/>
      <c r="DO20" s="59"/>
      <c r="DP20" s="59"/>
      <c r="DQ20" s="59"/>
      <c r="DR20" s="59"/>
      <c r="DS20" s="59"/>
      <c r="DT20" s="59"/>
      <c r="DU20" s="59"/>
      <c r="DV20" s="59"/>
      <c r="DW20" s="59"/>
      <c r="DX20" s="59"/>
      <c r="DY20" s="59"/>
      <c r="DZ20" s="59"/>
      <c r="EA20" s="59"/>
      <c r="EB20" s="59"/>
      <c r="EC20" s="59"/>
      <c r="ED20" s="59"/>
      <c r="EE20" s="59"/>
      <c r="EF20" s="59"/>
      <c r="EG20" s="59"/>
      <c r="EH20" s="59"/>
      <c r="EI20" s="59"/>
    </row>
    <row r="21" spans="1:139" ht="12" hidden="1" outlineLevel="1" thickBot="1" x14ac:dyDescent="0.25">
      <c r="A21" s="24" t="s">
        <v>53</v>
      </c>
      <c r="B21" s="15" t="s">
        <v>54</v>
      </c>
      <c r="C21" s="15" t="s">
        <v>55</v>
      </c>
      <c r="D21" s="12"/>
      <c r="E21" s="15" t="s">
        <v>47</v>
      </c>
      <c r="F21" s="15" t="s">
        <v>56</v>
      </c>
      <c r="G21" s="15" t="s">
        <v>38</v>
      </c>
      <c r="H21" s="12"/>
      <c r="I21" s="15" t="s">
        <v>57</v>
      </c>
      <c r="AL21" s="59" t="s">
        <v>58</v>
      </c>
      <c r="AM21" s="59">
        <v>-9.9999999999999995E-8</v>
      </c>
      <c r="AN21" s="59">
        <v>9.9999000000000008E-3</v>
      </c>
      <c r="AO21" s="59">
        <v>1.9999900000000001E-2</v>
      </c>
      <c r="AP21" s="59">
        <v>2.9999900000000003E-2</v>
      </c>
      <c r="AQ21" s="59">
        <v>3.9999900000000005E-2</v>
      </c>
      <c r="AR21" s="59">
        <v>4.9999900000000007E-2</v>
      </c>
      <c r="AS21" s="59">
        <v>5.9999900000000009E-2</v>
      </c>
      <c r="AT21" s="59">
        <v>6.9999900000000004E-2</v>
      </c>
      <c r="AU21" s="59">
        <v>7.9999899999999999E-2</v>
      </c>
      <c r="AV21" s="59">
        <v>8.9999899999999994E-2</v>
      </c>
      <c r="AW21" s="59">
        <v>9.9999899999999989E-2</v>
      </c>
      <c r="AX21" s="59">
        <v>0.10999989999999998</v>
      </c>
      <c r="AY21" s="59">
        <v>0.11999989999999998</v>
      </c>
      <c r="AZ21" s="59">
        <v>0.12999989999999997</v>
      </c>
      <c r="BA21" s="59">
        <v>0.13999989999999998</v>
      </c>
      <c r="BB21" s="59">
        <v>0.14999989999999999</v>
      </c>
      <c r="BC21" s="59">
        <v>0.1599999</v>
      </c>
      <c r="BD21" s="59">
        <v>0.16999990000000001</v>
      </c>
      <c r="BE21" s="59">
        <v>0.17999990000000002</v>
      </c>
      <c r="BF21" s="59">
        <v>0.18999990000000003</v>
      </c>
      <c r="BG21" s="59">
        <v>0.19999990000000004</v>
      </c>
      <c r="BH21" s="59">
        <v>0.20999990000000004</v>
      </c>
      <c r="BI21" s="59">
        <v>0.21999990000000005</v>
      </c>
      <c r="BJ21" s="59">
        <v>0.22999990000000006</v>
      </c>
      <c r="BK21" s="59">
        <v>0.23999990000000007</v>
      </c>
      <c r="BL21" s="59">
        <v>0.24999990000000008</v>
      </c>
      <c r="BM21" s="59">
        <v>0.25999990000000006</v>
      </c>
      <c r="BN21" s="59">
        <v>0.26999990000000007</v>
      </c>
      <c r="BO21" s="59">
        <v>0.27999990000000008</v>
      </c>
      <c r="BP21" s="59">
        <v>0.28999990000000009</v>
      </c>
      <c r="BQ21" s="59">
        <v>0.2999999000000001</v>
      </c>
      <c r="BR21" s="59">
        <v>0.30999990000000011</v>
      </c>
      <c r="BS21" s="59">
        <v>0.31999990000000011</v>
      </c>
      <c r="BT21" s="59">
        <v>0.32999990000000012</v>
      </c>
      <c r="BU21" s="59">
        <v>0.33999990000000013</v>
      </c>
      <c r="BV21" s="59">
        <v>0.34999990000000014</v>
      </c>
      <c r="BW21" s="59">
        <v>0.35999990000000015</v>
      </c>
      <c r="BX21" s="59">
        <v>0.36999990000000016</v>
      </c>
      <c r="BY21" s="59">
        <v>0.37999990000000017</v>
      </c>
      <c r="BZ21" s="59">
        <v>0.38999990000000018</v>
      </c>
      <c r="CA21" s="59">
        <v>0.39999990000000019</v>
      </c>
      <c r="CB21" s="59">
        <v>0.40999990000000019</v>
      </c>
      <c r="CC21" s="59">
        <v>0.4199999000000002</v>
      </c>
      <c r="CD21" s="59">
        <v>0.42999990000000021</v>
      </c>
      <c r="CE21" s="59">
        <v>0.43999990000000022</v>
      </c>
      <c r="CF21" s="59">
        <v>0.44999990000000023</v>
      </c>
      <c r="CG21" s="59">
        <v>0.45999990000000024</v>
      </c>
      <c r="CH21" s="59">
        <v>0.46999990000000025</v>
      </c>
      <c r="CI21" s="59">
        <v>0.47999990000000026</v>
      </c>
      <c r="CJ21" s="59">
        <v>0.48999990000000027</v>
      </c>
      <c r="CK21" s="59">
        <v>0.49999990000000027</v>
      </c>
      <c r="CL21" s="59">
        <v>0.50999990000000028</v>
      </c>
      <c r="CM21" s="59">
        <v>0.51999990000000029</v>
      </c>
      <c r="CN21" s="59">
        <v>0.5299999000000003</v>
      </c>
      <c r="CO21" s="59">
        <v>0.53999990000000031</v>
      </c>
      <c r="CP21" s="59">
        <v>0.54999990000000032</v>
      </c>
      <c r="CQ21" s="59">
        <v>0.55999990000000033</v>
      </c>
      <c r="CR21" s="59">
        <v>0.56999990000000034</v>
      </c>
      <c r="CS21" s="59">
        <v>0.57999990000000035</v>
      </c>
      <c r="CT21" s="59">
        <v>0.58999990000000035</v>
      </c>
      <c r="CU21" s="59">
        <v>0.59999990000000036</v>
      </c>
      <c r="CV21" s="59">
        <v>0.60999990000000037</v>
      </c>
      <c r="CW21" s="59">
        <v>0.61999990000000038</v>
      </c>
      <c r="CX21" s="59">
        <v>0.62999990000000039</v>
      </c>
      <c r="CY21" s="59">
        <v>0.6399999000000004</v>
      </c>
      <c r="CZ21" s="59">
        <v>0.64999990000000041</v>
      </c>
      <c r="DA21" s="59">
        <v>0.65999990000000042</v>
      </c>
      <c r="DB21" s="59">
        <v>0.66999990000000043</v>
      </c>
      <c r="DC21" s="59">
        <v>0.67999990000000043</v>
      </c>
      <c r="DD21" s="59">
        <v>0.68999990000000044</v>
      </c>
      <c r="DE21" s="59">
        <v>0.69999990000000045</v>
      </c>
      <c r="DF21" s="59">
        <v>0.70999990000000046</v>
      </c>
      <c r="DG21" s="59">
        <v>0.71999990000000047</v>
      </c>
      <c r="DH21" s="59">
        <v>0.72999990000000048</v>
      </c>
      <c r="DI21" s="59">
        <v>0.73999990000000049</v>
      </c>
      <c r="DJ21" s="59">
        <v>0.7499999000000005</v>
      </c>
      <c r="DK21" s="59">
        <v>0.75999990000000051</v>
      </c>
      <c r="DL21" s="59">
        <v>0.76999990000000051</v>
      </c>
      <c r="DM21" s="59">
        <v>0.77999990000000052</v>
      </c>
      <c r="DN21" s="59">
        <v>0.78999990000000053</v>
      </c>
      <c r="DO21" s="59">
        <v>0.79999990000000054</v>
      </c>
      <c r="DP21" s="59">
        <v>0.80999990000000055</v>
      </c>
      <c r="DQ21" s="59">
        <v>0.81999990000000056</v>
      </c>
      <c r="DR21" s="59">
        <v>0.82999990000000057</v>
      </c>
      <c r="DS21" s="59">
        <v>0.83999990000000058</v>
      </c>
      <c r="DT21" s="59">
        <v>0.84999990000000059</v>
      </c>
      <c r="DU21" s="59">
        <v>0.85999990000000059</v>
      </c>
      <c r="DV21" s="59">
        <v>0.8699999000000006</v>
      </c>
      <c r="DW21" s="59">
        <v>0.87999990000000061</v>
      </c>
      <c r="DX21" s="59">
        <v>0.88999990000000062</v>
      </c>
      <c r="DY21" s="59">
        <v>0.89999990000000063</v>
      </c>
      <c r="DZ21" s="59">
        <v>0.90999990000000064</v>
      </c>
      <c r="EA21" s="59">
        <v>0.91999990000000065</v>
      </c>
      <c r="EB21" s="59">
        <v>0.92999990000000066</v>
      </c>
      <c r="EC21" s="59">
        <v>0.93999990000000067</v>
      </c>
      <c r="ED21" s="59">
        <v>0.94999990000000067</v>
      </c>
      <c r="EE21" s="59">
        <v>0.95999990000000068</v>
      </c>
      <c r="EF21" s="59">
        <v>0.96999990000000069</v>
      </c>
      <c r="EG21" s="59">
        <v>0.9799999000000007</v>
      </c>
      <c r="EH21" s="59">
        <v>0.98999990000000071</v>
      </c>
      <c r="EI21" s="59">
        <v>0.99999990000000072</v>
      </c>
    </row>
    <row r="22" spans="1:139" hidden="1" outlineLevel="1" x14ac:dyDescent="0.2">
      <c r="A22" s="25" t="s">
        <v>59</v>
      </c>
      <c r="B22" s="14">
        <v>3</v>
      </c>
      <c r="C22" s="17">
        <f>C24 - C23</f>
        <v>245.72974041998634</v>
      </c>
      <c r="D22" s="6" t="s">
        <v>60</v>
      </c>
      <c r="E22" s="17">
        <f>_xlfn.CHISQ.DIST.RT(C22,B22)</f>
        <v>5.487701408244637E-53</v>
      </c>
      <c r="F22" s="17">
        <f>C23+2*(1+B22)</f>
        <v>283.84322537592277</v>
      </c>
      <c r="G22" s="10">
        <f>$AM$38</f>
        <v>0.92740333596364732</v>
      </c>
      <c r="H22" s="17" t="s">
        <v>61</v>
      </c>
      <c r="I22" s="17">
        <f>1-C23/C24</f>
        <v>0.47113204965485134</v>
      </c>
      <c r="AL22" s="69" t="s">
        <v>62</v>
      </c>
      <c r="AM22" s="59">
        <v>400</v>
      </c>
      <c r="AN22" s="59">
        <v>343</v>
      </c>
      <c r="AO22" s="59">
        <v>323</v>
      </c>
      <c r="AP22" s="59">
        <v>311</v>
      </c>
      <c r="AQ22" s="59">
        <v>301</v>
      </c>
      <c r="AR22" s="59">
        <v>291</v>
      </c>
      <c r="AS22" s="59">
        <v>275</v>
      </c>
      <c r="AT22" s="59">
        <v>270</v>
      </c>
      <c r="AU22" s="59">
        <v>268</v>
      </c>
      <c r="AV22" s="59">
        <v>261</v>
      </c>
      <c r="AW22" s="59">
        <v>258</v>
      </c>
      <c r="AX22" s="59">
        <v>252</v>
      </c>
      <c r="AY22" s="59">
        <v>248</v>
      </c>
      <c r="AZ22" s="59">
        <v>241</v>
      </c>
      <c r="BA22" s="59">
        <v>240</v>
      </c>
      <c r="BB22" s="59">
        <v>236</v>
      </c>
      <c r="BC22" s="59">
        <v>231</v>
      </c>
      <c r="BD22" s="59">
        <v>230</v>
      </c>
      <c r="BE22" s="59">
        <v>228</v>
      </c>
      <c r="BF22" s="59">
        <v>227</v>
      </c>
      <c r="BG22" s="59">
        <v>219</v>
      </c>
      <c r="BH22" s="59">
        <v>218</v>
      </c>
      <c r="BI22" s="59">
        <v>214</v>
      </c>
      <c r="BJ22" s="59">
        <v>209</v>
      </c>
      <c r="BK22" s="59">
        <v>208</v>
      </c>
      <c r="BL22" s="59">
        <v>203</v>
      </c>
      <c r="BM22" s="59">
        <v>200</v>
      </c>
      <c r="BN22" s="59">
        <v>200</v>
      </c>
      <c r="BO22" s="59">
        <v>194</v>
      </c>
      <c r="BP22" s="59">
        <v>190</v>
      </c>
      <c r="BQ22" s="59">
        <v>181</v>
      </c>
      <c r="BR22" s="59">
        <v>173</v>
      </c>
      <c r="BS22" s="59">
        <v>172</v>
      </c>
      <c r="BT22" s="59">
        <v>169</v>
      </c>
      <c r="BU22" s="59">
        <v>168</v>
      </c>
      <c r="BV22" s="59">
        <v>164</v>
      </c>
      <c r="BW22" s="59">
        <v>161</v>
      </c>
      <c r="BX22" s="59">
        <v>159</v>
      </c>
      <c r="BY22" s="59">
        <v>155</v>
      </c>
      <c r="BZ22" s="59">
        <v>152</v>
      </c>
      <c r="CA22" s="59">
        <v>148</v>
      </c>
      <c r="CB22" s="59">
        <v>144</v>
      </c>
      <c r="CC22" s="59">
        <v>143</v>
      </c>
      <c r="CD22" s="59">
        <v>140</v>
      </c>
      <c r="CE22" s="59">
        <v>138</v>
      </c>
      <c r="CF22" s="59">
        <v>134</v>
      </c>
      <c r="CG22" s="59">
        <v>132</v>
      </c>
      <c r="CH22" s="59">
        <v>127</v>
      </c>
      <c r="CI22" s="59">
        <v>125</v>
      </c>
      <c r="CJ22" s="59">
        <v>124</v>
      </c>
      <c r="CK22" s="59">
        <v>124</v>
      </c>
      <c r="CL22" s="59">
        <v>124</v>
      </c>
      <c r="CM22" s="59">
        <v>122</v>
      </c>
      <c r="CN22" s="59">
        <v>121</v>
      </c>
      <c r="CO22" s="59">
        <v>116</v>
      </c>
      <c r="CP22" s="59">
        <v>112</v>
      </c>
      <c r="CQ22" s="59">
        <v>111</v>
      </c>
      <c r="CR22" s="59">
        <v>108</v>
      </c>
      <c r="CS22" s="59">
        <v>105</v>
      </c>
      <c r="CT22" s="59">
        <v>103</v>
      </c>
      <c r="CU22" s="59">
        <v>101</v>
      </c>
      <c r="CV22" s="59">
        <v>98</v>
      </c>
      <c r="CW22" s="59">
        <v>95</v>
      </c>
      <c r="CX22" s="59">
        <v>95</v>
      </c>
      <c r="CY22" s="59">
        <v>95</v>
      </c>
      <c r="CZ22" s="59">
        <v>94</v>
      </c>
      <c r="DA22" s="59">
        <v>92</v>
      </c>
      <c r="DB22" s="59">
        <v>91</v>
      </c>
      <c r="DC22" s="59">
        <v>91</v>
      </c>
      <c r="DD22" s="59">
        <v>91</v>
      </c>
      <c r="DE22" s="59">
        <v>90</v>
      </c>
      <c r="DF22" s="59">
        <v>89</v>
      </c>
      <c r="DG22" s="59">
        <v>87</v>
      </c>
      <c r="DH22" s="59">
        <v>85</v>
      </c>
      <c r="DI22" s="59">
        <v>84</v>
      </c>
      <c r="DJ22" s="59">
        <v>83</v>
      </c>
      <c r="DK22" s="59">
        <v>81</v>
      </c>
      <c r="DL22" s="59">
        <v>81</v>
      </c>
      <c r="DM22" s="59">
        <v>80</v>
      </c>
      <c r="DN22" s="59">
        <v>78</v>
      </c>
      <c r="DO22" s="59">
        <v>75</v>
      </c>
      <c r="DP22" s="59">
        <v>75</v>
      </c>
      <c r="DQ22" s="59">
        <v>74</v>
      </c>
      <c r="DR22" s="59">
        <v>72</v>
      </c>
      <c r="DS22" s="59">
        <v>69</v>
      </c>
      <c r="DT22" s="59">
        <v>67</v>
      </c>
      <c r="DU22" s="59">
        <v>66</v>
      </c>
      <c r="DV22" s="59">
        <v>64</v>
      </c>
      <c r="DW22" s="59">
        <v>63</v>
      </c>
      <c r="DX22" s="59">
        <v>61</v>
      </c>
      <c r="DY22" s="59">
        <v>61</v>
      </c>
      <c r="DZ22" s="59">
        <v>55</v>
      </c>
      <c r="EA22" s="59">
        <v>51</v>
      </c>
      <c r="EB22" s="59">
        <v>49</v>
      </c>
      <c r="EC22" s="59">
        <v>43</v>
      </c>
      <c r="ED22" s="59">
        <v>38</v>
      </c>
      <c r="EE22" s="59">
        <v>35</v>
      </c>
      <c r="EF22" s="59">
        <v>30</v>
      </c>
      <c r="EG22" s="59">
        <v>24</v>
      </c>
      <c r="EH22" s="59">
        <v>14</v>
      </c>
      <c r="EI22" s="59">
        <v>0</v>
      </c>
    </row>
    <row r="23" spans="1:139" hidden="1" outlineLevel="1" x14ac:dyDescent="0.2">
      <c r="A23" s="25" t="s">
        <v>63</v>
      </c>
      <c r="B23" s="14">
        <v>396</v>
      </c>
      <c r="C23" s="17">
        <v>275.84322537592277</v>
      </c>
      <c r="D23" s="6" t="s">
        <v>64</v>
      </c>
      <c r="E23" s="17"/>
      <c r="F23" s="17"/>
      <c r="G23" s="17"/>
      <c r="H23" s="17" t="s">
        <v>65</v>
      </c>
      <c r="I23" s="17">
        <f>1-EXP(((C23/2)-(C24/2))*(2/$F$11))</f>
        <v>0.45899369780793453</v>
      </c>
      <c r="AL23" s="69" t="s">
        <v>66</v>
      </c>
      <c r="AM23" s="59">
        <v>143</v>
      </c>
      <c r="AN23" s="59">
        <v>143</v>
      </c>
      <c r="AO23" s="59">
        <v>143</v>
      </c>
      <c r="AP23" s="59">
        <v>143</v>
      </c>
      <c r="AQ23" s="59">
        <v>143</v>
      </c>
      <c r="AR23" s="59">
        <v>143</v>
      </c>
      <c r="AS23" s="59">
        <v>142</v>
      </c>
      <c r="AT23" s="59">
        <v>142</v>
      </c>
      <c r="AU23" s="59">
        <v>142</v>
      </c>
      <c r="AV23" s="59">
        <v>142</v>
      </c>
      <c r="AW23" s="59">
        <v>142</v>
      </c>
      <c r="AX23" s="59">
        <v>142</v>
      </c>
      <c r="AY23" s="59">
        <v>142</v>
      </c>
      <c r="AZ23" s="59">
        <v>142</v>
      </c>
      <c r="BA23" s="59">
        <v>142</v>
      </c>
      <c r="BB23" s="59">
        <v>142</v>
      </c>
      <c r="BC23" s="59">
        <v>142</v>
      </c>
      <c r="BD23" s="59">
        <v>142</v>
      </c>
      <c r="BE23" s="59">
        <v>142</v>
      </c>
      <c r="BF23" s="59">
        <v>142</v>
      </c>
      <c r="BG23" s="59">
        <v>140</v>
      </c>
      <c r="BH23" s="59">
        <v>139</v>
      </c>
      <c r="BI23" s="59">
        <v>138</v>
      </c>
      <c r="BJ23" s="59">
        <v>137</v>
      </c>
      <c r="BK23" s="59">
        <v>136</v>
      </c>
      <c r="BL23" s="59">
        <v>134</v>
      </c>
      <c r="BM23" s="59">
        <v>134</v>
      </c>
      <c r="BN23" s="59">
        <v>134</v>
      </c>
      <c r="BO23" s="59">
        <v>132</v>
      </c>
      <c r="BP23" s="59">
        <v>131</v>
      </c>
      <c r="BQ23" s="59">
        <v>131</v>
      </c>
      <c r="BR23" s="59">
        <v>127</v>
      </c>
      <c r="BS23" s="59">
        <v>127</v>
      </c>
      <c r="BT23" s="59">
        <v>125</v>
      </c>
      <c r="BU23" s="59">
        <v>125</v>
      </c>
      <c r="BV23" s="59">
        <v>123</v>
      </c>
      <c r="BW23" s="59">
        <v>122</v>
      </c>
      <c r="BX23" s="59">
        <v>121</v>
      </c>
      <c r="BY23" s="59">
        <v>119</v>
      </c>
      <c r="BZ23" s="59">
        <v>117</v>
      </c>
      <c r="CA23" s="59">
        <v>116</v>
      </c>
      <c r="CB23" s="59">
        <v>113</v>
      </c>
      <c r="CC23" s="59">
        <v>112</v>
      </c>
      <c r="CD23" s="59">
        <v>109</v>
      </c>
      <c r="CE23" s="59">
        <v>108</v>
      </c>
      <c r="CF23" s="59">
        <v>107</v>
      </c>
      <c r="CG23" s="59">
        <v>106</v>
      </c>
      <c r="CH23" s="59">
        <v>105</v>
      </c>
      <c r="CI23" s="59">
        <v>105</v>
      </c>
      <c r="CJ23" s="59">
        <v>104</v>
      </c>
      <c r="CK23" s="59">
        <v>104</v>
      </c>
      <c r="CL23" s="59">
        <v>104</v>
      </c>
      <c r="CM23" s="59">
        <v>104</v>
      </c>
      <c r="CN23" s="59">
        <v>103</v>
      </c>
      <c r="CO23" s="59">
        <v>99</v>
      </c>
      <c r="CP23" s="59">
        <v>95</v>
      </c>
      <c r="CQ23" s="59">
        <v>94</v>
      </c>
      <c r="CR23" s="59">
        <v>92</v>
      </c>
      <c r="CS23" s="59">
        <v>90</v>
      </c>
      <c r="CT23" s="59">
        <v>88</v>
      </c>
      <c r="CU23" s="59">
        <v>86</v>
      </c>
      <c r="CV23" s="59">
        <v>84</v>
      </c>
      <c r="CW23" s="59">
        <v>81</v>
      </c>
      <c r="CX23" s="59">
        <v>81</v>
      </c>
      <c r="CY23" s="59">
        <v>81</v>
      </c>
      <c r="CZ23" s="59">
        <v>81</v>
      </c>
      <c r="DA23" s="59">
        <v>79</v>
      </c>
      <c r="DB23" s="59">
        <v>79</v>
      </c>
      <c r="DC23" s="59">
        <v>79</v>
      </c>
      <c r="DD23" s="59">
        <v>79</v>
      </c>
      <c r="DE23" s="59">
        <v>79</v>
      </c>
      <c r="DF23" s="59">
        <v>78</v>
      </c>
      <c r="DG23" s="59">
        <v>76</v>
      </c>
      <c r="DH23" s="59">
        <v>74</v>
      </c>
      <c r="DI23" s="59">
        <v>73</v>
      </c>
      <c r="DJ23" s="59">
        <v>73</v>
      </c>
      <c r="DK23" s="59">
        <v>72</v>
      </c>
      <c r="DL23" s="59">
        <v>72</v>
      </c>
      <c r="DM23" s="59">
        <v>71</v>
      </c>
      <c r="DN23" s="59">
        <v>69</v>
      </c>
      <c r="DO23" s="59">
        <v>66</v>
      </c>
      <c r="DP23" s="59">
        <v>66</v>
      </c>
      <c r="DQ23" s="59">
        <v>65</v>
      </c>
      <c r="DR23" s="59">
        <v>64</v>
      </c>
      <c r="DS23" s="59">
        <v>62</v>
      </c>
      <c r="DT23" s="59">
        <v>60</v>
      </c>
      <c r="DU23" s="59">
        <v>59</v>
      </c>
      <c r="DV23" s="59">
        <v>58</v>
      </c>
      <c r="DW23" s="59">
        <v>57</v>
      </c>
      <c r="DX23" s="59">
        <v>55</v>
      </c>
      <c r="DY23" s="59">
        <v>55</v>
      </c>
      <c r="DZ23" s="59">
        <v>50</v>
      </c>
      <c r="EA23" s="59">
        <v>46</v>
      </c>
      <c r="EB23" s="59">
        <v>44</v>
      </c>
      <c r="EC23" s="59">
        <v>39</v>
      </c>
      <c r="ED23" s="59">
        <v>34</v>
      </c>
      <c r="EE23" s="59">
        <v>31</v>
      </c>
      <c r="EF23" s="59">
        <v>26</v>
      </c>
      <c r="EG23" s="59">
        <v>21</v>
      </c>
      <c r="EH23" s="59">
        <v>14</v>
      </c>
      <c r="EI23" s="59">
        <v>0</v>
      </c>
    </row>
    <row r="24" spans="1:139" hidden="1" outlineLevel="1" x14ac:dyDescent="0.2">
      <c r="A24" s="25" t="s">
        <v>67</v>
      </c>
      <c r="B24" s="14">
        <v>399</v>
      </c>
      <c r="C24" s="17">
        <f>-2*(($F$11*(1-$E$11))*LN(1-$E$11)+$F$11*$E$11*LN($E$11))</f>
        <v>521.57296579590911</v>
      </c>
      <c r="D24" s="6" t="s">
        <v>68</v>
      </c>
      <c r="E24" s="17"/>
      <c r="F24" s="17"/>
      <c r="G24" s="17"/>
      <c r="H24" s="17" t="s">
        <v>69</v>
      </c>
      <c r="I24" s="17">
        <f xml:space="preserve"> I23/(1-(($E$11^$E$11)*((1-$E$11)^(1-$E$11)))^2)</f>
        <v>0.63002042062119168</v>
      </c>
      <c r="AL24" s="69" t="s">
        <v>70</v>
      </c>
      <c r="AM24" s="59">
        <v>257</v>
      </c>
      <c r="AN24" s="59">
        <v>200</v>
      </c>
      <c r="AO24" s="59">
        <v>180</v>
      </c>
      <c r="AP24" s="59">
        <v>168</v>
      </c>
      <c r="AQ24" s="59">
        <v>158</v>
      </c>
      <c r="AR24" s="59">
        <v>148</v>
      </c>
      <c r="AS24" s="59">
        <v>133</v>
      </c>
      <c r="AT24" s="59">
        <v>128</v>
      </c>
      <c r="AU24" s="59">
        <v>126</v>
      </c>
      <c r="AV24" s="59">
        <v>119</v>
      </c>
      <c r="AW24" s="59">
        <v>116</v>
      </c>
      <c r="AX24" s="59">
        <v>110</v>
      </c>
      <c r="AY24" s="59">
        <v>106</v>
      </c>
      <c r="AZ24" s="59">
        <v>99</v>
      </c>
      <c r="BA24" s="59">
        <v>98</v>
      </c>
      <c r="BB24" s="59">
        <v>94</v>
      </c>
      <c r="BC24" s="59">
        <v>89</v>
      </c>
      <c r="BD24" s="59">
        <v>88</v>
      </c>
      <c r="BE24" s="59">
        <v>86</v>
      </c>
      <c r="BF24" s="59">
        <v>85</v>
      </c>
      <c r="BG24" s="59">
        <v>79</v>
      </c>
      <c r="BH24" s="59">
        <v>79</v>
      </c>
      <c r="BI24" s="59">
        <v>76</v>
      </c>
      <c r="BJ24" s="59">
        <v>72</v>
      </c>
      <c r="BK24" s="59">
        <v>72</v>
      </c>
      <c r="BL24" s="59">
        <v>69</v>
      </c>
      <c r="BM24" s="59">
        <v>66</v>
      </c>
      <c r="BN24" s="59">
        <v>66</v>
      </c>
      <c r="BO24" s="59">
        <v>62</v>
      </c>
      <c r="BP24" s="59">
        <v>59</v>
      </c>
      <c r="BQ24" s="59">
        <v>50</v>
      </c>
      <c r="BR24" s="59">
        <v>46</v>
      </c>
      <c r="BS24" s="59">
        <v>45</v>
      </c>
      <c r="BT24" s="59">
        <v>44</v>
      </c>
      <c r="BU24" s="59">
        <v>43</v>
      </c>
      <c r="BV24" s="59">
        <v>41</v>
      </c>
      <c r="BW24" s="59">
        <v>39</v>
      </c>
      <c r="BX24" s="59">
        <v>38</v>
      </c>
      <c r="BY24" s="59">
        <v>36</v>
      </c>
      <c r="BZ24" s="59">
        <v>35</v>
      </c>
      <c r="CA24" s="59">
        <v>32</v>
      </c>
      <c r="CB24" s="59">
        <v>31</v>
      </c>
      <c r="CC24" s="59">
        <v>31</v>
      </c>
      <c r="CD24" s="59">
        <v>31</v>
      </c>
      <c r="CE24" s="59">
        <v>30</v>
      </c>
      <c r="CF24" s="59">
        <v>27</v>
      </c>
      <c r="CG24" s="59">
        <v>26</v>
      </c>
      <c r="CH24" s="59">
        <v>22</v>
      </c>
      <c r="CI24" s="59">
        <v>20</v>
      </c>
      <c r="CJ24" s="59">
        <v>20</v>
      </c>
      <c r="CK24" s="59">
        <v>20</v>
      </c>
      <c r="CL24" s="59">
        <v>20</v>
      </c>
      <c r="CM24" s="59">
        <v>18</v>
      </c>
      <c r="CN24" s="59">
        <v>18</v>
      </c>
      <c r="CO24" s="59">
        <v>17</v>
      </c>
      <c r="CP24" s="59">
        <v>17</v>
      </c>
      <c r="CQ24" s="59">
        <v>17</v>
      </c>
      <c r="CR24" s="59">
        <v>16</v>
      </c>
      <c r="CS24" s="59">
        <v>15</v>
      </c>
      <c r="CT24" s="59">
        <v>15</v>
      </c>
      <c r="CU24" s="59">
        <v>15</v>
      </c>
      <c r="CV24" s="59">
        <v>14</v>
      </c>
      <c r="CW24" s="59">
        <v>14</v>
      </c>
      <c r="CX24" s="59">
        <v>14</v>
      </c>
      <c r="CY24" s="59">
        <v>14</v>
      </c>
      <c r="CZ24" s="59">
        <v>13</v>
      </c>
      <c r="DA24" s="59">
        <v>13</v>
      </c>
      <c r="DB24" s="59">
        <v>12</v>
      </c>
      <c r="DC24" s="59">
        <v>12</v>
      </c>
      <c r="DD24" s="59">
        <v>12</v>
      </c>
      <c r="DE24" s="59">
        <v>11</v>
      </c>
      <c r="DF24" s="59">
        <v>11</v>
      </c>
      <c r="DG24" s="59">
        <v>11</v>
      </c>
      <c r="DH24" s="59">
        <v>11</v>
      </c>
      <c r="DI24" s="59">
        <v>11</v>
      </c>
      <c r="DJ24" s="59">
        <v>10</v>
      </c>
      <c r="DK24" s="59">
        <v>9</v>
      </c>
      <c r="DL24" s="59">
        <v>9</v>
      </c>
      <c r="DM24" s="59">
        <v>9</v>
      </c>
      <c r="DN24" s="59">
        <v>9</v>
      </c>
      <c r="DO24" s="59">
        <v>9</v>
      </c>
      <c r="DP24" s="59">
        <v>9</v>
      </c>
      <c r="DQ24" s="59">
        <v>9</v>
      </c>
      <c r="DR24" s="59">
        <v>8</v>
      </c>
      <c r="DS24" s="59">
        <v>7</v>
      </c>
      <c r="DT24" s="59">
        <v>7</v>
      </c>
      <c r="DU24" s="59">
        <v>7</v>
      </c>
      <c r="DV24" s="59">
        <v>6</v>
      </c>
      <c r="DW24" s="59">
        <v>6</v>
      </c>
      <c r="DX24" s="59">
        <v>6</v>
      </c>
      <c r="DY24" s="59">
        <v>6</v>
      </c>
      <c r="DZ24" s="59">
        <v>5</v>
      </c>
      <c r="EA24" s="59">
        <v>5</v>
      </c>
      <c r="EB24" s="59">
        <v>5</v>
      </c>
      <c r="EC24" s="59">
        <v>4</v>
      </c>
      <c r="ED24" s="59">
        <v>4</v>
      </c>
      <c r="EE24" s="59">
        <v>4</v>
      </c>
      <c r="EF24" s="59">
        <v>4</v>
      </c>
      <c r="EG24" s="59">
        <v>3</v>
      </c>
      <c r="EH24" s="59">
        <v>0</v>
      </c>
      <c r="EI24" s="59">
        <v>0</v>
      </c>
    </row>
    <row r="25" spans="1:139" collapsed="1" x14ac:dyDescent="0.2">
      <c r="A25" s="70"/>
      <c r="B25" s="11"/>
      <c r="AL25" s="69" t="s">
        <v>71</v>
      </c>
      <c r="AM25" s="59">
        <v>0</v>
      </c>
      <c r="AN25" s="59">
        <v>57</v>
      </c>
      <c r="AO25" s="59">
        <v>77</v>
      </c>
      <c r="AP25" s="59">
        <v>89</v>
      </c>
      <c r="AQ25" s="59">
        <v>99</v>
      </c>
      <c r="AR25" s="59">
        <v>109</v>
      </c>
      <c r="AS25" s="59">
        <v>124</v>
      </c>
      <c r="AT25" s="59">
        <v>129</v>
      </c>
      <c r="AU25" s="59">
        <v>131</v>
      </c>
      <c r="AV25" s="59">
        <v>138</v>
      </c>
      <c r="AW25" s="59">
        <v>141</v>
      </c>
      <c r="AX25" s="59">
        <v>147</v>
      </c>
      <c r="AY25" s="59">
        <v>151</v>
      </c>
      <c r="AZ25" s="59">
        <v>158</v>
      </c>
      <c r="BA25" s="59">
        <v>159</v>
      </c>
      <c r="BB25" s="59">
        <v>163</v>
      </c>
      <c r="BC25" s="59">
        <v>168</v>
      </c>
      <c r="BD25" s="59">
        <v>169</v>
      </c>
      <c r="BE25" s="59">
        <v>171</v>
      </c>
      <c r="BF25" s="59">
        <v>172</v>
      </c>
      <c r="BG25" s="59">
        <v>178</v>
      </c>
      <c r="BH25" s="59">
        <v>178</v>
      </c>
      <c r="BI25" s="59">
        <v>181</v>
      </c>
      <c r="BJ25" s="59">
        <v>185</v>
      </c>
      <c r="BK25" s="59">
        <v>185</v>
      </c>
      <c r="BL25" s="59">
        <v>188</v>
      </c>
      <c r="BM25" s="59">
        <v>191</v>
      </c>
      <c r="BN25" s="59">
        <v>191</v>
      </c>
      <c r="BO25" s="59">
        <v>195</v>
      </c>
      <c r="BP25" s="59">
        <v>198</v>
      </c>
      <c r="BQ25" s="59">
        <v>207</v>
      </c>
      <c r="BR25" s="59">
        <v>211</v>
      </c>
      <c r="BS25" s="59">
        <v>212</v>
      </c>
      <c r="BT25" s="59">
        <v>213</v>
      </c>
      <c r="BU25" s="59">
        <v>214</v>
      </c>
      <c r="BV25" s="59">
        <v>216</v>
      </c>
      <c r="BW25" s="59">
        <v>218</v>
      </c>
      <c r="BX25" s="59">
        <v>219</v>
      </c>
      <c r="BY25" s="59">
        <v>221</v>
      </c>
      <c r="BZ25" s="59">
        <v>222</v>
      </c>
      <c r="CA25" s="59">
        <v>225</v>
      </c>
      <c r="CB25" s="59">
        <v>226</v>
      </c>
      <c r="CC25" s="59">
        <v>226</v>
      </c>
      <c r="CD25" s="59">
        <v>226</v>
      </c>
      <c r="CE25" s="59">
        <v>227</v>
      </c>
      <c r="CF25" s="59">
        <v>230</v>
      </c>
      <c r="CG25" s="59">
        <v>231</v>
      </c>
      <c r="CH25" s="59">
        <v>235</v>
      </c>
      <c r="CI25" s="59">
        <v>237</v>
      </c>
      <c r="CJ25" s="59">
        <v>237</v>
      </c>
      <c r="CK25" s="59">
        <v>237</v>
      </c>
      <c r="CL25" s="59">
        <v>237</v>
      </c>
      <c r="CM25" s="59">
        <v>239</v>
      </c>
      <c r="CN25" s="59">
        <v>239</v>
      </c>
      <c r="CO25" s="59">
        <v>240</v>
      </c>
      <c r="CP25" s="59">
        <v>240</v>
      </c>
      <c r="CQ25" s="59">
        <v>240</v>
      </c>
      <c r="CR25" s="59">
        <v>241</v>
      </c>
      <c r="CS25" s="59">
        <v>242</v>
      </c>
      <c r="CT25" s="59">
        <v>242</v>
      </c>
      <c r="CU25" s="59">
        <v>242</v>
      </c>
      <c r="CV25" s="59">
        <v>243</v>
      </c>
      <c r="CW25" s="59">
        <v>243</v>
      </c>
      <c r="CX25" s="59">
        <v>243</v>
      </c>
      <c r="CY25" s="59">
        <v>243</v>
      </c>
      <c r="CZ25" s="59">
        <v>244</v>
      </c>
      <c r="DA25" s="59">
        <v>244</v>
      </c>
      <c r="DB25" s="59">
        <v>245</v>
      </c>
      <c r="DC25" s="59">
        <v>245</v>
      </c>
      <c r="DD25" s="59">
        <v>245</v>
      </c>
      <c r="DE25" s="59">
        <v>246</v>
      </c>
      <c r="DF25" s="59">
        <v>246</v>
      </c>
      <c r="DG25" s="59">
        <v>246</v>
      </c>
      <c r="DH25" s="59">
        <v>246</v>
      </c>
      <c r="DI25" s="59">
        <v>246</v>
      </c>
      <c r="DJ25" s="59">
        <v>247</v>
      </c>
      <c r="DK25" s="59">
        <v>248</v>
      </c>
      <c r="DL25" s="59">
        <v>248</v>
      </c>
      <c r="DM25" s="59">
        <v>248</v>
      </c>
      <c r="DN25" s="59">
        <v>248</v>
      </c>
      <c r="DO25" s="59">
        <v>248</v>
      </c>
      <c r="DP25" s="59">
        <v>248</v>
      </c>
      <c r="DQ25" s="59">
        <v>248</v>
      </c>
      <c r="DR25" s="59">
        <v>249</v>
      </c>
      <c r="DS25" s="59">
        <v>250</v>
      </c>
      <c r="DT25" s="59">
        <v>250</v>
      </c>
      <c r="DU25" s="59">
        <v>250</v>
      </c>
      <c r="DV25" s="59">
        <v>251</v>
      </c>
      <c r="DW25" s="59">
        <v>251</v>
      </c>
      <c r="DX25" s="59">
        <v>251</v>
      </c>
      <c r="DY25" s="59">
        <v>251</v>
      </c>
      <c r="DZ25" s="59">
        <v>252</v>
      </c>
      <c r="EA25" s="59">
        <v>252</v>
      </c>
      <c r="EB25" s="59">
        <v>252</v>
      </c>
      <c r="EC25" s="59">
        <v>253</v>
      </c>
      <c r="ED25" s="59">
        <v>253</v>
      </c>
      <c r="EE25" s="59">
        <v>253</v>
      </c>
      <c r="EF25" s="59">
        <v>253</v>
      </c>
      <c r="EG25" s="59">
        <v>254</v>
      </c>
      <c r="EH25" s="59">
        <v>257</v>
      </c>
      <c r="EI25" s="59">
        <v>257</v>
      </c>
    </row>
    <row r="26" spans="1:139" x14ac:dyDescent="0.2">
      <c r="A26" s="21" t="s">
        <v>72</v>
      </c>
      <c r="AL26" s="69" t="s">
        <v>73</v>
      </c>
      <c r="AM26" s="59">
        <v>0</v>
      </c>
      <c r="AN26" s="59">
        <v>0</v>
      </c>
      <c r="AO26" s="59">
        <v>0</v>
      </c>
      <c r="AP26" s="59">
        <v>0</v>
      </c>
      <c r="AQ26" s="59">
        <v>0</v>
      </c>
      <c r="AR26" s="59">
        <v>0</v>
      </c>
      <c r="AS26" s="59">
        <v>1</v>
      </c>
      <c r="AT26" s="59">
        <v>1</v>
      </c>
      <c r="AU26" s="59">
        <v>1</v>
      </c>
      <c r="AV26" s="59">
        <v>1</v>
      </c>
      <c r="AW26" s="59">
        <v>1</v>
      </c>
      <c r="AX26" s="59">
        <v>1</v>
      </c>
      <c r="AY26" s="59">
        <v>1</v>
      </c>
      <c r="AZ26" s="59">
        <v>1</v>
      </c>
      <c r="BA26" s="59">
        <v>1</v>
      </c>
      <c r="BB26" s="59">
        <v>1</v>
      </c>
      <c r="BC26" s="59">
        <v>1</v>
      </c>
      <c r="BD26" s="59">
        <v>1</v>
      </c>
      <c r="BE26" s="59">
        <v>1</v>
      </c>
      <c r="BF26" s="59">
        <v>1</v>
      </c>
      <c r="BG26" s="59">
        <v>3</v>
      </c>
      <c r="BH26" s="59">
        <v>4</v>
      </c>
      <c r="BI26" s="59">
        <v>5</v>
      </c>
      <c r="BJ26" s="59">
        <v>6</v>
      </c>
      <c r="BK26" s="59">
        <v>7</v>
      </c>
      <c r="BL26" s="59">
        <v>9</v>
      </c>
      <c r="BM26" s="59">
        <v>9</v>
      </c>
      <c r="BN26" s="59">
        <v>9</v>
      </c>
      <c r="BO26" s="59">
        <v>11</v>
      </c>
      <c r="BP26" s="59">
        <v>12</v>
      </c>
      <c r="BQ26" s="59">
        <v>12</v>
      </c>
      <c r="BR26" s="59">
        <v>16</v>
      </c>
      <c r="BS26" s="59">
        <v>16</v>
      </c>
      <c r="BT26" s="59">
        <v>18</v>
      </c>
      <c r="BU26" s="59">
        <v>18</v>
      </c>
      <c r="BV26" s="59">
        <v>20</v>
      </c>
      <c r="BW26" s="59">
        <v>21</v>
      </c>
      <c r="BX26" s="59">
        <v>22</v>
      </c>
      <c r="BY26" s="59">
        <v>24</v>
      </c>
      <c r="BZ26" s="59">
        <v>26</v>
      </c>
      <c r="CA26" s="59">
        <v>27</v>
      </c>
      <c r="CB26" s="59">
        <v>30</v>
      </c>
      <c r="CC26" s="59">
        <v>31</v>
      </c>
      <c r="CD26" s="59">
        <v>34</v>
      </c>
      <c r="CE26" s="59">
        <v>35</v>
      </c>
      <c r="CF26" s="59">
        <v>36</v>
      </c>
      <c r="CG26" s="59">
        <v>37</v>
      </c>
      <c r="CH26" s="59">
        <v>38</v>
      </c>
      <c r="CI26" s="59">
        <v>38</v>
      </c>
      <c r="CJ26" s="59">
        <v>39</v>
      </c>
      <c r="CK26" s="59">
        <v>39</v>
      </c>
      <c r="CL26" s="59">
        <v>39</v>
      </c>
      <c r="CM26" s="59">
        <v>39</v>
      </c>
      <c r="CN26" s="59">
        <v>40</v>
      </c>
      <c r="CO26" s="59">
        <v>44</v>
      </c>
      <c r="CP26" s="59">
        <v>48</v>
      </c>
      <c r="CQ26" s="59">
        <v>49</v>
      </c>
      <c r="CR26" s="59">
        <v>51</v>
      </c>
      <c r="CS26" s="59">
        <v>53</v>
      </c>
      <c r="CT26" s="59">
        <v>55</v>
      </c>
      <c r="CU26" s="59">
        <v>57</v>
      </c>
      <c r="CV26" s="59">
        <v>59</v>
      </c>
      <c r="CW26" s="59">
        <v>62</v>
      </c>
      <c r="CX26" s="59">
        <v>62</v>
      </c>
      <c r="CY26" s="59">
        <v>62</v>
      </c>
      <c r="CZ26" s="59">
        <v>62</v>
      </c>
      <c r="DA26" s="59">
        <v>64</v>
      </c>
      <c r="DB26" s="59">
        <v>64</v>
      </c>
      <c r="DC26" s="59">
        <v>64</v>
      </c>
      <c r="DD26" s="59">
        <v>64</v>
      </c>
      <c r="DE26" s="59">
        <v>64</v>
      </c>
      <c r="DF26" s="59">
        <v>65</v>
      </c>
      <c r="DG26" s="59">
        <v>67</v>
      </c>
      <c r="DH26" s="59">
        <v>69</v>
      </c>
      <c r="DI26" s="59">
        <v>70</v>
      </c>
      <c r="DJ26" s="59">
        <v>70</v>
      </c>
      <c r="DK26" s="59">
        <v>71</v>
      </c>
      <c r="DL26" s="59">
        <v>71</v>
      </c>
      <c r="DM26" s="59">
        <v>72</v>
      </c>
      <c r="DN26" s="59">
        <v>74</v>
      </c>
      <c r="DO26" s="59">
        <v>77</v>
      </c>
      <c r="DP26" s="59">
        <v>77</v>
      </c>
      <c r="DQ26" s="59">
        <v>78</v>
      </c>
      <c r="DR26" s="59">
        <v>79</v>
      </c>
      <c r="DS26" s="59">
        <v>81</v>
      </c>
      <c r="DT26" s="59">
        <v>83</v>
      </c>
      <c r="DU26" s="59">
        <v>84</v>
      </c>
      <c r="DV26" s="59">
        <v>85</v>
      </c>
      <c r="DW26" s="59">
        <v>86</v>
      </c>
      <c r="DX26" s="59">
        <v>88</v>
      </c>
      <c r="DY26" s="59">
        <v>88</v>
      </c>
      <c r="DZ26" s="59">
        <v>93</v>
      </c>
      <c r="EA26" s="59">
        <v>97</v>
      </c>
      <c r="EB26" s="59">
        <v>99</v>
      </c>
      <c r="EC26" s="59">
        <v>104</v>
      </c>
      <c r="ED26" s="59">
        <v>109</v>
      </c>
      <c r="EE26" s="59">
        <v>112</v>
      </c>
      <c r="EF26" s="59">
        <v>117</v>
      </c>
      <c r="EG26" s="59">
        <v>122</v>
      </c>
      <c r="EH26" s="59">
        <v>129</v>
      </c>
      <c r="EI26" s="59">
        <v>143</v>
      </c>
    </row>
    <row r="27" spans="1:139" ht="12" hidden="1" outlineLevel="1" thickBot="1" x14ac:dyDescent="0.25">
      <c r="A27" s="30" t="s">
        <v>43</v>
      </c>
      <c r="B27" s="12" t="s">
        <v>74</v>
      </c>
      <c r="AL27" s="69"/>
      <c r="AM27" s="59"/>
      <c r="AN27" s="59"/>
      <c r="AO27" s="59"/>
      <c r="AP27" s="59"/>
      <c r="AQ27" s="59"/>
      <c r="AR27" s="59"/>
      <c r="AS27" s="59"/>
      <c r="AT27" s="59"/>
      <c r="AU27" s="59"/>
      <c r="AV27" s="59"/>
      <c r="AW27" s="59"/>
      <c r="AX27" s="59"/>
      <c r="AY27" s="59"/>
      <c r="AZ27" s="59"/>
      <c r="BA27" s="59"/>
      <c r="BB27" s="59"/>
      <c r="BC27" s="59"/>
      <c r="BD27" s="59"/>
      <c r="BE27" s="59"/>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row>
    <row r="28" spans="1:139" ht="12" hidden="1" outlineLevel="1" thickBot="1" x14ac:dyDescent="0.25">
      <c r="A28" s="29" t="s">
        <v>50</v>
      </c>
      <c r="B28" s="31">
        <v>1</v>
      </c>
      <c r="C28" s="32" t="s">
        <v>75</v>
      </c>
      <c r="D28" s="17"/>
      <c r="E28" s="17"/>
      <c r="AL28" s="59"/>
      <c r="AM28" s="59"/>
      <c r="AN28" s="59"/>
      <c r="AO28" s="59"/>
      <c r="AP28" s="59"/>
      <c r="AQ28" s="59"/>
      <c r="AR28" s="59"/>
      <c r="AS28" s="59"/>
      <c r="AT28" s="59"/>
      <c r="AU28" s="59"/>
      <c r="AV28" s="59"/>
      <c r="AW28" s="59"/>
      <c r="AX28" s="59"/>
      <c r="AY28" s="59"/>
      <c r="AZ28" s="59"/>
      <c r="BA28" s="59"/>
      <c r="BB28" s="59"/>
      <c r="BC28" s="59"/>
      <c r="BD28" s="59"/>
      <c r="BE28" s="59"/>
      <c r="BF28" s="59"/>
      <c r="BG28" s="59"/>
      <c r="BH28" s="59"/>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row>
    <row r="29" spans="1:139" ht="12" hidden="1" outlineLevel="1" thickBot="1" x14ac:dyDescent="0.25">
      <c r="A29" s="29" t="s">
        <v>10</v>
      </c>
      <c r="B29" s="31">
        <v>-0.9548873522375364</v>
      </c>
      <c r="C29" s="31">
        <v>1</v>
      </c>
      <c r="D29" s="32" t="s">
        <v>76</v>
      </c>
      <c r="E29" s="17"/>
      <c r="AL29" s="59"/>
      <c r="AM29" s="59"/>
      <c r="AN29" s="59"/>
      <c r="AO29" s="59"/>
      <c r="AP29" s="59"/>
      <c r="AQ29" s="59"/>
      <c r="AR29" s="59"/>
      <c r="AS29" s="59"/>
      <c r="AT29" s="59"/>
      <c r="AU29" s="59"/>
      <c r="AV29" s="59"/>
      <c r="AW29" s="59"/>
      <c r="AX29" s="59"/>
      <c r="AY29" s="59"/>
      <c r="AZ29" s="59"/>
      <c r="BA29" s="59"/>
      <c r="BB29" s="59"/>
      <c r="BC29" s="59"/>
      <c r="BD29" s="59"/>
      <c r="BE29" s="59"/>
      <c r="BF29" s="59"/>
      <c r="BG29" s="59"/>
      <c r="BH29" s="59"/>
      <c r="BI29" s="59"/>
      <c r="BJ29" s="59"/>
      <c r="BK29" s="59"/>
      <c r="BL29" s="59"/>
      <c r="BM29" s="59"/>
      <c r="BN29" s="59"/>
      <c r="BO29" s="59"/>
      <c r="BP29" s="59"/>
      <c r="BQ29" s="59"/>
      <c r="BR29" s="59"/>
      <c r="BS29" s="59"/>
      <c r="BT29" s="59"/>
      <c r="BU29" s="59"/>
      <c r="BV29" s="59"/>
      <c r="BW29" s="59"/>
      <c r="BX29" s="59"/>
      <c r="BY29" s="59"/>
      <c r="BZ29" s="59"/>
      <c r="CA29" s="59"/>
      <c r="CB29" s="59"/>
      <c r="CC29" s="59"/>
      <c r="CD29" s="59"/>
      <c r="CE29" s="59"/>
      <c r="CF29" s="59"/>
      <c r="CG29" s="59"/>
      <c r="CH29" s="59"/>
      <c r="CI29" s="59"/>
      <c r="CJ29" s="59"/>
      <c r="CK29" s="59"/>
      <c r="CL29" s="59"/>
      <c r="CM29" s="59"/>
      <c r="CN29" s="59"/>
      <c r="CO29" s="59"/>
      <c r="CP29" s="59"/>
      <c r="CQ29" s="59"/>
      <c r="CR29" s="59"/>
      <c r="CS29" s="59"/>
      <c r="CT29" s="59"/>
      <c r="CU29" s="59"/>
      <c r="CV29" s="59"/>
      <c r="CW29" s="59"/>
      <c r="CX29" s="59"/>
      <c r="CY29" s="59"/>
      <c r="CZ29" s="59"/>
      <c r="DA29" s="59"/>
      <c r="DB29" s="59"/>
      <c r="DC29" s="59"/>
      <c r="DD29" s="59"/>
      <c r="DE29" s="59"/>
      <c r="DF29" s="59"/>
      <c r="DG29" s="59"/>
      <c r="DH29" s="59"/>
      <c r="DI29" s="59"/>
      <c r="DJ29" s="59"/>
      <c r="DK29" s="59"/>
      <c r="DL29" s="59"/>
      <c r="DM29" s="59"/>
      <c r="DN29" s="59"/>
      <c r="DO29" s="59"/>
      <c r="DP29" s="59"/>
      <c r="DQ29" s="59"/>
      <c r="DR29" s="59"/>
      <c r="DS29" s="59"/>
      <c r="DT29" s="59"/>
      <c r="DU29" s="59"/>
      <c r="DV29" s="59"/>
      <c r="DW29" s="59"/>
      <c r="DX29" s="59"/>
      <c r="DY29" s="59"/>
      <c r="DZ29" s="59"/>
      <c r="EA29" s="59"/>
      <c r="EB29" s="59"/>
      <c r="EC29" s="59"/>
      <c r="ED29" s="59"/>
      <c r="EE29" s="59"/>
      <c r="EF29" s="59"/>
      <c r="EG29" s="59"/>
      <c r="EH29" s="59"/>
      <c r="EI29" s="59"/>
    </row>
    <row r="30" spans="1:139" ht="12" hidden="1" outlineLevel="1" thickBot="1" x14ac:dyDescent="0.25">
      <c r="A30" s="29" t="s">
        <v>11</v>
      </c>
      <c r="B30" s="31">
        <v>-0.71530279174429756</v>
      </c>
      <c r="C30" s="33">
        <v>0.52627653505310223</v>
      </c>
      <c r="D30" s="31">
        <v>1</v>
      </c>
      <c r="E30" s="32" t="s">
        <v>77</v>
      </c>
      <c r="AL30" s="59"/>
      <c r="AM30" s="59"/>
      <c r="AN30" s="59"/>
      <c r="AO30" s="59"/>
      <c r="AP30" s="59"/>
      <c r="AQ30" s="59"/>
      <c r="AR30" s="59"/>
      <c r="AS30" s="59"/>
      <c r="AT30" s="59"/>
      <c r="AU30" s="59"/>
      <c r="AV30" s="59"/>
      <c r="AW30" s="59"/>
      <c r="AX30" s="59"/>
      <c r="AY30" s="59"/>
      <c r="AZ30" s="59"/>
      <c r="BA30" s="59"/>
      <c r="BB30" s="59"/>
      <c r="BC30" s="59"/>
      <c r="BD30" s="59"/>
      <c r="BE30" s="59"/>
      <c r="BF30" s="59"/>
      <c r="BG30" s="59"/>
      <c r="BH30" s="59"/>
      <c r="BI30" s="59"/>
      <c r="BJ30" s="59"/>
      <c r="BK30" s="59"/>
      <c r="BL30" s="59"/>
      <c r="BM30" s="59"/>
      <c r="BN30" s="59"/>
      <c r="BO30" s="59"/>
      <c r="BP30" s="59"/>
      <c r="BQ30" s="59"/>
      <c r="BR30" s="59"/>
      <c r="BS30" s="59"/>
      <c r="BT30" s="59"/>
      <c r="BU30" s="59"/>
      <c r="BV30" s="59"/>
      <c r="BW30" s="59"/>
      <c r="BX30" s="59"/>
      <c r="BY30" s="59"/>
      <c r="BZ30" s="59"/>
      <c r="CA30" s="59"/>
      <c r="CB30" s="59"/>
      <c r="CC30" s="59"/>
      <c r="CD30" s="59"/>
      <c r="CE30" s="59"/>
      <c r="CF30" s="59"/>
      <c r="CG30" s="59"/>
      <c r="CH30" s="59"/>
      <c r="CI30" s="59"/>
      <c r="CJ30" s="59"/>
      <c r="CK30" s="59"/>
      <c r="CL30" s="59"/>
      <c r="CM30" s="59"/>
      <c r="CN30" s="59"/>
      <c r="CO30" s="59"/>
      <c r="CP30" s="59"/>
      <c r="CQ30" s="59"/>
      <c r="CR30" s="59"/>
      <c r="CS30" s="59"/>
      <c r="CT30" s="59"/>
      <c r="CU30" s="59"/>
      <c r="CV30" s="59"/>
      <c r="CW30" s="59"/>
      <c r="CX30" s="59"/>
      <c r="CY30" s="59"/>
      <c r="CZ30" s="59"/>
      <c r="DA30" s="59"/>
      <c r="DB30" s="59"/>
      <c r="DC30" s="59"/>
      <c r="DD30" s="59"/>
      <c r="DE30" s="59"/>
      <c r="DF30" s="59"/>
      <c r="DG30" s="59"/>
      <c r="DH30" s="59"/>
      <c r="DI30" s="59"/>
      <c r="DJ30" s="59"/>
      <c r="DK30" s="59"/>
      <c r="DL30" s="59"/>
      <c r="DM30" s="59"/>
      <c r="DN30" s="59"/>
      <c r="DO30" s="59"/>
      <c r="DP30" s="59"/>
      <c r="DQ30" s="59"/>
      <c r="DR30" s="59"/>
      <c r="DS30" s="59"/>
      <c r="DT30" s="59"/>
      <c r="DU30" s="59"/>
      <c r="DV30" s="59"/>
      <c r="DW30" s="59"/>
      <c r="DX30" s="59"/>
      <c r="DY30" s="59"/>
      <c r="DZ30" s="59"/>
      <c r="EA30" s="59"/>
      <c r="EB30" s="59"/>
      <c r="EC30" s="59"/>
      <c r="ED30" s="59"/>
      <c r="EE30" s="59"/>
      <c r="EF30" s="59"/>
      <c r="EG30" s="59"/>
      <c r="EH30" s="59"/>
      <c r="EI30" s="59"/>
    </row>
    <row r="31" spans="1:139" hidden="1" outlineLevel="1" x14ac:dyDescent="0.2">
      <c r="A31" s="29" t="s">
        <v>8</v>
      </c>
      <c r="B31" s="31">
        <v>5.0648627685368458E-2</v>
      </c>
      <c r="C31" s="17">
        <v>-0.15720367326573467</v>
      </c>
      <c r="D31" s="17">
        <v>-0.11755497528729862</v>
      </c>
      <c r="E31" s="31">
        <v>1</v>
      </c>
      <c r="AL31" s="59"/>
      <c r="AM31" s="59"/>
      <c r="AN31" s="59"/>
      <c r="AO31" s="59"/>
      <c r="AP31" s="59"/>
      <c r="AQ31" s="59"/>
      <c r="AR31" s="59"/>
      <c r="AS31" s="59"/>
      <c r="AT31" s="59"/>
      <c r="AU31" s="59"/>
      <c r="AV31" s="59"/>
      <c r="AW31" s="59"/>
      <c r="AX31" s="59"/>
      <c r="AY31" s="59"/>
      <c r="AZ31" s="59"/>
      <c r="BA31" s="59"/>
      <c r="BB31" s="59"/>
      <c r="BC31" s="59"/>
      <c r="BD31" s="59"/>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row>
    <row r="32" spans="1:139" collapsed="1" x14ac:dyDescent="0.2">
      <c r="A32" s="70"/>
      <c r="AL32" s="59"/>
      <c r="AM32" s="59"/>
      <c r="AN32" s="59"/>
      <c r="AO32" s="59"/>
      <c r="AP32" s="59"/>
      <c r="AQ32" s="59"/>
      <c r="AR32" s="59"/>
      <c r="AS32" s="59"/>
      <c r="AT32" s="59"/>
      <c r="AU32" s="59"/>
      <c r="AV32" s="59"/>
      <c r="AW32" s="59"/>
      <c r="AX32" s="59"/>
      <c r="AY32" s="59"/>
      <c r="AZ32" s="59"/>
      <c r="BA32" s="59"/>
      <c r="BB32" s="59"/>
      <c r="BC32" s="59"/>
      <c r="BD32" s="59"/>
      <c r="BE32" s="59"/>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row>
    <row r="33" spans="1:139" x14ac:dyDescent="0.2">
      <c r="A33" s="21" t="s">
        <v>78</v>
      </c>
      <c r="AL33" s="59" t="s">
        <v>79</v>
      </c>
      <c r="AM33" s="59"/>
      <c r="AN33" s="59"/>
      <c r="AO33" s="59"/>
      <c r="AP33" s="59"/>
      <c r="AQ33" s="59"/>
      <c r="AR33" s="59"/>
      <c r="AS33" s="59"/>
      <c r="AT33" s="59"/>
      <c r="AU33" s="59"/>
      <c r="AV33" s="59"/>
      <c r="AW33" s="59"/>
      <c r="AX33" s="59"/>
      <c r="AY33" s="59"/>
      <c r="AZ33" s="59"/>
      <c r="BA33" s="59"/>
      <c r="BB33" s="59"/>
      <c r="BC33" s="59"/>
      <c r="BD33" s="59"/>
      <c r="BE33" s="59"/>
      <c r="BF33" s="59"/>
      <c r="BG33" s="59"/>
      <c r="BH33" s="59"/>
      <c r="BI33" s="59"/>
      <c r="BJ33" s="59"/>
      <c r="BK33" s="59"/>
      <c r="BL33" s="59"/>
      <c r="BM33" s="59"/>
      <c r="BN33" s="59"/>
      <c r="BO33" s="59"/>
      <c r="BP33" s="59"/>
      <c r="BQ33" s="59"/>
      <c r="BR33" s="59"/>
      <c r="BS33" s="59"/>
      <c r="BT33" s="59"/>
      <c r="BU33" s="59"/>
      <c r="BV33" s="59"/>
      <c r="BW33" s="59"/>
      <c r="BX33" s="59"/>
      <c r="BY33" s="59"/>
      <c r="BZ33" s="59"/>
      <c r="CA33" s="59"/>
      <c r="CB33" s="59"/>
      <c r="CC33" s="59"/>
      <c r="CD33" s="59"/>
      <c r="CE33" s="59"/>
      <c r="CF33" s="59"/>
      <c r="CG33" s="59"/>
      <c r="CH33" s="59"/>
      <c r="CI33" s="59"/>
      <c r="CJ33" s="59"/>
      <c r="CK33" s="59"/>
      <c r="CL33" s="59"/>
      <c r="CM33" s="59"/>
      <c r="CN33" s="59"/>
      <c r="CO33" s="59"/>
      <c r="CP33" s="59"/>
      <c r="CQ33" s="59"/>
      <c r="CR33" s="59"/>
      <c r="CS33" s="59"/>
      <c r="CT33" s="59"/>
      <c r="CU33" s="59"/>
      <c r="CV33" s="59"/>
      <c r="CW33" s="59"/>
      <c r="CX33" s="59"/>
      <c r="CY33" s="59"/>
      <c r="CZ33" s="59"/>
      <c r="DA33" s="59"/>
      <c r="DB33" s="59"/>
      <c r="DC33" s="59"/>
      <c r="DD33" s="59"/>
      <c r="DE33" s="59"/>
      <c r="DF33" s="59"/>
      <c r="DG33" s="59"/>
      <c r="DH33" s="59"/>
      <c r="DI33" s="59"/>
      <c r="DJ33" s="59"/>
      <c r="DK33" s="59"/>
      <c r="DL33" s="59"/>
      <c r="DM33" s="59"/>
      <c r="DN33" s="59"/>
      <c r="DO33" s="59"/>
      <c r="DP33" s="59"/>
      <c r="DQ33" s="59"/>
      <c r="DR33" s="59"/>
      <c r="DS33" s="59"/>
      <c r="DT33" s="59"/>
      <c r="DU33" s="59"/>
      <c r="DV33" s="59"/>
      <c r="DW33" s="59"/>
      <c r="DX33" s="59"/>
      <c r="DY33" s="59"/>
      <c r="DZ33" s="59"/>
      <c r="EA33" s="59"/>
      <c r="EB33" s="59"/>
      <c r="EC33" s="59"/>
      <c r="ED33" s="59"/>
      <c r="EE33" s="59"/>
      <c r="EF33" s="59"/>
      <c r="EG33" s="59"/>
      <c r="EH33" s="59"/>
      <c r="EI33" s="59"/>
    </row>
    <row r="34" spans="1:139" outlineLevel="1" x14ac:dyDescent="0.2">
      <c r="AL34" s="59" t="s">
        <v>58</v>
      </c>
      <c r="AM34" s="59">
        <v>0</v>
      </c>
      <c r="AN34" s="59">
        <v>0.01</v>
      </c>
      <c r="AO34" s="59">
        <v>0.02</v>
      </c>
      <c r="AP34" s="59">
        <v>0.03</v>
      </c>
      <c r="AQ34" s="59">
        <v>0.04</v>
      </c>
      <c r="AR34" s="59">
        <v>0.05</v>
      </c>
      <c r="AS34" s="59">
        <v>6.0000000000000005E-2</v>
      </c>
      <c r="AT34" s="59">
        <v>7.0000000000000007E-2</v>
      </c>
      <c r="AU34" s="59">
        <v>0.08</v>
      </c>
      <c r="AV34" s="59">
        <v>0.09</v>
      </c>
      <c r="AW34" s="59">
        <v>9.9999999999999992E-2</v>
      </c>
      <c r="AX34" s="59">
        <v>0.10999999999999999</v>
      </c>
      <c r="AY34" s="59">
        <v>0.11999999999999998</v>
      </c>
      <c r="AZ34" s="59">
        <v>0.12999999999999998</v>
      </c>
      <c r="BA34" s="59">
        <v>0.13999999999999999</v>
      </c>
      <c r="BB34" s="59">
        <v>0.15</v>
      </c>
      <c r="BC34" s="59">
        <v>0.16</v>
      </c>
      <c r="BD34" s="59">
        <v>0.17</v>
      </c>
      <c r="BE34" s="59">
        <v>0.18000000000000002</v>
      </c>
      <c r="BF34" s="59">
        <v>0.19000000000000003</v>
      </c>
      <c r="BG34" s="59">
        <v>0.20000000000000004</v>
      </c>
      <c r="BH34" s="59">
        <v>0.21000000000000005</v>
      </c>
      <c r="BI34" s="59">
        <v>0.22000000000000006</v>
      </c>
      <c r="BJ34" s="59">
        <v>0.23000000000000007</v>
      </c>
      <c r="BK34" s="59">
        <v>0.24000000000000007</v>
      </c>
      <c r="BL34" s="59">
        <v>0.25000000000000006</v>
      </c>
      <c r="BM34" s="59">
        <v>0.26000000000000006</v>
      </c>
      <c r="BN34" s="59">
        <v>0.27000000000000007</v>
      </c>
      <c r="BO34" s="59">
        <v>0.28000000000000008</v>
      </c>
      <c r="BP34" s="59">
        <v>0.29000000000000009</v>
      </c>
      <c r="BQ34" s="59">
        <v>0.3000000000000001</v>
      </c>
      <c r="BR34" s="59">
        <v>0.31000000000000011</v>
      </c>
      <c r="BS34" s="59">
        <v>0.32000000000000012</v>
      </c>
      <c r="BT34" s="59">
        <v>0.33000000000000013</v>
      </c>
      <c r="BU34" s="59">
        <v>0.34000000000000014</v>
      </c>
      <c r="BV34" s="59">
        <v>0.35000000000000014</v>
      </c>
      <c r="BW34" s="59">
        <v>0.36000000000000015</v>
      </c>
      <c r="BX34" s="59">
        <v>0.37000000000000016</v>
      </c>
      <c r="BY34" s="59">
        <v>0.38000000000000017</v>
      </c>
      <c r="BZ34" s="59">
        <v>0.39000000000000018</v>
      </c>
      <c r="CA34" s="59">
        <v>0.40000000000000019</v>
      </c>
      <c r="CB34" s="59">
        <v>0.4100000000000002</v>
      </c>
      <c r="CC34" s="59">
        <v>0.42000000000000021</v>
      </c>
      <c r="CD34" s="59">
        <v>0.43000000000000022</v>
      </c>
      <c r="CE34" s="59">
        <v>0.44000000000000022</v>
      </c>
      <c r="CF34" s="59">
        <v>0.45000000000000023</v>
      </c>
      <c r="CG34" s="59">
        <v>0.46000000000000024</v>
      </c>
      <c r="CH34" s="59">
        <v>0.47000000000000025</v>
      </c>
      <c r="CI34" s="59">
        <v>0.48000000000000026</v>
      </c>
      <c r="CJ34" s="59">
        <v>0.49000000000000027</v>
      </c>
      <c r="CK34" s="59">
        <v>0.50000000000000022</v>
      </c>
      <c r="CL34" s="59">
        <v>0.51000000000000023</v>
      </c>
      <c r="CM34" s="59">
        <v>0.52000000000000024</v>
      </c>
      <c r="CN34" s="59">
        <v>0.53000000000000025</v>
      </c>
      <c r="CO34" s="59">
        <v>0.54000000000000026</v>
      </c>
      <c r="CP34" s="59">
        <v>0.55000000000000027</v>
      </c>
      <c r="CQ34" s="59">
        <v>0.56000000000000028</v>
      </c>
      <c r="CR34" s="59">
        <v>0.57000000000000028</v>
      </c>
      <c r="CS34" s="59">
        <v>0.58000000000000029</v>
      </c>
      <c r="CT34" s="59">
        <v>0.5900000000000003</v>
      </c>
      <c r="CU34" s="59">
        <v>0.60000000000000031</v>
      </c>
      <c r="CV34" s="59">
        <v>0.61000000000000032</v>
      </c>
      <c r="CW34" s="59">
        <v>0.62000000000000033</v>
      </c>
      <c r="CX34" s="59">
        <v>0.63000000000000034</v>
      </c>
      <c r="CY34" s="59">
        <v>0.64000000000000035</v>
      </c>
      <c r="CZ34" s="59">
        <v>0.65000000000000036</v>
      </c>
      <c r="DA34" s="59">
        <v>0.66000000000000036</v>
      </c>
      <c r="DB34" s="59">
        <v>0.67000000000000037</v>
      </c>
      <c r="DC34" s="59">
        <v>0.68000000000000038</v>
      </c>
      <c r="DD34" s="59">
        <v>0.69000000000000039</v>
      </c>
      <c r="DE34" s="59">
        <v>0.7000000000000004</v>
      </c>
      <c r="DF34" s="59">
        <v>0.71000000000000041</v>
      </c>
      <c r="DG34" s="59">
        <v>0.72000000000000042</v>
      </c>
      <c r="DH34" s="59">
        <v>0.73000000000000043</v>
      </c>
      <c r="DI34" s="59">
        <v>0.74000000000000044</v>
      </c>
      <c r="DJ34" s="59">
        <v>0.75000000000000044</v>
      </c>
      <c r="DK34" s="59">
        <v>0.76000000000000045</v>
      </c>
      <c r="DL34" s="59">
        <v>0.77000000000000046</v>
      </c>
      <c r="DM34" s="59">
        <v>0.78000000000000047</v>
      </c>
      <c r="DN34" s="59">
        <v>0.79000000000000048</v>
      </c>
      <c r="DO34" s="59">
        <v>0.80000000000000049</v>
      </c>
      <c r="DP34" s="59">
        <v>0.8100000000000005</v>
      </c>
      <c r="DQ34" s="59">
        <v>0.82000000000000051</v>
      </c>
      <c r="DR34" s="59">
        <v>0.83000000000000052</v>
      </c>
      <c r="DS34" s="59">
        <v>0.84000000000000052</v>
      </c>
      <c r="DT34" s="59">
        <v>0.85000000000000053</v>
      </c>
      <c r="DU34" s="59">
        <v>0.86000000000000054</v>
      </c>
      <c r="DV34" s="59">
        <v>0.87000000000000055</v>
      </c>
      <c r="DW34" s="59">
        <v>0.88000000000000056</v>
      </c>
      <c r="DX34" s="59">
        <v>0.89000000000000057</v>
      </c>
      <c r="DY34" s="59">
        <v>0.90000000000000058</v>
      </c>
      <c r="DZ34" s="59">
        <v>0.91000000000000059</v>
      </c>
      <c r="EA34" s="59">
        <v>0.9200000000000006</v>
      </c>
      <c r="EB34" s="59">
        <v>0.9300000000000006</v>
      </c>
      <c r="EC34" s="59">
        <v>0.94000000000000061</v>
      </c>
      <c r="ED34" s="59">
        <v>0.95000000000000062</v>
      </c>
      <c r="EE34" s="59">
        <v>0.96000000000000063</v>
      </c>
      <c r="EF34" s="59">
        <v>0.97000000000000064</v>
      </c>
      <c r="EG34" s="59">
        <v>0.98000000000000065</v>
      </c>
      <c r="EH34" s="59">
        <v>0.99000000000000066</v>
      </c>
      <c r="EI34" s="59">
        <v>1.0000000000000007</v>
      </c>
    </row>
    <row r="35" spans="1:139" outlineLevel="1" x14ac:dyDescent="0.2">
      <c r="AL35" s="59" t="s">
        <v>80</v>
      </c>
      <c r="AM35" s="59">
        <v>1</v>
      </c>
      <c r="AN35" s="59">
        <v>1</v>
      </c>
      <c r="AO35" s="59">
        <v>1</v>
      </c>
      <c r="AP35" s="59">
        <v>1</v>
      </c>
      <c r="AQ35" s="59">
        <v>1</v>
      </c>
      <c r="AR35" s="59">
        <v>1</v>
      </c>
      <c r="AS35" s="59">
        <v>0.99300699300699302</v>
      </c>
      <c r="AT35" s="59">
        <v>0.99300699300699302</v>
      </c>
      <c r="AU35" s="59">
        <v>0.99300699300699302</v>
      </c>
      <c r="AV35" s="59">
        <v>0.99300699300699302</v>
      </c>
      <c r="AW35" s="59">
        <v>0.99300699300699302</v>
      </c>
      <c r="AX35" s="59">
        <v>0.99300699300699302</v>
      </c>
      <c r="AY35" s="59">
        <v>0.99300699300699302</v>
      </c>
      <c r="AZ35" s="59">
        <v>0.99300699300699302</v>
      </c>
      <c r="BA35" s="59">
        <v>0.99300699300699302</v>
      </c>
      <c r="BB35" s="59">
        <v>0.99300699300699302</v>
      </c>
      <c r="BC35" s="59">
        <v>0.99300699300699302</v>
      </c>
      <c r="BD35" s="59">
        <v>0.99300699300699302</v>
      </c>
      <c r="BE35" s="59">
        <v>0.99300699300699302</v>
      </c>
      <c r="BF35" s="59">
        <v>0.99300699300699302</v>
      </c>
      <c r="BG35" s="59">
        <v>0.97902097902097907</v>
      </c>
      <c r="BH35" s="59">
        <v>0.97202797202797198</v>
      </c>
      <c r="BI35" s="59">
        <v>0.965034965034965</v>
      </c>
      <c r="BJ35" s="59">
        <v>0.95804195804195802</v>
      </c>
      <c r="BK35" s="59">
        <v>0.95104895104895104</v>
      </c>
      <c r="BL35" s="59">
        <v>0.93706293706293708</v>
      </c>
      <c r="BM35" s="59">
        <v>0.93706293706293708</v>
      </c>
      <c r="BN35" s="59">
        <v>0.93706293706293708</v>
      </c>
      <c r="BO35" s="59">
        <v>0.92307692307692313</v>
      </c>
      <c r="BP35" s="59">
        <v>0.91608391608391604</v>
      </c>
      <c r="BQ35" s="59">
        <v>0.91608391608391604</v>
      </c>
      <c r="BR35" s="59">
        <v>0.88811188811188813</v>
      </c>
      <c r="BS35" s="59">
        <v>0.88811188811188813</v>
      </c>
      <c r="BT35" s="59">
        <v>0.87412587412587417</v>
      </c>
      <c r="BU35" s="59">
        <v>0.87412587412587417</v>
      </c>
      <c r="BV35" s="59">
        <v>0.8601398601398601</v>
      </c>
      <c r="BW35" s="59">
        <v>0.85314685314685312</v>
      </c>
      <c r="BX35" s="59">
        <v>0.84615384615384615</v>
      </c>
      <c r="BY35" s="59">
        <v>0.83216783216783219</v>
      </c>
      <c r="BZ35" s="59">
        <v>0.81818181818181823</v>
      </c>
      <c r="CA35" s="59">
        <v>0.81118881118881114</v>
      </c>
      <c r="CB35" s="59">
        <v>0.79020979020979021</v>
      </c>
      <c r="CC35" s="59">
        <v>0.78321678321678323</v>
      </c>
      <c r="CD35" s="59">
        <v>0.76223776223776218</v>
      </c>
      <c r="CE35" s="59">
        <v>0.75524475524475521</v>
      </c>
      <c r="CF35" s="59">
        <v>0.74825174825174823</v>
      </c>
      <c r="CG35" s="59">
        <v>0.74125874125874125</v>
      </c>
      <c r="CH35" s="59">
        <v>0.73426573426573427</v>
      </c>
      <c r="CI35" s="59">
        <v>0.73426573426573427</v>
      </c>
      <c r="CJ35" s="59">
        <v>0.72727272727272729</v>
      </c>
      <c r="CK35" s="59">
        <v>0.72727272727272729</v>
      </c>
      <c r="CL35" s="59">
        <v>0.72727272727272729</v>
      </c>
      <c r="CM35" s="59">
        <v>0.72727272727272729</v>
      </c>
      <c r="CN35" s="59">
        <v>0.72027972027972031</v>
      </c>
      <c r="CO35" s="59">
        <v>0.69230769230769229</v>
      </c>
      <c r="CP35" s="59">
        <v>0.66433566433566438</v>
      </c>
      <c r="CQ35" s="59">
        <v>0.65734265734265729</v>
      </c>
      <c r="CR35" s="59">
        <v>0.64335664335664333</v>
      </c>
      <c r="CS35" s="59">
        <v>0.62937062937062938</v>
      </c>
      <c r="CT35" s="59">
        <v>0.61538461538461542</v>
      </c>
      <c r="CU35" s="59">
        <v>0.60139860139860135</v>
      </c>
      <c r="CV35" s="59">
        <v>0.58741258741258739</v>
      </c>
      <c r="CW35" s="59">
        <v>0.56643356643356646</v>
      </c>
      <c r="CX35" s="59">
        <v>0.56643356643356646</v>
      </c>
      <c r="CY35" s="59">
        <v>0.56643356643356646</v>
      </c>
      <c r="CZ35" s="59">
        <v>0.56643356643356646</v>
      </c>
      <c r="DA35" s="59">
        <v>0.55244755244755239</v>
      </c>
      <c r="DB35" s="59">
        <v>0.55244755244755239</v>
      </c>
      <c r="DC35" s="59">
        <v>0.55244755244755239</v>
      </c>
      <c r="DD35" s="59">
        <v>0.55244755244755239</v>
      </c>
      <c r="DE35" s="59">
        <v>0.55244755244755239</v>
      </c>
      <c r="DF35" s="59">
        <v>0.54545454545454541</v>
      </c>
      <c r="DG35" s="59">
        <v>0.53146853146853146</v>
      </c>
      <c r="DH35" s="59">
        <v>0.5174825174825175</v>
      </c>
      <c r="DI35" s="59">
        <v>0.51048951048951052</v>
      </c>
      <c r="DJ35" s="59">
        <v>0.51048951048951052</v>
      </c>
      <c r="DK35" s="59">
        <v>0.50349650349650354</v>
      </c>
      <c r="DL35" s="59">
        <v>0.50349650349650354</v>
      </c>
      <c r="DM35" s="59">
        <v>0.49650349650349651</v>
      </c>
      <c r="DN35" s="59">
        <v>0.4825174825174825</v>
      </c>
      <c r="DO35" s="59">
        <v>0.46153846153846156</v>
      </c>
      <c r="DP35" s="59">
        <v>0.46153846153846156</v>
      </c>
      <c r="DQ35" s="59">
        <v>0.45454545454545453</v>
      </c>
      <c r="DR35" s="59">
        <v>0.44755244755244755</v>
      </c>
      <c r="DS35" s="59">
        <v>0.43356643356643354</v>
      </c>
      <c r="DT35" s="59">
        <v>0.41958041958041958</v>
      </c>
      <c r="DU35" s="59">
        <v>0.41258741258741261</v>
      </c>
      <c r="DV35" s="59">
        <v>0.40559440559440557</v>
      </c>
      <c r="DW35" s="59">
        <v>0.39860139860139859</v>
      </c>
      <c r="DX35" s="59">
        <v>0.38461538461538464</v>
      </c>
      <c r="DY35" s="59">
        <v>0.38461538461538464</v>
      </c>
      <c r="DZ35" s="59">
        <v>0.34965034965034963</v>
      </c>
      <c r="EA35" s="59">
        <v>0.32167832167832167</v>
      </c>
      <c r="EB35" s="59">
        <v>0.30769230769230771</v>
      </c>
      <c r="EC35" s="59">
        <v>0.27272727272727271</v>
      </c>
      <c r="ED35" s="59">
        <v>0.23776223776223776</v>
      </c>
      <c r="EE35" s="59">
        <v>0.21678321678321677</v>
      </c>
      <c r="EF35" s="59">
        <v>0.18181818181818182</v>
      </c>
      <c r="EG35" s="59">
        <v>0.14685314685314685</v>
      </c>
      <c r="EH35" s="59">
        <v>9.7902097902097904E-2</v>
      </c>
      <c r="EI35" s="59">
        <v>0</v>
      </c>
    </row>
    <row r="36" spans="1:139" outlineLevel="1" x14ac:dyDescent="0.2">
      <c r="B36" s="4" t="s">
        <v>81</v>
      </c>
      <c r="C36" s="4">
        <f>$AM$38</f>
        <v>0.92740333596364732</v>
      </c>
      <c r="AL36" s="59" t="s">
        <v>82</v>
      </c>
      <c r="AM36" s="59">
        <v>1</v>
      </c>
      <c r="AN36" s="59">
        <v>0.77821011673151752</v>
      </c>
      <c r="AO36" s="59">
        <v>0.70038910505836571</v>
      </c>
      <c r="AP36" s="59">
        <v>0.65369649805447472</v>
      </c>
      <c r="AQ36" s="59">
        <v>0.61478599221789887</v>
      </c>
      <c r="AR36" s="59">
        <v>0.57587548638132291</v>
      </c>
      <c r="AS36" s="59">
        <v>0.51750972762645919</v>
      </c>
      <c r="AT36" s="59">
        <v>0.49805447470817121</v>
      </c>
      <c r="AU36" s="59">
        <v>0.49027237354085601</v>
      </c>
      <c r="AV36" s="59">
        <v>0.46303501945525294</v>
      </c>
      <c r="AW36" s="59">
        <v>0.45136186770428016</v>
      </c>
      <c r="AX36" s="59">
        <v>0.42801556420233461</v>
      </c>
      <c r="AY36" s="59">
        <v>0.41245136186770426</v>
      </c>
      <c r="AZ36" s="59">
        <v>0.38521400778210119</v>
      </c>
      <c r="BA36" s="59">
        <v>0.38132295719844356</v>
      </c>
      <c r="BB36" s="59">
        <v>0.36575875486381321</v>
      </c>
      <c r="BC36" s="59">
        <v>0.34630350194552528</v>
      </c>
      <c r="BD36" s="59">
        <v>0.34241245136186771</v>
      </c>
      <c r="BE36" s="59">
        <v>0.33463035019455251</v>
      </c>
      <c r="BF36" s="59">
        <v>0.33073929961089493</v>
      </c>
      <c r="BG36" s="59">
        <v>0.30739299610894943</v>
      </c>
      <c r="BH36" s="59">
        <v>0.30739299610894943</v>
      </c>
      <c r="BI36" s="59">
        <v>0.29571984435797666</v>
      </c>
      <c r="BJ36" s="59">
        <v>0.28015564202334631</v>
      </c>
      <c r="BK36" s="59">
        <v>0.28015564202334631</v>
      </c>
      <c r="BL36" s="59">
        <v>0.26848249027237353</v>
      </c>
      <c r="BM36" s="59">
        <v>0.25680933852140075</v>
      </c>
      <c r="BN36" s="59">
        <v>0.25680933852140075</v>
      </c>
      <c r="BO36" s="59">
        <v>0.24124513618677043</v>
      </c>
      <c r="BP36" s="59">
        <v>0.22957198443579765</v>
      </c>
      <c r="BQ36" s="59">
        <v>0.19455252918287938</v>
      </c>
      <c r="BR36" s="59">
        <v>0.17898832684824903</v>
      </c>
      <c r="BS36" s="59">
        <v>0.17509727626459143</v>
      </c>
      <c r="BT36" s="59">
        <v>0.17120622568093385</v>
      </c>
      <c r="BU36" s="59">
        <v>0.16731517509727625</v>
      </c>
      <c r="BV36" s="59">
        <v>0.15953307392996108</v>
      </c>
      <c r="BW36" s="59">
        <v>0.1517509727626459</v>
      </c>
      <c r="BX36" s="59">
        <v>0.14785992217898833</v>
      </c>
      <c r="BY36" s="59">
        <v>0.14007782101167315</v>
      </c>
      <c r="BZ36" s="59">
        <v>0.13618677042801555</v>
      </c>
      <c r="CA36" s="59">
        <v>0.1245136186770428</v>
      </c>
      <c r="CB36" s="59">
        <v>0.12062256809338522</v>
      </c>
      <c r="CC36" s="59">
        <v>0.12062256809338522</v>
      </c>
      <c r="CD36" s="59">
        <v>0.12062256809338522</v>
      </c>
      <c r="CE36" s="59">
        <v>0.11673151750972763</v>
      </c>
      <c r="CF36" s="59">
        <v>0.10505836575875487</v>
      </c>
      <c r="CG36" s="59">
        <v>0.10116731517509728</v>
      </c>
      <c r="CH36" s="59">
        <v>8.5603112840466927E-2</v>
      </c>
      <c r="CI36" s="59">
        <v>7.7821011673151752E-2</v>
      </c>
      <c r="CJ36" s="59">
        <v>7.7821011673151752E-2</v>
      </c>
      <c r="CK36" s="59">
        <v>7.7821011673151752E-2</v>
      </c>
      <c r="CL36" s="59">
        <v>7.7821011673151752E-2</v>
      </c>
      <c r="CM36" s="59">
        <v>7.0038910505836577E-2</v>
      </c>
      <c r="CN36" s="59">
        <v>7.0038910505836577E-2</v>
      </c>
      <c r="CO36" s="59">
        <v>6.6147859922178989E-2</v>
      </c>
      <c r="CP36" s="59">
        <v>6.6147859922178989E-2</v>
      </c>
      <c r="CQ36" s="59">
        <v>6.6147859922178989E-2</v>
      </c>
      <c r="CR36" s="59">
        <v>6.2256809338521402E-2</v>
      </c>
      <c r="CS36" s="59">
        <v>5.8365758754863814E-2</v>
      </c>
      <c r="CT36" s="59">
        <v>5.8365758754863814E-2</v>
      </c>
      <c r="CU36" s="59">
        <v>5.8365758754863814E-2</v>
      </c>
      <c r="CV36" s="59">
        <v>5.4474708171206226E-2</v>
      </c>
      <c r="CW36" s="59">
        <v>5.4474708171206226E-2</v>
      </c>
      <c r="CX36" s="59">
        <v>5.4474708171206226E-2</v>
      </c>
      <c r="CY36" s="59">
        <v>5.4474708171206226E-2</v>
      </c>
      <c r="CZ36" s="59">
        <v>5.0583657587548639E-2</v>
      </c>
      <c r="DA36" s="59">
        <v>5.0583657587548639E-2</v>
      </c>
      <c r="DB36" s="59">
        <v>4.6692607003891051E-2</v>
      </c>
      <c r="DC36" s="59">
        <v>4.6692607003891051E-2</v>
      </c>
      <c r="DD36" s="59">
        <v>4.6692607003891051E-2</v>
      </c>
      <c r="DE36" s="59">
        <v>4.2801556420233464E-2</v>
      </c>
      <c r="DF36" s="59">
        <v>4.2801556420233464E-2</v>
      </c>
      <c r="DG36" s="59">
        <v>4.2801556420233464E-2</v>
      </c>
      <c r="DH36" s="59">
        <v>4.2801556420233464E-2</v>
      </c>
      <c r="DI36" s="59">
        <v>4.2801556420233464E-2</v>
      </c>
      <c r="DJ36" s="59">
        <v>3.8910505836575876E-2</v>
      </c>
      <c r="DK36" s="59">
        <v>3.5019455252918288E-2</v>
      </c>
      <c r="DL36" s="59">
        <v>3.5019455252918288E-2</v>
      </c>
      <c r="DM36" s="59">
        <v>3.5019455252918288E-2</v>
      </c>
      <c r="DN36" s="59">
        <v>3.5019455252918288E-2</v>
      </c>
      <c r="DO36" s="59">
        <v>3.5019455252918288E-2</v>
      </c>
      <c r="DP36" s="59">
        <v>3.5019455252918288E-2</v>
      </c>
      <c r="DQ36" s="59">
        <v>3.5019455252918288E-2</v>
      </c>
      <c r="DR36" s="59">
        <v>3.1128404669260701E-2</v>
      </c>
      <c r="DS36" s="59">
        <v>2.7237354085603113E-2</v>
      </c>
      <c r="DT36" s="59">
        <v>2.7237354085603113E-2</v>
      </c>
      <c r="DU36" s="59">
        <v>2.7237354085603113E-2</v>
      </c>
      <c r="DV36" s="59">
        <v>2.3346303501945526E-2</v>
      </c>
      <c r="DW36" s="59">
        <v>2.3346303501945526E-2</v>
      </c>
      <c r="DX36" s="59">
        <v>2.3346303501945526E-2</v>
      </c>
      <c r="DY36" s="59">
        <v>2.3346303501945526E-2</v>
      </c>
      <c r="DZ36" s="59">
        <v>1.9455252918287938E-2</v>
      </c>
      <c r="EA36" s="59">
        <v>1.9455252918287938E-2</v>
      </c>
      <c r="EB36" s="59">
        <v>1.9455252918287938E-2</v>
      </c>
      <c r="EC36" s="59">
        <v>1.556420233463035E-2</v>
      </c>
      <c r="ED36" s="59">
        <v>1.556420233463035E-2</v>
      </c>
      <c r="EE36" s="59">
        <v>1.556420233463035E-2</v>
      </c>
      <c r="EF36" s="59">
        <v>1.556420233463035E-2</v>
      </c>
      <c r="EG36" s="59">
        <v>1.1673151750972763E-2</v>
      </c>
      <c r="EH36" s="59">
        <v>0</v>
      </c>
      <c r="EI36" s="59">
        <v>0</v>
      </c>
    </row>
    <row r="37" spans="1:139" outlineLevel="1" x14ac:dyDescent="0.2">
      <c r="B37" s="4" t="s">
        <v>83</v>
      </c>
      <c r="C37" s="4" t="str">
        <f xml:space="preserve"> "Cutoff = " &amp; TEXT($D$43,"0.00")</f>
        <v>Cutoff = 0.65</v>
      </c>
      <c r="AL37" s="59" t="s">
        <v>84</v>
      </c>
      <c r="AM37" s="59">
        <v>0.22178988326848248</v>
      </c>
      <c r="AN37" s="59">
        <v>7.7821011673151808E-2</v>
      </c>
      <c r="AO37" s="59">
        <v>4.6692607003890996E-2</v>
      </c>
      <c r="AP37" s="59">
        <v>3.8910505836575848E-2</v>
      </c>
      <c r="AQ37" s="59">
        <v>3.8910505836575959E-2</v>
      </c>
      <c r="AR37" s="59">
        <v>5.8161682675301252E-2</v>
      </c>
      <c r="AS37" s="59">
        <v>1.9319202198579671E-2</v>
      </c>
      <c r="AT37" s="59">
        <v>7.7276808794318804E-3</v>
      </c>
      <c r="AU37" s="59">
        <v>2.7046883078011442E-2</v>
      </c>
      <c r="AV37" s="59">
        <v>1.1591521319147792E-2</v>
      </c>
      <c r="AW37" s="59">
        <v>2.3183042638295584E-2</v>
      </c>
      <c r="AX37" s="59">
        <v>1.5455361758863705E-2</v>
      </c>
      <c r="AY37" s="59">
        <v>2.7046883078011442E-2</v>
      </c>
      <c r="AZ37" s="59">
        <v>3.8638404397159675E-3</v>
      </c>
      <c r="BA37" s="59">
        <v>1.5455361758863705E-2</v>
      </c>
      <c r="BB37" s="59">
        <v>1.9319202198579619E-2</v>
      </c>
      <c r="BC37" s="59">
        <v>3.8638404397159124E-3</v>
      </c>
      <c r="BD37" s="59">
        <v>7.7276808794318804E-3</v>
      </c>
      <c r="BE37" s="59">
        <v>3.8638404397159124E-3</v>
      </c>
      <c r="BF37" s="59">
        <v>2.3019781774645563E-2</v>
      </c>
      <c r="BG37" s="59">
        <v>0</v>
      </c>
      <c r="BH37" s="59">
        <v>1.1305814807760347E-2</v>
      </c>
      <c r="BI37" s="59">
        <v>1.4965579167913797E-2</v>
      </c>
      <c r="BJ37" s="59">
        <v>0</v>
      </c>
      <c r="BK37" s="59">
        <v>1.1020108296372901E-2</v>
      </c>
      <c r="BL37" s="59">
        <v>1.0938477864547916E-2</v>
      </c>
      <c r="BM37" s="59">
        <v>0</v>
      </c>
      <c r="BN37" s="59">
        <v>1.4475796576963866E-2</v>
      </c>
      <c r="BO37" s="59">
        <v>1.0734401784985456E-2</v>
      </c>
      <c r="BP37" s="59">
        <v>3.2080759707218839E-2</v>
      </c>
      <c r="BQ37" s="59">
        <v>1.4040434273897309E-2</v>
      </c>
      <c r="BR37" s="59">
        <v>3.4556882805910167E-3</v>
      </c>
      <c r="BS37" s="59">
        <v>3.4284781366493307E-3</v>
      </c>
      <c r="BT37" s="59">
        <v>3.4012679927076937E-3</v>
      </c>
      <c r="BU37" s="59">
        <v>6.7481156975320398E-3</v>
      </c>
      <c r="BV37" s="59">
        <v>6.666485265707056E-3</v>
      </c>
      <c r="BW37" s="59">
        <v>3.3060324889118541E-3</v>
      </c>
      <c r="BX37" s="59">
        <v>6.5304345459987487E-3</v>
      </c>
      <c r="BY37" s="59">
        <v>3.2107969851160631E-3</v>
      </c>
      <c r="BZ37" s="59">
        <v>9.5099453076106667E-3</v>
      </c>
      <c r="CA37" s="59">
        <v>3.115561481320236E-3</v>
      </c>
      <c r="CB37" s="59">
        <v>0</v>
      </c>
      <c r="CC37" s="59">
        <v>0</v>
      </c>
      <c r="CD37" s="59">
        <v>2.9523006176702675E-3</v>
      </c>
      <c r="CE37" s="59">
        <v>8.7752714211858165E-3</v>
      </c>
      <c r="CF37" s="59">
        <v>2.897880329786945E-3</v>
      </c>
      <c r="CG37" s="59">
        <v>1.1482680743381131E-2</v>
      </c>
      <c r="CH37" s="59">
        <v>5.7141302277489052E-3</v>
      </c>
      <c r="CI37" s="59">
        <v>0</v>
      </c>
      <c r="CJ37" s="59">
        <v>0</v>
      </c>
      <c r="CK37" s="59">
        <v>0</v>
      </c>
      <c r="CL37" s="59">
        <v>5.6597099398655818E-3</v>
      </c>
      <c r="CM37" s="59">
        <v>0</v>
      </c>
      <c r="CN37" s="59">
        <v>2.7482245381078066E-3</v>
      </c>
      <c r="CO37" s="59">
        <v>0</v>
      </c>
      <c r="CP37" s="59">
        <v>0</v>
      </c>
      <c r="CQ37" s="59">
        <v>2.5305433865745147E-3</v>
      </c>
      <c r="CR37" s="59">
        <v>2.4761230986911922E-3</v>
      </c>
      <c r="CS37" s="59">
        <v>0</v>
      </c>
      <c r="CT37" s="59">
        <v>0</v>
      </c>
      <c r="CU37" s="59">
        <v>2.3128622350412232E-3</v>
      </c>
      <c r="CV37" s="59">
        <v>0</v>
      </c>
      <c r="CW37" s="59">
        <v>0</v>
      </c>
      <c r="CX37" s="59">
        <v>0</v>
      </c>
      <c r="CY37" s="59">
        <v>2.2040216592745777E-3</v>
      </c>
      <c r="CZ37" s="59">
        <v>0</v>
      </c>
      <c r="DA37" s="59">
        <v>2.1496013713912547E-3</v>
      </c>
      <c r="DB37" s="59">
        <v>0</v>
      </c>
      <c r="DC37" s="59">
        <v>0</v>
      </c>
      <c r="DD37" s="59">
        <v>2.1496013713912547E-3</v>
      </c>
      <c r="DE37" s="59">
        <v>0</v>
      </c>
      <c r="DF37" s="59">
        <v>0</v>
      </c>
      <c r="DG37" s="59">
        <v>0</v>
      </c>
      <c r="DH37" s="59">
        <v>0</v>
      </c>
      <c r="DI37" s="59">
        <v>1.9863405077412861E-3</v>
      </c>
      <c r="DJ37" s="59">
        <v>1.9727354357704555E-3</v>
      </c>
      <c r="DK37" s="59">
        <v>0</v>
      </c>
      <c r="DL37" s="59">
        <v>0</v>
      </c>
      <c r="DM37" s="59">
        <v>0</v>
      </c>
      <c r="DN37" s="59">
        <v>0</v>
      </c>
      <c r="DO37" s="59">
        <v>0</v>
      </c>
      <c r="DP37" s="59">
        <v>0</v>
      </c>
      <c r="DQ37" s="59">
        <v>1.7550542842371636E-3</v>
      </c>
      <c r="DR37" s="59">
        <v>1.7142390683246712E-3</v>
      </c>
      <c r="DS37" s="59">
        <v>0</v>
      </c>
      <c r="DT37" s="59">
        <v>0</v>
      </c>
      <c r="DU37" s="59">
        <v>1.5917934205871948E-3</v>
      </c>
      <c r="DV37" s="59">
        <v>0</v>
      </c>
      <c r="DW37" s="59">
        <v>0</v>
      </c>
      <c r="DX37" s="59">
        <v>0</v>
      </c>
      <c r="DY37" s="59">
        <v>1.4285325569372263E-3</v>
      </c>
      <c r="DZ37" s="59">
        <v>0</v>
      </c>
      <c r="EA37" s="59">
        <v>0</v>
      </c>
      <c r="EB37" s="59">
        <v>1.1292209735789503E-3</v>
      </c>
      <c r="EC37" s="59">
        <v>0</v>
      </c>
      <c r="ED37" s="59">
        <v>0</v>
      </c>
      <c r="EE37" s="59">
        <v>0</v>
      </c>
      <c r="EF37" s="59">
        <v>6.394383826290441E-4</v>
      </c>
      <c r="EG37" s="59">
        <v>1.4285325569372261E-3</v>
      </c>
      <c r="EH37" s="59">
        <v>0</v>
      </c>
      <c r="EI37" s="59">
        <v>0</v>
      </c>
    </row>
    <row r="38" spans="1:139" outlineLevel="1" x14ac:dyDescent="0.2">
      <c r="B38" s="4" t="s">
        <v>85</v>
      </c>
      <c r="C38" s="4" t="str">
        <f xml:space="preserve"> "ROC curve:  area under curve = " &amp; TEXT(C36,"0.00") &amp; " 
Model 4 for Purchased    (3 variables, n=400)"</f>
        <v>ROC curve:  area under curve = 0.93 
Model 4 for Purchased    (3 variables, n=400)</v>
      </c>
      <c r="AL38" s="59" t="s">
        <v>81</v>
      </c>
      <c r="AM38" s="59">
        <f>SUM(AM37:EI37)</f>
        <v>0.92740333596364732</v>
      </c>
      <c r="AN38" s="59"/>
      <c r="AO38" s="59"/>
      <c r="AP38" s="59"/>
      <c r="AQ38" s="59"/>
      <c r="AR38" s="59"/>
      <c r="AS38" s="59"/>
      <c r="AT38" s="59"/>
      <c r="AU38" s="59"/>
      <c r="AV38" s="59"/>
      <c r="AW38" s="59"/>
      <c r="AX38" s="59"/>
      <c r="AY38" s="59"/>
      <c r="AZ38" s="59"/>
      <c r="BA38" s="59"/>
      <c r="BB38" s="59"/>
      <c r="BC38" s="59"/>
      <c r="BD38" s="59"/>
      <c r="BE38" s="59"/>
      <c r="BF38" s="59"/>
      <c r="BG38" s="59"/>
      <c r="BH38" s="59"/>
      <c r="BI38" s="59"/>
      <c r="BJ38" s="59"/>
      <c r="BK38" s="59"/>
      <c r="BL38" s="59"/>
      <c r="BM38" s="59"/>
      <c r="BN38" s="59"/>
      <c r="BO38" s="59"/>
      <c r="BP38" s="59"/>
      <c r="BQ38" s="59"/>
      <c r="BR38" s="59"/>
      <c r="BS38" s="59"/>
      <c r="BT38" s="59"/>
      <c r="BU38" s="59"/>
      <c r="BV38" s="59"/>
      <c r="BW38" s="59"/>
      <c r="BX38" s="59"/>
      <c r="BY38" s="59"/>
      <c r="BZ38" s="59"/>
      <c r="CA38" s="59"/>
      <c r="CB38" s="59"/>
      <c r="CC38" s="59"/>
      <c r="CD38" s="59"/>
      <c r="CE38" s="59"/>
      <c r="CF38" s="59"/>
      <c r="CG38" s="59"/>
      <c r="CH38" s="59"/>
      <c r="CI38" s="59"/>
      <c r="CJ38" s="59"/>
      <c r="CK38" s="59"/>
      <c r="CL38" s="59"/>
      <c r="CM38" s="59"/>
      <c r="CN38" s="59"/>
      <c r="CO38" s="59"/>
      <c r="CP38" s="59"/>
      <c r="CQ38" s="59"/>
      <c r="CR38" s="59"/>
      <c r="CS38" s="59"/>
      <c r="CT38" s="59"/>
      <c r="CU38" s="59"/>
      <c r="CV38" s="59"/>
      <c r="CW38" s="59"/>
      <c r="CX38" s="59"/>
      <c r="CY38" s="59"/>
      <c r="CZ38" s="59"/>
      <c r="DA38" s="59"/>
      <c r="DB38" s="59"/>
      <c r="DC38" s="59"/>
      <c r="DD38" s="59"/>
      <c r="DE38" s="59"/>
      <c r="DF38" s="59"/>
      <c r="DG38" s="59"/>
      <c r="DH38" s="59"/>
      <c r="DI38" s="59"/>
      <c r="DJ38" s="59"/>
      <c r="DK38" s="59"/>
      <c r="DL38" s="59"/>
      <c r="DM38" s="59"/>
      <c r="DN38" s="59"/>
      <c r="DO38" s="59"/>
      <c r="DP38" s="59"/>
      <c r="DQ38" s="59"/>
      <c r="DR38" s="59"/>
      <c r="DS38" s="59"/>
      <c r="DT38" s="59"/>
      <c r="DU38" s="59"/>
      <c r="DV38" s="59"/>
      <c r="DW38" s="59"/>
      <c r="DX38" s="59"/>
      <c r="DY38" s="59"/>
      <c r="DZ38" s="59"/>
      <c r="EA38" s="59"/>
      <c r="EB38" s="59"/>
      <c r="EC38" s="59"/>
      <c r="ED38" s="59"/>
      <c r="EE38" s="59"/>
      <c r="EF38" s="59"/>
      <c r="EG38" s="59"/>
      <c r="EH38" s="59"/>
      <c r="EI38" s="59"/>
    </row>
    <row r="39" spans="1:139" outlineLevel="1" x14ac:dyDescent="0.2">
      <c r="B39" s="4" t="s">
        <v>86</v>
      </c>
      <c r="D39" s="4">
        <v>0</v>
      </c>
      <c r="E39" s="4">
        <v>1</v>
      </c>
      <c r="AL39" s="59"/>
      <c r="AM39" s="59"/>
      <c r="AN39" s="59"/>
      <c r="AO39" s="59"/>
      <c r="AP39" s="59"/>
      <c r="AQ39" s="59"/>
      <c r="AR39" s="59"/>
      <c r="AS39" s="59"/>
      <c r="AT39" s="59"/>
      <c r="AU39" s="59"/>
      <c r="AV39" s="59"/>
      <c r="AW39" s="59"/>
      <c r="AX39" s="59"/>
      <c r="AY39" s="59"/>
      <c r="AZ39" s="59"/>
      <c r="BA39" s="59"/>
      <c r="BB39" s="59"/>
      <c r="BC39" s="59"/>
      <c r="BD39" s="59"/>
      <c r="BE39" s="59"/>
      <c r="BF39" s="59"/>
      <c r="BG39" s="59"/>
      <c r="BH39" s="59"/>
      <c r="BI39" s="59"/>
      <c r="BJ39" s="59"/>
      <c r="BK39" s="59"/>
      <c r="BL39" s="59"/>
      <c r="BM39" s="59"/>
      <c r="BN39" s="59"/>
      <c r="BO39" s="59"/>
      <c r="BP39" s="59"/>
      <c r="BQ39" s="59"/>
      <c r="BR39" s="59"/>
      <c r="BS39" s="59"/>
      <c r="BT39" s="59"/>
      <c r="BU39" s="59"/>
      <c r="BV39" s="59"/>
      <c r="BW39" s="59"/>
      <c r="BX39" s="59"/>
      <c r="BY39" s="59"/>
      <c r="BZ39" s="59"/>
      <c r="CA39" s="59"/>
      <c r="CB39" s="59"/>
      <c r="CC39" s="59"/>
      <c r="CD39" s="59"/>
      <c r="CE39" s="59"/>
      <c r="CF39" s="59"/>
      <c r="CG39" s="59"/>
      <c r="CH39" s="59"/>
      <c r="CI39" s="59"/>
      <c r="CJ39" s="59"/>
      <c r="CK39" s="59"/>
      <c r="CL39" s="59"/>
      <c r="CM39" s="59"/>
      <c r="CN39" s="59"/>
      <c r="CO39" s="59"/>
      <c r="CP39" s="59"/>
      <c r="CQ39" s="59"/>
      <c r="CR39" s="59"/>
      <c r="CS39" s="59"/>
      <c r="CT39" s="59"/>
      <c r="CU39" s="59"/>
      <c r="CV39" s="59"/>
      <c r="CW39" s="59"/>
      <c r="CX39" s="59"/>
      <c r="CY39" s="59"/>
      <c r="CZ39" s="59"/>
      <c r="DA39" s="59"/>
      <c r="DB39" s="59"/>
      <c r="DC39" s="59"/>
      <c r="DD39" s="59"/>
      <c r="DE39" s="59"/>
      <c r="DF39" s="59"/>
      <c r="DG39" s="59"/>
      <c r="DH39" s="59"/>
      <c r="DI39" s="59"/>
      <c r="DJ39" s="59"/>
      <c r="DK39" s="59"/>
      <c r="DL39" s="59"/>
      <c r="DM39" s="59"/>
      <c r="DN39" s="59"/>
      <c r="DO39" s="59"/>
      <c r="DP39" s="59"/>
      <c r="DQ39" s="59"/>
      <c r="DR39" s="59"/>
      <c r="DS39" s="59"/>
      <c r="DT39" s="59"/>
      <c r="DU39" s="59"/>
      <c r="DV39" s="59"/>
      <c r="DW39" s="59"/>
      <c r="DX39" s="59"/>
      <c r="DY39" s="59"/>
      <c r="DZ39" s="59"/>
      <c r="EA39" s="59"/>
      <c r="EB39" s="59"/>
      <c r="EC39" s="59"/>
      <c r="ED39" s="59"/>
      <c r="EE39" s="59"/>
      <c r="EF39" s="59"/>
      <c r="EG39" s="59"/>
      <c r="EH39" s="59"/>
      <c r="EI39" s="59"/>
    </row>
    <row r="40" spans="1:139" outlineLevel="1" x14ac:dyDescent="0.2">
      <c r="D40" s="4">
        <v>0</v>
      </c>
      <c r="E40" s="4">
        <v>1</v>
      </c>
      <c r="AL40" s="59"/>
      <c r="AM40" s="59"/>
      <c r="AN40" s="59"/>
      <c r="AO40" s="59"/>
      <c r="AP40" s="59"/>
      <c r="AQ40" s="59"/>
      <c r="AR40" s="59"/>
      <c r="AS40" s="59"/>
      <c r="AT40" s="59"/>
      <c r="AU40" s="59"/>
      <c r="AV40" s="59"/>
      <c r="AW40" s="59"/>
      <c r="AX40" s="59"/>
      <c r="AY40" s="59"/>
      <c r="AZ40" s="59"/>
      <c r="BA40" s="59"/>
      <c r="BB40" s="59"/>
      <c r="BC40" s="59"/>
      <c r="BD40" s="59"/>
      <c r="BE40" s="59"/>
      <c r="BF40" s="59"/>
      <c r="BG40" s="59"/>
      <c r="BH40" s="59"/>
      <c r="BI40" s="59"/>
      <c r="BJ40" s="59"/>
      <c r="BK40" s="59"/>
      <c r="BL40" s="59"/>
      <c r="BM40" s="59"/>
      <c r="BN40" s="59"/>
      <c r="BO40" s="59"/>
      <c r="BP40" s="59"/>
      <c r="BQ40" s="59"/>
      <c r="BR40" s="59"/>
      <c r="BS40" s="59"/>
      <c r="BT40" s="59"/>
      <c r="BU40" s="59"/>
      <c r="BV40" s="59"/>
      <c r="BW40" s="59"/>
      <c r="BX40" s="59"/>
      <c r="BY40" s="59"/>
      <c r="BZ40" s="59"/>
      <c r="CA40" s="59"/>
      <c r="CB40" s="59"/>
      <c r="CC40" s="59"/>
      <c r="CD40" s="59"/>
      <c r="CE40" s="59"/>
      <c r="CF40" s="59"/>
      <c r="CG40" s="59"/>
      <c r="CH40" s="59"/>
      <c r="CI40" s="59"/>
      <c r="CJ40" s="59"/>
      <c r="CK40" s="59"/>
      <c r="CL40" s="59"/>
      <c r="CM40" s="59"/>
      <c r="CN40" s="59"/>
      <c r="CO40" s="59"/>
      <c r="CP40" s="59"/>
      <c r="CQ40" s="59"/>
      <c r="CR40" s="59"/>
      <c r="CS40" s="59"/>
      <c r="CT40" s="59"/>
      <c r="CU40" s="59"/>
      <c r="CV40" s="59"/>
      <c r="CW40" s="59"/>
      <c r="CX40" s="59"/>
      <c r="CY40" s="59"/>
      <c r="CZ40" s="59"/>
      <c r="DA40" s="59"/>
      <c r="DB40" s="59"/>
      <c r="DC40" s="59"/>
      <c r="DD40" s="59"/>
      <c r="DE40" s="59"/>
      <c r="DF40" s="59"/>
      <c r="DG40" s="59"/>
      <c r="DH40" s="59"/>
      <c r="DI40" s="59"/>
      <c r="DJ40" s="59"/>
      <c r="DK40" s="59"/>
      <c r="DL40" s="59"/>
      <c r="DM40" s="59"/>
      <c r="DN40" s="59"/>
      <c r="DO40" s="59"/>
      <c r="DP40" s="59"/>
      <c r="DQ40" s="59"/>
      <c r="DR40" s="59"/>
      <c r="DS40" s="59"/>
      <c r="DT40" s="59"/>
      <c r="DU40" s="59"/>
      <c r="DV40" s="59"/>
      <c r="DW40" s="59"/>
      <c r="DX40" s="59"/>
      <c r="DY40" s="59"/>
      <c r="DZ40" s="59"/>
      <c r="EA40" s="59"/>
      <c r="EB40" s="59"/>
      <c r="EC40" s="59"/>
      <c r="ED40" s="59"/>
      <c r="EE40" s="59"/>
      <c r="EF40" s="59"/>
      <c r="EG40" s="59"/>
      <c r="EH40" s="59"/>
      <c r="EI40" s="59"/>
    </row>
    <row r="41" spans="1:139" outlineLevel="1" x14ac:dyDescent="0.2">
      <c r="D41" s="4">
        <f>1-$H$49</f>
        <v>5.0583657587548569E-2</v>
      </c>
      <c r="E41" s="4">
        <f>$E$49</f>
        <v>0.56643356643356646</v>
      </c>
      <c r="AL41" s="59"/>
      <c r="AM41" s="59"/>
      <c r="AN41" s="59"/>
      <c r="AO41" s="59"/>
      <c r="AP41" s="59"/>
      <c r="AQ41" s="59"/>
      <c r="AR41" s="59"/>
      <c r="AS41" s="59"/>
      <c r="AT41" s="59"/>
      <c r="AU41" s="59"/>
      <c r="AV41" s="59"/>
      <c r="AW41" s="59"/>
      <c r="AX41" s="59"/>
      <c r="AY41" s="59"/>
      <c r="AZ41" s="59"/>
      <c r="BA41" s="59"/>
      <c r="BB41" s="59"/>
      <c r="BC41" s="59"/>
      <c r="BD41" s="59"/>
      <c r="BE41" s="59"/>
      <c r="BF41" s="59"/>
      <c r="BG41" s="59"/>
      <c r="BH41" s="59"/>
      <c r="BI41" s="59"/>
      <c r="BJ41" s="59"/>
      <c r="BK41" s="59"/>
      <c r="BL41" s="59"/>
      <c r="BM41" s="59"/>
      <c r="BN41" s="59"/>
      <c r="BO41" s="59"/>
      <c r="BP41" s="59"/>
      <c r="BQ41" s="59"/>
      <c r="BR41" s="59"/>
      <c r="BS41" s="59"/>
      <c r="BT41" s="59"/>
      <c r="BU41" s="59"/>
      <c r="BV41" s="59"/>
      <c r="BW41" s="59"/>
      <c r="BX41" s="59"/>
      <c r="BY41" s="59"/>
      <c r="BZ41" s="59"/>
      <c r="CA41" s="59"/>
      <c r="CB41" s="59"/>
      <c r="CC41" s="59"/>
      <c r="CD41" s="59"/>
      <c r="CE41" s="59"/>
      <c r="CF41" s="59"/>
      <c r="CG41" s="59"/>
      <c r="CH41" s="59"/>
      <c r="CI41" s="59"/>
      <c r="CJ41" s="59"/>
      <c r="CK41" s="59"/>
      <c r="CL41" s="59"/>
      <c r="CM41" s="59"/>
      <c r="CN41" s="59"/>
      <c r="CO41" s="59"/>
      <c r="CP41" s="59"/>
      <c r="CQ41" s="59"/>
      <c r="CR41" s="59"/>
      <c r="CS41" s="59"/>
      <c r="CT41" s="59"/>
      <c r="CU41" s="59"/>
      <c r="CV41" s="59"/>
      <c r="CW41" s="59"/>
      <c r="CX41" s="59"/>
      <c r="CY41" s="59"/>
      <c r="CZ41" s="59"/>
      <c r="DA41" s="59"/>
      <c r="DB41" s="59"/>
      <c r="DC41" s="59"/>
      <c r="DD41" s="59"/>
      <c r="DE41" s="59"/>
      <c r="DF41" s="59"/>
      <c r="DG41" s="59"/>
      <c r="DH41" s="59"/>
      <c r="DI41" s="59"/>
      <c r="DJ41" s="59"/>
      <c r="DK41" s="59"/>
      <c r="DL41" s="59"/>
      <c r="DM41" s="59"/>
      <c r="DN41" s="59"/>
      <c r="DO41" s="59"/>
      <c r="DP41" s="59"/>
      <c r="DQ41" s="59"/>
      <c r="DR41" s="59"/>
      <c r="DS41" s="59"/>
      <c r="DT41" s="59"/>
      <c r="DU41" s="59"/>
      <c r="DV41" s="59"/>
      <c r="DW41" s="59"/>
      <c r="DX41" s="59"/>
      <c r="DY41" s="59"/>
      <c r="DZ41" s="59"/>
      <c r="EA41" s="59"/>
      <c r="EB41" s="59"/>
      <c r="EC41" s="59"/>
      <c r="ED41" s="59"/>
      <c r="EE41" s="59"/>
      <c r="EF41" s="59"/>
      <c r="EG41" s="59"/>
      <c r="EH41" s="59"/>
      <c r="EI41" s="59"/>
    </row>
    <row r="42" spans="1:139" outlineLevel="1" x14ac:dyDescent="0.2">
      <c r="AL42" s="59"/>
      <c r="AM42" s="59"/>
      <c r="AN42" s="59"/>
      <c r="AO42" s="59"/>
      <c r="AP42" s="59"/>
      <c r="AQ42" s="59"/>
      <c r="AR42" s="59"/>
      <c r="AS42" s="59"/>
      <c r="AT42" s="59"/>
      <c r="AU42" s="59"/>
      <c r="AV42" s="59"/>
      <c r="AW42" s="59"/>
      <c r="AX42" s="59"/>
      <c r="AY42" s="59"/>
      <c r="AZ42" s="59"/>
      <c r="BA42" s="59"/>
      <c r="BB42" s="59"/>
      <c r="BC42" s="59"/>
      <c r="BD42" s="59"/>
      <c r="BE42" s="59"/>
      <c r="BF42" s="59"/>
      <c r="BG42" s="59"/>
      <c r="BH42" s="59"/>
      <c r="BI42" s="59"/>
      <c r="BJ42" s="59"/>
      <c r="BK42" s="59"/>
      <c r="BL42" s="59"/>
      <c r="BM42" s="59"/>
      <c r="BN42" s="59"/>
      <c r="BO42" s="59"/>
      <c r="BP42" s="59"/>
      <c r="BQ42" s="59"/>
      <c r="BR42" s="59"/>
      <c r="BS42" s="59"/>
      <c r="BT42" s="59"/>
      <c r="BU42" s="59"/>
      <c r="BV42" s="59"/>
      <c r="BW42" s="59"/>
      <c r="BX42" s="59"/>
      <c r="BY42" s="59"/>
      <c r="BZ42" s="59"/>
      <c r="CA42" s="59"/>
      <c r="CB42" s="59"/>
      <c r="CC42" s="59"/>
      <c r="CD42" s="59"/>
      <c r="CE42" s="59"/>
      <c r="CF42" s="59"/>
      <c r="CG42" s="59"/>
      <c r="CH42" s="59"/>
      <c r="CI42" s="59"/>
      <c r="CJ42" s="59"/>
      <c r="CK42" s="59"/>
      <c r="CL42" s="59"/>
      <c r="CM42" s="59"/>
      <c r="CN42" s="59"/>
      <c r="CO42" s="59"/>
      <c r="CP42" s="59"/>
      <c r="CQ42" s="59"/>
      <c r="CR42" s="59"/>
      <c r="CS42" s="59"/>
      <c r="CT42" s="59"/>
      <c r="CU42" s="59"/>
      <c r="CV42" s="59"/>
      <c r="CW42" s="59"/>
      <c r="CX42" s="59"/>
      <c r="CY42" s="59"/>
      <c r="CZ42" s="59"/>
      <c r="DA42" s="59"/>
      <c r="DB42" s="59"/>
      <c r="DC42" s="59"/>
      <c r="DD42" s="59"/>
      <c r="DE42" s="59"/>
      <c r="DF42" s="59"/>
      <c r="DG42" s="59"/>
      <c r="DH42" s="59"/>
      <c r="DI42" s="59"/>
      <c r="DJ42" s="59"/>
      <c r="DK42" s="59"/>
      <c r="DL42" s="59"/>
      <c r="DM42" s="59"/>
      <c r="DN42" s="59"/>
      <c r="DO42" s="59"/>
      <c r="DP42" s="59"/>
      <c r="DQ42" s="59"/>
      <c r="DR42" s="59"/>
      <c r="DS42" s="59"/>
      <c r="DT42" s="59"/>
      <c r="DU42" s="59"/>
      <c r="DV42" s="59"/>
      <c r="DW42" s="59"/>
      <c r="DX42" s="59"/>
      <c r="DY42" s="59"/>
      <c r="DZ42" s="59"/>
      <c r="EA42" s="59"/>
      <c r="EB42" s="59"/>
      <c r="EC42" s="59"/>
      <c r="ED42" s="59"/>
      <c r="EE42" s="59"/>
      <c r="EF42" s="59"/>
      <c r="EG42" s="59"/>
      <c r="EH42" s="59"/>
      <c r="EI42" s="59"/>
    </row>
    <row r="43" spans="1:139" outlineLevel="1" x14ac:dyDescent="0.2">
      <c r="A43" s="17"/>
      <c r="B43" s="17"/>
      <c r="C43" s="29" t="str">
        <f>"Cutoff value for prediction of "&amp;$I$2&amp;":"</f>
        <v>Cutoff value for prediction of Yes:</v>
      </c>
      <c r="D43" s="40">
        <f>$AO$20/20</f>
        <v>0.65</v>
      </c>
      <c r="E43" s="29" t="s">
        <v>87</v>
      </c>
      <c r="F43" s="25">
        <v>0.32803809417975088</v>
      </c>
      <c r="G43" s="17"/>
      <c r="H43" s="17"/>
      <c r="I43" s="17"/>
      <c r="AL43" s="59"/>
      <c r="AM43" s="59"/>
      <c r="AN43" s="59"/>
      <c r="AO43" s="59"/>
      <c r="AP43" s="59"/>
      <c r="AQ43" s="59"/>
      <c r="AR43" s="59"/>
      <c r="AS43" s="59"/>
      <c r="AT43" s="59"/>
      <c r="AU43" s="59"/>
      <c r="AV43" s="59"/>
      <c r="AW43" s="59"/>
      <c r="AX43" s="59"/>
      <c r="AY43" s="59"/>
      <c r="AZ43" s="59"/>
      <c r="BA43" s="59"/>
      <c r="BB43" s="59"/>
      <c r="BC43" s="59"/>
      <c r="BD43" s="59"/>
      <c r="BE43" s="59"/>
      <c r="BF43" s="59"/>
      <c r="BG43" s="59"/>
      <c r="BH43" s="59"/>
      <c r="BI43" s="59"/>
      <c r="BJ43" s="59"/>
      <c r="BK43" s="59"/>
      <c r="BL43" s="59"/>
      <c r="BM43" s="59"/>
      <c r="BN43" s="59"/>
      <c r="BO43" s="59"/>
      <c r="BP43" s="59"/>
      <c r="BQ43" s="59"/>
      <c r="BR43" s="59"/>
      <c r="BS43" s="59"/>
      <c r="BT43" s="59"/>
      <c r="BU43" s="59"/>
      <c r="BV43" s="59"/>
      <c r="BW43" s="59"/>
      <c r="BX43" s="59"/>
      <c r="BY43" s="59"/>
      <c r="BZ43" s="59"/>
      <c r="CA43" s="59"/>
      <c r="CB43" s="59"/>
      <c r="CC43" s="59"/>
      <c r="CD43" s="59"/>
      <c r="CE43" s="59"/>
      <c r="CF43" s="59"/>
      <c r="CG43" s="59"/>
      <c r="CH43" s="59"/>
      <c r="CI43" s="59"/>
      <c r="CJ43" s="59"/>
      <c r="CK43" s="59"/>
      <c r="CL43" s="59"/>
      <c r="CM43" s="59"/>
      <c r="CN43" s="59"/>
      <c r="CO43" s="59"/>
      <c r="CP43" s="59"/>
      <c r="CQ43" s="59"/>
      <c r="CR43" s="59"/>
      <c r="CS43" s="59"/>
      <c r="CT43" s="59"/>
      <c r="CU43" s="59"/>
      <c r="CV43" s="59"/>
      <c r="CW43" s="59"/>
      <c r="CX43" s="59"/>
      <c r="CY43" s="59"/>
      <c r="CZ43" s="59"/>
      <c r="DA43" s="59"/>
      <c r="DB43" s="59"/>
      <c r="DC43" s="59"/>
      <c r="DD43" s="59"/>
      <c r="DE43" s="59"/>
      <c r="DF43" s="59"/>
      <c r="DG43" s="59"/>
      <c r="DH43" s="59"/>
      <c r="DI43" s="59"/>
      <c r="DJ43" s="59"/>
      <c r="DK43" s="59"/>
      <c r="DL43" s="59"/>
      <c r="DM43" s="59"/>
      <c r="DN43" s="59"/>
      <c r="DO43" s="59"/>
      <c r="DP43" s="59"/>
      <c r="DQ43" s="59"/>
      <c r="DR43" s="59"/>
      <c r="DS43" s="59"/>
      <c r="DT43" s="59"/>
      <c r="DU43" s="59"/>
      <c r="DV43" s="59"/>
      <c r="DW43" s="59"/>
      <c r="DX43" s="59"/>
      <c r="DY43" s="59"/>
      <c r="DZ43" s="59"/>
      <c r="EA43" s="59"/>
      <c r="EB43" s="59"/>
      <c r="EC43" s="59"/>
      <c r="ED43" s="59"/>
      <c r="EE43" s="59"/>
      <c r="EF43" s="59"/>
      <c r="EG43" s="59"/>
      <c r="EH43" s="59"/>
      <c r="EI43" s="59"/>
    </row>
    <row r="44" spans="1:139" outlineLevel="1" x14ac:dyDescent="0.2">
      <c r="A44" s="17"/>
      <c r="B44" s="25" t="s">
        <v>88</v>
      </c>
      <c r="C44" s="17"/>
      <c r="D44" s="17"/>
      <c r="E44" s="17"/>
      <c r="F44" s="17"/>
      <c r="G44" s="25" t="s">
        <v>88</v>
      </c>
      <c r="H44" s="17"/>
      <c r="I44" s="17"/>
      <c r="AL44" s="59"/>
      <c r="AM44" s="59"/>
      <c r="AN44" s="59"/>
      <c r="AO44" s="59"/>
      <c r="AP44" s="59"/>
      <c r="AQ44" s="59"/>
      <c r="AR44" s="59"/>
      <c r="AS44" s="59"/>
      <c r="AT44" s="59"/>
      <c r="AU44" s="59"/>
      <c r="AV44" s="59"/>
      <c r="AW44" s="59"/>
      <c r="AX44" s="59"/>
      <c r="AY44" s="59"/>
      <c r="AZ44" s="59"/>
      <c r="BA44" s="59"/>
      <c r="BB44" s="59"/>
      <c r="BC44" s="59"/>
      <c r="BD44" s="59"/>
      <c r="BE44" s="59"/>
      <c r="BF44" s="59"/>
      <c r="BG44" s="59"/>
      <c r="BH44" s="59"/>
      <c r="BI44" s="59"/>
      <c r="BJ44" s="59"/>
      <c r="BK44" s="59"/>
      <c r="BL44" s="59"/>
      <c r="BM44" s="59"/>
      <c r="BN44" s="59"/>
      <c r="BO44" s="59"/>
      <c r="BP44" s="59"/>
      <c r="BQ44" s="59"/>
      <c r="BR44" s="59"/>
      <c r="BS44" s="59"/>
      <c r="BT44" s="59"/>
      <c r="BU44" s="59"/>
      <c r="BV44" s="59"/>
      <c r="BW44" s="59"/>
      <c r="BX44" s="59"/>
      <c r="BY44" s="59"/>
      <c r="BZ44" s="59"/>
      <c r="CA44" s="59"/>
      <c r="CB44" s="59"/>
      <c r="CC44" s="59"/>
      <c r="CD44" s="59"/>
      <c r="CE44" s="59"/>
      <c r="CF44" s="59"/>
      <c r="CG44" s="59"/>
      <c r="CH44" s="59"/>
      <c r="CI44" s="59"/>
      <c r="CJ44" s="59"/>
      <c r="CK44" s="59"/>
      <c r="CL44" s="59"/>
      <c r="CM44" s="59"/>
      <c r="CN44" s="59"/>
      <c r="CO44" s="59"/>
      <c r="CP44" s="59"/>
      <c r="CQ44" s="59"/>
      <c r="CR44" s="59"/>
      <c r="CS44" s="59"/>
      <c r="CT44" s="59"/>
      <c r="CU44" s="59"/>
      <c r="CV44" s="59"/>
      <c r="CW44" s="59"/>
      <c r="CX44" s="59"/>
      <c r="CY44" s="59"/>
      <c r="CZ44" s="59"/>
      <c r="DA44" s="59"/>
      <c r="DB44" s="59"/>
      <c r="DC44" s="59"/>
      <c r="DD44" s="59"/>
      <c r="DE44" s="59"/>
      <c r="DF44" s="59"/>
      <c r="DG44" s="59"/>
      <c r="DH44" s="59"/>
      <c r="DI44" s="59"/>
      <c r="DJ44" s="59"/>
      <c r="DK44" s="59"/>
      <c r="DL44" s="59"/>
      <c r="DM44" s="59"/>
      <c r="DN44" s="59"/>
      <c r="DO44" s="59"/>
      <c r="DP44" s="59"/>
      <c r="DQ44" s="59"/>
      <c r="DR44" s="59"/>
      <c r="DS44" s="59"/>
      <c r="DT44" s="59"/>
      <c r="DU44" s="59"/>
      <c r="DV44" s="59"/>
      <c r="DW44" s="59"/>
      <c r="DX44" s="59"/>
      <c r="DY44" s="59"/>
      <c r="DZ44" s="59"/>
      <c r="EA44" s="59"/>
      <c r="EB44" s="59"/>
      <c r="EC44" s="59"/>
      <c r="ED44" s="59"/>
      <c r="EE44" s="59"/>
      <c r="EF44" s="59"/>
      <c r="EG44" s="59"/>
      <c r="EH44" s="59"/>
      <c r="EI44" s="59"/>
    </row>
    <row r="45" spans="1:139" outlineLevel="1" x14ac:dyDescent="0.2">
      <c r="A45" s="25" t="s">
        <v>89</v>
      </c>
      <c r="B45" s="17" t="str">
        <f>"# "&amp;$H$2</f>
        <v># No</v>
      </c>
      <c r="C45" s="17" t="str">
        <f>"# "&amp;$I$2</f>
        <v># Yes</v>
      </c>
      <c r="D45" s="17" t="s">
        <v>90</v>
      </c>
      <c r="E45" s="17"/>
      <c r="F45" s="25" t="s">
        <v>91</v>
      </c>
      <c r="G45" s="17" t="str">
        <f>"% "&amp;$H$2</f>
        <v>% No</v>
      </c>
      <c r="H45" s="17" t="str">
        <f>"% "&amp;$I$2</f>
        <v>% Yes</v>
      </c>
      <c r="I45" s="17" t="s">
        <v>90</v>
      </c>
      <c r="AL45" s="59"/>
      <c r="AM45" s="59"/>
      <c r="AN45" s="59"/>
      <c r="AO45" s="59"/>
      <c r="AP45" s="59"/>
      <c r="AQ45" s="59"/>
      <c r="AR45" s="59"/>
      <c r="AS45" s="59"/>
      <c r="AT45" s="59"/>
      <c r="AU45" s="59"/>
      <c r="AV45" s="59"/>
      <c r="AW45" s="59"/>
      <c r="AX45" s="59"/>
      <c r="AY45" s="59"/>
      <c r="AZ45" s="59"/>
      <c r="BA45" s="59"/>
      <c r="BB45" s="59"/>
      <c r="BC45" s="59"/>
      <c r="BD45" s="59"/>
      <c r="BE45" s="59"/>
      <c r="BF45" s="59"/>
      <c r="BG45" s="59"/>
      <c r="BH45" s="59"/>
      <c r="BI45" s="59"/>
      <c r="BJ45" s="59"/>
      <c r="BK45" s="59"/>
      <c r="BL45" s="59"/>
      <c r="BM45" s="59"/>
      <c r="BN45" s="59"/>
      <c r="BO45" s="59"/>
      <c r="BP45" s="59"/>
      <c r="BQ45" s="59"/>
      <c r="BR45" s="59"/>
      <c r="BS45" s="59"/>
      <c r="BT45" s="59"/>
      <c r="BU45" s="59"/>
      <c r="BV45" s="59"/>
      <c r="BW45" s="59"/>
      <c r="BX45" s="59"/>
      <c r="BY45" s="59"/>
      <c r="BZ45" s="59"/>
      <c r="CA45" s="59"/>
      <c r="CB45" s="59"/>
      <c r="CC45" s="59"/>
      <c r="CD45" s="59"/>
      <c r="CE45" s="59"/>
      <c r="CF45" s="59"/>
      <c r="CG45" s="59"/>
      <c r="CH45" s="59"/>
      <c r="CI45" s="59"/>
      <c r="CJ45" s="59"/>
      <c r="CK45" s="59"/>
      <c r="CL45" s="59"/>
      <c r="CM45" s="59"/>
      <c r="CN45" s="59"/>
      <c r="CO45" s="59"/>
      <c r="CP45" s="59"/>
      <c r="CQ45" s="59"/>
      <c r="CR45" s="59"/>
      <c r="CS45" s="59"/>
      <c r="CT45" s="59"/>
      <c r="CU45" s="59"/>
      <c r="CV45" s="59"/>
      <c r="CW45" s="59"/>
      <c r="CX45" s="59"/>
      <c r="CY45" s="59"/>
      <c r="CZ45" s="59"/>
      <c r="DA45" s="59"/>
      <c r="DB45" s="59"/>
      <c r="DC45" s="59"/>
      <c r="DD45" s="59"/>
      <c r="DE45" s="59"/>
      <c r="DF45" s="59"/>
      <c r="DG45" s="59"/>
      <c r="DH45" s="59"/>
      <c r="DI45" s="59"/>
      <c r="DJ45" s="59"/>
      <c r="DK45" s="59"/>
      <c r="DL45" s="59"/>
      <c r="DM45" s="59"/>
      <c r="DN45" s="59"/>
      <c r="DO45" s="59"/>
      <c r="DP45" s="59"/>
      <c r="DQ45" s="59"/>
      <c r="DR45" s="59"/>
      <c r="DS45" s="59"/>
      <c r="DT45" s="59"/>
      <c r="DU45" s="59"/>
      <c r="DV45" s="59"/>
      <c r="DW45" s="59"/>
      <c r="DX45" s="59"/>
      <c r="DY45" s="59"/>
      <c r="DZ45" s="59"/>
      <c r="EA45" s="59"/>
      <c r="EB45" s="59"/>
      <c r="EC45" s="59"/>
      <c r="ED45" s="59"/>
      <c r="EE45" s="59"/>
      <c r="EF45" s="59"/>
      <c r="EG45" s="59"/>
      <c r="EH45" s="59"/>
      <c r="EI45" s="59"/>
    </row>
    <row r="46" spans="1:139" outlineLevel="1" x14ac:dyDescent="0.2">
      <c r="A46" s="29" t="str">
        <f>"# "&amp;$H$2</f>
        <v># No</v>
      </c>
      <c r="B46" s="48">
        <f>B48-B47</f>
        <v>244</v>
      </c>
      <c r="C46" s="49">
        <f>C48-C47</f>
        <v>13</v>
      </c>
      <c r="D46" s="14">
        <f>D48-D47</f>
        <v>257</v>
      </c>
      <c r="E46" s="17"/>
      <c r="F46" s="29" t="str">
        <f>"% "&amp;$H$2</f>
        <v>% No</v>
      </c>
      <c r="G46" s="53">
        <f>B46/D48</f>
        <v>0.61</v>
      </c>
      <c r="H46" s="54">
        <f>C46/D48</f>
        <v>3.2500000000000001E-2</v>
      </c>
      <c r="I46" s="82">
        <f>D46/D48</f>
        <v>0.64249999999999996</v>
      </c>
      <c r="AL46" s="59"/>
      <c r="AM46" s="59"/>
      <c r="AN46" s="59"/>
      <c r="AO46" s="59"/>
      <c r="AP46" s="59"/>
      <c r="AQ46" s="59"/>
      <c r="AR46" s="59"/>
      <c r="AS46" s="59"/>
      <c r="AT46" s="59"/>
      <c r="AU46" s="59"/>
      <c r="AV46" s="59"/>
      <c r="AW46" s="59"/>
      <c r="AX46" s="59"/>
      <c r="AY46" s="59"/>
      <c r="AZ46" s="59"/>
      <c r="BA46" s="59"/>
      <c r="BB46" s="59"/>
      <c r="BC46" s="59"/>
      <c r="BD46" s="59"/>
      <c r="BE46" s="59"/>
      <c r="BF46" s="59"/>
      <c r="BG46" s="59"/>
      <c r="BH46" s="59"/>
      <c r="BI46" s="59"/>
      <c r="BJ46" s="59"/>
      <c r="BK46" s="59"/>
      <c r="BL46" s="59"/>
      <c r="BM46" s="59"/>
      <c r="BN46" s="59"/>
      <c r="BO46" s="59"/>
      <c r="BP46" s="59"/>
      <c r="BQ46" s="59"/>
      <c r="BR46" s="59"/>
      <c r="BS46" s="59"/>
      <c r="BT46" s="59"/>
      <c r="BU46" s="59"/>
      <c r="BV46" s="59"/>
      <c r="BW46" s="59"/>
      <c r="BX46" s="59"/>
      <c r="BY46" s="59"/>
      <c r="BZ46" s="59"/>
      <c r="CA46" s="59"/>
      <c r="CB46" s="59"/>
      <c r="CC46" s="59"/>
      <c r="CD46" s="59"/>
      <c r="CE46" s="59"/>
      <c r="CF46" s="59"/>
      <c r="CG46" s="59"/>
      <c r="CH46" s="59"/>
      <c r="CI46" s="59"/>
      <c r="CJ46" s="59"/>
      <c r="CK46" s="59"/>
      <c r="CL46" s="59"/>
      <c r="CM46" s="59"/>
      <c r="CN46" s="59"/>
      <c r="CO46" s="59"/>
      <c r="CP46" s="59"/>
      <c r="CQ46" s="59"/>
      <c r="CR46" s="59"/>
      <c r="CS46" s="59"/>
      <c r="CT46" s="59"/>
      <c r="CU46" s="59"/>
      <c r="CV46" s="59"/>
      <c r="CW46" s="59"/>
      <c r="CX46" s="59"/>
      <c r="CY46" s="59"/>
      <c r="CZ46" s="59"/>
      <c r="DA46" s="59"/>
      <c r="DB46" s="59"/>
      <c r="DC46" s="59"/>
      <c r="DD46" s="59"/>
      <c r="DE46" s="59"/>
      <c r="DF46" s="59"/>
      <c r="DG46" s="59"/>
      <c r="DH46" s="59"/>
      <c r="DI46" s="59"/>
      <c r="DJ46" s="59"/>
      <c r="DK46" s="59"/>
      <c r="DL46" s="59"/>
      <c r="DM46" s="59"/>
      <c r="DN46" s="59"/>
      <c r="DO46" s="59"/>
      <c r="DP46" s="59"/>
      <c r="DQ46" s="59"/>
      <c r="DR46" s="59"/>
      <c r="DS46" s="59"/>
      <c r="DT46" s="59"/>
      <c r="DU46" s="59"/>
      <c r="DV46" s="59"/>
      <c r="DW46" s="59"/>
      <c r="DX46" s="59"/>
      <c r="DY46" s="59"/>
      <c r="DZ46" s="59"/>
      <c r="EA46" s="59"/>
      <c r="EB46" s="59"/>
      <c r="EC46" s="59"/>
      <c r="ED46" s="59"/>
      <c r="EE46" s="59"/>
      <c r="EF46" s="59"/>
      <c r="EG46" s="59"/>
      <c r="EH46" s="59"/>
      <c r="EI46" s="59"/>
    </row>
    <row r="47" spans="1:139" outlineLevel="1" x14ac:dyDescent="0.2">
      <c r="A47" s="29" t="str">
        <f>"# "&amp;$I$2</f>
        <v># Yes</v>
      </c>
      <c r="B47" s="51">
        <f>D47-C47</f>
        <v>62</v>
      </c>
      <c r="C47" s="52">
        <f>INDEX($AM$23:$EI$23,MATCH(D43,$AM$21:$EI$21,1))</f>
        <v>81</v>
      </c>
      <c r="D47" s="14">
        <f>$E$11 * $F$11</f>
        <v>143</v>
      </c>
      <c r="E47" s="17"/>
      <c r="F47" s="29" t="str">
        <f>"% "&amp;$I$2</f>
        <v>% Yes</v>
      </c>
      <c r="G47" s="56">
        <f>B47/D48</f>
        <v>0.155</v>
      </c>
      <c r="H47" s="57">
        <f>C47/D48</f>
        <v>0.20250000000000001</v>
      </c>
      <c r="I47" s="82">
        <f>D47/D48</f>
        <v>0.35749999999999998</v>
      </c>
      <c r="AL47" s="59"/>
      <c r="AM47" s="59"/>
      <c r="AN47" s="59"/>
      <c r="AO47" s="59"/>
      <c r="AP47" s="59"/>
      <c r="AQ47" s="59"/>
      <c r="AR47" s="59"/>
      <c r="AS47" s="59"/>
      <c r="AT47" s="59"/>
      <c r="AU47" s="59"/>
      <c r="AV47" s="59"/>
      <c r="AW47" s="59"/>
      <c r="AX47" s="59"/>
      <c r="AY47" s="59"/>
      <c r="AZ47" s="59"/>
      <c r="BA47" s="59"/>
      <c r="BB47" s="59"/>
      <c r="BC47" s="59"/>
      <c r="BD47" s="59"/>
      <c r="BE47" s="59"/>
      <c r="BF47" s="59"/>
      <c r="BG47" s="59"/>
      <c r="BH47" s="59"/>
      <c r="BI47" s="59"/>
      <c r="BJ47" s="59"/>
      <c r="BK47" s="59"/>
      <c r="BL47" s="59"/>
      <c r="BM47" s="59"/>
      <c r="BN47" s="59"/>
      <c r="BO47" s="59"/>
      <c r="BP47" s="59"/>
      <c r="BQ47" s="59"/>
      <c r="BR47" s="59"/>
      <c r="BS47" s="59"/>
      <c r="BT47" s="59"/>
      <c r="BU47" s="59"/>
      <c r="BV47" s="59"/>
      <c r="BW47" s="59"/>
      <c r="BX47" s="59"/>
      <c r="BY47" s="59"/>
      <c r="BZ47" s="59"/>
      <c r="CA47" s="59"/>
      <c r="CB47" s="59"/>
      <c r="CC47" s="59"/>
      <c r="CD47" s="59"/>
      <c r="CE47" s="59"/>
      <c r="CF47" s="59"/>
      <c r="CG47" s="59"/>
      <c r="CH47" s="59"/>
      <c r="CI47" s="59"/>
      <c r="CJ47" s="59"/>
      <c r="CK47" s="59"/>
      <c r="CL47" s="59"/>
      <c r="CM47" s="59"/>
      <c r="CN47" s="59"/>
      <c r="CO47" s="59"/>
      <c r="CP47" s="59"/>
      <c r="CQ47" s="59"/>
      <c r="CR47" s="59"/>
      <c r="CS47" s="59"/>
      <c r="CT47" s="59"/>
      <c r="CU47" s="59"/>
      <c r="CV47" s="59"/>
      <c r="CW47" s="59"/>
      <c r="CX47" s="59"/>
      <c r="CY47" s="59"/>
      <c r="CZ47" s="59"/>
      <c r="DA47" s="59"/>
      <c r="DB47" s="59"/>
      <c r="DC47" s="59"/>
      <c r="DD47" s="59"/>
      <c r="DE47" s="59"/>
      <c r="DF47" s="59"/>
      <c r="DG47" s="59"/>
      <c r="DH47" s="59"/>
      <c r="DI47" s="59"/>
      <c r="DJ47" s="59"/>
      <c r="DK47" s="59"/>
      <c r="DL47" s="59"/>
      <c r="DM47" s="59"/>
      <c r="DN47" s="59"/>
      <c r="DO47" s="59"/>
      <c r="DP47" s="59"/>
      <c r="DQ47" s="59"/>
      <c r="DR47" s="59"/>
      <c r="DS47" s="59"/>
      <c r="DT47" s="59"/>
      <c r="DU47" s="59"/>
      <c r="DV47" s="59"/>
      <c r="DW47" s="59"/>
      <c r="DX47" s="59"/>
      <c r="DY47" s="59"/>
      <c r="DZ47" s="59"/>
      <c r="EA47" s="59"/>
      <c r="EB47" s="59"/>
      <c r="EC47" s="59"/>
      <c r="ED47" s="59"/>
      <c r="EE47" s="59"/>
      <c r="EF47" s="59"/>
      <c r="EG47" s="59"/>
      <c r="EH47" s="59"/>
      <c r="EI47" s="59"/>
    </row>
    <row r="48" spans="1:139" outlineLevel="1" x14ac:dyDescent="0.2">
      <c r="A48" s="29" t="s">
        <v>90</v>
      </c>
      <c r="B48" s="14">
        <f>D48-C48</f>
        <v>306</v>
      </c>
      <c r="C48" s="14">
        <f>INDEX($AM$22:$EI$22,MATCH(D43,$AM$21:$EI$21,1))</f>
        <v>94</v>
      </c>
      <c r="D48" s="14">
        <f>$F$11</f>
        <v>400</v>
      </c>
      <c r="E48" s="17"/>
      <c r="F48" s="29" t="s">
        <v>90</v>
      </c>
      <c r="G48" s="82">
        <f>B48/D48</f>
        <v>0.76500000000000001</v>
      </c>
      <c r="H48" s="82">
        <f>C48/D48</f>
        <v>0.23499999999999999</v>
      </c>
      <c r="I48" s="82">
        <f>D48/D48</f>
        <v>1</v>
      </c>
      <c r="AL48" s="59"/>
      <c r="AM48" s="59"/>
      <c r="AN48" s="59"/>
      <c r="AO48" s="59"/>
      <c r="AP48" s="59"/>
      <c r="AQ48" s="59"/>
      <c r="AR48" s="59"/>
      <c r="AS48" s="59"/>
      <c r="AT48" s="59"/>
      <c r="AU48" s="59"/>
      <c r="AV48" s="59"/>
      <c r="AW48" s="59"/>
      <c r="AX48" s="59"/>
      <c r="AY48" s="59"/>
      <c r="AZ48" s="59"/>
      <c r="BA48" s="59"/>
      <c r="BB48" s="59"/>
      <c r="BC48" s="59"/>
      <c r="BD48" s="59"/>
      <c r="BE48" s="59"/>
      <c r="BF48" s="59"/>
      <c r="BG48" s="59"/>
      <c r="BH48" s="59"/>
      <c r="BI48" s="59"/>
      <c r="BJ48" s="59"/>
      <c r="BK48" s="59"/>
      <c r="BL48" s="59"/>
      <c r="BM48" s="59"/>
      <c r="BN48" s="59"/>
      <c r="BO48" s="59"/>
      <c r="BP48" s="59"/>
      <c r="BQ48" s="59"/>
      <c r="BR48" s="59"/>
      <c r="BS48" s="59"/>
      <c r="BT48" s="59"/>
      <c r="BU48" s="59"/>
      <c r="BV48" s="59"/>
      <c r="BW48" s="59"/>
      <c r="BX48" s="59"/>
      <c r="BY48" s="59"/>
      <c r="BZ48" s="59"/>
      <c r="CA48" s="59"/>
      <c r="CB48" s="59"/>
      <c r="CC48" s="59"/>
      <c r="CD48" s="59"/>
      <c r="CE48" s="59"/>
      <c r="CF48" s="59"/>
      <c r="CG48" s="59"/>
      <c r="CH48" s="59"/>
      <c r="CI48" s="59"/>
      <c r="CJ48" s="59"/>
      <c r="CK48" s="59"/>
      <c r="CL48" s="59"/>
      <c r="CM48" s="59"/>
      <c r="CN48" s="59"/>
      <c r="CO48" s="59"/>
      <c r="CP48" s="59"/>
      <c r="CQ48" s="59"/>
      <c r="CR48" s="59"/>
      <c r="CS48" s="59"/>
      <c r="CT48" s="59"/>
      <c r="CU48" s="59"/>
      <c r="CV48" s="59"/>
      <c r="CW48" s="59"/>
      <c r="CX48" s="59"/>
      <c r="CY48" s="59"/>
      <c r="CZ48" s="59"/>
      <c r="DA48" s="59"/>
      <c r="DB48" s="59"/>
      <c r="DC48" s="59"/>
      <c r="DD48" s="59"/>
      <c r="DE48" s="59"/>
      <c r="DF48" s="59"/>
      <c r="DG48" s="59"/>
      <c r="DH48" s="59"/>
      <c r="DI48" s="59"/>
      <c r="DJ48" s="59"/>
      <c r="DK48" s="59"/>
      <c r="DL48" s="59"/>
      <c r="DM48" s="59"/>
      <c r="DN48" s="59"/>
      <c r="DO48" s="59"/>
      <c r="DP48" s="59"/>
      <c r="DQ48" s="59"/>
      <c r="DR48" s="59"/>
      <c r="DS48" s="59"/>
      <c r="DT48" s="59"/>
      <c r="DU48" s="59"/>
      <c r="DV48" s="59"/>
      <c r="DW48" s="59"/>
      <c r="DX48" s="59"/>
      <c r="DY48" s="59"/>
      <c r="DZ48" s="59"/>
      <c r="EA48" s="59"/>
      <c r="EB48" s="59"/>
      <c r="EC48" s="59"/>
      <c r="ED48" s="59"/>
      <c r="EE48" s="59"/>
      <c r="EF48" s="59"/>
      <c r="EG48" s="59"/>
      <c r="EH48" s="59"/>
      <c r="EI48" s="59"/>
    </row>
    <row r="49" spans="1:139" outlineLevel="1" x14ac:dyDescent="0.2">
      <c r="A49" s="29" t="s">
        <v>92</v>
      </c>
      <c r="B49" s="46">
        <f>G46+H47</f>
        <v>0.8125</v>
      </c>
      <c r="C49" s="17"/>
      <c r="D49" s="29" t="s">
        <v>93</v>
      </c>
      <c r="E49" s="46">
        <f>H47/I47</f>
        <v>0.56643356643356646</v>
      </c>
      <c r="F49" s="17"/>
      <c r="G49" s="29" t="s">
        <v>94</v>
      </c>
      <c r="H49" s="46">
        <f>G46/I46</f>
        <v>0.94941634241245143</v>
      </c>
      <c r="I49" s="17"/>
      <c r="AL49" s="59"/>
      <c r="AM49" s="59"/>
      <c r="AN49" s="59"/>
      <c r="AO49" s="59"/>
      <c r="AP49" s="59"/>
      <c r="AQ49" s="59"/>
      <c r="AR49" s="59"/>
      <c r="AS49" s="59"/>
      <c r="AT49" s="59"/>
      <c r="AU49" s="59"/>
      <c r="AV49" s="59"/>
      <c r="AW49" s="59"/>
      <c r="AX49" s="59"/>
      <c r="AY49" s="59"/>
      <c r="AZ49" s="59"/>
      <c r="BA49" s="59"/>
      <c r="BB49" s="59"/>
      <c r="BC49" s="59"/>
      <c r="BD49" s="59"/>
      <c r="BE49" s="59"/>
      <c r="BF49" s="59"/>
      <c r="BG49" s="59"/>
      <c r="BH49" s="59"/>
      <c r="BI49" s="59"/>
      <c r="BJ49" s="59"/>
      <c r="BK49" s="59"/>
      <c r="BL49" s="59"/>
      <c r="BM49" s="59"/>
      <c r="BN49" s="59"/>
      <c r="BO49" s="59"/>
      <c r="BP49" s="59"/>
      <c r="BQ49" s="59"/>
      <c r="BR49" s="59"/>
      <c r="BS49" s="59"/>
      <c r="BT49" s="59"/>
      <c r="BU49" s="59"/>
      <c r="BV49" s="59"/>
      <c r="BW49" s="59"/>
      <c r="BX49" s="59"/>
      <c r="BY49" s="59"/>
      <c r="BZ49" s="59"/>
      <c r="CA49" s="59"/>
      <c r="CB49" s="59"/>
      <c r="CC49" s="59"/>
      <c r="CD49" s="59"/>
      <c r="CE49" s="59"/>
      <c r="CF49" s="59"/>
      <c r="CG49" s="59"/>
      <c r="CH49" s="59"/>
      <c r="CI49" s="59"/>
      <c r="CJ49" s="59"/>
      <c r="CK49" s="59"/>
      <c r="CL49" s="59"/>
      <c r="CM49" s="59"/>
      <c r="CN49" s="59"/>
      <c r="CO49" s="59"/>
      <c r="CP49" s="59"/>
      <c r="CQ49" s="59"/>
      <c r="CR49" s="59"/>
      <c r="CS49" s="59"/>
      <c r="CT49" s="59"/>
      <c r="CU49" s="59"/>
      <c r="CV49" s="59"/>
      <c r="CW49" s="59"/>
      <c r="CX49" s="59"/>
      <c r="CY49" s="59"/>
      <c r="CZ49" s="59"/>
      <c r="DA49" s="59"/>
      <c r="DB49" s="59"/>
      <c r="DC49" s="59"/>
      <c r="DD49" s="59"/>
      <c r="DE49" s="59"/>
      <c r="DF49" s="59"/>
      <c r="DG49" s="59"/>
      <c r="DH49" s="59"/>
      <c r="DI49" s="59"/>
      <c r="DJ49" s="59"/>
      <c r="DK49" s="59"/>
      <c r="DL49" s="59"/>
      <c r="DM49" s="59"/>
      <c r="DN49" s="59"/>
      <c r="DO49" s="59"/>
      <c r="DP49" s="59"/>
      <c r="DQ49" s="59"/>
      <c r="DR49" s="59"/>
      <c r="DS49" s="59"/>
      <c r="DT49" s="59"/>
      <c r="DU49" s="59"/>
      <c r="DV49" s="59"/>
      <c r="DW49" s="59"/>
      <c r="DX49" s="59"/>
      <c r="DY49" s="59"/>
      <c r="DZ49" s="59"/>
      <c r="EA49" s="59"/>
      <c r="EB49" s="59"/>
      <c r="EC49" s="59"/>
      <c r="ED49" s="59"/>
      <c r="EE49" s="59"/>
      <c r="EF49" s="59"/>
      <c r="EG49" s="59"/>
      <c r="EH49" s="59"/>
      <c r="EI49" s="59"/>
    </row>
    <row r="50" spans="1:139" outlineLevel="1" x14ac:dyDescent="0.2">
      <c r="AL50" s="59"/>
      <c r="AM50" s="59"/>
      <c r="AN50" s="59"/>
      <c r="AO50" s="59"/>
      <c r="AP50" s="59"/>
      <c r="AQ50" s="59"/>
      <c r="AR50" s="59"/>
      <c r="AS50" s="59"/>
      <c r="AT50" s="59"/>
      <c r="AU50" s="59"/>
      <c r="AV50" s="59"/>
      <c r="AW50" s="59"/>
      <c r="AX50" s="59"/>
      <c r="AY50" s="59"/>
      <c r="AZ50" s="59"/>
      <c r="BA50" s="59"/>
      <c r="BB50" s="59"/>
      <c r="BC50" s="59"/>
      <c r="BD50" s="59"/>
      <c r="BE50" s="59"/>
      <c r="BF50" s="59"/>
      <c r="BG50" s="59"/>
      <c r="BH50" s="59"/>
      <c r="BI50" s="59"/>
      <c r="BJ50" s="59"/>
      <c r="BK50" s="59"/>
      <c r="BL50" s="59"/>
      <c r="BM50" s="59"/>
      <c r="BN50" s="59"/>
      <c r="BO50" s="59"/>
      <c r="BP50" s="59"/>
      <c r="BQ50" s="59"/>
      <c r="BR50" s="59"/>
      <c r="BS50" s="59"/>
      <c r="BT50" s="59"/>
      <c r="BU50" s="59"/>
      <c r="BV50" s="59"/>
      <c r="BW50" s="59"/>
      <c r="BX50" s="59"/>
      <c r="BY50" s="59"/>
      <c r="BZ50" s="59"/>
      <c r="CA50" s="59"/>
      <c r="CB50" s="59"/>
      <c r="CC50" s="59"/>
      <c r="CD50" s="59"/>
      <c r="CE50" s="59"/>
      <c r="CF50" s="59"/>
      <c r="CG50" s="59"/>
      <c r="CH50" s="59"/>
      <c r="CI50" s="59"/>
      <c r="CJ50" s="59"/>
      <c r="CK50" s="59"/>
      <c r="CL50" s="59"/>
      <c r="CM50" s="59"/>
      <c r="CN50" s="59"/>
      <c r="CO50" s="59"/>
      <c r="CP50" s="59"/>
      <c r="CQ50" s="59"/>
      <c r="CR50" s="59"/>
      <c r="CS50" s="59"/>
      <c r="CT50" s="59"/>
      <c r="CU50" s="59"/>
      <c r="CV50" s="59"/>
      <c r="CW50" s="59"/>
      <c r="CX50" s="59"/>
      <c r="CY50" s="59"/>
      <c r="CZ50" s="59"/>
      <c r="DA50" s="59"/>
      <c r="DB50" s="59"/>
      <c r="DC50" s="59"/>
      <c r="DD50" s="59"/>
      <c r="DE50" s="59"/>
      <c r="DF50" s="59"/>
      <c r="DG50" s="59"/>
      <c r="DH50" s="59"/>
      <c r="DI50" s="59"/>
      <c r="DJ50" s="59"/>
      <c r="DK50" s="59"/>
      <c r="DL50" s="59"/>
      <c r="DM50" s="59"/>
      <c r="DN50" s="59"/>
      <c r="DO50" s="59"/>
      <c r="DP50" s="59"/>
      <c r="DQ50" s="59"/>
      <c r="DR50" s="59"/>
      <c r="DS50" s="59"/>
      <c r="DT50" s="59"/>
      <c r="DU50" s="59"/>
      <c r="DV50" s="59"/>
      <c r="DW50" s="59"/>
      <c r="DX50" s="59"/>
      <c r="DY50" s="59"/>
      <c r="DZ50" s="59"/>
      <c r="EA50" s="59"/>
      <c r="EB50" s="59"/>
      <c r="EC50" s="59"/>
      <c r="ED50" s="59"/>
      <c r="EE50" s="59"/>
      <c r="EF50" s="59"/>
      <c r="EG50" s="59"/>
      <c r="EH50" s="59"/>
      <c r="EI50" s="59"/>
    </row>
    <row r="51" spans="1:139" outlineLevel="1" x14ac:dyDescent="0.2">
      <c r="AL51" s="59"/>
      <c r="AM51" s="59"/>
      <c r="AN51" s="59"/>
      <c r="AO51" s="59"/>
      <c r="AP51" s="59"/>
      <c r="AQ51" s="59"/>
      <c r="AR51" s="59"/>
      <c r="AS51" s="59"/>
      <c r="AT51" s="59"/>
      <c r="AU51" s="59"/>
      <c r="AV51" s="59"/>
      <c r="AW51" s="59"/>
      <c r="AX51" s="59"/>
      <c r="AY51" s="59"/>
      <c r="AZ51" s="59"/>
      <c r="BA51" s="59"/>
      <c r="BB51" s="59"/>
      <c r="BC51" s="59"/>
      <c r="BD51" s="59"/>
      <c r="BE51" s="59"/>
      <c r="BF51" s="59"/>
      <c r="BG51" s="59"/>
      <c r="BH51" s="59"/>
      <c r="BI51" s="59"/>
      <c r="BJ51" s="59"/>
      <c r="BK51" s="59"/>
      <c r="BL51" s="59"/>
      <c r="BM51" s="59"/>
      <c r="BN51" s="59"/>
      <c r="BO51" s="59"/>
      <c r="BP51" s="59"/>
      <c r="BQ51" s="59"/>
      <c r="BR51" s="59"/>
      <c r="BS51" s="59"/>
      <c r="BT51" s="59"/>
      <c r="BU51" s="59"/>
      <c r="BV51" s="59"/>
      <c r="BW51" s="59"/>
      <c r="BX51" s="59"/>
      <c r="BY51" s="59"/>
      <c r="BZ51" s="59"/>
      <c r="CA51" s="59"/>
      <c r="CB51" s="59"/>
      <c r="CC51" s="59"/>
      <c r="CD51" s="59"/>
      <c r="CE51" s="59"/>
      <c r="CF51" s="59"/>
      <c r="CG51" s="59"/>
      <c r="CH51" s="59"/>
      <c r="CI51" s="59"/>
      <c r="CJ51" s="59"/>
      <c r="CK51" s="59"/>
      <c r="CL51" s="59"/>
      <c r="CM51" s="59"/>
      <c r="CN51" s="59"/>
      <c r="CO51" s="59"/>
      <c r="CP51" s="59"/>
      <c r="CQ51" s="59"/>
      <c r="CR51" s="59"/>
      <c r="CS51" s="59"/>
      <c r="CT51" s="59"/>
      <c r="CU51" s="59"/>
      <c r="CV51" s="59"/>
      <c r="CW51" s="59"/>
      <c r="CX51" s="59"/>
      <c r="CY51" s="59"/>
      <c r="CZ51" s="59"/>
      <c r="DA51" s="59"/>
      <c r="DB51" s="59"/>
      <c r="DC51" s="59"/>
      <c r="DD51" s="59"/>
      <c r="DE51" s="59"/>
      <c r="DF51" s="59"/>
      <c r="DG51" s="59"/>
      <c r="DH51" s="59"/>
      <c r="DI51" s="59"/>
      <c r="DJ51" s="59"/>
      <c r="DK51" s="59"/>
      <c r="DL51" s="59"/>
      <c r="DM51" s="59"/>
      <c r="DN51" s="59"/>
      <c r="DO51" s="59"/>
      <c r="DP51" s="59"/>
      <c r="DQ51" s="59"/>
      <c r="DR51" s="59"/>
      <c r="DS51" s="59"/>
      <c r="DT51" s="59"/>
      <c r="DU51" s="59"/>
      <c r="DV51" s="59"/>
      <c r="DW51" s="59"/>
      <c r="DX51" s="59"/>
      <c r="DY51" s="59"/>
      <c r="DZ51" s="59"/>
      <c r="EA51" s="59"/>
      <c r="EB51" s="59"/>
      <c r="EC51" s="59"/>
      <c r="ED51" s="59"/>
      <c r="EE51" s="59"/>
      <c r="EF51" s="59"/>
      <c r="EG51" s="59"/>
      <c r="EH51" s="59"/>
      <c r="EI51" s="59"/>
    </row>
    <row r="52" spans="1:139" outlineLevel="1" x14ac:dyDescent="0.2">
      <c r="AL52" s="59"/>
      <c r="AM52" s="59"/>
      <c r="AN52" s="59"/>
      <c r="AO52" s="59"/>
      <c r="AP52" s="59"/>
      <c r="AQ52" s="59"/>
      <c r="AR52" s="59"/>
      <c r="AS52" s="59"/>
      <c r="AT52" s="59"/>
      <c r="AU52" s="59"/>
      <c r="AV52" s="59"/>
      <c r="AW52" s="59"/>
      <c r="AX52" s="59"/>
      <c r="AY52" s="59"/>
      <c r="AZ52" s="59"/>
      <c r="BA52" s="59"/>
      <c r="BB52" s="59"/>
      <c r="BC52" s="59"/>
      <c r="BD52" s="59"/>
      <c r="BE52" s="59"/>
      <c r="BF52" s="59"/>
      <c r="BG52" s="59"/>
      <c r="BH52" s="59"/>
      <c r="BI52" s="59"/>
      <c r="BJ52" s="59"/>
      <c r="BK52" s="59"/>
      <c r="BL52" s="59"/>
      <c r="BM52" s="59"/>
      <c r="BN52" s="59"/>
      <c r="BO52" s="59"/>
      <c r="BP52" s="59"/>
      <c r="BQ52" s="59"/>
      <c r="BR52" s="59"/>
      <c r="BS52" s="59"/>
      <c r="BT52" s="59"/>
      <c r="BU52" s="59"/>
      <c r="BV52" s="59"/>
      <c r="BW52" s="59"/>
      <c r="BX52" s="59"/>
      <c r="BY52" s="59"/>
      <c r="BZ52" s="59"/>
      <c r="CA52" s="59"/>
      <c r="CB52" s="59"/>
      <c r="CC52" s="59"/>
      <c r="CD52" s="59"/>
      <c r="CE52" s="59"/>
      <c r="CF52" s="59"/>
      <c r="CG52" s="59"/>
      <c r="CH52" s="59"/>
      <c r="CI52" s="59"/>
      <c r="CJ52" s="59"/>
      <c r="CK52" s="59"/>
      <c r="CL52" s="59"/>
      <c r="CM52" s="59"/>
      <c r="CN52" s="59"/>
      <c r="CO52" s="59"/>
      <c r="CP52" s="59"/>
      <c r="CQ52" s="59"/>
      <c r="CR52" s="59"/>
      <c r="CS52" s="59"/>
      <c r="CT52" s="59"/>
      <c r="CU52" s="59"/>
      <c r="CV52" s="59"/>
      <c r="CW52" s="59"/>
      <c r="CX52" s="59"/>
      <c r="CY52" s="59"/>
      <c r="CZ52" s="59"/>
      <c r="DA52" s="59"/>
      <c r="DB52" s="59"/>
      <c r="DC52" s="59"/>
      <c r="DD52" s="59"/>
      <c r="DE52" s="59"/>
      <c r="DF52" s="59"/>
      <c r="DG52" s="59"/>
      <c r="DH52" s="59"/>
      <c r="DI52" s="59"/>
      <c r="DJ52" s="59"/>
      <c r="DK52" s="59"/>
      <c r="DL52" s="59"/>
      <c r="DM52" s="59"/>
      <c r="DN52" s="59"/>
      <c r="DO52" s="59"/>
      <c r="DP52" s="59"/>
      <c r="DQ52" s="59"/>
      <c r="DR52" s="59"/>
      <c r="DS52" s="59"/>
      <c r="DT52" s="59"/>
      <c r="DU52" s="59"/>
      <c r="DV52" s="59"/>
      <c r="DW52" s="59"/>
      <c r="DX52" s="59"/>
      <c r="DY52" s="59"/>
      <c r="DZ52" s="59"/>
      <c r="EA52" s="59"/>
      <c r="EB52" s="59"/>
      <c r="EC52" s="59"/>
      <c r="ED52" s="59"/>
      <c r="EE52" s="59"/>
      <c r="EF52" s="59"/>
      <c r="EG52" s="59"/>
      <c r="EH52" s="59"/>
      <c r="EI52" s="59"/>
    </row>
    <row r="53" spans="1:139" outlineLevel="1" x14ac:dyDescent="0.2">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59"/>
      <c r="CB53" s="59"/>
      <c r="CC53" s="59"/>
      <c r="CD53" s="59"/>
      <c r="CE53" s="59"/>
      <c r="CF53" s="59"/>
      <c r="CG53" s="59"/>
      <c r="CH53" s="59"/>
      <c r="CI53" s="59"/>
      <c r="CJ53" s="59"/>
      <c r="CK53" s="59"/>
      <c r="CL53" s="59"/>
      <c r="CM53" s="59"/>
      <c r="CN53" s="59"/>
      <c r="CO53" s="59"/>
      <c r="CP53" s="59"/>
      <c r="CQ53" s="59"/>
      <c r="CR53" s="59"/>
      <c r="CS53" s="59"/>
      <c r="CT53" s="59"/>
      <c r="CU53" s="59"/>
      <c r="CV53" s="59"/>
      <c r="CW53" s="59"/>
      <c r="CX53" s="59"/>
      <c r="CY53" s="59"/>
      <c r="CZ53" s="59"/>
      <c r="DA53" s="59"/>
      <c r="DB53" s="59"/>
      <c r="DC53" s="59"/>
      <c r="DD53" s="59"/>
      <c r="DE53" s="59"/>
      <c r="DF53" s="59"/>
      <c r="DG53" s="59"/>
      <c r="DH53" s="59"/>
      <c r="DI53" s="59"/>
      <c r="DJ53" s="59"/>
      <c r="DK53" s="59"/>
      <c r="DL53" s="59"/>
      <c r="DM53" s="59"/>
      <c r="DN53" s="59"/>
      <c r="DO53" s="59"/>
      <c r="DP53" s="59"/>
      <c r="DQ53" s="59"/>
      <c r="DR53" s="59"/>
      <c r="DS53" s="59"/>
      <c r="DT53" s="59"/>
      <c r="DU53" s="59"/>
      <c r="DV53" s="59"/>
      <c r="DW53" s="59"/>
      <c r="DX53" s="59"/>
      <c r="DY53" s="59"/>
      <c r="DZ53" s="59"/>
      <c r="EA53" s="59"/>
      <c r="EB53" s="59"/>
      <c r="EC53" s="59"/>
      <c r="ED53" s="59"/>
      <c r="EE53" s="59"/>
      <c r="EF53" s="59"/>
      <c r="EG53" s="59"/>
      <c r="EH53" s="59"/>
      <c r="EI53" s="59"/>
    </row>
    <row r="54" spans="1:139" x14ac:dyDescent="0.2">
      <c r="A54" s="71"/>
      <c r="AL54" s="59"/>
      <c r="AM54" s="59"/>
      <c r="AN54" s="59"/>
      <c r="AO54" s="59"/>
      <c r="AP54" s="59"/>
      <c r="AQ54" s="59"/>
      <c r="AR54" s="59"/>
      <c r="AS54" s="59"/>
      <c r="AT54" s="59"/>
      <c r="AU54" s="59"/>
      <c r="AV54" s="59"/>
      <c r="AW54" s="59"/>
      <c r="AX54" s="59"/>
      <c r="AY54" s="59"/>
      <c r="AZ54" s="59"/>
      <c r="BA54" s="59"/>
      <c r="BB54" s="59"/>
      <c r="BC54" s="59"/>
      <c r="BD54" s="59"/>
      <c r="BE54" s="59"/>
      <c r="BF54" s="59"/>
      <c r="BG54" s="59"/>
      <c r="BH54" s="59"/>
      <c r="BI54" s="59"/>
      <c r="BJ54" s="59"/>
      <c r="BK54" s="59"/>
      <c r="BL54" s="59"/>
      <c r="BM54" s="59"/>
      <c r="BN54" s="59"/>
      <c r="BO54" s="59"/>
      <c r="BP54" s="59"/>
      <c r="BQ54" s="59"/>
      <c r="BR54" s="59"/>
      <c r="BS54" s="59"/>
      <c r="BT54" s="59"/>
      <c r="BU54" s="59"/>
      <c r="BV54" s="59"/>
      <c r="BW54" s="59"/>
      <c r="BX54" s="59"/>
      <c r="BY54" s="59"/>
      <c r="BZ54" s="59"/>
      <c r="CA54" s="59"/>
      <c r="CB54" s="59"/>
      <c r="CC54" s="59"/>
      <c r="CD54" s="59"/>
      <c r="CE54" s="59"/>
      <c r="CF54" s="59"/>
      <c r="CG54" s="59"/>
      <c r="CH54" s="59"/>
      <c r="CI54" s="59"/>
      <c r="CJ54" s="59"/>
      <c r="CK54" s="59"/>
      <c r="CL54" s="59"/>
      <c r="CM54" s="59"/>
      <c r="CN54" s="59"/>
      <c r="CO54" s="59"/>
      <c r="CP54" s="59"/>
      <c r="CQ54" s="59"/>
      <c r="CR54" s="59"/>
      <c r="CS54" s="59"/>
      <c r="CT54" s="59"/>
      <c r="CU54" s="59"/>
      <c r="CV54" s="59"/>
      <c r="CW54" s="59"/>
      <c r="CX54" s="59"/>
      <c r="CY54" s="59"/>
      <c r="CZ54" s="59"/>
      <c r="DA54" s="59"/>
      <c r="DB54" s="59"/>
      <c r="DC54" s="59"/>
      <c r="DD54" s="59"/>
      <c r="DE54" s="59"/>
      <c r="DF54" s="59"/>
      <c r="DG54" s="59"/>
      <c r="DH54" s="59"/>
      <c r="DI54" s="59"/>
      <c r="DJ54" s="59"/>
      <c r="DK54" s="59"/>
      <c r="DL54" s="59"/>
      <c r="DM54" s="59"/>
      <c r="DN54" s="59"/>
      <c r="DO54" s="59"/>
      <c r="DP54" s="59"/>
      <c r="DQ54" s="59"/>
      <c r="DR54" s="59"/>
      <c r="DS54" s="59"/>
      <c r="DT54" s="59"/>
      <c r="DU54" s="59"/>
      <c r="DV54" s="59"/>
      <c r="DW54" s="59"/>
      <c r="DX54" s="59"/>
      <c r="DY54" s="59"/>
      <c r="DZ54" s="59"/>
      <c r="EA54" s="59"/>
      <c r="EB54" s="59"/>
      <c r="EC54" s="59"/>
      <c r="ED54" s="59"/>
      <c r="EE54" s="59"/>
      <c r="EF54" s="59"/>
      <c r="EG54" s="59"/>
      <c r="EH54" s="59"/>
      <c r="EI54" s="59"/>
    </row>
    <row r="55" spans="1:139" x14ac:dyDescent="0.2">
      <c r="A55" s="21" t="s">
        <v>95</v>
      </c>
      <c r="AL55" s="59"/>
      <c r="AM55" s="59"/>
      <c r="AN55" s="59"/>
      <c r="AO55" s="59"/>
      <c r="AP55" s="59"/>
      <c r="AQ55" s="59"/>
      <c r="AR55" s="59"/>
      <c r="AS55" s="59"/>
      <c r="AT55" s="59"/>
      <c r="AU55" s="59"/>
      <c r="AV55" s="59"/>
      <c r="AW55" s="59"/>
      <c r="AX55" s="59"/>
      <c r="AY55" s="59"/>
      <c r="AZ55" s="59"/>
      <c r="BA55" s="59"/>
      <c r="BB55" s="59"/>
      <c r="BC55" s="59"/>
      <c r="BD55" s="59"/>
      <c r="BE55" s="59"/>
      <c r="BF55" s="59"/>
      <c r="BG55" s="59"/>
      <c r="BH55" s="59"/>
      <c r="BI55" s="59"/>
      <c r="BJ55" s="59"/>
      <c r="BK55" s="59"/>
      <c r="BL55" s="59"/>
      <c r="BM55" s="59"/>
      <c r="BN55" s="59"/>
      <c r="BO55" s="59"/>
      <c r="BP55" s="59"/>
      <c r="BQ55" s="59"/>
      <c r="BR55" s="59"/>
      <c r="BS55" s="59"/>
      <c r="BT55" s="59"/>
      <c r="BU55" s="59"/>
      <c r="BV55" s="59"/>
      <c r="BW55" s="59"/>
      <c r="BX55" s="59"/>
      <c r="BY55" s="59"/>
      <c r="BZ55" s="59"/>
      <c r="CA55" s="59"/>
      <c r="CB55" s="59"/>
      <c r="CC55" s="59"/>
      <c r="CD55" s="59"/>
      <c r="CE55" s="59"/>
      <c r="CF55" s="59"/>
      <c r="CG55" s="59"/>
      <c r="CH55" s="59"/>
      <c r="CI55" s="59"/>
      <c r="CJ55" s="59"/>
      <c r="CK55" s="59"/>
      <c r="CL55" s="59"/>
      <c r="CM55" s="59"/>
      <c r="CN55" s="59"/>
      <c r="CO55" s="59"/>
      <c r="CP55" s="59"/>
      <c r="CQ55" s="59"/>
      <c r="CR55" s="59"/>
      <c r="CS55" s="59"/>
      <c r="CT55" s="59"/>
      <c r="CU55" s="59"/>
      <c r="CV55" s="59"/>
      <c r="CW55" s="59"/>
      <c r="CX55" s="59"/>
      <c r="CY55" s="59"/>
      <c r="CZ55" s="59"/>
      <c r="DA55" s="59"/>
      <c r="DB55" s="59"/>
      <c r="DC55" s="59"/>
      <c r="DD55" s="59"/>
      <c r="DE55" s="59"/>
      <c r="DF55" s="59"/>
      <c r="DG55" s="59"/>
      <c r="DH55" s="59"/>
      <c r="DI55" s="59"/>
      <c r="DJ55" s="59"/>
      <c r="DK55" s="59"/>
      <c r="DL55" s="59"/>
      <c r="DM55" s="59"/>
      <c r="DN55" s="59"/>
      <c r="DO55" s="59"/>
      <c r="DP55" s="59"/>
      <c r="DQ55" s="59"/>
      <c r="DR55" s="59"/>
      <c r="DS55" s="59"/>
      <c r="DT55" s="59"/>
      <c r="DU55" s="59"/>
      <c r="DV55" s="59"/>
      <c r="DW55" s="59"/>
      <c r="DX55" s="59"/>
      <c r="DY55" s="59"/>
      <c r="DZ55" s="59"/>
      <c r="EA55" s="59"/>
      <c r="EB55" s="59"/>
      <c r="EC55" s="59"/>
      <c r="ED55" s="59"/>
      <c r="EE55" s="59"/>
      <c r="EF55" s="59"/>
      <c r="EG55" s="59"/>
      <c r="EH55" s="59"/>
      <c r="EI55" s="59"/>
    </row>
    <row r="56" spans="1:139" outlineLevel="1" x14ac:dyDescent="0.2">
      <c r="A56" s="13"/>
      <c r="B56" s="34"/>
      <c r="C56" s="39" t="str">
        <f>"Cutoff value for prediction of "&amp;$I$2&amp;":"</f>
        <v>Cutoff value for prediction of Yes:</v>
      </c>
      <c r="D56" s="40">
        <f>I56/20</f>
        <v>0.5</v>
      </c>
      <c r="E56" s="75" t="str">
        <f>IF(SUM(D59:D60)=0,"","RMSE =")</f>
        <v/>
      </c>
      <c r="F56" s="76" t="str">
        <f>IF(SUM(D59:D60)=0,"",SQRT(AVERAGE(O66:O68)))</f>
        <v/>
      </c>
      <c r="G56" s="34"/>
      <c r="H56" s="73">
        <v>1</v>
      </c>
      <c r="I56" s="74">
        <v>10</v>
      </c>
      <c r="AL56" s="59"/>
      <c r="AM56" s="59"/>
      <c r="AN56" s="59"/>
      <c r="AO56" s="59"/>
      <c r="AP56" s="59"/>
      <c r="AQ56" s="59"/>
      <c r="AR56" s="59"/>
      <c r="AS56" s="59"/>
      <c r="AT56" s="59"/>
      <c r="AU56" s="59"/>
      <c r="AV56" s="59"/>
      <c r="AW56" s="59"/>
      <c r="AX56" s="59"/>
      <c r="AY56" s="59"/>
      <c r="AZ56" s="59"/>
      <c r="BA56" s="59"/>
      <c r="BB56" s="59"/>
      <c r="BC56" s="59"/>
      <c r="BD56" s="59"/>
      <c r="BE56" s="59"/>
      <c r="BF56" s="59"/>
      <c r="BG56" s="59"/>
      <c r="BH56" s="59"/>
      <c r="BI56" s="59"/>
      <c r="BJ56" s="59"/>
      <c r="BK56" s="59"/>
      <c r="BL56" s="59"/>
      <c r="BM56" s="59"/>
      <c r="BN56" s="59"/>
      <c r="BO56" s="59"/>
      <c r="BP56" s="59"/>
      <c r="BQ56" s="59"/>
      <c r="BR56" s="59"/>
      <c r="BS56" s="59"/>
      <c r="BT56" s="59"/>
      <c r="BU56" s="59"/>
      <c r="BV56" s="59"/>
      <c r="BW56" s="59"/>
      <c r="BX56" s="59"/>
      <c r="BY56" s="59"/>
      <c r="BZ56" s="59"/>
      <c r="CA56" s="59"/>
      <c r="CB56" s="59"/>
      <c r="CC56" s="59"/>
      <c r="CD56" s="59"/>
      <c r="CE56" s="59"/>
      <c r="CF56" s="59"/>
      <c r="CG56" s="59"/>
      <c r="CH56" s="59"/>
      <c r="CI56" s="59"/>
      <c r="CJ56" s="59"/>
      <c r="CK56" s="59"/>
      <c r="CL56" s="59"/>
      <c r="CM56" s="59"/>
      <c r="CN56" s="59"/>
      <c r="CO56" s="59"/>
      <c r="CP56" s="59"/>
      <c r="CQ56" s="59"/>
      <c r="CR56" s="59"/>
      <c r="CS56" s="59"/>
      <c r="CT56" s="59"/>
      <c r="CU56" s="59"/>
      <c r="CV56" s="59"/>
      <c r="CW56" s="59"/>
      <c r="CX56" s="59"/>
      <c r="CY56" s="59"/>
      <c r="CZ56" s="59"/>
      <c r="DA56" s="59"/>
      <c r="DB56" s="59"/>
      <c r="DC56" s="59"/>
      <c r="DD56" s="59"/>
      <c r="DE56" s="59"/>
      <c r="DF56" s="59"/>
      <c r="DG56" s="59"/>
      <c r="DH56" s="59"/>
      <c r="DI56" s="59"/>
      <c r="DJ56" s="59"/>
      <c r="DK56" s="59"/>
      <c r="DL56" s="59"/>
      <c r="DM56" s="59"/>
      <c r="DN56" s="59"/>
      <c r="DO56" s="59"/>
      <c r="DP56" s="59"/>
      <c r="DQ56" s="59"/>
      <c r="DR56" s="59"/>
      <c r="DS56" s="59"/>
      <c r="DT56" s="59"/>
      <c r="DU56" s="59"/>
      <c r="DV56" s="59"/>
      <c r="DW56" s="59"/>
      <c r="DX56" s="59"/>
      <c r="DY56" s="59"/>
      <c r="DZ56" s="59"/>
      <c r="EA56" s="59"/>
      <c r="EB56" s="59"/>
      <c r="EC56" s="59"/>
      <c r="ED56" s="59"/>
      <c r="EE56" s="59"/>
      <c r="EF56" s="59"/>
      <c r="EG56" s="59"/>
      <c r="EH56" s="59"/>
      <c r="EI56" s="59"/>
    </row>
    <row r="57" spans="1:139" outlineLevel="1" x14ac:dyDescent="0.2">
      <c r="A57" s="16"/>
      <c r="B57" s="41" t="s">
        <v>88</v>
      </c>
      <c r="C57" s="35"/>
      <c r="D57" s="35"/>
      <c r="E57" s="35"/>
      <c r="F57" s="35"/>
      <c r="G57" s="41" t="s">
        <v>88</v>
      </c>
      <c r="H57" s="35"/>
      <c r="I57" s="36"/>
      <c r="AL57" s="59"/>
      <c r="AM57" s="59"/>
      <c r="AN57" s="59"/>
      <c r="AO57" s="59"/>
      <c r="AP57" s="59"/>
      <c r="AQ57" s="59"/>
      <c r="AR57" s="59"/>
      <c r="AS57" s="59"/>
      <c r="AT57" s="59"/>
      <c r="AU57" s="59"/>
      <c r="AV57" s="59"/>
      <c r="AW57" s="59"/>
      <c r="AX57" s="59"/>
      <c r="AY57" s="59"/>
      <c r="AZ57" s="59"/>
      <c r="BA57" s="59"/>
      <c r="BB57" s="59"/>
      <c r="BC57" s="59"/>
      <c r="BD57" s="59"/>
      <c r="BE57" s="59"/>
      <c r="BF57" s="59"/>
      <c r="BG57" s="59"/>
      <c r="BH57" s="59"/>
      <c r="BI57" s="59"/>
      <c r="BJ57" s="59"/>
      <c r="BK57" s="59"/>
      <c r="BL57" s="59"/>
      <c r="BM57" s="59"/>
      <c r="BN57" s="59"/>
      <c r="BO57" s="59"/>
      <c r="BP57" s="59"/>
      <c r="BQ57" s="59"/>
      <c r="BR57" s="59"/>
      <c r="BS57" s="59"/>
      <c r="BT57" s="59"/>
      <c r="BU57" s="59"/>
      <c r="BV57" s="59"/>
      <c r="BW57" s="59"/>
      <c r="BX57" s="59"/>
      <c r="BY57" s="59"/>
      <c r="BZ57" s="59"/>
      <c r="CA57" s="59"/>
      <c r="CB57" s="59"/>
      <c r="CC57" s="59"/>
      <c r="CD57" s="59"/>
      <c r="CE57" s="59"/>
      <c r="CF57" s="59"/>
      <c r="CG57" s="59"/>
      <c r="CH57" s="59"/>
      <c r="CI57" s="59"/>
      <c r="CJ57" s="59"/>
      <c r="CK57" s="59"/>
      <c r="CL57" s="59"/>
      <c r="CM57" s="59"/>
      <c r="CN57" s="59"/>
      <c r="CO57" s="59"/>
      <c r="CP57" s="59"/>
      <c r="CQ57" s="59"/>
      <c r="CR57" s="59"/>
      <c r="CS57" s="59"/>
      <c r="CT57" s="59"/>
      <c r="CU57" s="59"/>
      <c r="CV57" s="59"/>
      <c r="CW57" s="59"/>
      <c r="CX57" s="59"/>
      <c r="CY57" s="59"/>
      <c r="CZ57" s="59"/>
      <c r="DA57" s="59"/>
      <c r="DB57" s="59"/>
      <c r="DC57" s="59"/>
      <c r="DD57" s="59"/>
      <c r="DE57" s="59"/>
      <c r="DF57" s="59"/>
      <c r="DG57" s="59"/>
      <c r="DH57" s="59"/>
      <c r="DI57" s="59"/>
      <c r="DJ57" s="59"/>
      <c r="DK57" s="59"/>
      <c r="DL57" s="59"/>
      <c r="DM57" s="59"/>
      <c r="DN57" s="59"/>
      <c r="DO57" s="59"/>
      <c r="DP57" s="59"/>
      <c r="DQ57" s="59"/>
      <c r="DR57" s="59"/>
      <c r="DS57" s="59"/>
      <c r="DT57" s="59"/>
      <c r="DU57" s="59"/>
      <c r="DV57" s="59"/>
      <c r="DW57" s="59"/>
      <c r="DX57" s="59"/>
      <c r="DY57" s="59"/>
      <c r="DZ57" s="59"/>
      <c r="EA57" s="59"/>
      <c r="EB57" s="59"/>
      <c r="EC57" s="59"/>
      <c r="ED57" s="59"/>
      <c r="EE57" s="59"/>
      <c r="EF57" s="59"/>
      <c r="EG57" s="59"/>
      <c r="EH57" s="59"/>
      <c r="EI57" s="59"/>
    </row>
    <row r="58" spans="1:139" outlineLevel="1" x14ac:dyDescent="0.2">
      <c r="A58" s="42" t="str">
        <f>"           Actual:"</f>
        <v xml:space="preserve">           Actual:</v>
      </c>
      <c r="B58" s="35" t="str">
        <f>"# "&amp;$H$2</f>
        <v># No</v>
      </c>
      <c r="C58" s="35" t="str">
        <f>"# "&amp;$I$2</f>
        <v># Yes</v>
      </c>
      <c r="D58" s="35" t="s">
        <v>90</v>
      </c>
      <c r="E58" s="35"/>
      <c r="F58" s="41" t="str">
        <f>"           Actual:"</f>
        <v xml:space="preserve">           Actual:</v>
      </c>
      <c r="G58" s="35" t="str">
        <f>"% "&amp;$H$2</f>
        <v>% No</v>
      </c>
      <c r="H58" s="35" t="str">
        <f>"% "&amp;$I$2</f>
        <v>% Yes</v>
      </c>
      <c r="I58" s="36" t="s">
        <v>90</v>
      </c>
      <c r="AL58" s="59"/>
      <c r="AM58" s="59"/>
      <c r="AN58" s="59"/>
      <c r="AO58" s="59"/>
      <c r="AP58" s="59"/>
      <c r="AQ58" s="59"/>
      <c r="AR58" s="59"/>
      <c r="AS58" s="59"/>
      <c r="AT58" s="59"/>
      <c r="AU58" s="59"/>
      <c r="AV58" s="59"/>
      <c r="AW58" s="59"/>
      <c r="AX58" s="59"/>
      <c r="AY58" s="59"/>
      <c r="AZ58" s="59"/>
      <c r="BA58" s="59"/>
      <c r="BB58" s="59"/>
      <c r="BC58" s="59"/>
      <c r="BD58" s="59"/>
      <c r="BE58" s="59"/>
      <c r="BF58" s="59"/>
      <c r="BG58" s="59"/>
      <c r="BH58" s="59"/>
      <c r="BI58" s="59"/>
      <c r="BJ58" s="59"/>
      <c r="BK58" s="59"/>
      <c r="BL58" s="59"/>
      <c r="BM58" s="59"/>
      <c r="BN58" s="59"/>
      <c r="BO58" s="59"/>
      <c r="BP58" s="59"/>
      <c r="BQ58" s="59"/>
      <c r="BR58" s="59"/>
      <c r="BS58" s="59"/>
      <c r="BT58" s="59"/>
      <c r="BU58" s="59"/>
      <c r="BV58" s="59"/>
      <c r="BW58" s="59"/>
      <c r="BX58" s="59"/>
      <c r="BY58" s="59"/>
      <c r="BZ58" s="59"/>
      <c r="CA58" s="59"/>
      <c r="CB58" s="59"/>
      <c r="CC58" s="59"/>
      <c r="CD58" s="59"/>
      <c r="CE58" s="59"/>
      <c r="CF58" s="59"/>
      <c r="CG58" s="59"/>
      <c r="CH58" s="59"/>
      <c r="CI58" s="59"/>
      <c r="CJ58" s="59"/>
      <c r="CK58" s="59"/>
      <c r="CL58" s="59"/>
      <c r="CM58" s="59"/>
      <c r="CN58" s="59"/>
      <c r="CO58" s="59"/>
      <c r="CP58" s="59"/>
      <c r="CQ58" s="59"/>
      <c r="CR58" s="59"/>
      <c r="CS58" s="59"/>
      <c r="CT58" s="59"/>
      <c r="CU58" s="59"/>
      <c r="CV58" s="59"/>
      <c r="CW58" s="59"/>
      <c r="CX58" s="59"/>
      <c r="CY58" s="59"/>
      <c r="CZ58" s="59"/>
      <c r="DA58" s="59"/>
      <c r="DB58" s="59"/>
      <c r="DC58" s="59"/>
      <c r="DD58" s="59"/>
      <c r="DE58" s="59"/>
      <c r="DF58" s="59"/>
      <c r="DG58" s="59"/>
      <c r="DH58" s="59"/>
      <c r="DI58" s="59"/>
      <c r="DJ58" s="59"/>
      <c r="DK58" s="59"/>
      <c r="DL58" s="59"/>
      <c r="DM58" s="59"/>
      <c r="DN58" s="59"/>
      <c r="DO58" s="59"/>
      <c r="DP58" s="59"/>
      <c r="DQ58" s="59"/>
      <c r="DR58" s="59"/>
      <c r="DS58" s="59"/>
      <c r="DT58" s="59"/>
      <c r="DU58" s="59"/>
      <c r="DV58" s="59"/>
      <c r="DW58" s="59"/>
      <c r="DX58" s="59"/>
      <c r="DY58" s="59"/>
      <c r="DZ58" s="59"/>
      <c r="EA58" s="59"/>
      <c r="EB58" s="59"/>
      <c r="EC58" s="59"/>
      <c r="ED58" s="59"/>
      <c r="EE58" s="59"/>
      <c r="EF58" s="59"/>
      <c r="EG58" s="59"/>
      <c r="EH58" s="59"/>
      <c r="EI58" s="59"/>
    </row>
    <row r="59" spans="1:139" outlineLevel="1" x14ac:dyDescent="0.2">
      <c r="A59" s="43" t="str">
        <f>"# "&amp;$H$2</f>
        <v># No</v>
      </c>
      <c r="B59" s="51" t="str">
        <f>IF(SUM(D59:D60)=0,"",D59-C59)</f>
        <v/>
      </c>
      <c r="C59" s="77" t="str">
        <f>IF(SUM(D59:D60)=0,"",SUM(N66:N68))</f>
        <v/>
      </c>
      <c r="D59" s="50">
        <f>COUNTIF(G66:G68,"0")</f>
        <v>0</v>
      </c>
      <c r="E59" s="35"/>
      <c r="F59" s="44" t="str">
        <f>"% "&amp;$H$2</f>
        <v>% No</v>
      </c>
      <c r="G59" s="56" t="str">
        <f>IFERROR(B59/SUM(D59:D60),"")</f>
        <v/>
      </c>
      <c r="H59" s="57" t="str">
        <f>IFERROR(C59/SUM(D59:D60),"")</f>
        <v/>
      </c>
      <c r="I59" s="55">
        <f>SUM(G59:H59)</f>
        <v>0</v>
      </c>
      <c r="AL59" s="59"/>
      <c r="AM59" s="59"/>
      <c r="AN59" s="59"/>
      <c r="AO59" s="59"/>
      <c r="AP59" s="59"/>
      <c r="AQ59" s="59"/>
      <c r="AR59" s="59"/>
      <c r="AS59" s="59"/>
      <c r="AT59" s="59"/>
      <c r="AU59" s="59"/>
      <c r="AV59" s="59"/>
      <c r="AW59" s="59"/>
      <c r="AX59" s="59"/>
      <c r="AY59" s="59"/>
      <c r="AZ59" s="59"/>
      <c r="BA59" s="59"/>
      <c r="BB59" s="59"/>
      <c r="BC59" s="59"/>
      <c r="BD59" s="59"/>
      <c r="BE59" s="59"/>
      <c r="BF59" s="59"/>
      <c r="BG59" s="59"/>
      <c r="BH59" s="59"/>
      <c r="BI59" s="59"/>
      <c r="BJ59" s="59"/>
      <c r="BK59" s="59"/>
      <c r="BL59" s="59"/>
      <c r="BM59" s="59"/>
      <c r="BN59" s="59"/>
      <c r="BO59" s="59"/>
      <c r="BP59" s="59"/>
      <c r="BQ59" s="59"/>
      <c r="BR59" s="59"/>
      <c r="BS59" s="59"/>
      <c r="BT59" s="59"/>
      <c r="BU59" s="59"/>
      <c r="BV59" s="59"/>
      <c r="BW59" s="59"/>
      <c r="BX59" s="59"/>
      <c r="BY59" s="59"/>
      <c r="BZ59" s="59"/>
      <c r="CA59" s="59"/>
      <c r="CB59" s="59"/>
      <c r="CC59" s="59"/>
      <c r="CD59" s="59"/>
      <c r="CE59" s="59"/>
      <c r="CF59" s="59"/>
      <c r="CG59" s="59"/>
      <c r="CH59" s="59"/>
      <c r="CI59" s="59"/>
      <c r="CJ59" s="59"/>
      <c r="CK59" s="59"/>
      <c r="CL59" s="59"/>
      <c r="CM59" s="59"/>
      <c r="CN59" s="59"/>
      <c r="CO59" s="59"/>
      <c r="CP59" s="59"/>
      <c r="CQ59" s="59"/>
      <c r="CR59" s="59"/>
      <c r="CS59" s="59"/>
      <c r="CT59" s="59"/>
      <c r="CU59" s="59"/>
      <c r="CV59" s="59"/>
      <c r="CW59" s="59"/>
      <c r="CX59" s="59"/>
      <c r="CY59" s="59"/>
      <c r="CZ59" s="59"/>
      <c r="DA59" s="59"/>
      <c r="DB59" s="59"/>
      <c r="DC59" s="59"/>
      <c r="DD59" s="59"/>
      <c r="DE59" s="59"/>
      <c r="DF59" s="59"/>
      <c r="DG59" s="59"/>
      <c r="DH59" s="59"/>
      <c r="DI59" s="59"/>
      <c r="DJ59" s="59"/>
      <c r="DK59" s="59"/>
      <c r="DL59" s="59"/>
      <c r="DM59" s="59"/>
      <c r="DN59" s="59"/>
      <c r="DO59" s="59"/>
      <c r="DP59" s="59"/>
      <c r="DQ59" s="59"/>
      <c r="DR59" s="59"/>
      <c r="DS59" s="59"/>
      <c r="DT59" s="59"/>
      <c r="DU59" s="59"/>
      <c r="DV59" s="59"/>
      <c r="DW59" s="59"/>
      <c r="DX59" s="59"/>
      <c r="DY59" s="59"/>
      <c r="DZ59" s="59"/>
      <c r="EA59" s="59"/>
      <c r="EB59" s="59"/>
      <c r="EC59" s="59"/>
      <c r="ED59" s="59"/>
      <c r="EE59" s="59"/>
      <c r="EF59" s="59"/>
      <c r="EG59" s="59"/>
      <c r="EH59" s="59"/>
      <c r="EI59" s="59"/>
    </row>
    <row r="60" spans="1:139" outlineLevel="1" x14ac:dyDescent="0.2">
      <c r="A60" s="43" t="str">
        <f>"#  "&amp;$I$2</f>
        <v>#  Yes</v>
      </c>
      <c r="B60" s="78" t="str">
        <f>IF(SUM(D59:D60)=0,"",SUM(M66:M68))</f>
        <v/>
      </c>
      <c r="C60" s="79" t="str">
        <f>IF(SUM(D59:D60)=0,"",D60-B60)</f>
        <v/>
      </c>
      <c r="D60" s="79">
        <f>COUNTIF(G66:G68,"1")</f>
        <v>0</v>
      </c>
      <c r="E60" s="35"/>
      <c r="F60" s="44" t="str">
        <f>"%  "&amp;$I$2</f>
        <v>%  Yes</v>
      </c>
      <c r="G60" s="80" t="str">
        <f>IFERROR(B60/SUM(D59:D60),"")</f>
        <v/>
      </c>
      <c r="H60" s="80" t="str">
        <f>IFERROR(C60/SUM(D59:D60),"")</f>
        <v/>
      </c>
      <c r="I60" s="55">
        <f>SUM(G60:H60)</f>
        <v>0</v>
      </c>
      <c r="AL60" s="59"/>
      <c r="AM60" s="59"/>
      <c r="AN60" s="59"/>
      <c r="AO60" s="59"/>
      <c r="AP60" s="59"/>
      <c r="AQ60" s="59"/>
      <c r="AR60" s="59"/>
      <c r="AS60" s="59"/>
      <c r="AT60" s="59"/>
      <c r="AU60" s="59"/>
      <c r="AV60" s="59"/>
      <c r="AW60" s="59"/>
      <c r="AX60" s="59"/>
      <c r="AY60" s="59"/>
      <c r="AZ60" s="59"/>
      <c r="BA60" s="59"/>
      <c r="BB60" s="59"/>
      <c r="BC60" s="59"/>
      <c r="BD60" s="59"/>
      <c r="BE60" s="59"/>
      <c r="BF60" s="59"/>
      <c r="BG60" s="59"/>
      <c r="BH60" s="59"/>
      <c r="BI60" s="59"/>
      <c r="BJ60" s="59"/>
      <c r="BK60" s="59"/>
      <c r="BL60" s="59"/>
      <c r="BM60" s="59"/>
      <c r="BN60" s="59"/>
      <c r="BO60" s="59"/>
      <c r="BP60" s="59"/>
      <c r="BQ60" s="59"/>
      <c r="BR60" s="59"/>
      <c r="BS60" s="59"/>
      <c r="BT60" s="59"/>
      <c r="BU60" s="59"/>
      <c r="BV60" s="59"/>
      <c r="BW60" s="59"/>
      <c r="BX60" s="59"/>
      <c r="BY60" s="59"/>
      <c r="BZ60" s="59"/>
      <c r="CA60" s="59"/>
      <c r="CB60" s="59"/>
      <c r="CC60" s="59"/>
      <c r="CD60" s="59"/>
      <c r="CE60" s="59"/>
      <c r="CF60" s="59"/>
      <c r="CG60" s="59"/>
      <c r="CH60" s="59"/>
      <c r="CI60" s="59"/>
      <c r="CJ60" s="59"/>
      <c r="CK60" s="59"/>
      <c r="CL60" s="59"/>
      <c r="CM60" s="59"/>
      <c r="CN60" s="59"/>
      <c r="CO60" s="59"/>
      <c r="CP60" s="59"/>
      <c r="CQ60" s="59"/>
      <c r="CR60" s="59"/>
      <c r="CS60" s="59"/>
      <c r="CT60" s="59"/>
      <c r="CU60" s="59"/>
      <c r="CV60" s="59"/>
      <c r="CW60" s="59"/>
      <c r="CX60" s="59"/>
      <c r="CY60" s="59"/>
      <c r="CZ60" s="59"/>
      <c r="DA60" s="59"/>
      <c r="DB60" s="59"/>
      <c r="DC60" s="59"/>
      <c r="DD60" s="59"/>
      <c r="DE60" s="59"/>
      <c r="DF60" s="59"/>
      <c r="DG60" s="59"/>
      <c r="DH60" s="59"/>
      <c r="DI60" s="59"/>
      <c r="DJ60" s="59"/>
      <c r="DK60" s="59"/>
      <c r="DL60" s="59"/>
      <c r="DM60" s="59"/>
      <c r="DN60" s="59"/>
      <c r="DO60" s="59"/>
      <c r="DP60" s="59"/>
      <c r="DQ60" s="59"/>
      <c r="DR60" s="59"/>
      <c r="DS60" s="59"/>
      <c r="DT60" s="59"/>
      <c r="DU60" s="59"/>
      <c r="DV60" s="59"/>
      <c r="DW60" s="59"/>
      <c r="DX60" s="59"/>
      <c r="DY60" s="59"/>
      <c r="DZ60" s="59"/>
      <c r="EA60" s="59"/>
      <c r="EB60" s="59"/>
      <c r="EC60" s="59"/>
      <c r="ED60" s="59"/>
      <c r="EE60" s="59"/>
      <c r="EF60" s="59"/>
      <c r="EG60" s="59"/>
      <c r="EH60" s="59"/>
      <c r="EI60" s="59"/>
    </row>
    <row r="61" spans="1:139" outlineLevel="1" x14ac:dyDescent="0.2">
      <c r="A61" s="43" t="str">
        <f>"Total"</f>
        <v>Total</v>
      </c>
      <c r="B61" s="79">
        <f>D61-C61</f>
        <v>0</v>
      </c>
      <c r="C61" s="79">
        <f>SUM(L66:L68)</f>
        <v>0</v>
      </c>
      <c r="D61" s="79">
        <f>COUNT(L66:L68)</f>
        <v>0</v>
      </c>
      <c r="E61" s="35"/>
      <c r="F61" s="44" t="str">
        <f>"Total"</f>
        <v>Total</v>
      </c>
      <c r="G61" s="58" t="e">
        <f>B61/D61</f>
        <v>#DIV/0!</v>
      </c>
      <c r="H61" s="58" t="e">
        <f>C61/D61</f>
        <v>#DIV/0!</v>
      </c>
      <c r="I61" s="55" t="e">
        <f>SUM(G61:H61)</f>
        <v>#DIV/0!</v>
      </c>
      <c r="AL61" s="59"/>
      <c r="AM61" s="59"/>
      <c r="AN61" s="59"/>
      <c r="AO61" s="59"/>
      <c r="AP61" s="59"/>
      <c r="AQ61" s="59"/>
      <c r="AR61" s="59"/>
      <c r="AS61" s="59"/>
      <c r="AT61" s="59"/>
      <c r="AU61" s="59"/>
      <c r="AV61" s="59"/>
      <c r="AW61" s="59"/>
      <c r="AX61" s="59"/>
      <c r="AY61" s="59"/>
      <c r="AZ61" s="59"/>
      <c r="BA61" s="59"/>
      <c r="BB61" s="59"/>
      <c r="BC61" s="59"/>
      <c r="BD61" s="59"/>
      <c r="BE61" s="59"/>
      <c r="BF61" s="59"/>
      <c r="BG61" s="59"/>
      <c r="BH61" s="59"/>
      <c r="BI61" s="59"/>
      <c r="BJ61" s="59"/>
      <c r="BK61" s="59"/>
      <c r="BL61" s="59"/>
      <c r="BM61" s="59"/>
      <c r="BN61" s="59"/>
      <c r="BO61" s="59"/>
      <c r="BP61" s="59"/>
      <c r="BQ61" s="59"/>
      <c r="BR61" s="59"/>
      <c r="BS61" s="59"/>
      <c r="BT61" s="59"/>
      <c r="BU61" s="59"/>
      <c r="BV61" s="59"/>
      <c r="BW61" s="59"/>
      <c r="BX61" s="59"/>
      <c r="BY61" s="59"/>
      <c r="BZ61" s="59"/>
      <c r="CA61" s="59"/>
      <c r="CB61" s="59"/>
      <c r="CC61" s="59"/>
      <c r="CD61" s="59"/>
      <c r="CE61" s="59"/>
      <c r="CF61" s="59"/>
      <c r="CG61" s="59"/>
      <c r="CH61" s="59"/>
      <c r="CI61" s="59"/>
      <c r="CJ61" s="59"/>
      <c r="CK61" s="59"/>
      <c r="CL61" s="59"/>
      <c r="CM61" s="59"/>
      <c r="CN61" s="59"/>
      <c r="CO61" s="59"/>
      <c r="CP61" s="59"/>
      <c r="CQ61" s="59"/>
      <c r="CR61" s="59"/>
      <c r="CS61" s="59"/>
      <c r="CT61" s="59"/>
      <c r="CU61" s="59"/>
      <c r="CV61" s="59"/>
      <c r="CW61" s="59"/>
      <c r="CX61" s="59"/>
      <c r="CY61" s="59"/>
      <c r="CZ61" s="59"/>
      <c r="DA61" s="59"/>
      <c r="DB61" s="59"/>
      <c r="DC61" s="59"/>
      <c r="DD61" s="59"/>
      <c r="DE61" s="59"/>
      <c r="DF61" s="59"/>
      <c r="DG61" s="59"/>
      <c r="DH61" s="59"/>
      <c r="DI61" s="59"/>
      <c r="DJ61" s="59"/>
      <c r="DK61" s="59"/>
      <c r="DL61" s="59"/>
      <c r="DM61" s="59"/>
      <c r="DN61" s="59"/>
      <c r="DO61" s="59"/>
      <c r="DP61" s="59"/>
      <c r="DQ61" s="59"/>
      <c r="DR61" s="59"/>
      <c r="DS61" s="59"/>
      <c r="DT61" s="59"/>
      <c r="DU61" s="59"/>
      <c r="DV61" s="59"/>
      <c r="DW61" s="59"/>
      <c r="DX61" s="59"/>
      <c r="DY61" s="59"/>
      <c r="DZ61" s="59"/>
      <c r="EA61" s="59"/>
      <c r="EB61" s="59"/>
      <c r="EC61" s="59"/>
      <c r="ED61" s="59"/>
      <c r="EE61" s="59"/>
      <c r="EF61" s="59"/>
      <c r="EG61" s="59"/>
      <c r="EH61" s="59"/>
      <c r="EI61" s="59"/>
    </row>
    <row r="62" spans="1:139" outlineLevel="1" x14ac:dyDescent="0.2">
      <c r="A62" s="45" t="str">
        <f>IF(SUM(D59:D60)=0,"","Percent correct =")</f>
        <v/>
      </c>
      <c r="B62" s="81" t="str">
        <f>IFERROR(G59+H60,"")</f>
        <v/>
      </c>
      <c r="C62" s="37"/>
      <c r="D62" s="47" t="str">
        <f>IF(SUM(D59:D60)=0,"",IF(D60&gt;0,"True positive rate =",""))</f>
        <v/>
      </c>
      <c r="E62" s="81" t="str">
        <f>IF(SUM(D59:D60)=0,"",IF(D60&gt;0,H60/I60,0))</f>
        <v/>
      </c>
      <c r="F62" s="37"/>
      <c r="G62" s="47" t="str">
        <f>IF(SUM(D59:D60)=0,"",IF(H56&gt;0,"True negative rate =",""))</f>
        <v/>
      </c>
      <c r="H62" s="81" t="str">
        <f>IFERROR(IF(H56&gt;0,G59/I59,0),"")</f>
        <v/>
      </c>
      <c r="I62" s="38"/>
      <c r="AL62" s="59"/>
      <c r="AM62" s="59"/>
      <c r="AN62" s="59"/>
      <c r="AO62" s="59"/>
      <c r="AP62" s="59"/>
      <c r="AQ62" s="59"/>
      <c r="AR62" s="59"/>
      <c r="AS62" s="59"/>
      <c r="AT62" s="59"/>
      <c r="AU62" s="59"/>
      <c r="AV62" s="59"/>
      <c r="AW62" s="59"/>
      <c r="AX62" s="59"/>
      <c r="AY62" s="59"/>
      <c r="AZ62" s="59"/>
      <c r="BA62" s="59"/>
      <c r="BB62" s="59"/>
      <c r="BC62" s="59"/>
      <c r="BD62" s="59"/>
      <c r="BE62" s="59"/>
      <c r="BF62" s="59"/>
      <c r="BG62" s="59"/>
      <c r="BH62" s="59"/>
      <c r="BI62" s="59"/>
      <c r="BJ62" s="59"/>
      <c r="BK62" s="59"/>
      <c r="BL62" s="59"/>
      <c r="BM62" s="59"/>
      <c r="BN62" s="59"/>
      <c r="BO62" s="59"/>
      <c r="BP62" s="59"/>
      <c r="BQ62" s="59"/>
      <c r="BR62" s="59"/>
      <c r="BS62" s="59"/>
      <c r="BT62" s="59"/>
      <c r="BU62" s="59"/>
      <c r="BV62" s="59"/>
      <c r="BW62" s="59"/>
      <c r="BX62" s="59"/>
      <c r="BY62" s="59"/>
      <c r="BZ62" s="59"/>
      <c r="CA62" s="59"/>
      <c r="CB62" s="59"/>
      <c r="CC62" s="59"/>
      <c r="CD62" s="59"/>
      <c r="CE62" s="59"/>
      <c r="CF62" s="59"/>
      <c r="CG62" s="59"/>
      <c r="CH62" s="59"/>
      <c r="CI62" s="59"/>
      <c r="CJ62" s="59"/>
      <c r="CK62" s="59"/>
      <c r="CL62" s="59"/>
      <c r="CM62" s="59"/>
      <c r="CN62" s="59"/>
      <c r="CO62" s="59"/>
      <c r="CP62" s="59"/>
      <c r="CQ62" s="59"/>
      <c r="CR62" s="59"/>
      <c r="CS62" s="59"/>
      <c r="CT62" s="59"/>
      <c r="CU62" s="59"/>
      <c r="CV62" s="59"/>
      <c r="CW62" s="59"/>
      <c r="CX62" s="59"/>
      <c r="CY62" s="59"/>
      <c r="CZ62" s="59"/>
      <c r="DA62" s="59"/>
      <c r="DB62" s="59"/>
      <c r="DC62" s="59"/>
      <c r="DD62" s="59"/>
      <c r="DE62" s="59"/>
      <c r="DF62" s="59"/>
      <c r="DG62" s="59"/>
      <c r="DH62" s="59"/>
      <c r="DI62" s="59"/>
      <c r="DJ62" s="59"/>
      <c r="DK62" s="59"/>
      <c r="DL62" s="59"/>
      <c r="DM62" s="59"/>
      <c r="DN62" s="59"/>
      <c r="DO62" s="59"/>
      <c r="DP62" s="59"/>
      <c r="DQ62" s="59"/>
      <c r="DR62" s="59"/>
      <c r="DS62" s="59"/>
      <c r="DT62" s="59"/>
      <c r="DU62" s="59"/>
      <c r="DV62" s="59"/>
      <c r="DW62" s="59"/>
      <c r="DX62" s="59"/>
      <c r="DY62" s="59"/>
      <c r="DZ62" s="59"/>
      <c r="EA62" s="59"/>
      <c r="EB62" s="59"/>
      <c r="EC62" s="59"/>
      <c r="ED62" s="59"/>
      <c r="EE62" s="59"/>
      <c r="EF62" s="59"/>
      <c r="EG62" s="59"/>
      <c r="EH62" s="59"/>
      <c r="EI62" s="59"/>
    </row>
    <row r="63" spans="1:139" x14ac:dyDescent="0.2">
      <c r="A63" s="70"/>
      <c r="AL63" s="59"/>
      <c r="AM63" s="59"/>
      <c r="AN63" s="59"/>
      <c r="AO63" s="59"/>
      <c r="AP63" s="59"/>
      <c r="AQ63" s="59"/>
      <c r="AR63" s="59"/>
      <c r="AS63" s="59"/>
      <c r="AT63" s="59"/>
      <c r="AU63" s="59"/>
      <c r="AV63" s="59"/>
      <c r="AW63" s="59"/>
      <c r="AX63" s="59"/>
      <c r="AY63" s="59"/>
      <c r="AZ63" s="59"/>
      <c r="BA63" s="59"/>
      <c r="BB63" s="59"/>
      <c r="BC63" s="59"/>
      <c r="BD63" s="59"/>
      <c r="BE63" s="59"/>
      <c r="BF63" s="59"/>
      <c r="BG63" s="59"/>
      <c r="BH63" s="59"/>
      <c r="BI63" s="59"/>
      <c r="BJ63" s="59"/>
      <c r="BK63" s="59"/>
      <c r="BL63" s="59"/>
      <c r="BM63" s="59"/>
      <c r="BN63" s="59"/>
      <c r="BO63" s="59"/>
      <c r="BP63" s="59"/>
      <c r="BQ63" s="59"/>
      <c r="BR63" s="59"/>
      <c r="BS63" s="59"/>
      <c r="BT63" s="59"/>
      <c r="BU63" s="59"/>
      <c r="BV63" s="59"/>
      <c r="BW63" s="59"/>
      <c r="BX63" s="59"/>
      <c r="BY63" s="59"/>
      <c r="BZ63" s="59"/>
      <c r="CA63" s="59"/>
      <c r="CB63" s="59"/>
      <c r="CC63" s="59"/>
      <c r="CD63" s="59"/>
      <c r="CE63" s="59"/>
      <c r="CF63" s="59"/>
      <c r="CG63" s="59"/>
      <c r="CH63" s="59"/>
      <c r="CI63" s="59"/>
      <c r="CJ63" s="59"/>
      <c r="CK63" s="59"/>
      <c r="CL63" s="59"/>
      <c r="CM63" s="59"/>
      <c r="CN63" s="59"/>
      <c r="CO63" s="59"/>
      <c r="CP63" s="59"/>
      <c r="CQ63" s="59"/>
      <c r="CR63" s="59"/>
      <c r="CS63" s="59"/>
      <c r="CT63" s="59"/>
      <c r="CU63" s="59"/>
      <c r="CV63" s="59"/>
      <c r="CW63" s="59"/>
      <c r="CX63" s="59"/>
      <c r="CY63" s="59"/>
      <c r="CZ63" s="59"/>
      <c r="DA63" s="59"/>
      <c r="DB63" s="59"/>
      <c r="DC63" s="59"/>
      <c r="DD63" s="59"/>
      <c r="DE63" s="59"/>
      <c r="DF63" s="59"/>
      <c r="DG63" s="59"/>
      <c r="DH63" s="59"/>
      <c r="DI63" s="59"/>
      <c r="DJ63" s="59"/>
      <c r="DK63" s="59"/>
      <c r="DL63" s="59"/>
      <c r="DM63" s="59"/>
      <c r="DN63" s="59"/>
      <c r="DO63" s="59"/>
      <c r="DP63" s="59"/>
      <c r="DQ63" s="59"/>
      <c r="DR63" s="59"/>
      <c r="DS63" s="59"/>
      <c r="DT63" s="59"/>
      <c r="DU63" s="59"/>
      <c r="DV63" s="59"/>
      <c r="DW63" s="59"/>
      <c r="DX63" s="59"/>
      <c r="DY63" s="59"/>
      <c r="DZ63" s="59"/>
      <c r="EA63" s="59"/>
      <c r="EB63" s="59"/>
      <c r="EC63" s="59"/>
      <c r="ED63" s="59"/>
      <c r="EE63" s="59"/>
      <c r="EF63" s="59"/>
      <c r="EG63" s="59"/>
      <c r="EH63" s="59"/>
      <c r="EI63" s="59"/>
    </row>
    <row r="64" spans="1:139" x14ac:dyDescent="0.2">
      <c r="A64" s="21" t="s">
        <v>96</v>
      </c>
      <c r="AL64" s="59"/>
      <c r="AM64" s="59"/>
      <c r="AN64" s="59"/>
      <c r="AO64" s="59"/>
      <c r="AP64" s="59"/>
      <c r="AQ64" s="59"/>
      <c r="AR64" s="59"/>
      <c r="AS64" s="59"/>
      <c r="AT64" s="59"/>
      <c r="AU64" s="59"/>
      <c r="AV64" s="59"/>
      <c r="AW64" s="59"/>
      <c r="AX64" s="59"/>
      <c r="AY64" s="59"/>
      <c r="AZ64" s="59"/>
      <c r="BA64" s="59"/>
      <c r="BB64" s="59"/>
      <c r="BC64" s="59"/>
      <c r="BD64" s="59"/>
      <c r="BE64" s="59"/>
      <c r="BF64" s="59"/>
      <c r="BG64" s="59"/>
      <c r="BH64" s="59"/>
      <c r="BI64" s="59"/>
      <c r="BJ64" s="59"/>
      <c r="BK64" s="59"/>
      <c r="BL64" s="59"/>
      <c r="BM64" s="59"/>
      <c r="BN64" s="59"/>
      <c r="BO64" s="59"/>
      <c r="BP64" s="59"/>
      <c r="BQ64" s="59"/>
      <c r="BR64" s="59"/>
      <c r="BS64" s="59"/>
      <c r="BT64" s="59"/>
      <c r="BU64" s="59"/>
      <c r="BV64" s="59"/>
      <c r="BW64" s="59"/>
      <c r="BX64" s="59"/>
      <c r="BY64" s="59"/>
      <c r="BZ64" s="59"/>
      <c r="CA64" s="59"/>
      <c r="CB64" s="59"/>
      <c r="CC64" s="59"/>
      <c r="CD64" s="59"/>
      <c r="CE64" s="59"/>
      <c r="CF64" s="59"/>
      <c r="CG64" s="59"/>
      <c r="CH64" s="59"/>
      <c r="CI64" s="59"/>
      <c r="CJ64" s="59"/>
      <c r="CK64" s="59"/>
      <c r="CL64" s="59"/>
      <c r="CM64" s="59"/>
      <c r="CN64" s="59"/>
      <c r="CO64" s="59"/>
      <c r="CP64" s="59"/>
      <c r="CQ64" s="59"/>
      <c r="CR64" s="59"/>
      <c r="CS64" s="59"/>
      <c r="CT64" s="59"/>
      <c r="CU64" s="59"/>
      <c r="CV64" s="59"/>
      <c r="CW64" s="59"/>
      <c r="CX64" s="59"/>
      <c r="CY64" s="59"/>
      <c r="CZ64" s="59"/>
      <c r="DA64" s="59"/>
      <c r="DB64" s="59"/>
      <c r="DC64" s="59"/>
      <c r="DD64" s="59"/>
      <c r="DE64" s="59"/>
      <c r="DF64" s="59"/>
      <c r="DG64" s="59"/>
      <c r="DH64" s="59"/>
      <c r="DI64" s="59"/>
      <c r="DJ64" s="59"/>
      <c r="DK64" s="59"/>
      <c r="DL64" s="59"/>
      <c r="DM64" s="59"/>
      <c r="DN64" s="59"/>
      <c r="DO64" s="59"/>
      <c r="DP64" s="59"/>
      <c r="DQ64" s="59"/>
      <c r="DR64" s="59"/>
      <c r="DS64" s="59"/>
      <c r="DT64" s="59"/>
      <c r="DU64" s="59"/>
      <c r="DV64" s="59"/>
      <c r="DW64" s="59"/>
      <c r="DX64" s="59"/>
      <c r="DY64" s="59"/>
      <c r="DZ64" s="59"/>
      <c r="EA64" s="59"/>
      <c r="EB64" s="59"/>
      <c r="EC64" s="59"/>
      <c r="ED64" s="59"/>
      <c r="EE64" s="59"/>
      <c r="EF64" s="59"/>
      <c r="EG64" s="59"/>
      <c r="EH64" s="59"/>
      <c r="EI64" s="59"/>
    </row>
    <row r="65" spans="1:139" hidden="1" outlineLevel="1" x14ac:dyDescent="0.2">
      <c r="A65" s="28" t="s">
        <v>97</v>
      </c>
      <c r="B65" s="23" t="s">
        <v>98</v>
      </c>
      <c r="C65" s="23" t="str">
        <f>IF($I$11&gt;99%,("Lower "&amp;TEXT($I$11,"0.0%")),("Lower "&amp;TEXT($I$11,"0%")))</f>
        <v>Lower 95%</v>
      </c>
      <c r="D65" s="23" t="str">
        <f>IF($I$11&gt;99%,("Upper "&amp;TEXT($I$11,"0.0%")),("Upper "&amp;TEXT($I$11,"0%")))</f>
        <v>Upper 95%</v>
      </c>
      <c r="E65" s="23" t="s">
        <v>99</v>
      </c>
      <c r="F65" s="23" t="s">
        <v>100</v>
      </c>
      <c r="G65" s="23" t="s">
        <v>101</v>
      </c>
      <c r="H65" s="22" t="s">
        <v>102</v>
      </c>
      <c r="I65" s="22" t="s">
        <v>103</v>
      </c>
      <c r="J65" s="22" t="s">
        <v>104</v>
      </c>
      <c r="K65" s="23" t="s">
        <v>50</v>
      </c>
      <c r="L65" s="23" t="s">
        <v>105</v>
      </c>
      <c r="M65" s="23" t="str">
        <f>IF(ISBLANK($A66),"","False neg.")</f>
        <v/>
      </c>
      <c r="N65" s="23" t="str">
        <f>IF(ISBLANK($A66),"","False Pos.")</f>
        <v/>
      </c>
      <c r="O65" s="23" t="str">
        <f>IF(ISBLANK($A66),"","SqErr")</f>
        <v/>
      </c>
      <c r="P65" s="23" t="s">
        <v>106</v>
      </c>
      <c r="Q65" s="23" t="s">
        <v>107</v>
      </c>
      <c r="AL65" s="59"/>
      <c r="AM65" s="59"/>
      <c r="AN65" s="59"/>
      <c r="AO65" s="59"/>
      <c r="AP65" s="59"/>
      <c r="AQ65" s="59"/>
      <c r="AR65" s="59"/>
      <c r="AS65" s="59"/>
      <c r="AT65" s="59"/>
      <c r="AU65" s="59"/>
      <c r="AV65" s="59"/>
      <c r="AW65" s="59"/>
      <c r="AX65" s="59"/>
      <c r="AY65" s="59"/>
      <c r="AZ65" s="59"/>
      <c r="BA65" s="59"/>
      <c r="BB65" s="59"/>
      <c r="BC65" s="59"/>
      <c r="BD65" s="59"/>
      <c r="BE65" s="59"/>
      <c r="BF65" s="59"/>
      <c r="BG65" s="59"/>
      <c r="BH65" s="59"/>
      <c r="BI65" s="59"/>
      <c r="BJ65" s="59"/>
      <c r="BK65" s="59"/>
      <c r="BL65" s="59"/>
      <c r="BM65" s="59"/>
      <c r="BN65" s="59"/>
      <c r="BO65" s="59"/>
      <c r="BP65" s="59"/>
      <c r="BQ65" s="59"/>
      <c r="BR65" s="59"/>
      <c r="BS65" s="59"/>
      <c r="BT65" s="59"/>
      <c r="BU65" s="59"/>
      <c r="BV65" s="59"/>
      <c r="BW65" s="59"/>
      <c r="BX65" s="59"/>
      <c r="BY65" s="59"/>
      <c r="BZ65" s="59"/>
      <c r="CA65" s="59"/>
      <c r="CB65" s="59"/>
      <c r="CC65" s="59"/>
      <c r="CD65" s="59"/>
      <c r="CE65" s="59"/>
      <c r="CF65" s="59"/>
      <c r="CG65" s="59"/>
      <c r="CH65" s="59"/>
      <c r="CI65" s="59"/>
      <c r="CJ65" s="59"/>
      <c r="CK65" s="59"/>
      <c r="CL65" s="59"/>
      <c r="CM65" s="59"/>
      <c r="CN65" s="59"/>
      <c r="CO65" s="59"/>
      <c r="CP65" s="59"/>
      <c r="CQ65" s="59"/>
      <c r="CR65" s="59"/>
      <c r="CS65" s="59"/>
      <c r="CT65" s="59"/>
      <c r="CU65" s="59"/>
      <c r="CV65" s="59"/>
      <c r="CW65" s="59"/>
      <c r="CX65" s="59"/>
      <c r="CY65" s="59"/>
      <c r="CZ65" s="59"/>
      <c r="DA65" s="59"/>
      <c r="DB65" s="59"/>
      <c r="DC65" s="59"/>
      <c r="DD65" s="59"/>
      <c r="DE65" s="59"/>
      <c r="DF65" s="59"/>
      <c r="DG65" s="59"/>
      <c r="DH65" s="59"/>
      <c r="DI65" s="59"/>
      <c r="DJ65" s="59"/>
      <c r="DK65" s="59"/>
      <c r="DL65" s="59"/>
      <c r="DM65" s="59"/>
      <c r="DN65" s="59"/>
      <c r="DO65" s="59"/>
      <c r="DP65" s="59"/>
      <c r="DQ65" s="59"/>
      <c r="DR65" s="59"/>
      <c r="DS65" s="59"/>
      <c r="DT65" s="59"/>
      <c r="DU65" s="59"/>
      <c r="DV65" s="59"/>
      <c r="DW65" s="59"/>
      <c r="DX65" s="59"/>
      <c r="DY65" s="59"/>
      <c r="DZ65" s="59"/>
      <c r="EA65" s="59"/>
      <c r="EB65" s="59"/>
      <c r="EC65" s="59"/>
      <c r="ED65" s="59"/>
      <c r="EE65" s="59"/>
      <c r="EF65" s="59"/>
      <c r="EG65" s="59"/>
      <c r="EH65" s="59"/>
      <c r="EI65" s="59"/>
    </row>
    <row r="66" spans="1:139" hidden="1" outlineLevel="1" x14ac:dyDescent="0.2">
      <c r="B66" s="17"/>
      <c r="C66" s="17"/>
      <c r="D66" s="17"/>
      <c r="E66" s="17"/>
      <c r="F66" s="17"/>
      <c r="G66" s="17"/>
      <c r="H66" s="17"/>
      <c r="I66" s="17"/>
      <c r="J66" s="17"/>
      <c r="K66" s="17"/>
      <c r="L66" s="17"/>
      <c r="M66" s="17"/>
      <c r="N66" s="17"/>
      <c r="O66" s="17"/>
      <c r="P66" s="17"/>
      <c r="Q66" s="17"/>
      <c r="AL66" s="59"/>
      <c r="AM66" s="59"/>
      <c r="AN66" s="59"/>
      <c r="AO66" s="59"/>
      <c r="AP66" s="59"/>
      <c r="AQ66" s="59"/>
      <c r="AR66" s="59"/>
      <c r="AS66" s="59"/>
      <c r="AT66" s="59"/>
      <c r="AU66" s="59"/>
      <c r="AV66" s="59"/>
      <c r="AW66" s="59"/>
      <c r="AX66" s="59"/>
      <c r="AY66" s="59"/>
      <c r="AZ66" s="59"/>
      <c r="BA66" s="59"/>
      <c r="BB66" s="59"/>
      <c r="BC66" s="59"/>
      <c r="BD66" s="59"/>
      <c r="BE66" s="59"/>
      <c r="BF66" s="59"/>
      <c r="BG66" s="59"/>
      <c r="BH66" s="59"/>
      <c r="BI66" s="59"/>
      <c r="BJ66" s="59"/>
      <c r="BK66" s="59"/>
      <c r="BL66" s="59"/>
      <c r="BM66" s="59"/>
      <c r="BN66" s="59"/>
      <c r="BO66" s="59"/>
      <c r="BP66" s="59"/>
      <c r="BQ66" s="59"/>
      <c r="BR66" s="59"/>
      <c r="BS66" s="59"/>
      <c r="BT66" s="59"/>
      <c r="BU66" s="59"/>
      <c r="BV66" s="59"/>
      <c r="BW66" s="59"/>
      <c r="BX66" s="59"/>
      <c r="BY66" s="59"/>
      <c r="BZ66" s="59"/>
      <c r="CA66" s="59"/>
      <c r="CB66" s="59"/>
      <c r="CC66" s="59"/>
      <c r="CD66" s="59"/>
      <c r="CE66" s="59"/>
      <c r="CF66" s="59"/>
      <c r="CG66" s="59"/>
      <c r="CH66" s="59"/>
      <c r="CI66" s="59"/>
      <c r="CJ66" s="59"/>
      <c r="CK66" s="59"/>
      <c r="CL66" s="59"/>
      <c r="CM66" s="59"/>
      <c r="CN66" s="59"/>
      <c r="CO66" s="59"/>
      <c r="CP66" s="59"/>
      <c r="CQ66" s="59"/>
      <c r="CR66" s="59"/>
      <c r="CS66" s="59"/>
      <c r="CT66" s="59"/>
      <c r="CU66" s="59"/>
      <c r="CV66" s="59"/>
      <c r="CW66" s="59"/>
      <c r="CX66" s="59"/>
      <c r="CY66" s="59"/>
      <c r="CZ66" s="59"/>
      <c r="DA66" s="59"/>
      <c r="DB66" s="59"/>
      <c r="DC66" s="59"/>
      <c r="DD66" s="59"/>
      <c r="DE66" s="59"/>
      <c r="DF66" s="59"/>
      <c r="DG66" s="59"/>
      <c r="DH66" s="59"/>
      <c r="DI66" s="59"/>
      <c r="DJ66" s="59"/>
      <c r="DK66" s="59"/>
      <c r="DL66" s="59"/>
      <c r="DM66" s="59"/>
      <c r="DN66" s="59"/>
      <c r="DO66" s="59"/>
      <c r="DP66" s="59"/>
      <c r="DQ66" s="59"/>
      <c r="DR66" s="59"/>
      <c r="DS66" s="59"/>
      <c r="DT66" s="59"/>
      <c r="DU66" s="59"/>
      <c r="DV66" s="59"/>
      <c r="DW66" s="59"/>
      <c r="DX66" s="59"/>
      <c r="DY66" s="59"/>
      <c r="DZ66" s="59"/>
      <c r="EA66" s="59"/>
      <c r="EB66" s="59"/>
      <c r="EC66" s="59"/>
      <c r="ED66" s="59"/>
      <c r="EE66" s="59"/>
      <c r="EF66" s="59"/>
      <c r="EG66" s="59"/>
      <c r="EH66" s="59"/>
      <c r="EI66" s="59"/>
    </row>
    <row r="67" spans="1:139" hidden="1" outlineLevel="1" x14ac:dyDescent="0.2">
      <c r="B67" s="17"/>
      <c r="C67" s="17"/>
      <c r="D67" s="17"/>
      <c r="E67" s="17"/>
      <c r="F67" s="17"/>
      <c r="G67" s="17"/>
      <c r="H67" s="17"/>
      <c r="I67" s="17"/>
      <c r="J67" s="17"/>
      <c r="K67" s="17"/>
      <c r="L67" s="17"/>
      <c r="M67" s="17"/>
      <c r="N67" s="17"/>
      <c r="O67" s="17"/>
      <c r="P67" s="17"/>
      <c r="Q67" s="17"/>
      <c r="AL67" s="59"/>
      <c r="AM67" s="59"/>
      <c r="AN67" s="59"/>
      <c r="AO67" s="59"/>
      <c r="AP67" s="59"/>
      <c r="AQ67" s="59"/>
      <c r="AR67" s="59"/>
      <c r="AS67" s="59"/>
      <c r="AT67" s="59"/>
      <c r="AU67" s="59"/>
      <c r="AV67" s="59"/>
      <c r="AW67" s="59"/>
      <c r="AX67" s="59"/>
      <c r="AY67" s="59"/>
      <c r="AZ67" s="59"/>
      <c r="BA67" s="59"/>
      <c r="BB67" s="59"/>
      <c r="BC67" s="59"/>
      <c r="BD67" s="59"/>
      <c r="BE67" s="59"/>
      <c r="BF67" s="59"/>
      <c r="BG67" s="59"/>
      <c r="BH67" s="59"/>
      <c r="BI67" s="59"/>
      <c r="BJ67" s="59"/>
      <c r="BK67" s="59"/>
      <c r="BL67" s="59"/>
      <c r="BM67" s="59"/>
      <c r="BN67" s="59"/>
      <c r="BO67" s="59"/>
      <c r="BP67" s="59"/>
      <c r="BQ67" s="59"/>
      <c r="BR67" s="59"/>
      <c r="BS67" s="59"/>
      <c r="BT67" s="59"/>
      <c r="BU67" s="59"/>
      <c r="BV67" s="59"/>
      <c r="BW67" s="59"/>
      <c r="BX67" s="59"/>
      <c r="BY67" s="59"/>
      <c r="BZ67" s="59"/>
      <c r="CA67" s="59"/>
      <c r="CB67" s="59"/>
      <c r="CC67" s="59"/>
      <c r="CD67" s="59"/>
      <c r="CE67" s="59"/>
      <c r="CF67" s="59"/>
      <c r="CG67" s="59"/>
      <c r="CH67" s="59"/>
      <c r="CI67" s="59"/>
      <c r="CJ67" s="59"/>
      <c r="CK67" s="59"/>
      <c r="CL67" s="59"/>
      <c r="CM67" s="59"/>
      <c r="CN67" s="59"/>
      <c r="CO67" s="59"/>
      <c r="CP67" s="59"/>
      <c r="CQ67" s="59"/>
      <c r="CR67" s="59"/>
      <c r="CS67" s="59"/>
      <c r="CT67" s="59"/>
      <c r="CU67" s="59"/>
      <c r="CV67" s="59"/>
      <c r="CW67" s="59"/>
      <c r="CX67" s="59"/>
      <c r="CY67" s="59"/>
      <c r="CZ67" s="59"/>
      <c r="DA67" s="59"/>
      <c r="DB67" s="59"/>
      <c r="DC67" s="59"/>
      <c r="DD67" s="59"/>
      <c r="DE67" s="59"/>
      <c r="DF67" s="59"/>
      <c r="DG67" s="59"/>
      <c r="DH67" s="59"/>
      <c r="DI67" s="59"/>
      <c r="DJ67" s="59"/>
      <c r="DK67" s="59"/>
      <c r="DL67" s="59"/>
      <c r="DM67" s="59"/>
      <c r="DN67" s="59"/>
      <c r="DO67" s="59"/>
      <c r="DP67" s="59"/>
      <c r="DQ67" s="59"/>
      <c r="DR67" s="59"/>
      <c r="DS67" s="59"/>
      <c r="DT67" s="59"/>
      <c r="DU67" s="59"/>
      <c r="DV67" s="59"/>
      <c r="DW67" s="59"/>
      <c r="DX67" s="59"/>
      <c r="DY67" s="59"/>
      <c r="DZ67" s="59"/>
      <c r="EA67" s="59"/>
      <c r="EB67" s="59"/>
      <c r="EC67" s="59"/>
      <c r="ED67" s="59"/>
      <c r="EE67" s="59"/>
      <c r="EF67" s="59"/>
      <c r="EG67" s="59"/>
      <c r="EH67" s="59"/>
      <c r="EI67" s="59"/>
    </row>
    <row r="68" spans="1:139" hidden="1" outlineLevel="1" x14ac:dyDescent="0.2">
      <c r="B68" s="17"/>
      <c r="C68" s="17"/>
      <c r="D68" s="17"/>
      <c r="E68" s="17"/>
      <c r="F68" s="17"/>
      <c r="G68" s="17"/>
      <c r="H68" s="17"/>
      <c r="I68" s="17"/>
      <c r="J68" s="17"/>
      <c r="K68" s="17"/>
      <c r="L68" s="17"/>
      <c r="M68" s="17"/>
      <c r="N68" s="17"/>
      <c r="O68" s="17"/>
      <c r="P68" s="17"/>
      <c r="Q68" s="17"/>
      <c r="AL68" s="59"/>
      <c r="AM68" s="59"/>
      <c r="AN68" s="59"/>
      <c r="AO68" s="59"/>
      <c r="AP68" s="59"/>
      <c r="AQ68" s="59"/>
      <c r="AR68" s="59"/>
      <c r="AS68" s="59"/>
      <c r="AT68" s="59"/>
      <c r="AU68" s="59"/>
      <c r="AV68" s="59"/>
      <c r="AW68" s="59"/>
      <c r="AX68" s="59"/>
      <c r="AY68" s="59"/>
      <c r="AZ68" s="59"/>
      <c r="BA68" s="59"/>
      <c r="BB68" s="59"/>
      <c r="BC68" s="59"/>
      <c r="BD68" s="59"/>
      <c r="BE68" s="59"/>
      <c r="BF68" s="59"/>
      <c r="BG68" s="59"/>
      <c r="BH68" s="59"/>
      <c r="BI68" s="59"/>
      <c r="BJ68" s="59"/>
      <c r="BK68" s="59"/>
      <c r="BL68" s="59"/>
      <c r="BM68" s="59"/>
      <c r="BN68" s="59"/>
      <c r="BO68" s="59"/>
      <c r="BP68" s="59"/>
      <c r="BQ68" s="59"/>
      <c r="BR68" s="59"/>
      <c r="BS68" s="59"/>
      <c r="BT68" s="59"/>
      <c r="BU68" s="59"/>
      <c r="BV68" s="59"/>
      <c r="BW68" s="59"/>
      <c r="BX68" s="59"/>
      <c r="BY68" s="59"/>
      <c r="BZ68" s="59"/>
      <c r="CA68" s="59"/>
      <c r="CB68" s="59"/>
      <c r="CC68" s="59"/>
      <c r="CD68" s="59"/>
      <c r="CE68" s="59"/>
      <c r="CF68" s="59"/>
      <c r="CG68" s="59"/>
      <c r="CH68" s="59"/>
      <c r="CI68" s="59"/>
      <c r="CJ68" s="59"/>
      <c r="CK68" s="59"/>
      <c r="CL68" s="59"/>
      <c r="CM68" s="59"/>
      <c r="CN68" s="59"/>
      <c r="CO68" s="59"/>
      <c r="CP68" s="59"/>
      <c r="CQ68" s="59"/>
      <c r="CR68" s="59"/>
      <c r="CS68" s="59"/>
      <c r="CT68" s="59"/>
      <c r="CU68" s="59"/>
      <c r="CV68" s="59"/>
      <c r="CW68" s="59"/>
      <c r="CX68" s="59"/>
      <c r="CY68" s="59"/>
      <c r="CZ68" s="59"/>
      <c r="DA68" s="59"/>
      <c r="DB68" s="59"/>
      <c r="DC68" s="59"/>
      <c r="DD68" s="59"/>
      <c r="DE68" s="59"/>
      <c r="DF68" s="59"/>
      <c r="DG68" s="59"/>
      <c r="DH68" s="59"/>
      <c r="DI68" s="59"/>
      <c r="DJ68" s="59"/>
      <c r="DK68" s="59"/>
      <c r="DL68" s="59"/>
      <c r="DM68" s="59"/>
      <c r="DN68" s="59"/>
      <c r="DO68" s="59"/>
      <c r="DP68" s="59"/>
      <c r="DQ68" s="59"/>
      <c r="DR68" s="59"/>
      <c r="DS68" s="59"/>
      <c r="DT68" s="59"/>
      <c r="DU68" s="59"/>
      <c r="DV68" s="59"/>
      <c r="DW68" s="59"/>
      <c r="DX68" s="59"/>
      <c r="DY68" s="59"/>
      <c r="DZ68" s="59"/>
      <c r="EA68" s="59"/>
      <c r="EB68" s="59"/>
      <c r="EC68" s="59"/>
      <c r="ED68" s="59"/>
      <c r="EE68" s="59"/>
      <c r="EF68" s="59"/>
      <c r="EG68" s="59"/>
      <c r="EH68" s="59"/>
      <c r="EI68" s="59"/>
    </row>
    <row r="69" spans="1:139" collapsed="1" x14ac:dyDescent="0.2">
      <c r="A69" s="70"/>
      <c r="AL69" s="59"/>
      <c r="AM69" s="59"/>
      <c r="AN69" s="59"/>
      <c r="AO69" s="59"/>
      <c r="AP69" s="59"/>
      <c r="AQ69" s="59"/>
      <c r="AR69" s="59"/>
      <c r="AS69" s="59"/>
      <c r="AT69" s="59"/>
      <c r="AU69" s="59"/>
      <c r="AV69" s="59"/>
      <c r="AW69" s="59"/>
      <c r="AX69" s="59"/>
      <c r="AY69" s="59"/>
      <c r="AZ69" s="59"/>
      <c r="BA69" s="59"/>
      <c r="BB69" s="59"/>
      <c r="BC69" s="59"/>
      <c r="BD69" s="59"/>
      <c r="BE69" s="59"/>
      <c r="BF69" s="59"/>
      <c r="BG69" s="59"/>
      <c r="BH69" s="59"/>
      <c r="BI69" s="59"/>
      <c r="BJ69" s="59"/>
      <c r="BK69" s="59"/>
      <c r="BL69" s="59"/>
      <c r="BM69" s="59"/>
      <c r="BN69" s="59"/>
      <c r="BO69" s="59"/>
      <c r="BP69" s="59"/>
      <c r="BQ69" s="59"/>
      <c r="BR69" s="59"/>
      <c r="BS69" s="59"/>
      <c r="BT69" s="59"/>
      <c r="BU69" s="59"/>
      <c r="BV69" s="59"/>
      <c r="BW69" s="59"/>
      <c r="BX69" s="59"/>
      <c r="BY69" s="59"/>
      <c r="BZ69" s="59"/>
      <c r="CA69" s="59"/>
      <c r="CB69" s="59"/>
      <c r="CC69" s="59"/>
      <c r="CD69" s="59"/>
      <c r="CE69" s="59"/>
      <c r="CF69" s="59"/>
      <c r="CG69" s="59"/>
      <c r="CH69" s="59"/>
      <c r="CI69" s="59"/>
      <c r="CJ69" s="59"/>
      <c r="CK69" s="59"/>
      <c r="CL69" s="59"/>
      <c r="CM69" s="59"/>
      <c r="CN69" s="59"/>
      <c r="CO69" s="59"/>
      <c r="CP69" s="59"/>
      <c r="CQ69" s="59"/>
      <c r="CR69" s="59"/>
      <c r="CS69" s="59"/>
      <c r="CT69" s="59"/>
      <c r="CU69" s="59"/>
      <c r="CV69" s="59"/>
      <c r="CW69" s="59"/>
      <c r="CX69" s="59"/>
      <c r="CY69" s="59"/>
      <c r="CZ69" s="59"/>
      <c r="DA69" s="59"/>
      <c r="DB69" s="59"/>
      <c r="DC69" s="59"/>
      <c r="DD69" s="59"/>
      <c r="DE69" s="59"/>
      <c r="DF69" s="59"/>
      <c r="DG69" s="59"/>
      <c r="DH69" s="59"/>
      <c r="DI69" s="59"/>
      <c r="DJ69" s="59"/>
      <c r="DK69" s="59"/>
      <c r="DL69" s="59"/>
      <c r="DM69" s="59"/>
      <c r="DN69" s="59"/>
      <c r="DO69" s="59"/>
      <c r="DP69" s="59"/>
      <c r="DQ69" s="59"/>
      <c r="DR69" s="59"/>
      <c r="DS69" s="59"/>
      <c r="DT69" s="59"/>
      <c r="DU69" s="59"/>
      <c r="DV69" s="59"/>
      <c r="DW69" s="59"/>
      <c r="DX69" s="59"/>
      <c r="DY69" s="59"/>
      <c r="DZ69" s="59"/>
      <c r="EA69" s="59"/>
      <c r="EB69" s="59"/>
      <c r="EC69" s="59"/>
      <c r="ED69" s="59"/>
      <c r="EE69" s="59"/>
      <c r="EF69" s="59"/>
      <c r="EG69" s="59"/>
      <c r="EH69" s="59"/>
      <c r="EI69" s="59"/>
    </row>
    <row r="70" spans="1:139" x14ac:dyDescent="0.2">
      <c r="A70" s="21" t="s">
        <v>108</v>
      </c>
      <c r="AL70" s="59"/>
      <c r="AM70" s="59"/>
      <c r="AN70" s="59"/>
      <c r="AO70" s="59"/>
      <c r="AP70" s="59"/>
      <c r="AQ70" s="59"/>
      <c r="AR70" s="59"/>
      <c r="AS70" s="59"/>
      <c r="AT70" s="59"/>
      <c r="AU70" s="59"/>
      <c r="AV70" s="59"/>
      <c r="AW70" s="59"/>
      <c r="AX70" s="59"/>
      <c r="AY70" s="59"/>
      <c r="AZ70" s="59"/>
      <c r="BA70" s="59"/>
      <c r="BB70" s="59"/>
      <c r="BC70" s="59"/>
      <c r="BD70" s="59"/>
      <c r="BE70" s="59"/>
      <c r="BF70" s="59"/>
      <c r="BG70" s="59"/>
      <c r="BH70" s="59"/>
      <c r="BI70" s="59"/>
      <c r="BJ70" s="59"/>
      <c r="BK70" s="59"/>
      <c r="BL70" s="59"/>
      <c r="BM70" s="59"/>
      <c r="BN70" s="59"/>
      <c r="BO70" s="59"/>
      <c r="BP70" s="59"/>
      <c r="BQ70" s="59"/>
      <c r="BR70" s="59"/>
      <c r="BS70" s="59"/>
      <c r="BT70" s="59"/>
      <c r="BU70" s="59"/>
      <c r="BV70" s="59"/>
      <c r="BW70" s="59"/>
      <c r="BX70" s="59"/>
      <c r="BY70" s="59"/>
      <c r="BZ70" s="59"/>
      <c r="CA70" s="59"/>
      <c r="CB70" s="59"/>
      <c r="CC70" s="59"/>
      <c r="CD70" s="59"/>
      <c r="CE70" s="59"/>
      <c r="CF70" s="59"/>
      <c r="CG70" s="59"/>
      <c r="CH70" s="59"/>
      <c r="CI70" s="59"/>
      <c r="CJ70" s="59"/>
      <c r="CK70" s="59"/>
      <c r="CL70" s="59"/>
      <c r="CM70" s="59"/>
      <c r="CN70" s="59"/>
      <c r="CO70" s="59"/>
      <c r="CP70" s="59"/>
      <c r="CQ70" s="59"/>
      <c r="CR70" s="59"/>
      <c r="CS70" s="59"/>
      <c r="CT70" s="59"/>
      <c r="CU70" s="59"/>
      <c r="CV70" s="59"/>
      <c r="CW70" s="59"/>
      <c r="CX70" s="59"/>
      <c r="CY70" s="59"/>
      <c r="CZ70" s="59"/>
      <c r="DA70" s="59"/>
      <c r="DB70" s="59"/>
      <c r="DC70" s="59"/>
      <c r="DD70" s="59"/>
      <c r="DE70" s="59"/>
      <c r="DF70" s="59"/>
      <c r="DG70" s="59"/>
      <c r="DH70" s="59"/>
      <c r="DI70" s="59"/>
      <c r="DJ70" s="59"/>
      <c r="DK70" s="59"/>
      <c r="DL70" s="59"/>
      <c r="DM70" s="59"/>
      <c r="DN70" s="59"/>
      <c r="DO70" s="59"/>
      <c r="DP70" s="59"/>
      <c r="DQ70" s="59"/>
      <c r="DR70" s="59"/>
      <c r="DS70" s="59"/>
      <c r="DT70" s="59"/>
      <c r="DU70" s="59"/>
      <c r="DV70" s="59"/>
      <c r="DW70" s="59"/>
      <c r="DX70" s="59"/>
      <c r="DY70" s="59"/>
      <c r="DZ70" s="59"/>
      <c r="EA70" s="59"/>
      <c r="EB70" s="59"/>
      <c r="EC70" s="59"/>
      <c r="ED70" s="59"/>
      <c r="EE70" s="59"/>
      <c r="EF70" s="59"/>
      <c r="EG70" s="59"/>
      <c r="EH70" s="59"/>
      <c r="EI70" s="59"/>
    </row>
    <row r="71" spans="1:139" outlineLevel="1" x14ac:dyDescent="0.2">
      <c r="AL71" s="69" t="s">
        <v>109</v>
      </c>
      <c r="AM71" s="69">
        <v>1</v>
      </c>
      <c r="AN71" s="59" t="s">
        <v>110</v>
      </c>
      <c r="AO71" s="59" t="s">
        <v>10</v>
      </c>
      <c r="AP71" s="59" t="s">
        <v>11</v>
      </c>
      <c r="AQ71" s="59" t="s">
        <v>8</v>
      </c>
      <c r="AR71" s="59"/>
      <c r="AS71" s="59"/>
      <c r="AT71" s="59"/>
      <c r="AU71" s="59"/>
      <c r="AV71" s="59"/>
      <c r="AW71" s="59"/>
      <c r="AX71" s="59"/>
      <c r="AY71" s="59"/>
      <c r="AZ71" s="59"/>
      <c r="BA71" s="59"/>
      <c r="BB71" s="59"/>
      <c r="BC71" s="59"/>
      <c r="BD71" s="59"/>
      <c r="BE71" s="59"/>
      <c r="BF71" s="59"/>
      <c r="BG71" s="59"/>
      <c r="BH71" s="59"/>
      <c r="BI71" s="59"/>
      <c r="BJ71" s="59"/>
      <c r="BK71" s="59"/>
      <c r="BL71" s="59"/>
      <c r="BM71" s="59"/>
      <c r="BN71" s="59"/>
      <c r="BO71" s="59"/>
      <c r="BP71" s="59"/>
      <c r="BQ71" s="59"/>
      <c r="BR71" s="59"/>
      <c r="BS71" s="59"/>
      <c r="BT71" s="59"/>
      <c r="BU71" s="59"/>
      <c r="BV71" s="59"/>
      <c r="BW71" s="59"/>
      <c r="BX71" s="59"/>
      <c r="BY71" s="59"/>
      <c r="BZ71" s="59"/>
      <c r="CA71" s="59"/>
      <c r="CB71" s="59"/>
      <c r="CC71" s="59"/>
      <c r="CD71" s="59"/>
      <c r="CE71" s="59"/>
      <c r="CF71" s="59"/>
      <c r="CG71" s="59"/>
      <c r="CH71" s="59"/>
      <c r="CI71" s="59"/>
      <c r="CJ71" s="59"/>
      <c r="CK71" s="59"/>
      <c r="CL71" s="59"/>
      <c r="CM71" s="59"/>
      <c r="CN71" s="59"/>
      <c r="CO71" s="59"/>
      <c r="CP71" s="59"/>
      <c r="CQ71" s="59"/>
      <c r="CR71" s="59"/>
      <c r="CS71" s="59"/>
      <c r="CT71" s="59"/>
      <c r="CU71" s="59"/>
      <c r="CV71" s="59"/>
      <c r="CW71" s="59"/>
      <c r="CX71" s="59"/>
      <c r="CY71" s="59"/>
      <c r="CZ71" s="59"/>
      <c r="DA71" s="59"/>
      <c r="DB71" s="59"/>
      <c r="DC71" s="59"/>
      <c r="DD71" s="59"/>
      <c r="DE71" s="59"/>
      <c r="DF71" s="59"/>
      <c r="DG71" s="59"/>
      <c r="DH71" s="59"/>
      <c r="DI71" s="59"/>
      <c r="DJ71" s="59"/>
      <c r="DK71" s="59"/>
      <c r="DL71" s="59"/>
      <c r="DM71" s="59"/>
      <c r="DN71" s="59"/>
      <c r="DO71" s="59"/>
      <c r="DP71" s="59"/>
      <c r="DQ71" s="59"/>
      <c r="DR71" s="59"/>
      <c r="DS71" s="59"/>
      <c r="DT71" s="59"/>
      <c r="DU71" s="59"/>
      <c r="DV71" s="59"/>
      <c r="DW71" s="59"/>
      <c r="DX71" s="59"/>
      <c r="DY71" s="59"/>
      <c r="DZ71" s="59"/>
      <c r="EA71" s="59"/>
      <c r="EB71" s="59"/>
      <c r="EC71" s="59"/>
      <c r="ED71" s="59"/>
      <c r="EE71" s="59"/>
      <c r="EF71" s="59"/>
      <c r="EG71" s="59"/>
      <c r="EH71" s="59"/>
      <c r="EI71" s="59"/>
    </row>
    <row r="72" spans="1:139" outlineLevel="1" x14ac:dyDescent="0.2">
      <c r="J72" s="3" t="s">
        <v>111</v>
      </c>
      <c r="AL72" s="69" t="s">
        <v>112</v>
      </c>
      <c r="AM72" s="69" t="str">
        <f>INDEX($AO$71:$AQ$71,$AM$71)</f>
        <v>Age</v>
      </c>
      <c r="AN72" s="59" t="s">
        <v>36</v>
      </c>
      <c r="AO72" s="59">
        <v>37.655000000000001</v>
      </c>
      <c r="AP72" s="59">
        <v>69742.5</v>
      </c>
      <c r="AQ72" s="59">
        <v>0.51</v>
      </c>
      <c r="AR72" s="59">
        <v>1</v>
      </c>
      <c r="AS72" s="59"/>
      <c r="AT72" s="59"/>
      <c r="AU72" s="59"/>
      <c r="AV72" s="59"/>
      <c r="AW72" s="59"/>
      <c r="AX72" s="59"/>
      <c r="AY72" s="59"/>
      <c r="AZ72" s="59"/>
      <c r="BA72" s="59"/>
      <c r="BB72" s="59"/>
      <c r="BC72" s="59"/>
      <c r="BD72" s="59"/>
      <c r="BE72" s="59"/>
      <c r="BF72" s="59"/>
      <c r="BG72" s="59"/>
      <c r="BH72" s="59"/>
      <c r="BI72" s="59"/>
      <c r="BJ72" s="59"/>
      <c r="BK72" s="59"/>
      <c r="BL72" s="59"/>
      <c r="BM72" s="59"/>
      <c r="BN72" s="59"/>
      <c r="BO72" s="59"/>
      <c r="BP72" s="59"/>
      <c r="BQ72" s="59"/>
      <c r="BR72" s="59"/>
      <c r="BS72" s="59"/>
      <c r="BT72" s="59"/>
      <c r="BU72" s="59"/>
      <c r="BV72" s="59"/>
      <c r="BW72" s="59"/>
      <c r="BX72" s="59"/>
      <c r="BY72" s="59"/>
      <c r="BZ72" s="59"/>
      <c r="CA72" s="59"/>
      <c r="CB72" s="59"/>
      <c r="CC72" s="59"/>
      <c r="CD72" s="59"/>
      <c r="CE72" s="59"/>
      <c r="CF72" s="59"/>
      <c r="CG72" s="59"/>
      <c r="CH72" s="59"/>
      <c r="CI72" s="59"/>
      <c r="CJ72" s="59"/>
      <c r="CK72" s="59"/>
      <c r="CL72" s="59"/>
      <c r="CM72" s="59"/>
      <c r="CN72" s="59"/>
      <c r="CO72" s="59"/>
      <c r="CP72" s="59"/>
      <c r="CQ72" s="59"/>
      <c r="CR72" s="59"/>
      <c r="CS72" s="59"/>
      <c r="CT72" s="59"/>
      <c r="CU72" s="59"/>
      <c r="CV72" s="59"/>
      <c r="CW72" s="59"/>
      <c r="CX72" s="59"/>
      <c r="CY72" s="59"/>
      <c r="CZ72" s="59"/>
      <c r="DA72" s="59"/>
      <c r="DB72" s="59"/>
      <c r="DC72" s="59"/>
      <c r="DD72" s="59"/>
      <c r="DE72" s="59"/>
      <c r="DF72" s="59"/>
      <c r="DG72" s="59"/>
      <c r="DH72" s="59"/>
      <c r="DI72" s="59"/>
      <c r="DJ72" s="59"/>
      <c r="DK72" s="59"/>
      <c r="DL72" s="59"/>
      <c r="DM72" s="59"/>
      <c r="DN72" s="59"/>
      <c r="DO72" s="59"/>
      <c r="DP72" s="59"/>
      <c r="DQ72" s="59"/>
      <c r="DR72" s="59"/>
      <c r="DS72" s="59"/>
      <c r="DT72" s="59"/>
      <c r="DU72" s="59"/>
      <c r="DV72" s="59"/>
      <c r="DW72" s="59"/>
      <c r="DX72" s="59"/>
      <c r="DY72" s="59"/>
      <c r="DZ72" s="59"/>
      <c r="EA72" s="59"/>
      <c r="EB72" s="59"/>
      <c r="EC72" s="59"/>
      <c r="ED72" s="59"/>
      <c r="EE72" s="59"/>
      <c r="EF72" s="59"/>
      <c r="EG72" s="59"/>
      <c r="EH72" s="59"/>
      <c r="EI72" s="59"/>
    </row>
    <row r="73" spans="1:139" outlineLevel="1" x14ac:dyDescent="0.2">
      <c r="AL73" s="69"/>
      <c r="AM73" s="69" t="s">
        <v>113</v>
      </c>
      <c r="AN73" s="59"/>
      <c r="AO73" s="59"/>
      <c r="AP73" s="59"/>
      <c r="AQ73" s="59"/>
      <c r="AR73" s="59"/>
      <c r="AS73" s="59"/>
      <c r="AT73" s="59"/>
      <c r="AU73" s="59"/>
      <c r="AV73" s="59"/>
      <c r="AW73" s="59"/>
      <c r="AX73" s="59"/>
      <c r="AY73" s="59"/>
      <c r="AZ73" s="59"/>
      <c r="BA73" s="59"/>
      <c r="BB73" s="59"/>
      <c r="BC73" s="59"/>
      <c r="BD73" s="59"/>
      <c r="BE73" s="59"/>
      <c r="BF73" s="59"/>
      <c r="BG73" s="59"/>
      <c r="BH73" s="59"/>
      <c r="BI73" s="59"/>
      <c r="BJ73" s="59"/>
      <c r="BK73" s="59"/>
      <c r="BL73" s="59"/>
      <c r="BM73" s="59"/>
      <c r="BN73" s="59"/>
      <c r="BO73" s="59"/>
      <c r="BP73" s="59"/>
      <c r="BQ73" s="59"/>
      <c r="BR73" s="59"/>
      <c r="BS73" s="59"/>
      <c r="BT73" s="59"/>
      <c r="BU73" s="59"/>
      <c r="BV73" s="59"/>
      <c r="BW73" s="59"/>
      <c r="BX73" s="59"/>
      <c r="BY73" s="59"/>
      <c r="BZ73" s="59"/>
      <c r="CA73" s="59"/>
      <c r="CB73" s="59"/>
      <c r="CC73" s="59"/>
      <c r="CD73" s="59"/>
      <c r="CE73" s="59"/>
      <c r="CF73" s="59"/>
      <c r="CG73" s="59"/>
      <c r="CH73" s="59"/>
      <c r="CI73" s="59"/>
      <c r="CJ73" s="59"/>
      <c r="CK73" s="59"/>
      <c r="CL73" s="59"/>
      <c r="CM73" s="59"/>
      <c r="CN73" s="59"/>
      <c r="CO73" s="59"/>
      <c r="CP73" s="59"/>
      <c r="CQ73" s="59"/>
      <c r="CR73" s="59"/>
      <c r="CS73" s="59"/>
      <c r="CT73" s="59"/>
      <c r="CU73" s="59"/>
      <c r="CV73" s="59"/>
      <c r="CW73" s="59"/>
      <c r="CX73" s="59"/>
      <c r="CY73" s="59"/>
      <c r="CZ73" s="59"/>
      <c r="DA73" s="59"/>
      <c r="DB73" s="59"/>
      <c r="DC73" s="59"/>
      <c r="DD73" s="59"/>
      <c r="DE73" s="59"/>
      <c r="DF73" s="59"/>
      <c r="DG73" s="59"/>
      <c r="DH73" s="59"/>
      <c r="DI73" s="59"/>
      <c r="DJ73" s="59"/>
      <c r="DK73" s="59"/>
      <c r="DL73" s="59"/>
      <c r="DM73" s="59"/>
      <c r="DN73" s="59"/>
      <c r="DO73" s="59"/>
      <c r="DP73" s="59"/>
      <c r="DQ73" s="59"/>
      <c r="DR73" s="59"/>
      <c r="DS73" s="59"/>
      <c r="DT73" s="59"/>
      <c r="DU73" s="59"/>
      <c r="DV73" s="59"/>
      <c r="DW73" s="59"/>
      <c r="DX73" s="59"/>
      <c r="DY73" s="59"/>
      <c r="DZ73" s="59"/>
      <c r="EA73" s="59"/>
      <c r="EB73" s="59"/>
      <c r="EC73" s="59"/>
      <c r="ED73" s="59"/>
      <c r="EE73" s="59"/>
      <c r="EF73" s="59"/>
      <c r="EG73" s="59"/>
      <c r="EH73" s="59"/>
      <c r="EI73" s="59"/>
    </row>
    <row r="74" spans="1:139" outlineLevel="1" x14ac:dyDescent="0.2">
      <c r="AL74" s="69"/>
      <c r="AM74" s="69" t="str">
        <f xml:space="preserve"> "Logistic Regression Curve -vs- " &amp; $AM$72 &amp; " 
Model 4 for Purchased    (3 variables, n=400)"</f>
        <v>Logistic Regression Curve -vs- Age 
Model 4 for Purchased    (3 variables, n=400)</v>
      </c>
      <c r="AN74" s="59" t="s">
        <v>114</v>
      </c>
      <c r="AO74" s="59">
        <v>18</v>
      </c>
      <c r="AP74" s="59">
        <v>15000</v>
      </c>
      <c r="AQ74" s="59">
        <v>0</v>
      </c>
      <c r="AR74" s="59"/>
      <c r="AS74" s="59"/>
      <c r="AT74" s="59"/>
      <c r="AU74" s="59"/>
      <c r="AV74" s="59"/>
      <c r="AW74" s="59"/>
      <c r="AX74" s="59"/>
      <c r="AY74" s="59"/>
      <c r="AZ74" s="59"/>
      <c r="BA74" s="59"/>
      <c r="BB74" s="59"/>
      <c r="BC74" s="59"/>
      <c r="BD74" s="59"/>
      <c r="BE74" s="59"/>
      <c r="BF74" s="59"/>
      <c r="BG74" s="59"/>
      <c r="BH74" s="59"/>
      <c r="BI74" s="59"/>
      <c r="BJ74" s="59"/>
      <c r="BK74" s="59"/>
      <c r="BL74" s="59"/>
      <c r="BM74" s="59"/>
      <c r="BN74" s="59"/>
      <c r="BO74" s="59"/>
      <c r="BP74" s="59"/>
      <c r="BQ74" s="59"/>
      <c r="BR74" s="59"/>
      <c r="BS74" s="59"/>
      <c r="BT74" s="59"/>
      <c r="BU74" s="59"/>
      <c r="BV74" s="59"/>
      <c r="BW74" s="59"/>
      <c r="BX74" s="59"/>
      <c r="BY74" s="59"/>
      <c r="BZ74" s="59"/>
      <c r="CA74" s="59"/>
      <c r="CB74" s="59"/>
      <c r="CC74" s="59"/>
      <c r="CD74" s="59"/>
      <c r="CE74" s="59"/>
      <c r="CF74" s="59"/>
      <c r="CG74" s="59"/>
      <c r="CH74" s="59"/>
      <c r="CI74" s="59"/>
      <c r="CJ74" s="59"/>
      <c r="CK74" s="59"/>
      <c r="CL74" s="59"/>
      <c r="CM74" s="59"/>
      <c r="CN74" s="59"/>
      <c r="CO74" s="59"/>
      <c r="CP74" s="59"/>
      <c r="CQ74" s="59"/>
      <c r="CR74" s="59"/>
      <c r="CS74" s="59"/>
      <c r="CT74" s="59"/>
      <c r="CU74" s="59"/>
      <c r="CV74" s="59"/>
      <c r="CW74" s="59"/>
      <c r="CX74" s="59"/>
      <c r="CY74" s="59"/>
      <c r="CZ74" s="59"/>
      <c r="DA74" s="59"/>
      <c r="DB74" s="59"/>
      <c r="DC74" s="59"/>
      <c r="DD74" s="59"/>
      <c r="DE74" s="59"/>
      <c r="DF74" s="59"/>
      <c r="DG74" s="59"/>
      <c r="DH74" s="59"/>
      <c r="DI74" s="59"/>
      <c r="DJ74" s="59"/>
      <c r="DK74" s="59"/>
      <c r="DL74" s="59"/>
      <c r="DM74" s="59"/>
      <c r="DN74" s="59"/>
      <c r="DO74" s="59"/>
      <c r="DP74" s="59"/>
      <c r="DQ74" s="59"/>
      <c r="DR74" s="59"/>
      <c r="DS74" s="59"/>
      <c r="DT74" s="59"/>
      <c r="DU74" s="59"/>
      <c r="DV74" s="59"/>
      <c r="DW74" s="59"/>
      <c r="DX74" s="59"/>
      <c r="DY74" s="59"/>
      <c r="DZ74" s="59"/>
      <c r="EA74" s="59"/>
      <c r="EB74" s="59"/>
      <c r="EC74" s="59"/>
      <c r="ED74" s="59"/>
      <c r="EE74" s="59"/>
      <c r="EF74" s="59"/>
      <c r="EG74" s="59"/>
      <c r="EH74" s="59"/>
      <c r="EI74" s="59"/>
    </row>
    <row r="75" spans="1:139" outlineLevel="1" x14ac:dyDescent="0.2">
      <c r="A75" s="29" t="s">
        <v>36</v>
      </c>
      <c r="B75" s="4">
        <f>SUMPRODUCT($AO$72:$AQ$72,$AO$91:$AQ$91)</f>
        <v>37.655000000000001</v>
      </c>
      <c r="C75" s="4">
        <f>1/(1+EXP(-F75))</f>
        <v>0.23949168078137453</v>
      </c>
      <c r="D75" s="4">
        <f>1/(1+EXP(-(F75- $H$11*G75)))</f>
        <v>0.1837960171344106</v>
      </c>
      <c r="E75" s="4">
        <f>1/(1+EXP(-(F75+ $H$11*G75)))</f>
        <v>0.30574265000889306</v>
      </c>
      <c r="F75" s="4">
        <f>MMULT($AO$72:$AQ$72,$B$16:$B$18) + B15</f>
        <v>-1.1554683703124802</v>
      </c>
      <c r="G75" s="4">
        <f t="array" ref="G75">SQRT(MMULT($AO$72:$AR$72,MMULT($AL$15:$AO$18,TRANSPOSE($AO$72:$AR$72))))</f>
        <v>0.17110997698686961</v>
      </c>
      <c r="AL75" s="69"/>
      <c r="AM75" s="69" t="str">
        <f xml:space="preserve"> $AM$72 &amp; " (min to max) " &amp; CHAR(10) &amp; "Other Variables = Means"</f>
        <v>Age (min to max) 
Other Variables = Means</v>
      </c>
      <c r="AN75" s="59" t="s">
        <v>115</v>
      </c>
      <c r="AO75" s="59">
        <v>60</v>
      </c>
      <c r="AP75" s="59">
        <v>150000</v>
      </c>
      <c r="AQ75" s="59">
        <v>1</v>
      </c>
      <c r="AR75" s="59"/>
      <c r="AS75" s="59"/>
      <c r="AT75" s="59"/>
      <c r="AU75" s="59"/>
      <c r="AV75" s="59"/>
      <c r="AW75" s="59"/>
      <c r="AX75" s="59"/>
      <c r="AY75" s="59"/>
      <c r="AZ75" s="59"/>
      <c r="BA75" s="59"/>
      <c r="BB75" s="59"/>
      <c r="BC75" s="59"/>
      <c r="BD75" s="59"/>
      <c r="BE75" s="59"/>
      <c r="BF75" s="59"/>
      <c r="BG75" s="59"/>
      <c r="BH75" s="59"/>
      <c r="BI75" s="59"/>
      <c r="BJ75" s="59"/>
      <c r="BK75" s="59"/>
      <c r="BL75" s="59"/>
      <c r="BM75" s="59"/>
      <c r="BN75" s="59"/>
      <c r="BO75" s="59"/>
      <c r="BP75" s="59"/>
      <c r="BQ75" s="59"/>
      <c r="BR75" s="59"/>
      <c r="BS75" s="59"/>
      <c r="BT75" s="59"/>
      <c r="BU75" s="59"/>
      <c r="BV75" s="59"/>
      <c r="BW75" s="59"/>
      <c r="BX75" s="59"/>
      <c r="BY75" s="59"/>
      <c r="BZ75" s="59"/>
      <c r="CA75" s="59"/>
      <c r="CB75" s="59"/>
      <c r="CC75" s="59"/>
      <c r="CD75" s="59"/>
      <c r="CE75" s="59"/>
      <c r="CF75" s="59"/>
      <c r="CG75" s="59"/>
      <c r="CH75" s="59"/>
      <c r="CI75" s="59"/>
      <c r="CJ75" s="59"/>
      <c r="CK75" s="59"/>
      <c r="CL75" s="59"/>
      <c r="CM75" s="59"/>
      <c r="CN75" s="59"/>
      <c r="CO75" s="59"/>
      <c r="CP75" s="59"/>
      <c r="CQ75" s="59"/>
      <c r="CR75" s="59"/>
      <c r="CS75" s="59"/>
      <c r="CT75" s="59"/>
      <c r="CU75" s="59"/>
      <c r="CV75" s="59"/>
      <c r="CW75" s="59"/>
      <c r="CX75" s="59"/>
      <c r="CY75" s="59"/>
      <c r="CZ75" s="59"/>
      <c r="DA75" s="59"/>
      <c r="DB75" s="59"/>
      <c r="DC75" s="59"/>
      <c r="DD75" s="59"/>
      <c r="DE75" s="59"/>
      <c r="DF75" s="59"/>
      <c r="DG75" s="59"/>
      <c r="DH75" s="59"/>
      <c r="DI75" s="59"/>
      <c r="DJ75" s="59"/>
      <c r="DK75" s="59"/>
      <c r="DL75" s="59"/>
      <c r="DM75" s="59"/>
      <c r="DN75" s="59"/>
      <c r="DO75" s="59"/>
      <c r="DP75" s="59"/>
      <c r="DQ75" s="59"/>
      <c r="DR75" s="59"/>
      <c r="DS75" s="59"/>
      <c r="DT75" s="59"/>
      <c r="DU75" s="59"/>
      <c r="DV75" s="59"/>
      <c r="DW75" s="59"/>
      <c r="DX75" s="59"/>
      <c r="DY75" s="59"/>
      <c r="DZ75" s="59"/>
      <c r="EA75" s="59"/>
      <c r="EB75" s="59"/>
      <c r="EC75" s="59"/>
      <c r="ED75" s="59"/>
      <c r="EE75" s="59"/>
      <c r="EF75" s="59"/>
      <c r="EG75" s="59"/>
      <c r="EH75" s="59"/>
      <c r="EI75" s="59"/>
    </row>
    <row r="76" spans="1:139" outlineLevel="1" x14ac:dyDescent="0.2">
      <c r="AL76" s="69"/>
      <c r="AM76" s="69" t="s">
        <v>116</v>
      </c>
      <c r="AN76" s="59" t="s">
        <v>117</v>
      </c>
      <c r="AO76" s="59">
        <f>AO74</f>
        <v>18</v>
      </c>
      <c r="AP76" s="59">
        <f>AP74</f>
        <v>15000</v>
      </c>
      <c r="AQ76" s="59">
        <f>AQ74</f>
        <v>0</v>
      </c>
      <c r="AR76" s="59"/>
      <c r="AS76" s="59"/>
      <c r="AT76" s="59"/>
      <c r="AU76" s="59"/>
      <c r="AV76" s="59"/>
      <c r="AW76" s="59"/>
      <c r="AX76" s="59"/>
      <c r="AY76" s="59"/>
      <c r="AZ76" s="59"/>
      <c r="BA76" s="59"/>
      <c r="BB76" s="59"/>
      <c r="BC76" s="59"/>
      <c r="BD76" s="59"/>
      <c r="BE76" s="59"/>
      <c r="BF76" s="59"/>
      <c r="BG76" s="59"/>
      <c r="BH76" s="59"/>
      <c r="BI76" s="59"/>
      <c r="BJ76" s="59"/>
      <c r="BK76" s="59"/>
      <c r="BL76" s="59"/>
      <c r="BM76" s="59"/>
      <c r="BN76" s="59"/>
      <c r="BO76" s="59"/>
      <c r="BP76" s="59"/>
      <c r="BQ76" s="59"/>
      <c r="BR76" s="59"/>
      <c r="BS76" s="59"/>
      <c r="BT76" s="59"/>
      <c r="BU76" s="59"/>
      <c r="BV76" s="59"/>
      <c r="BW76" s="59"/>
      <c r="BX76" s="59"/>
      <c r="BY76" s="59"/>
      <c r="BZ76" s="59"/>
      <c r="CA76" s="59"/>
      <c r="CB76" s="59"/>
      <c r="CC76" s="59"/>
      <c r="CD76" s="59"/>
      <c r="CE76" s="59"/>
      <c r="CF76" s="59"/>
      <c r="CG76" s="59"/>
      <c r="CH76" s="59"/>
      <c r="CI76" s="59"/>
      <c r="CJ76" s="59"/>
      <c r="CK76" s="59"/>
      <c r="CL76" s="59"/>
      <c r="CM76" s="59"/>
      <c r="CN76" s="59"/>
      <c r="CO76" s="59"/>
      <c r="CP76" s="59"/>
      <c r="CQ76" s="59"/>
      <c r="CR76" s="59"/>
      <c r="CS76" s="59"/>
      <c r="CT76" s="59"/>
      <c r="CU76" s="59"/>
      <c r="CV76" s="59"/>
      <c r="CW76" s="59"/>
      <c r="CX76" s="59"/>
      <c r="CY76" s="59"/>
      <c r="CZ76" s="59"/>
      <c r="DA76" s="59"/>
      <c r="DB76" s="59"/>
      <c r="DC76" s="59"/>
      <c r="DD76" s="59"/>
      <c r="DE76" s="59"/>
      <c r="DF76" s="59"/>
      <c r="DG76" s="59"/>
      <c r="DH76" s="59"/>
      <c r="DI76" s="59"/>
      <c r="DJ76" s="59"/>
      <c r="DK76" s="59"/>
      <c r="DL76" s="59"/>
      <c r="DM76" s="59"/>
      <c r="DN76" s="59"/>
      <c r="DO76" s="59"/>
      <c r="DP76" s="59"/>
      <c r="DQ76" s="59"/>
      <c r="DR76" s="59"/>
      <c r="DS76" s="59"/>
      <c r="DT76" s="59"/>
      <c r="DU76" s="59"/>
      <c r="DV76" s="59"/>
      <c r="DW76" s="59"/>
      <c r="DX76" s="59"/>
      <c r="DY76" s="59"/>
      <c r="DZ76" s="59"/>
      <c r="EA76" s="59"/>
      <c r="EB76" s="59"/>
      <c r="EC76" s="59"/>
      <c r="ED76" s="59"/>
      <c r="EE76" s="59"/>
      <c r="EF76" s="59"/>
      <c r="EG76" s="59"/>
      <c r="EH76" s="59"/>
      <c r="EI76" s="59"/>
    </row>
    <row r="77" spans="1:139" outlineLevel="1" x14ac:dyDescent="0.2">
      <c r="B77" s="28" t="str">
        <f>$AM$72</f>
        <v>Age</v>
      </c>
      <c r="C77" s="28" t="s">
        <v>99</v>
      </c>
      <c r="D77" s="28" t="str">
        <f>IF($I$11&gt;99%,("Lower "&amp;TEXT($I$11,"0.0%")),("Lower "&amp;TEXT($I$11,"0%")))</f>
        <v>Lower 95%</v>
      </c>
      <c r="E77" s="28" t="str">
        <f>IF($I$11&gt;99%,("Upper "&amp;TEXT($I$11,"0.0%")),("Upper "&amp;TEXT($I$11,"0%")))</f>
        <v>Upper 95%</v>
      </c>
      <c r="F77" s="28" t="s">
        <v>118</v>
      </c>
      <c r="G77" s="28" t="s">
        <v>45</v>
      </c>
      <c r="AL77" s="69"/>
      <c r="AM77" s="69" t="s">
        <v>119</v>
      </c>
      <c r="AN77" s="59" t="s">
        <v>120</v>
      </c>
      <c r="AO77" s="59">
        <f>(AO75 - AO74)/12</f>
        <v>3.5</v>
      </c>
      <c r="AP77" s="59">
        <f>(AP75 - AP74)/12</f>
        <v>11250</v>
      </c>
      <c r="AQ77" s="59">
        <f>(AQ75 - AQ74)/12</f>
        <v>8.3333333333333329E-2</v>
      </c>
      <c r="AR77" s="59"/>
      <c r="AS77" s="59"/>
      <c r="AT77" s="59"/>
      <c r="AU77" s="59"/>
      <c r="AV77" s="59"/>
      <c r="AW77" s="59"/>
      <c r="AX77" s="59"/>
      <c r="AY77" s="59"/>
      <c r="AZ77" s="59"/>
      <c r="BA77" s="59"/>
      <c r="BB77" s="59"/>
      <c r="BC77" s="59"/>
      <c r="BD77" s="59"/>
      <c r="BE77" s="59"/>
      <c r="BF77" s="59"/>
      <c r="BG77" s="59"/>
      <c r="BH77" s="59"/>
      <c r="BI77" s="59"/>
      <c r="BJ77" s="59"/>
      <c r="BK77" s="59"/>
      <c r="BL77" s="59"/>
      <c r="BM77" s="59"/>
      <c r="BN77" s="59"/>
      <c r="BO77" s="59"/>
      <c r="BP77" s="59"/>
      <c r="BQ77" s="59"/>
      <c r="BR77" s="59"/>
      <c r="BS77" s="59"/>
      <c r="BT77" s="59"/>
      <c r="BU77" s="59"/>
      <c r="BV77" s="59"/>
      <c r="BW77" s="59"/>
      <c r="BX77" s="59"/>
      <c r="BY77" s="59"/>
      <c r="BZ77" s="59"/>
      <c r="CA77" s="59"/>
      <c r="CB77" s="59"/>
      <c r="CC77" s="59"/>
      <c r="CD77" s="59"/>
      <c r="CE77" s="59"/>
      <c r="CF77" s="59"/>
      <c r="CG77" s="59"/>
      <c r="CH77" s="59"/>
      <c r="CI77" s="59"/>
      <c r="CJ77" s="59"/>
      <c r="CK77" s="59"/>
      <c r="CL77" s="59"/>
      <c r="CM77" s="59"/>
      <c r="CN77" s="59"/>
      <c r="CO77" s="59"/>
      <c r="CP77" s="59"/>
      <c r="CQ77" s="59"/>
      <c r="CR77" s="59"/>
      <c r="CS77" s="59"/>
      <c r="CT77" s="59"/>
      <c r="CU77" s="59"/>
      <c r="CV77" s="59"/>
      <c r="CW77" s="59"/>
      <c r="CX77" s="59"/>
      <c r="CY77" s="59"/>
      <c r="CZ77" s="59"/>
      <c r="DA77" s="59"/>
      <c r="DB77" s="59"/>
      <c r="DC77" s="59"/>
      <c r="DD77" s="59"/>
      <c r="DE77" s="59"/>
      <c r="DF77" s="59"/>
      <c r="DG77" s="59"/>
      <c r="DH77" s="59"/>
      <c r="DI77" s="59"/>
      <c r="DJ77" s="59"/>
      <c r="DK77" s="59"/>
      <c r="DL77" s="59"/>
      <c r="DM77" s="59"/>
      <c r="DN77" s="59"/>
      <c r="DO77" s="59"/>
      <c r="DP77" s="59"/>
      <c r="DQ77" s="59"/>
      <c r="DR77" s="59"/>
      <c r="DS77" s="59"/>
      <c r="DT77" s="59"/>
      <c r="DU77" s="59"/>
      <c r="DV77" s="59"/>
      <c r="DW77" s="59"/>
      <c r="DX77" s="59"/>
      <c r="DY77" s="59"/>
      <c r="DZ77" s="59"/>
      <c r="EA77" s="59"/>
      <c r="EB77" s="59"/>
      <c r="EC77" s="59"/>
      <c r="ED77" s="59"/>
      <c r="EE77" s="59"/>
      <c r="EF77" s="59"/>
      <c r="EG77" s="59"/>
      <c r="EH77" s="59"/>
      <c r="EI77" s="59"/>
    </row>
    <row r="78" spans="1:139" outlineLevel="1" x14ac:dyDescent="0.2">
      <c r="B78" s="4">
        <f>SUMPRODUCT($AO$78:$AQ$78,$AO$91:$AQ$91)</f>
        <v>18</v>
      </c>
      <c r="C78" s="4">
        <f t="shared" ref="C78:C90" si="0">1/(1+EXP(-F78))</f>
        <v>2.9792442049569631E-3</v>
      </c>
      <c r="D78" s="4">
        <f t="shared" ref="D78:D90" si="1">1/(1+EXP(-(F78- $H$11*G78)))</f>
        <v>8.8974810183851027E-4</v>
      </c>
      <c r="E78" s="4">
        <f t="shared" ref="E78:E90" si="2">1/(1+EXP(-(F78+ $H$11*G78)))</f>
        <v>9.92698524424818E-3</v>
      </c>
      <c r="F78" s="4">
        <f>MMULT($AO$78:$AQ$78,$B$16:$B$18) + B15</f>
        <v>-5.8131019421429091</v>
      </c>
      <c r="G78" s="4">
        <f t="array" ref="G78">SQRT(MMULT($AO$78:$AR$78,MMULT($AL$15:$AO$18,TRANSPOSE($AO$78:$AR$78))))</f>
        <v>0.61765424782526146</v>
      </c>
      <c r="AL78" s="59"/>
      <c r="AM78" s="59">
        <v>1</v>
      </c>
      <c r="AN78" s="59"/>
      <c r="AO78" s="59">
        <f>IF($AO$92=$AM$71,$AO$76+($AM$78-1)*$AO$77,$AO$72)</f>
        <v>18</v>
      </c>
      <c r="AP78" s="59">
        <f>IF($AP$92=$AM$71,$AP$76+($AM$78-1)*$AP$77,$AP$72)</f>
        <v>69742.5</v>
      </c>
      <c r="AQ78" s="59">
        <f>IF($AQ$92=$AM$71,$AQ$76+($AM$78-1)*$AQ$77,$AQ$72)</f>
        <v>0.51</v>
      </c>
      <c r="AR78" s="59">
        <v>1</v>
      </c>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59"/>
      <c r="BT78" s="59"/>
      <c r="BU78" s="59"/>
      <c r="BV78" s="59"/>
      <c r="BW78" s="59"/>
      <c r="BX78" s="59"/>
      <c r="BY78" s="59"/>
      <c r="BZ78" s="59"/>
      <c r="CA78" s="59"/>
      <c r="CB78" s="59"/>
      <c r="CC78" s="59"/>
      <c r="CD78" s="59"/>
      <c r="CE78" s="59"/>
      <c r="CF78" s="59"/>
      <c r="CG78" s="59"/>
      <c r="CH78" s="59"/>
      <c r="CI78" s="59"/>
      <c r="CJ78" s="59"/>
      <c r="CK78" s="59"/>
      <c r="CL78" s="59"/>
      <c r="CM78" s="59"/>
      <c r="CN78" s="59"/>
      <c r="CO78" s="59"/>
      <c r="CP78" s="59"/>
      <c r="CQ78" s="59"/>
      <c r="CR78" s="59"/>
      <c r="CS78" s="59"/>
      <c r="CT78" s="59"/>
      <c r="CU78" s="59"/>
      <c r="CV78" s="59"/>
      <c r="CW78" s="59"/>
      <c r="CX78" s="59"/>
      <c r="CY78" s="59"/>
      <c r="CZ78" s="59"/>
      <c r="DA78" s="59"/>
      <c r="DB78" s="59"/>
      <c r="DC78" s="59"/>
      <c r="DD78" s="59"/>
      <c r="DE78" s="59"/>
      <c r="DF78" s="59"/>
      <c r="DG78" s="59"/>
      <c r="DH78" s="59"/>
      <c r="DI78" s="59"/>
      <c r="DJ78" s="59"/>
      <c r="DK78" s="59"/>
      <c r="DL78" s="59"/>
      <c r="DM78" s="59"/>
      <c r="DN78" s="59"/>
      <c r="DO78" s="59"/>
      <c r="DP78" s="59"/>
      <c r="DQ78" s="59"/>
      <c r="DR78" s="59"/>
      <c r="DS78" s="59"/>
      <c r="DT78" s="59"/>
      <c r="DU78" s="59"/>
      <c r="DV78" s="59"/>
      <c r="DW78" s="59"/>
      <c r="DX78" s="59"/>
      <c r="DY78" s="59"/>
      <c r="DZ78" s="59"/>
      <c r="EA78" s="59"/>
      <c r="EB78" s="59"/>
      <c r="EC78" s="59"/>
      <c r="ED78" s="59"/>
      <c r="EE78" s="59"/>
      <c r="EF78" s="59"/>
      <c r="EG78" s="59"/>
      <c r="EH78" s="59"/>
      <c r="EI78" s="59"/>
    </row>
    <row r="79" spans="1:139" outlineLevel="1" x14ac:dyDescent="0.2">
      <c r="B79" s="4">
        <f>SUMPRODUCT($AO$79:$AQ$79,$AO$91:$AQ$91)</f>
        <v>21.5</v>
      </c>
      <c r="C79" s="4">
        <f t="shared" si="0"/>
        <v>6.8020291432923426E-3</v>
      </c>
      <c r="D79" s="4">
        <f t="shared" si="1"/>
        <v>2.4243103303584639E-3</v>
      </c>
      <c r="E79" s="4">
        <f t="shared" si="2"/>
        <v>1.8934805265701012E-2</v>
      </c>
      <c r="F79" s="4">
        <f>MMULT($AO$79:$AQ$79,$B$16:$B$18) + B15</f>
        <v>-4.9837090395020294</v>
      </c>
      <c r="G79" s="4">
        <f t="array" ref="G79">SQRT(MMULT($AO$79:$AR$79,MMULT($AL$15:$AO$18,TRANSPOSE($AO$79:$AR$79))))</f>
        <v>0.52861782657018275</v>
      </c>
      <c r="AL79" s="59"/>
      <c r="AM79" s="59">
        <v>2</v>
      </c>
      <c r="AN79" s="59"/>
      <c r="AO79" s="59">
        <f>IF($AO$92=$AM$71,$AO$76+($AM$79-1)*$AO$77,$AO$72)</f>
        <v>21.5</v>
      </c>
      <c r="AP79" s="59">
        <f>IF($AP$92=$AM$71,$AP$76+($AM$79-1)*$AP$77,$AP$72)</f>
        <v>69742.5</v>
      </c>
      <c r="AQ79" s="59">
        <f>IF($AQ$92=$AM$71,$AQ$76+($AM$79-1)*$AQ$77,$AQ$72)</f>
        <v>0.51</v>
      </c>
      <c r="AR79" s="59">
        <v>1</v>
      </c>
      <c r="AS79" s="59"/>
      <c r="AT79" s="59"/>
      <c r="AU79" s="59"/>
      <c r="AV79" s="59"/>
      <c r="AW79" s="59"/>
      <c r="AX79" s="59"/>
      <c r="AY79" s="59"/>
      <c r="AZ79" s="59"/>
      <c r="BA79" s="59"/>
      <c r="BB79" s="59"/>
      <c r="BC79" s="59"/>
      <c r="BD79" s="59"/>
      <c r="BE79" s="59"/>
      <c r="BF79" s="59"/>
      <c r="BG79" s="59"/>
      <c r="BH79" s="59"/>
      <c r="BI79" s="59"/>
      <c r="BJ79" s="59"/>
      <c r="BK79" s="59"/>
      <c r="BL79" s="59"/>
      <c r="BM79" s="59"/>
      <c r="BN79" s="59"/>
      <c r="BO79" s="59"/>
      <c r="BP79" s="59"/>
      <c r="BQ79" s="59"/>
      <c r="BR79" s="59"/>
      <c r="BS79" s="59"/>
      <c r="BT79" s="59"/>
      <c r="BU79" s="59"/>
      <c r="BV79" s="59"/>
      <c r="BW79" s="59"/>
      <c r="BX79" s="59"/>
      <c r="BY79" s="59"/>
      <c r="BZ79" s="59"/>
      <c r="CA79" s="59"/>
      <c r="CB79" s="59"/>
      <c r="CC79" s="59"/>
      <c r="CD79" s="59"/>
      <c r="CE79" s="59"/>
      <c r="CF79" s="59"/>
      <c r="CG79" s="59"/>
      <c r="CH79" s="59"/>
      <c r="CI79" s="59"/>
      <c r="CJ79" s="59"/>
      <c r="CK79" s="59"/>
      <c r="CL79" s="59"/>
      <c r="CM79" s="59"/>
      <c r="CN79" s="59"/>
      <c r="CO79" s="59"/>
      <c r="CP79" s="59"/>
      <c r="CQ79" s="59"/>
      <c r="CR79" s="59"/>
      <c r="CS79" s="59"/>
      <c r="CT79" s="59"/>
      <c r="CU79" s="59"/>
      <c r="CV79" s="59"/>
      <c r="CW79" s="59"/>
      <c r="CX79" s="59"/>
      <c r="CY79" s="59"/>
      <c r="CZ79" s="59"/>
      <c r="DA79" s="59"/>
      <c r="DB79" s="59"/>
      <c r="DC79" s="59"/>
      <c r="DD79" s="59"/>
      <c r="DE79" s="59"/>
      <c r="DF79" s="59"/>
      <c r="DG79" s="59"/>
      <c r="DH79" s="59"/>
      <c r="DI79" s="59"/>
      <c r="DJ79" s="59"/>
      <c r="DK79" s="59"/>
      <c r="DL79" s="59"/>
      <c r="DM79" s="59"/>
      <c r="DN79" s="59"/>
      <c r="DO79" s="59"/>
      <c r="DP79" s="59"/>
      <c r="DQ79" s="59"/>
      <c r="DR79" s="59"/>
      <c r="DS79" s="59"/>
      <c r="DT79" s="59"/>
      <c r="DU79" s="59"/>
      <c r="DV79" s="59"/>
      <c r="DW79" s="59"/>
      <c r="DX79" s="59"/>
      <c r="DY79" s="59"/>
      <c r="DZ79" s="59"/>
      <c r="EA79" s="59"/>
      <c r="EB79" s="59"/>
      <c r="EC79" s="59"/>
      <c r="ED79" s="59"/>
      <c r="EE79" s="59"/>
      <c r="EF79" s="59"/>
      <c r="EG79" s="59"/>
      <c r="EH79" s="59"/>
      <c r="EI79" s="59"/>
    </row>
    <row r="80" spans="1:139" outlineLevel="1" x14ac:dyDescent="0.2">
      <c r="B80" s="4">
        <f>SUMPRODUCT($AO$80:$AQ$80,$AO$91:$AQ$91)</f>
        <v>25</v>
      </c>
      <c r="C80" s="4">
        <f t="shared" si="0"/>
        <v>1.5453948494295452E-2</v>
      </c>
      <c r="D80" s="4">
        <f t="shared" si="1"/>
        <v>6.5707743309341643E-3</v>
      </c>
      <c r="E80" s="4">
        <f t="shared" si="2"/>
        <v>3.5912344129818065E-2</v>
      </c>
      <c r="F80" s="4">
        <f>MMULT($AO$80:$AQ$80,$B$16:$B$18) + B15</f>
        <v>-4.1543161368611496</v>
      </c>
      <c r="G80" s="4">
        <f t="array" ref="G80">SQRT(MMULT($AO$80:$AR$80,MMULT($AL$15:$AO$18,TRANSPOSE($AO$80:$AR$80))))</f>
        <v>0.44093412322611891</v>
      </c>
      <c r="AL80" s="59"/>
      <c r="AM80" s="59">
        <v>3</v>
      </c>
      <c r="AN80" s="59"/>
      <c r="AO80" s="59">
        <f>IF($AO$92=$AM$71,$AO$76+($AM$80-1)*$AO$77,$AO$72)</f>
        <v>25</v>
      </c>
      <c r="AP80" s="59">
        <f>IF($AP$92=$AM$71,$AP$76+($AM$80-1)*$AP$77,$AP$72)</f>
        <v>69742.5</v>
      </c>
      <c r="AQ80" s="59">
        <f>IF($AQ$92=$AM$71,$AQ$76+($AM$80-1)*$AQ$77,$AQ$72)</f>
        <v>0.51</v>
      </c>
      <c r="AR80" s="59">
        <v>1</v>
      </c>
      <c r="AS80" s="59"/>
      <c r="AT80" s="59"/>
      <c r="AU80" s="59"/>
      <c r="AV80" s="59"/>
      <c r="AW80" s="59"/>
      <c r="AX80" s="59"/>
      <c r="AY80" s="59"/>
      <c r="AZ80" s="59"/>
      <c r="BA80" s="59"/>
      <c r="BB80" s="59"/>
      <c r="BC80" s="59"/>
      <c r="BD80" s="59"/>
      <c r="BE80" s="59"/>
      <c r="BF80" s="59"/>
      <c r="BG80" s="59"/>
      <c r="BH80" s="59"/>
      <c r="BI80" s="59"/>
      <c r="BJ80" s="59"/>
      <c r="BK80" s="59"/>
      <c r="BL80" s="59"/>
      <c r="BM80" s="59"/>
      <c r="BN80" s="59"/>
      <c r="BO80" s="59"/>
      <c r="BP80" s="59"/>
      <c r="BQ80" s="59"/>
      <c r="BR80" s="59"/>
      <c r="BS80" s="59"/>
      <c r="BT80" s="59"/>
      <c r="BU80" s="59"/>
      <c r="BV80" s="59"/>
      <c r="BW80" s="59"/>
      <c r="BX80" s="59"/>
      <c r="BY80" s="59"/>
      <c r="BZ80" s="59"/>
      <c r="CA80" s="59"/>
      <c r="CB80" s="59"/>
      <c r="CC80" s="59"/>
      <c r="CD80" s="59"/>
      <c r="CE80" s="59"/>
      <c r="CF80" s="59"/>
      <c r="CG80" s="59"/>
      <c r="CH80" s="59"/>
      <c r="CI80" s="59"/>
      <c r="CJ80" s="59"/>
      <c r="CK80" s="59"/>
      <c r="CL80" s="59"/>
      <c r="CM80" s="59"/>
      <c r="CN80" s="59"/>
      <c r="CO80" s="59"/>
      <c r="CP80" s="59"/>
      <c r="CQ80" s="59"/>
      <c r="CR80" s="59"/>
      <c r="CS80" s="59"/>
      <c r="CT80" s="59"/>
      <c r="CU80" s="59"/>
      <c r="CV80" s="59"/>
      <c r="CW80" s="59"/>
      <c r="CX80" s="59"/>
      <c r="CY80" s="59"/>
      <c r="CZ80" s="59"/>
      <c r="DA80" s="59"/>
      <c r="DB80" s="59"/>
      <c r="DC80" s="59"/>
      <c r="DD80" s="59"/>
      <c r="DE80" s="59"/>
      <c r="DF80" s="59"/>
      <c r="DG80" s="59"/>
      <c r="DH80" s="59"/>
      <c r="DI80" s="59"/>
      <c r="DJ80" s="59"/>
      <c r="DK80" s="59"/>
      <c r="DL80" s="59"/>
      <c r="DM80" s="59"/>
      <c r="DN80" s="59"/>
      <c r="DO80" s="59"/>
      <c r="DP80" s="59"/>
      <c r="DQ80" s="59"/>
      <c r="DR80" s="59"/>
      <c r="DS80" s="59"/>
      <c r="DT80" s="59"/>
      <c r="DU80" s="59"/>
      <c r="DV80" s="59"/>
      <c r="DW80" s="59"/>
      <c r="DX80" s="59"/>
      <c r="DY80" s="59"/>
      <c r="DZ80" s="59"/>
      <c r="EA80" s="59"/>
      <c r="EB80" s="59"/>
      <c r="EC80" s="59"/>
      <c r="ED80" s="59"/>
      <c r="EE80" s="59"/>
      <c r="EF80" s="59"/>
      <c r="EG80" s="59"/>
      <c r="EH80" s="59"/>
      <c r="EI80" s="59"/>
    </row>
    <row r="81" spans="1:139" outlineLevel="1" x14ac:dyDescent="0.2">
      <c r="B81" s="4">
        <f>SUMPRODUCT($AO$81:$AQ$81,$AO$91:$AQ$91)</f>
        <v>28.5</v>
      </c>
      <c r="C81" s="4">
        <f t="shared" si="0"/>
        <v>3.4726002638632E-2</v>
      </c>
      <c r="D81" s="4">
        <f t="shared" si="1"/>
        <v>1.7603511132289563E-2</v>
      </c>
      <c r="E81" s="4">
        <f t="shared" si="2"/>
        <v>6.7361133390262742E-2</v>
      </c>
      <c r="F81" s="4">
        <f>MMULT($AO$81:$AQ$81,$B$16:$B$18) + B15</f>
        <v>-3.3249232342202699</v>
      </c>
      <c r="G81" s="4">
        <f t="array" ref="G81">SQRT(MMULT($AO$81:$AR$81,MMULT($AL$15:$AO$18,TRANSPOSE($AO$81:$AR$81))))</f>
        <v>0.3556051929159601</v>
      </c>
      <c r="AL81" s="59"/>
      <c r="AM81" s="59">
        <v>4</v>
      </c>
      <c r="AN81" s="59"/>
      <c r="AO81" s="59">
        <f>IF($AO$92=$AM$71,$AO$76+($AM$81-1)*$AO$77,$AO$72)</f>
        <v>28.5</v>
      </c>
      <c r="AP81" s="59">
        <f>IF($AP$92=$AM$71,$AP$76+($AM$81-1)*$AP$77,$AP$72)</f>
        <v>69742.5</v>
      </c>
      <c r="AQ81" s="59">
        <f>IF($AQ$92=$AM$71,$AQ$76+($AM$81-1)*$AQ$77,$AQ$72)</f>
        <v>0.51</v>
      </c>
      <c r="AR81" s="59">
        <v>1</v>
      </c>
      <c r="AS81" s="59"/>
      <c r="AT81" s="59"/>
      <c r="AU81" s="59"/>
      <c r="AV81" s="59"/>
      <c r="AW81" s="59"/>
      <c r="AX81" s="59"/>
      <c r="AY81" s="59"/>
      <c r="AZ81" s="59"/>
      <c r="BA81" s="59"/>
      <c r="BB81" s="59"/>
      <c r="BC81" s="59"/>
      <c r="BD81" s="59"/>
      <c r="BE81" s="59"/>
      <c r="BF81" s="59"/>
      <c r="BG81" s="59"/>
      <c r="BH81" s="59"/>
      <c r="BI81" s="59"/>
      <c r="BJ81" s="59"/>
      <c r="BK81" s="59"/>
      <c r="BL81" s="59"/>
      <c r="BM81" s="59"/>
      <c r="BN81" s="59"/>
      <c r="BO81" s="59"/>
      <c r="BP81" s="59"/>
      <c r="BQ81" s="59"/>
      <c r="BR81" s="59"/>
      <c r="BS81" s="59"/>
      <c r="BT81" s="59"/>
      <c r="BU81" s="59"/>
      <c r="BV81" s="59"/>
      <c r="BW81" s="59"/>
      <c r="BX81" s="59"/>
      <c r="BY81" s="59"/>
      <c r="BZ81" s="59"/>
      <c r="CA81" s="59"/>
      <c r="CB81" s="59"/>
      <c r="CC81" s="59"/>
      <c r="CD81" s="59"/>
      <c r="CE81" s="59"/>
      <c r="CF81" s="59"/>
      <c r="CG81" s="59"/>
      <c r="CH81" s="59"/>
      <c r="CI81" s="59"/>
      <c r="CJ81" s="59"/>
      <c r="CK81" s="59"/>
      <c r="CL81" s="59"/>
      <c r="CM81" s="59"/>
      <c r="CN81" s="59"/>
      <c r="CO81" s="59"/>
      <c r="CP81" s="59"/>
      <c r="CQ81" s="59"/>
      <c r="CR81" s="59"/>
      <c r="CS81" s="59"/>
      <c r="CT81" s="59"/>
      <c r="CU81" s="59"/>
      <c r="CV81" s="59"/>
      <c r="CW81" s="59"/>
      <c r="CX81" s="59"/>
      <c r="CY81" s="59"/>
      <c r="CZ81" s="59"/>
      <c r="DA81" s="59"/>
      <c r="DB81" s="59"/>
      <c r="DC81" s="59"/>
      <c r="DD81" s="59"/>
      <c r="DE81" s="59"/>
      <c r="DF81" s="59"/>
      <c r="DG81" s="59"/>
      <c r="DH81" s="59"/>
      <c r="DI81" s="59"/>
      <c r="DJ81" s="59"/>
      <c r="DK81" s="59"/>
      <c r="DL81" s="59"/>
      <c r="DM81" s="59"/>
      <c r="DN81" s="59"/>
      <c r="DO81" s="59"/>
      <c r="DP81" s="59"/>
      <c r="DQ81" s="59"/>
      <c r="DR81" s="59"/>
      <c r="DS81" s="59"/>
      <c r="DT81" s="59"/>
      <c r="DU81" s="59"/>
      <c r="DV81" s="59"/>
      <c r="DW81" s="59"/>
      <c r="DX81" s="59"/>
      <c r="DY81" s="59"/>
      <c r="DZ81" s="59"/>
      <c r="EA81" s="59"/>
      <c r="EB81" s="59"/>
      <c r="EC81" s="59"/>
      <c r="ED81" s="59"/>
      <c r="EE81" s="59"/>
      <c r="EF81" s="59"/>
      <c r="EG81" s="59"/>
      <c r="EH81" s="59"/>
      <c r="EI81" s="59"/>
    </row>
    <row r="82" spans="1:139" outlineLevel="1" x14ac:dyDescent="0.2">
      <c r="B82" s="4">
        <f>SUMPRODUCT($AO$82:$AQ$82,$AO$91:$AQ$91)</f>
        <v>32</v>
      </c>
      <c r="C82" s="4">
        <f t="shared" si="0"/>
        <v>7.6172115016186051E-2</v>
      </c>
      <c r="D82" s="4">
        <f t="shared" si="1"/>
        <v>4.590481544306136E-2</v>
      </c>
      <c r="E82" s="4">
        <f t="shared" si="2"/>
        <v>0.12380648354898088</v>
      </c>
      <c r="F82" s="4">
        <f>MMULT($AO$82:$AQ$82,$B$16:$B$18) + B15</f>
        <v>-2.4955303315793884</v>
      </c>
      <c r="G82" s="4">
        <f t="array" ref="G82">SQRT(MMULT($AO$82:$AR$82,MMULT($AL$15:$AO$18,TRANSPOSE($AO$82:$AR$82))))</f>
        <v>0.27483315516621376</v>
      </c>
      <c r="AL82" s="59"/>
      <c r="AM82" s="59">
        <v>5</v>
      </c>
      <c r="AN82" s="59"/>
      <c r="AO82" s="59">
        <f>IF($AO$92=$AM$71,$AO$76+($AM$82-1)*$AO$77,$AO$72)</f>
        <v>32</v>
      </c>
      <c r="AP82" s="59">
        <f>IF($AP$92=$AM$71,$AP$76+($AM$82-1)*$AP$77,$AP$72)</f>
        <v>69742.5</v>
      </c>
      <c r="AQ82" s="59">
        <f>IF($AQ$92=$AM$71,$AQ$76+($AM$82-1)*$AQ$77,$AQ$72)</f>
        <v>0.51</v>
      </c>
      <c r="AR82" s="59">
        <v>1</v>
      </c>
      <c r="AS82" s="59"/>
      <c r="AT82" s="59"/>
      <c r="AU82" s="59"/>
      <c r="AV82" s="59"/>
      <c r="AW82" s="59"/>
      <c r="AX82" s="59"/>
      <c r="AY82" s="59"/>
      <c r="AZ82" s="59"/>
      <c r="BA82" s="59"/>
      <c r="BB82" s="59"/>
      <c r="BC82" s="59"/>
      <c r="BD82" s="59"/>
      <c r="BE82" s="59"/>
      <c r="BF82" s="59"/>
      <c r="BG82" s="59"/>
      <c r="BH82" s="59"/>
      <c r="BI82" s="59"/>
      <c r="BJ82" s="59"/>
      <c r="BK82" s="59"/>
      <c r="BL82" s="59"/>
      <c r="BM82" s="59"/>
      <c r="BN82" s="59"/>
      <c r="BO82" s="59"/>
      <c r="BP82" s="59"/>
      <c r="BQ82" s="59"/>
      <c r="BR82" s="59"/>
      <c r="BS82" s="59"/>
      <c r="BT82" s="59"/>
      <c r="BU82" s="59"/>
      <c r="BV82" s="59"/>
      <c r="BW82" s="59"/>
      <c r="BX82" s="59"/>
      <c r="BY82" s="59"/>
      <c r="BZ82" s="59"/>
      <c r="CA82" s="59"/>
      <c r="CB82" s="59"/>
      <c r="CC82" s="59"/>
      <c r="CD82" s="59"/>
      <c r="CE82" s="59"/>
      <c r="CF82" s="59"/>
      <c r="CG82" s="59"/>
      <c r="CH82" s="59"/>
      <c r="CI82" s="59"/>
      <c r="CJ82" s="59"/>
      <c r="CK82" s="59"/>
      <c r="CL82" s="59"/>
      <c r="CM82" s="59"/>
      <c r="CN82" s="59"/>
      <c r="CO82" s="59"/>
      <c r="CP82" s="59"/>
      <c r="CQ82" s="59"/>
      <c r="CR82" s="59"/>
      <c r="CS82" s="59"/>
      <c r="CT82" s="59"/>
      <c r="CU82" s="59"/>
      <c r="CV82" s="59"/>
      <c r="CW82" s="59"/>
      <c r="CX82" s="59"/>
      <c r="CY82" s="59"/>
      <c r="CZ82" s="59"/>
      <c r="DA82" s="59"/>
      <c r="DB82" s="59"/>
      <c r="DC82" s="59"/>
      <c r="DD82" s="59"/>
      <c r="DE82" s="59"/>
      <c r="DF82" s="59"/>
      <c r="DG82" s="59"/>
      <c r="DH82" s="59"/>
      <c r="DI82" s="59"/>
      <c r="DJ82" s="59"/>
      <c r="DK82" s="59"/>
      <c r="DL82" s="59"/>
      <c r="DM82" s="59"/>
      <c r="DN82" s="59"/>
      <c r="DO82" s="59"/>
      <c r="DP82" s="59"/>
      <c r="DQ82" s="59"/>
      <c r="DR82" s="59"/>
      <c r="DS82" s="59"/>
      <c r="DT82" s="59"/>
      <c r="DU82" s="59"/>
      <c r="DV82" s="59"/>
      <c r="DW82" s="59"/>
      <c r="DX82" s="59"/>
      <c r="DY82" s="59"/>
      <c r="DZ82" s="59"/>
      <c r="EA82" s="59"/>
      <c r="EB82" s="59"/>
      <c r="EC82" s="59"/>
      <c r="ED82" s="59"/>
      <c r="EE82" s="59"/>
      <c r="EF82" s="59"/>
      <c r="EG82" s="59"/>
      <c r="EH82" s="59"/>
      <c r="EI82" s="59"/>
    </row>
    <row r="83" spans="1:139" outlineLevel="1" x14ac:dyDescent="0.2">
      <c r="B83" s="4">
        <f>SUMPRODUCT($AO$83:$AQ$83,$AO$91:$AQ$91)</f>
        <v>35.5</v>
      </c>
      <c r="C83" s="4">
        <f t="shared" si="0"/>
        <v>0.15893983953505436</v>
      </c>
      <c r="D83" s="4">
        <f t="shared" si="1"/>
        <v>0.11242870736170367</v>
      </c>
      <c r="E83" s="4">
        <f t="shared" si="2"/>
        <v>0.21992468627628128</v>
      </c>
      <c r="F83" s="4">
        <f>MMULT($AO$83:$AQ$83,$B$16:$B$18) + B15</f>
        <v>-1.6661374289385087</v>
      </c>
      <c r="G83" s="4">
        <f t="array" ref="G83">SQRT(MMULT($AO$83:$AR$83,MMULT($AL$15:$AO$18,TRANSPOSE($AO$83:$AR$83))))</f>
        <v>0.20410176597629837</v>
      </c>
      <c r="AL83" s="59"/>
      <c r="AM83" s="59">
        <v>6</v>
      </c>
      <c r="AN83" s="59"/>
      <c r="AO83" s="59">
        <f>IF($AO$92=$AM$71,$AO$76+($AM$83-1)*$AO$77,$AO$72)</f>
        <v>35.5</v>
      </c>
      <c r="AP83" s="59">
        <f>IF($AP$92=$AM$71,$AP$76+($AM$83-1)*$AP$77,$AP$72)</f>
        <v>69742.5</v>
      </c>
      <c r="AQ83" s="59">
        <f>IF($AQ$92=$AM$71,$AQ$76+($AM$83-1)*$AQ$77,$AQ$72)</f>
        <v>0.51</v>
      </c>
      <c r="AR83" s="59">
        <v>1</v>
      </c>
      <c r="AS83" s="59"/>
      <c r="AT83" s="59"/>
      <c r="AU83" s="59"/>
      <c r="AV83" s="59"/>
      <c r="AW83" s="59"/>
      <c r="AX83" s="59"/>
      <c r="AY83" s="59"/>
      <c r="AZ83" s="59"/>
      <c r="BA83" s="59"/>
      <c r="BB83" s="59"/>
      <c r="BC83" s="59"/>
      <c r="BD83" s="59"/>
      <c r="BE83" s="59"/>
      <c r="BF83" s="59"/>
      <c r="BG83" s="59"/>
      <c r="BH83" s="59"/>
      <c r="BI83" s="59"/>
      <c r="BJ83" s="59"/>
      <c r="BK83" s="59"/>
      <c r="BL83" s="59"/>
      <c r="BM83" s="59"/>
      <c r="BN83" s="59"/>
      <c r="BO83" s="59"/>
      <c r="BP83" s="59"/>
      <c r="BQ83" s="59"/>
      <c r="BR83" s="59"/>
      <c r="BS83" s="59"/>
      <c r="BT83" s="59"/>
      <c r="BU83" s="59"/>
      <c r="BV83" s="59"/>
      <c r="BW83" s="59"/>
      <c r="BX83" s="59"/>
      <c r="BY83" s="59"/>
      <c r="BZ83" s="59"/>
      <c r="CA83" s="59"/>
      <c r="CB83" s="59"/>
      <c r="CC83" s="59"/>
      <c r="CD83" s="59"/>
      <c r="CE83" s="59"/>
      <c r="CF83" s="59"/>
      <c r="CG83" s="59"/>
      <c r="CH83" s="59"/>
      <c r="CI83" s="59"/>
      <c r="CJ83" s="59"/>
      <c r="CK83" s="59"/>
      <c r="CL83" s="59"/>
      <c r="CM83" s="59"/>
      <c r="CN83" s="59"/>
      <c r="CO83" s="59"/>
      <c r="CP83" s="59"/>
      <c r="CQ83" s="59"/>
      <c r="CR83" s="59"/>
      <c r="CS83" s="59"/>
      <c r="CT83" s="59"/>
      <c r="CU83" s="59"/>
      <c r="CV83" s="59"/>
      <c r="CW83" s="59"/>
      <c r="CX83" s="59"/>
      <c r="CY83" s="59"/>
      <c r="CZ83" s="59"/>
      <c r="DA83" s="59"/>
      <c r="DB83" s="59"/>
      <c r="DC83" s="59"/>
      <c r="DD83" s="59"/>
      <c r="DE83" s="59"/>
      <c r="DF83" s="59"/>
      <c r="DG83" s="59"/>
      <c r="DH83" s="59"/>
      <c r="DI83" s="59"/>
      <c r="DJ83" s="59"/>
      <c r="DK83" s="59"/>
      <c r="DL83" s="59"/>
      <c r="DM83" s="59"/>
      <c r="DN83" s="59"/>
      <c r="DO83" s="59"/>
      <c r="DP83" s="59"/>
      <c r="DQ83" s="59"/>
      <c r="DR83" s="59"/>
      <c r="DS83" s="59"/>
      <c r="DT83" s="59"/>
      <c r="DU83" s="59"/>
      <c r="DV83" s="59"/>
      <c r="DW83" s="59"/>
      <c r="DX83" s="59"/>
      <c r="DY83" s="59"/>
      <c r="DZ83" s="59"/>
      <c r="EA83" s="59"/>
      <c r="EB83" s="59"/>
      <c r="EC83" s="59"/>
      <c r="ED83" s="59"/>
      <c r="EE83" s="59"/>
      <c r="EF83" s="59"/>
      <c r="EG83" s="59"/>
      <c r="EH83" s="59"/>
      <c r="EI83" s="59"/>
    </row>
    <row r="84" spans="1:139" outlineLevel="1" x14ac:dyDescent="0.2">
      <c r="B84" s="4">
        <f>SUMPRODUCT($AO$84:$AQ$84,$AO$91:$AQ$91)</f>
        <v>39</v>
      </c>
      <c r="C84" s="4">
        <f t="shared" si="0"/>
        <v>0.30222086705722762</v>
      </c>
      <c r="D84" s="4">
        <f t="shared" si="1"/>
        <v>0.24129857353850154</v>
      </c>
      <c r="E84" s="4">
        <f t="shared" si="2"/>
        <v>0.37100312770071386</v>
      </c>
      <c r="F84" s="4">
        <f>MMULT($AO$84:$AQ$84,$B$16:$B$18) + B15</f>
        <v>-0.83674452629762719</v>
      </c>
      <c r="G84" s="4">
        <f t="array" ref="G84">SQRT(MMULT($AO$84:$AR$84,MMULT($AL$15:$AO$18,TRANSPOSE($AO$84:$AR$84))))</f>
        <v>0.15756857655281212</v>
      </c>
      <c r="AL84" s="59"/>
      <c r="AM84" s="59">
        <v>7</v>
      </c>
      <c r="AN84" s="59"/>
      <c r="AO84" s="59">
        <f>IF($AO$92=$AM$71,$AO$76+($AM$84-1)*$AO$77,$AO$72)</f>
        <v>39</v>
      </c>
      <c r="AP84" s="59">
        <f>IF($AP$92=$AM$71,$AP$76+($AM$84-1)*$AP$77,$AP$72)</f>
        <v>69742.5</v>
      </c>
      <c r="AQ84" s="59">
        <f>IF($AQ$92=$AM$71,$AQ$76+($AM$84-1)*$AQ$77,$AQ$72)</f>
        <v>0.51</v>
      </c>
      <c r="AR84" s="59">
        <v>1</v>
      </c>
      <c r="AS84" s="59"/>
      <c r="AT84" s="59"/>
      <c r="AU84" s="59"/>
      <c r="AV84" s="59"/>
      <c r="AW84" s="59"/>
      <c r="AX84" s="59"/>
      <c r="AY84" s="59"/>
      <c r="AZ84" s="59"/>
      <c r="BA84" s="59"/>
      <c r="BB84" s="59"/>
      <c r="BC84" s="59"/>
      <c r="BD84" s="59"/>
      <c r="BE84" s="59"/>
      <c r="BF84" s="59"/>
      <c r="BG84" s="59"/>
      <c r="BH84" s="59"/>
      <c r="BI84" s="59"/>
      <c r="BJ84" s="59"/>
      <c r="BK84" s="59"/>
      <c r="BL84" s="59"/>
      <c r="BM84" s="59"/>
      <c r="BN84" s="59"/>
      <c r="BO84" s="59"/>
      <c r="BP84" s="59"/>
      <c r="BQ84" s="59"/>
      <c r="BR84" s="59"/>
      <c r="BS84" s="59"/>
      <c r="BT84" s="59"/>
      <c r="BU84" s="59"/>
      <c r="BV84" s="59"/>
      <c r="BW84" s="59"/>
      <c r="BX84" s="59"/>
      <c r="BY84" s="59"/>
      <c r="BZ84" s="59"/>
      <c r="CA84" s="59"/>
      <c r="CB84" s="59"/>
      <c r="CC84" s="59"/>
      <c r="CD84" s="59"/>
      <c r="CE84" s="59"/>
      <c r="CF84" s="59"/>
      <c r="CG84" s="59"/>
      <c r="CH84" s="59"/>
      <c r="CI84" s="59"/>
      <c r="CJ84" s="59"/>
      <c r="CK84" s="59"/>
      <c r="CL84" s="59"/>
      <c r="CM84" s="59"/>
      <c r="CN84" s="59"/>
      <c r="CO84" s="59"/>
      <c r="CP84" s="59"/>
      <c r="CQ84" s="59"/>
      <c r="CR84" s="59"/>
      <c r="CS84" s="59"/>
      <c r="CT84" s="59"/>
      <c r="CU84" s="59"/>
      <c r="CV84" s="59"/>
      <c r="CW84" s="59"/>
      <c r="CX84" s="59"/>
      <c r="CY84" s="59"/>
      <c r="CZ84" s="59"/>
      <c r="DA84" s="59"/>
      <c r="DB84" s="59"/>
      <c r="DC84" s="59"/>
      <c r="DD84" s="59"/>
      <c r="DE84" s="59"/>
      <c r="DF84" s="59"/>
      <c r="DG84" s="59"/>
      <c r="DH84" s="59"/>
      <c r="DI84" s="59"/>
      <c r="DJ84" s="59"/>
      <c r="DK84" s="59"/>
      <c r="DL84" s="59"/>
      <c r="DM84" s="59"/>
      <c r="DN84" s="59"/>
      <c r="DO84" s="59"/>
      <c r="DP84" s="59"/>
      <c r="DQ84" s="59"/>
      <c r="DR84" s="59"/>
      <c r="DS84" s="59"/>
      <c r="DT84" s="59"/>
      <c r="DU84" s="59"/>
      <c r="DV84" s="59"/>
      <c r="DW84" s="59"/>
      <c r="DX84" s="59"/>
      <c r="DY84" s="59"/>
      <c r="DZ84" s="59"/>
      <c r="EA84" s="59"/>
      <c r="EB84" s="59"/>
      <c r="EC84" s="59"/>
      <c r="ED84" s="59"/>
      <c r="EE84" s="59"/>
      <c r="EF84" s="59"/>
      <c r="EG84" s="59"/>
      <c r="EH84" s="59"/>
      <c r="EI84" s="59"/>
    </row>
    <row r="85" spans="1:139" outlineLevel="1" x14ac:dyDescent="0.2">
      <c r="B85" s="4">
        <f>SUMPRODUCT($AO$85:$AQ$85,$AO$91:$AQ$91)</f>
        <v>42.5</v>
      </c>
      <c r="C85" s="4">
        <f t="shared" si="0"/>
        <v>0.49816210236344705</v>
      </c>
      <c r="D85" s="4">
        <f t="shared" si="1"/>
        <v>0.4212794781602468</v>
      </c>
      <c r="E85" s="4">
        <f t="shared" si="2"/>
        <v>0.57513173568948095</v>
      </c>
      <c r="F85" s="4">
        <f>MMULT($AO$85:$AQ$85,$B$16:$B$18) + B15</f>
        <v>-7.3516236567474635E-3</v>
      </c>
      <c r="G85" s="4">
        <f t="array" ref="G85">SQRT(MMULT($AO$85:$AR$85,MMULT($AL$15:$AO$18,TRANSPOSE($AO$85:$AR$85))))</f>
        <v>0.15825371877249406</v>
      </c>
      <c r="AL85" s="59"/>
      <c r="AM85" s="59">
        <v>8</v>
      </c>
      <c r="AN85" s="59"/>
      <c r="AO85" s="59">
        <f>IF($AO$92=$AM$71,$AO$76+($AM$85-1)*$AO$77,$AO$72)</f>
        <v>42.5</v>
      </c>
      <c r="AP85" s="59">
        <f>IF($AP$92=$AM$71,$AP$76+($AM$85-1)*$AP$77,$AP$72)</f>
        <v>69742.5</v>
      </c>
      <c r="AQ85" s="59">
        <f>IF($AQ$92=$AM$71,$AQ$76+($AM$85-1)*$AQ$77,$AQ$72)</f>
        <v>0.51</v>
      </c>
      <c r="AR85" s="59">
        <v>1</v>
      </c>
      <c r="AS85" s="59"/>
      <c r="AT85" s="59"/>
      <c r="AU85" s="59"/>
      <c r="AV85" s="59"/>
      <c r="AW85" s="59"/>
      <c r="AX85" s="59"/>
      <c r="AY85" s="59"/>
      <c r="AZ85" s="59"/>
      <c r="BA85" s="59"/>
      <c r="BB85" s="59"/>
      <c r="BC85" s="59"/>
      <c r="BD85" s="59"/>
      <c r="BE85" s="59"/>
      <c r="BF85" s="59"/>
      <c r="BG85" s="59"/>
      <c r="BH85" s="59"/>
      <c r="BI85" s="59"/>
      <c r="BJ85" s="59"/>
      <c r="BK85" s="59"/>
      <c r="BL85" s="59"/>
      <c r="BM85" s="59"/>
      <c r="BN85" s="59"/>
      <c r="BO85" s="59"/>
      <c r="BP85" s="59"/>
      <c r="BQ85" s="59"/>
      <c r="BR85" s="59"/>
      <c r="BS85" s="59"/>
      <c r="BT85" s="59"/>
      <c r="BU85" s="59"/>
      <c r="BV85" s="59"/>
      <c r="BW85" s="59"/>
      <c r="BX85" s="59"/>
      <c r="BY85" s="59"/>
      <c r="BZ85" s="59"/>
      <c r="CA85" s="59"/>
      <c r="CB85" s="59"/>
      <c r="CC85" s="59"/>
      <c r="CD85" s="59"/>
      <c r="CE85" s="59"/>
      <c r="CF85" s="59"/>
      <c r="CG85" s="59"/>
      <c r="CH85" s="59"/>
      <c r="CI85" s="59"/>
      <c r="CJ85" s="59"/>
      <c r="CK85" s="59"/>
      <c r="CL85" s="59"/>
      <c r="CM85" s="59"/>
      <c r="CN85" s="59"/>
      <c r="CO85" s="59"/>
      <c r="CP85" s="59"/>
      <c r="CQ85" s="59"/>
      <c r="CR85" s="59"/>
      <c r="CS85" s="59"/>
      <c r="CT85" s="59"/>
      <c r="CU85" s="59"/>
      <c r="CV85" s="59"/>
      <c r="CW85" s="59"/>
      <c r="CX85" s="59"/>
      <c r="CY85" s="59"/>
      <c r="CZ85" s="59"/>
      <c r="DA85" s="59"/>
      <c r="DB85" s="59"/>
      <c r="DC85" s="59"/>
      <c r="DD85" s="59"/>
      <c r="DE85" s="59"/>
      <c r="DF85" s="59"/>
      <c r="DG85" s="59"/>
      <c r="DH85" s="59"/>
      <c r="DI85" s="59"/>
      <c r="DJ85" s="59"/>
      <c r="DK85" s="59"/>
      <c r="DL85" s="59"/>
      <c r="DM85" s="59"/>
      <c r="DN85" s="59"/>
      <c r="DO85" s="59"/>
      <c r="DP85" s="59"/>
      <c r="DQ85" s="59"/>
      <c r="DR85" s="59"/>
      <c r="DS85" s="59"/>
      <c r="DT85" s="59"/>
      <c r="DU85" s="59"/>
      <c r="DV85" s="59"/>
      <c r="DW85" s="59"/>
      <c r="DX85" s="59"/>
      <c r="DY85" s="59"/>
      <c r="DZ85" s="59"/>
      <c r="EA85" s="59"/>
      <c r="EB85" s="59"/>
      <c r="EC85" s="59"/>
      <c r="ED85" s="59"/>
      <c r="EE85" s="59"/>
      <c r="EF85" s="59"/>
      <c r="EG85" s="59"/>
      <c r="EH85" s="59"/>
      <c r="EI85" s="59"/>
    </row>
    <row r="86" spans="1:139" outlineLevel="1" x14ac:dyDescent="0.2">
      <c r="B86" s="4">
        <f>SUMPRODUCT($AO$86:$AQ$86,$AO$91:$AQ$91)</f>
        <v>46</v>
      </c>
      <c r="C86" s="4">
        <f t="shared" si="0"/>
        <v>0.69466947509466015</v>
      </c>
      <c r="D86" s="4">
        <f t="shared" si="1"/>
        <v>0.60322104452736014</v>
      </c>
      <c r="E86" s="4">
        <f t="shared" si="2"/>
        <v>0.77297353104622424</v>
      </c>
      <c r="F86" s="4">
        <f>MMULT($AO$86:$AQ$86,$B$16:$B$18) + B15</f>
        <v>0.82204127898413226</v>
      </c>
      <c r="G86" s="4">
        <f t="array" ref="G86">SQRT(MMULT($AO$86:$AR$86,MMULT($AL$15:$AO$18,TRANSPOSE($AO$86:$AR$86))))</f>
        <v>0.20568587807619654</v>
      </c>
      <c r="AL86" s="59"/>
      <c r="AM86" s="59">
        <v>9</v>
      </c>
      <c r="AN86" s="59"/>
      <c r="AO86" s="59">
        <f>IF($AO$92=$AM$71,$AO$76+($AM$86-1)*$AO$77,$AO$72)</f>
        <v>46</v>
      </c>
      <c r="AP86" s="59">
        <f>IF($AP$92=$AM$71,$AP$76+($AM$86-1)*$AP$77,$AP$72)</f>
        <v>69742.5</v>
      </c>
      <c r="AQ86" s="59">
        <f>IF($AQ$92=$AM$71,$AQ$76+($AM$86-1)*$AQ$77,$AQ$72)</f>
        <v>0.51</v>
      </c>
      <c r="AR86" s="59">
        <v>1</v>
      </c>
      <c r="AS86" s="59"/>
      <c r="AT86" s="59"/>
      <c r="AU86" s="59"/>
      <c r="AV86" s="59"/>
      <c r="AW86" s="59"/>
      <c r="AX86" s="59"/>
      <c r="AY86" s="59"/>
      <c r="AZ86" s="59"/>
      <c r="BA86" s="59"/>
      <c r="BB86" s="59"/>
      <c r="BC86" s="59"/>
      <c r="BD86" s="59"/>
      <c r="BE86" s="59"/>
      <c r="BF86" s="59"/>
      <c r="BG86" s="59"/>
      <c r="BH86" s="59"/>
      <c r="BI86" s="59"/>
      <c r="BJ86" s="59"/>
      <c r="BK86" s="59"/>
      <c r="BL86" s="59"/>
      <c r="BM86" s="59"/>
      <c r="BN86" s="59"/>
      <c r="BO86" s="59"/>
      <c r="BP86" s="59"/>
      <c r="BQ86" s="59"/>
      <c r="BR86" s="59"/>
      <c r="BS86" s="59"/>
      <c r="BT86" s="59"/>
      <c r="BU86" s="59"/>
      <c r="BV86" s="59"/>
      <c r="BW86" s="59"/>
      <c r="BX86" s="59"/>
      <c r="BY86" s="59"/>
      <c r="BZ86" s="59"/>
      <c r="CA86" s="59"/>
      <c r="CB86" s="59"/>
      <c r="CC86" s="59"/>
      <c r="CD86" s="59"/>
      <c r="CE86" s="59"/>
      <c r="CF86" s="59"/>
      <c r="CG86" s="59"/>
      <c r="CH86" s="59"/>
      <c r="CI86" s="59"/>
      <c r="CJ86" s="59"/>
      <c r="CK86" s="59"/>
      <c r="CL86" s="59"/>
      <c r="CM86" s="59"/>
      <c r="CN86" s="59"/>
      <c r="CO86" s="59"/>
      <c r="CP86" s="59"/>
      <c r="CQ86" s="59"/>
      <c r="CR86" s="59"/>
      <c r="CS86" s="59"/>
      <c r="CT86" s="59"/>
      <c r="CU86" s="59"/>
      <c r="CV86" s="59"/>
      <c r="CW86" s="59"/>
      <c r="CX86" s="59"/>
      <c r="CY86" s="59"/>
      <c r="CZ86" s="59"/>
      <c r="DA86" s="59"/>
      <c r="DB86" s="59"/>
      <c r="DC86" s="59"/>
      <c r="DD86" s="59"/>
      <c r="DE86" s="59"/>
      <c r="DF86" s="59"/>
      <c r="DG86" s="59"/>
      <c r="DH86" s="59"/>
      <c r="DI86" s="59"/>
      <c r="DJ86" s="59"/>
      <c r="DK86" s="59"/>
      <c r="DL86" s="59"/>
      <c r="DM86" s="59"/>
      <c r="DN86" s="59"/>
      <c r="DO86" s="59"/>
      <c r="DP86" s="59"/>
      <c r="DQ86" s="59"/>
      <c r="DR86" s="59"/>
      <c r="DS86" s="59"/>
      <c r="DT86" s="59"/>
      <c r="DU86" s="59"/>
      <c r="DV86" s="59"/>
      <c r="DW86" s="59"/>
      <c r="DX86" s="59"/>
      <c r="DY86" s="59"/>
      <c r="DZ86" s="59"/>
      <c r="EA86" s="59"/>
      <c r="EB86" s="59"/>
      <c r="EC86" s="59"/>
      <c r="ED86" s="59"/>
      <c r="EE86" s="59"/>
      <c r="EF86" s="59"/>
      <c r="EG86" s="59"/>
      <c r="EH86" s="59"/>
      <c r="EI86" s="59"/>
    </row>
    <row r="87" spans="1:139" outlineLevel="1" x14ac:dyDescent="0.2">
      <c r="B87" s="4">
        <f>SUMPRODUCT($AO$87:$AQ$87,$AO$91:$AQ$91)</f>
        <v>49.5</v>
      </c>
      <c r="C87" s="4">
        <f t="shared" si="0"/>
        <v>0.83908478996928115</v>
      </c>
      <c r="D87" s="4">
        <f t="shared" si="1"/>
        <v>0.75192901463464001</v>
      </c>
      <c r="E87" s="4">
        <f t="shared" si="2"/>
        <v>0.89970412355050822</v>
      </c>
      <c r="F87" s="4">
        <f>MMULT($AO$87:$AQ$87,$B$16:$B$18) + B15</f>
        <v>1.651434181625012</v>
      </c>
      <c r="G87" s="4">
        <f t="array" ref="G87">SQRT(MMULT($AO$87:$AR$87,MMULT($AL$15:$AO$18,TRANSPOSE($AO$87:$AR$87))))</f>
        <v>0.27679447090004672</v>
      </c>
      <c r="AL87" s="59"/>
      <c r="AM87" s="59">
        <v>10</v>
      </c>
      <c r="AN87" s="59"/>
      <c r="AO87" s="59">
        <f>IF($AO$92=$AM$71,$AO$76+($AM$87-1)*$AO$77,$AO$72)</f>
        <v>49.5</v>
      </c>
      <c r="AP87" s="59">
        <f>IF($AP$92=$AM$71,$AP$76+($AM$87-1)*$AP$77,$AP$72)</f>
        <v>69742.5</v>
      </c>
      <c r="AQ87" s="59">
        <f>IF($AQ$92=$AM$71,$AQ$76+($AM$87-1)*$AQ$77,$AQ$72)</f>
        <v>0.51</v>
      </c>
      <c r="AR87" s="59">
        <v>1</v>
      </c>
      <c r="AS87" s="59"/>
      <c r="AT87" s="59"/>
      <c r="AU87" s="59"/>
      <c r="AV87" s="59"/>
      <c r="AW87" s="59"/>
      <c r="AX87" s="59"/>
      <c r="AY87" s="59"/>
      <c r="AZ87" s="59"/>
      <c r="BA87" s="59"/>
      <c r="BB87" s="59"/>
      <c r="BC87" s="59"/>
      <c r="BD87" s="59"/>
      <c r="BE87" s="59"/>
      <c r="BF87" s="59"/>
      <c r="BG87" s="59"/>
      <c r="BH87" s="59"/>
      <c r="BI87" s="59"/>
      <c r="BJ87" s="59"/>
      <c r="BK87" s="59"/>
      <c r="BL87" s="59"/>
      <c r="BM87" s="59"/>
      <c r="BN87" s="59"/>
      <c r="BO87" s="59"/>
      <c r="BP87" s="59"/>
      <c r="BQ87" s="59"/>
      <c r="BR87" s="59"/>
      <c r="BS87" s="59"/>
      <c r="BT87" s="59"/>
      <c r="BU87" s="59"/>
      <c r="BV87" s="59"/>
      <c r="BW87" s="59"/>
      <c r="BX87" s="59"/>
      <c r="BY87" s="59"/>
      <c r="BZ87" s="59"/>
      <c r="CA87" s="59"/>
      <c r="CB87" s="59"/>
      <c r="CC87" s="59"/>
      <c r="CD87" s="59"/>
      <c r="CE87" s="59"/>
      <c r="CF87" s="59"/>
      <c r="CG87" s="59"/>
      <c r="CH87" s="59"/>
      <c r="CI87" s="59"/>
      <c r="CJ87" s="59"/>
      <c r="CK87" s="59"/>
      <c r="CL87" s="59"/>
      <c r="CM87" s="59"/>
      <c r="CN87" s="59"/>
      <c r="CO87" s="59"/>
      <c r="CP87" s="59"/>
      <c r="CQ87" s="59"/>
      <c r="CR87" s="59"/>
      <c r="CS87" s="59"/>
      <c r="CT87" s="59"/>
      <c r="CU87" s="59"/>
      <c r="CV87" s="59"/>
      <c r="CW87" s="59"/>
      <c r="CX87" s="59"/>
      <c r="CY87" s="59"/>
      <c r="CZ87" s="59"/>
      <c r="DA87" s="59"/>
      <c r="DB87" s="59"/>
      <c r="DC87" s="59"/>
      <c r="DD87" s="59"/>
      <c r="DE87" s="59"/>
      <c r="DF87" s="59"/>
      <c r="DG87" s="59"/>
      <c r="DH87" s="59"/>
      <c r="DI87" s="59"/>
      <c r="DJ87" s="59"/>
      <c r="DK87" s="59"/>
      <c r="DL87" s="59"/>
      <c r="DM87" s="59"/>
      <c r="DN87" s="59"/>
      <c r="DO87" s="59"/>
      <c r="DP87" s="59"/>
      <c r="DQ87" s="59"/>
      <c r="DR87" s="59"/>
      <c r="DS87" s="59"/>
      <c r="DT87" s="59"/>
      <c r="DU87" s="59"/>
      <c r="DV87" s="59"/>
      <c r="DW87" s="59"/>
      <c r="DX87" s="59"/>
      <c r="DY87" s="59"/>
      <c r="DZ87" s="59"/>
      <c r="EA87" s="59"/>
      <c r="EB87" s="59"/>
      <c r="EC87" s="59"/>
      <c r="ED87" s="59"/>
      <c r="EE87" s="59"/>
      <c r="EF87" s="59"/>
      <c r="EG87" s="59"/>
      <c r="EH87" s="59"/>
      <c r="EI87" s="59"/>
    </row>
    <row r="88" spans="1:139" outlineLevel="1" x14ac:dyDescent="0.2">
      <c r="B88" s="4">
        <f>SUMPRODUCT($AO$88:$AQ$88,$AO$91:$AQ$91)</f>
        <v>53</v>
      </c>
      <c r="C88" s="4">
        <f t="shared" si="0"/>
        <v>0.92278674935671146</v>
      </c>
      <c r="D88" s="4">
        <f t="shared" si="1"/>
        <v>0.85565882443294994</v>
      </c>
      <c r="E88" s="4">
        <f t="shared" si="2"/>
        <v>0.96014981238001562</v>
      </c>
      <c r="F88" s="4">
        <f>MMULT($AO$88:$AQ$88,$B$16:$B$18) + B15</f>
        <v>2.4808270842658935</v>
      </c>
      <c r="G88" s="4">
        <f t="array" ref="G88">SQRT(MMULT($AO$88:$AR$88,MMULT($AL$15:$AO$18,TRANSPOSE($AO$88:$AR$88))))</f>
        <v>0.35772857804193736</v>
      </c>
      <c r="AL88" s="59"/>
      <c r="AM88" s="59">
        <v>11</v>
      </c>
      <c r="AN88" s="59"/>
      <c r="AO88" s="59">
        <f>IF($AO$92=$AM$71,$AO$76+($AM$88-1)*$AO$77,$AO$72)</f>
        <v>53</v>
      </c>
      <c r="AP88" s="59">
        <f>IF($AP$92=$AM$71,$AP$76+($AM$88-1)*$AP$77,$AP$72)</f>
        <v>69742.5</v>
      </c>
      <c r="AQ88" s="59">
        <f>IF($AQ$92=$AM$71,$AQ$76+($AM$88-1)*$AQ$77,$AQ$72)</f>
        <v>0.51</v>
      </c>
      <c r="AR88" s="59">
        <v>1</v>
      </c>
      <c r="AS88" s="59"/>
      <c r="AT88" s="59"/>
      <c r="AU88" s="59"/>
      <c r="AV88" s="59"/>
      <c r="AW88" s="59"/>
      <c r="AX88" s="59"/>
      <c r="AY88" s="59"/>
      <c r="AZ88" s="59"/>
      <c r="BA88" s="59"/>
      <c r="BB88" s="59"/>
      <c r="BC88" s="59"/>
      <c r="BD88" s="59"/>
      <c r="BE88" s="59"/>
      <c r="BF88" s="59"/>
      <c r="BG88" s="59"/>
      <c r="BH88" s="59"/>
      <c r="BI88" s="59"/>
      <c r="BJ88" s="59"/>
      <c r="BK88" s="59"/>
      <c r="BL88" s="59"/>
      <c r="BM88" s="59"/>
      <c r="BN88" s="59"/>
      <c r="BO88" s="59"/>
      <c r="BP88" s="59"/>
      <c r="BQ88" s="59"/>
      <c r="BR88" s="59"/>
      <c r="BS88" s="59"/>
      <c r="BT88" s="59"/>
      <c r="BU88" s="59"/>
      <c r="BV88" s="59"/>
      <c r="BW88" s="59"/>
      <c r="BX88" s="59"/>
      <c r="BY88" s="59"/>
      <c r="BZ88" s="59"/>
      <c r="CA88" s="59"/>
      <c r="CB88" s="59"/>
      <c r="CC88" s="59"/>
      <c r="CD88" s="59"/>
      <c r="CE88" s="59"/>
      <c r="CF88" s="59"/>
      <c r="CG88" s="59"/>
      <c r="CH88" s="59"/>
      <c r="CI88" s="59"/>
      <c r="CJ88" s="59"/>
      <c r="CK88" s="59"/>
      <c r="CL88" s="59"/>
      <c r="CM88" s="59"/>
      <c r="CN88" s="59"/>
      <c r="CO88" s="59"/>
      <c r="CP88" s="59"/>
      <c r="CQ88" s="59"/>
      <c r="CR88" s="59"/>
      <c r="CS88" s="59"/>
      <c r="CT88" s="59"/>
      <c r="CU88" s="59"/>
      <c r="CV88" s="59"/>
      <c r="CW88" s="59"/>
      <c r="CX88" s="59"/>
      <c r="CY88" s="59"/>
      <c r="CZ88" s="59"/>
      <c r="DA88" s="59"/>
      <c r="DB88" s="59"/>
      <c r="DC88" s="59"/>
      <c r="DD88" s="59"/>
      <c r="DE88" s="59"/>
      <c r="DF88" s="59"/>
      <c r="DG88" s="59"/>
      <c r="DH88" s="59"/>
      <c r="DI88" s="59"/>
      <c r="DJ88" s="59"/>
      <c r="DK88" s="59"/>
      <c r="DL88" s="59"/>
      <c r="DM88" s="59"/>
      <c r="DN88" s="59"/>
      <c r="DO88" s="59"/>
      <c r="DP88" s="59"/>
      <c r="DQ88" s="59"/>
      <c r="DR88" s="59"/>
      <c r="DS88" s="59"/>
      <c r="DT88" s="59"/>
      <c r="DU88" s="59"/>
      <c r="DV88" s="59"/>
      <c r="DW88" s="59"/>
      <c r="DX88" s="59"/>
      <c r="DY88" s="59"/>
      <c r="DZ88" s="59"/>
      <c r="EA88" s="59"/>
      <c r="EB88" s="59"/>
      <c r="EC88" s="59"/>
      <c r="ED88" s="59"/>
      <c r="EE88" s="59"/>
      <c r="EF88" s="59"/>
      <c r="EG88" s="59"/>
      <c r="EH88" s="59"/>
      <c r="EI88" s="59"/>
    </row>
    <row r="89" spans="1:139" outlineLevel="1" x14ac:dyDescent="0.2">
      <c r="B89" s="4">
        <f>SUMPRODUCT($AO$89:$AQ$89,$AO$91:$AQ$91)</f>
        <v>56.5</v>
      </c>
      <c r="C89" s="4">
        <f t="shared" si="0"/>
        <v>0.96477775707356783</v>
      </c>
      <c r="D89" s="4">
        <f t="shared" si="1"/>
        <v>0.91995144766325698</v>
      </c>
      <c r="E89" s="4">
        <f t="shared" si="2"/>
        <v>0.98491348392816636</v>
      </c>
      <c r="F89" s="4">
        <f>MMULT($AO$89:$AQ$89,$B$16:$B$18) + B15</f>
        <v>3.3102199869067732</v>
      </c>
      <c r="G89" s="4">
        <f t="array" ref="G89">SQRT(MMULT($AO$89:$AR$89,MMULT($AL$15:$AO$18,TRANSPOSE($AO$89:$AR$89))))</f>
        <v>0.4431369424017631</v>
      </c>
      <c r="AL89" s="59"/>
      <c r="AM89" s="59">
        <v>12</v>
      </c>
      <c r="AN89" s="59"/>
      <c r="AO89" s="59">
        <f>IF($AO$92=$AM$71,$AO$76+($AM$89-1)*$AO$77,$AO$72)</f>
        <v>56.5</v>
      </c>
      <c r="AP89" s="59">
        <f>IF($AP$92=$AM$71,$AP$76+($AM$89-1)*$AP$77,$AP$72)</f>
        <v>69742.5</v>
      </c>
      <c r="AQ89" s="59">
        <f>IF($AQ$92=$AM$71,$AQ$76+($AM$89-1)*$AQ$77,$AQ$72)</f>
        <v>0.51</v>
      </c>
      <c r="AR89" s="59">
        <v>1</v>
      </c>
      <c r="AS89" s="59"/>
      <c r="AT89" s="59"/>
      <c r="AU89" s="59"/>
      <c r="AV89" s="59"/>
      <c r="AW89" s="59"/>
      <c r="AX89" s="59"/>
      <c r="AY89" s="59"/>
      <c r="AZ89" s="59"/>
      <c r="BA89" s="59"/>
      <c r="BB89" s="59"/>
      <c r="BC89" s="59"/>
      <c r="BD89" s="59"/>
      <c r="BE89" s="59"/>
      <c r="BF89" s="59"/>
      <c r="BG89" s="59"/>
      <c r="BH89" s="59"/>
      <c r="BI89" s="59"/>
      <c r="BJ89" s="59"/>
      <c r="BK89" s="59"/>
      <c r="BL89" s="59"/>
      <c r="BM89" s="59"/>
      <c r="BN89" s="59"/>
      <c r="BO89" s="59"/>
      <c r="BP89" s="59"/>
      <c r="BQ89" s="59"/>
      <c r="BR89" s="59"/>
      <c r="BS89" s="59"/>
      <c r="BT89" s="59"/>
      <c r="BU89" s="59"/>
      <c r="BV89" s="59"/>
      <c r="BW89" s="59"/>
      <c r="BX89" s="59"/>
      <c r="BY89" s="59"/>
      <c r="BZ89" s="59"/>
      <c r="CA89" s="59"/>
      <c r="CB89" s="59"/>
      <c r="CC89" s="59"/>
      <c r="CD89" s="59"/>
      <c r="CE89" s="59"/>
      <c r="CF89" s="59"/>
      <c r="CG89" s="59"/>
      <c r="CH89" s="59"/>
      <c r="CI89" s="59"/>
      <c r="CJ89" s="59"/>
      <c r="CK89" s="59"/>
      <c r="CL89" s="59"/>
      <c r="CM89" s="59"/>
      <c r="CN89" s="59"/>
      <c r="CO89" s="59"/>
      <c r="CP89" s="59"/>
      <c r="CQ89" s="59"/>
      <c r="CR89" s="59"/>
      <c r="CS89" s="59"/>
      <c r="CT89" s="59"/>
      <c r="CU89" s="59"/>
      <c r="CV89" s="59"/>
      <c r="CW89" s="59"/>
      <c r="CX89" s="59"/>
      <c r="CY89" s="59"/>
      <c r="CZ89" s="59"/>
      <c r="DA89" s="59"/>
      <c r="DB89" s="59"/>
      <c r="DC89" s="59"/>
      <c r="DD89" s="59"/>
      <c r="DE89" s="59"/>
      <c r="DF89" s="59"/>
      <c r="DG89" s="59"/>
      <c r="DH89" s="59"/>
      <c r="DI89" s="59"/>
      <c r="DJ89" s="59"/>
      <c r="DK89" s="59"/>
      <c r="DL89" s="59"/>
      <c r="DM89" s="59"/>
      <c r="DN89" s="59"/>
      <c r="DO89" s="59"/>
      <c r="DP89" s="59"/>
      <c r="DQ89" s="59"/>
      <c r="DR89" s="59"/>
      <c r="DS89" s="59"/>
      <c r="DT89" s="59"/>
      <c r="DU89" s="59"/>
      <c r="DV89" s="59"/>
      <c r="DW89" s="59"/>
      <c r="DX89" s="59"/>
      <c r="DY89" s="59"/>
      <c r="DZ89" s="59"/>
      <c r="EA89" s="59"/>
      <c r="EB89" s="59"/>
      <c r="EC89" s="59"/>
      <c r="ED89" s="59"/>
      <c r="EE89" s="59"/>
      <c r="EF89" s="59"/>
      <c r="EG89" s="59"/>
      <c r="EH89" s="59"/>
      <c r="EI89" s="59"/>
    </row>
    <row r="90" spans="1:139" outlineLevel="1" x14ac:dyDescent="0.2">
      <c r="B90" s="4">
        <f>SUMPRODUCT($AO$90:$AQ$90,$AO$91:$AQ$91)</f>
        <v>60</v>
      </c>
      <c r="C90" s="4">
        <f t="shared" si="0"/>
        <v>0.98432073861490865</v>
      </c>
      <c r="D90" s="4">
        <f t="shared" si="1"/>
        <v>0.95685716471972215</v>
      </c>
      <c r="E90" s="4">
        <f t="shared" si="2"/>
        <v>0.9944039805659044</v>
      </c>
      <c r="F90" s="4">
        <f>MMULT($AO$90:$AQ$90,$B$16:$B$18) + B15</f>
        <v>4.1396128895476565</v>
      </c>
      <c r="G90" s="4">
        <f t="array" ref="G90">SQRT(MMULT($AO$90:$AR$90,MMULT($AL$15:$AO$18,TRANSPOSE($AO$90:$AR$90))))</f>
        <v>0.53086440984555494</v>
      </c>
      <c r="AL90" s="59"/>
      <c r="AM90" s="59">
        <v>13</v>
      </c>
      <c r="AN90" s="59"/>
      <c r="AO90" s="59">
        <f>IF($AO$92=$AM$71,$AO$76+($AM$90-1)*$AO$77,$AO$72)</f>
        <v>60</v>
      </c>
      <c r="AP90" s="59">
        <f>IF($AP$92=$AM$71,$AP$76+($AM$90-1)*$AP$77,$AP$72)</f>
        <v>69742.5</v>
      </c>
      <c r="AQ90" s="59">
        <f>IF($AQ$92=$AM$71,$AQ$76+($AM$90-1)*$AQ$77,$AQ$72)</f>
        <v>0.51</v>
      </c>
      <c r="AR90" s="59">
        <v>1</v>
      </c>
      <c r="AS90" s="59"/>
      <c r="AT90" s="59"/>
      <c r="AU90" s="59"/>
      <c r="AV90" s="59"/>
      <c r="AW90" s="59"/>
      <c r="AX90" s="59"/>
      <c r="AY90" s="59"/>
      <c r="AZ90" s="59"/>
      <c r="BA90" s="59"/>
      <c r="BB90" s="59"/>
      <c r="BC90" s="59"/>
      <c r="BD90" s="59"/>
      <c r="BE90" s="59"/>
      <c r="BF90" s="59"/>
      <c r="BG90" s="59"/>
      <c r="BH90" s="59"/>
      <c r="BI90" s="59"/>
      <c r="BJ90" s="59"/>
      <c r="BK90" s="59"/>
      <c r="BL90" s="59"/>
      <c r="BM90" s="59"/>
      <c r="BN90" s="59"/>
      <c r="BO90" s="59"/>
      <c r="BP90" s="59"/>
      <c r="BQ90" s="59"/>
      <c r="BR90" s="59"/>
      <c r="BS90" s="59"/>
      <c r="BT90" s="59"/>
      <c r="BU90" s="59"/>
      <c r="BV90" s="59"/>
      <c r="BW90" s="59"/>
      <c r="BX90" s="59"/>
      <c r="BY90" s="59"/>
      <c r="BZ90" s="59"/>
      <c r="CA90" s="59"/>
      <c r="CB90" s="59"/>
      <c r="CC90" s="59"/>
      <c r="CD90" s="59"/>
      <c r="CE90" s="59"/>
      <c r="CF90" s="59"/>
      <c r="CG90" s="59"/>
      <c r="CH90" s="59"/>
      <c r="CI90" s="59"/>
      <c r="CJ90" s="59"/>
      <c r="CK90" s="59"/>
      <c r="CL90" s="59"/>
      <c r="CM90" s="59"/>
      <c r="CN90" s="59"/>
      <c r="CO90" s="59"/>
      <c r="CP90" s="59"/>
      <c r="CQ90" s="59"/>
      <c r="CR90" s="59"/>
      <c r="CS90" s="59"/>
      <c r="CT90" s="59"/>
      <c r="CU90" s="59"/>
      <c r="CV90" s="59"/>
      <c r="CW90" s="59"/>
      <c r="CX90" s="59"/>
      <c r="CY90" s="59"/>
      <c r="CZ90" s="59"/>
      <c r="DA90" s="59"/>
      <c r="DB90" s="59"/>
      <c r="DC90" s="59"/>
      <c r="DD90" s="59"/>
      <c r="DE90" s="59"/>
      <c r="DF90" s="59"/>
      <c r="DG90" s="59"/>
      <c r="DH90" s="59"/>
      <c r="DI90" s="59"/>
      <c r="DJ90" s="59"/>
      <c r="DK90" s="59"/>
      <c r="DL90" s="59"/>
      <c r="DM90" s="59"/>
      <c r="DN90" s="59"/>
      <c r="DO90" s="59"/>
      <c r="DP90" s="59"/>
      <c r="DQ90" s="59"/>
      <c r="DR90" s="59"/>
      <c r="DS90" s="59"/>
      <c r="DT90" s="59"/>
      <c r="DU90" s="59"/>
      <c r="DV90" s="59"/>
      <c r="DW90" s="59"/>
      <c r="DX90" s="59"/>
      <c r="DY90" s="59"/>
      <c r="DZ90" s="59"/>
      <c r="EA90" s="59"/>
      <c r="EB90" s="59"/>
      <c r="EC90" s="59"/>
      <c r="ED90" s="59"/>
      <c r="EE90" s="59"/>
      <c r="EF90" s="59"/>
      <c r="EG90" s="59"/>
      <c r="EH90" s="59"/>
      <c r="EI90" s="59"/>
    </row>
    <row r="91" spans="1:139" outlineLevel="1" x14ac:dyDescent="0.2">
      <c r="AL91" s="59"/>
      <c r="AM91" s="59"/>
      <c r="AN91" s="59"/>
      <c r="AO91" s="59">
        <f>IF($AM$71 = $AO$92,1,0)</f>
        <v>1</v>
      </c>
      <c r="AP91" s="59">
        <f>IF($AM$71 = $AP$92,1,0)</f>
        <v>0</v>
      </c>
      <c r="AQ91" s="59">
        <f>IF($AM$71 = $AQ$92,1,0)</f>
        <v>0</v>
      </c>
      <c r="AR91" s="59"/>
      <c r="AS91" s="59"/>
      <c r="AT91" s="59"/>
      <c r="AU91" s="59"/>
      <c r="AV91" s="59"/>
      <c r="AW91" s="59"/>
      <c r="AX91" s="59"/>
      <c r="AY91" s="59"/>
      <c r="AZ91" s="59"/>
      <c r="BA91" s="59"/>
      <c r="BB91" s="59"/>
      <c r="BC91" s="59"/>
      <c r="BD91" s="59"/>
      <c r="BE91" s="59"/>
      <c r="BF91" s="59"/>
      <c r="BG91" s="59"/>
      <c r="BH91" s="59"/>
      <c r="BI91" s="59"/>
      <c r="BJ91" s="59"/>
      <c r="BK91" s="59"/>
      <c r="BL91" s="59"/>
      <c r="BM91" s="59"/>
      <c r="BN91" s="59"/>
      <c r="BO91" s="59"/>
      <c r="BP91" s="59"/>
      <c r="BQ91" s="59"/>
      <c r="BR91" s="59"/>
      <c r="BS91" s="59"/>
      <c r="BT91" s="59"/>
      <c r="BU91" s="59"/>
      <c r="BV91" s="59"/>
      <c r="BW91" s="59"/>
      <c r="BX91" s="59"/>
      <c r="BY91" s="59"/>
      <c r="BZ91" s="59"/>
      <c r="CA91" s="59"/>
      <c r="CB91" s="59"/>
      <c r="CC91" s="59"/>
      <c r="CD91" s="59"/>
      <c r="CE91" s="59"/>
      <c r="CF91" s="59"/>
      <c r="CG91" s="59"/>
      <c r="CH91" s="59"/>
      <c r="CI91" s="59"/>
      <c r="CJ91" s="59"/>
      <c r="CK91" s="59"/>
      <c r="CL91" s="59"/>
      <c r="CM91" s="59"/>
      <c r="CN91" s="59"/>
      <c r="CO91" s="59"/>
      <c r="CP91" s="59"/>
      <c r="CQ91" s="59"/>
      <c r="CR91" s="59"/>
      <c r="CS91" s="59"/>
      <c r="CT91" s="59"/>
      <c r="CU91" s="59"/>
      <c r="CV91" s="59"/>
      <c r="CW91" s="59"/>
      <c r="CX91" s="59"/>
      <c r="CY91" s="59"/>
      <c r="CZ91" s="59"/>
      <c r="DA91" s="59"/>
      <c r="DB91" s="59"/>
      <c r="DC91" s="59"/>
      <c r="DD91" s="59"/>
      <c r="DE91" s="59"/>
      <c r="DF91" s="59"/>
      <c r="DG91" s="59"/>
      <c r="DH91" s="59"/>
      <c r="DI91" s="59"/>
      <c r="DJ91" s="59"/>
      <c r="DK91" s="59"/>
      <c r="DL91" s="59"/>
      <c r="DM91" s="59"/>
      <c r="DN91" s="59"/>
      <c r="DO91" s="59"/>
      <c r="DP91" s="59"/>
      <c r="DQ91" s="59"/>
      <c r="DR91" s="59"/>
      <c r="DS91" s="59"/>
      <c r="DT91" s="59"/>
      <c r="DU91" s="59"/>
      <c r="DV91" s="59"/>
      <c r="DW91" s="59"/>
      <c r="DX91" s="59"/>
      <c r="DY91" s="59"/>
      <c r="DZ91" s="59"/>
      <c r="EA91" s="59"/>
      <c r="EB91" s="59"/>
      <c r="EC91" s="59"/>
      <c r="ED91" s="59"/>
      <c r="EE91" s="59"/>
      <c r="EF91" s="59"/>
      <c r="EG91" s="59"/>
      <c r="EH91" s="59"/>
      <c r="EI91" s="59"/>
    </row>
    <row r="92" spans="1:139" x14ac:dyDescent="0.2">
      <c r="A92" s="71"/>
      <c r="AL92" s="59"/>
      <c r="AM92" s="59"/>
      <c r="AN92" s="59"/>
      <c r="AO92" s="59">
        <v>1</v>
      </c>
      <c r="AP92" s="59">
        <v>2</v>
      </c>
      <c r="AQ92" s="59">
        <v>3</v>
      </c>
      <c r="AR92" s="59"/>
      <c r="AS92" s="59"/>
      <c r="AT92" s="59"/>
      <c r="AU92" s="59"/>
      <c r="AV92" s="59"/>
      <c r="AW92" s="59"/>
      <c r="AX92" s="59"/>
      <c r="AY92" s="59"/>
      <c r="AZ92" s="59"/>
      <c r="BA92" s="59"/>
      <c r="BB92" s="59"/>
      <c r="BC92" s="59"/>
      <c r="BD92" s="59"/>
      <c r="BE92" s="59"/>
      <c r="BF92" s="59"/>
      <c r="BG92" s="59"/>
      <c r="BH92" s="59"/>
      <c r="BI92" s="59"/>
      <c r="BJ92" s="59"/>
      <c r="BK92" s="59"/>
      <c r="BL92" s="59"/>
      <c r="BM92" s="59"/>
      <c r="BN92" s="59"/>
      <c r="BO92" s="59"/>
      <c r="BP92" s="59"/>
      <c r="BQ92" s="59"/>
      <c r="BR92" s="59"/>
      <c r="BS92" s="59"/>
      <c r="BT92" s="59"/>
      <c r="BU92" s="59"/>
      <c r="BV92" s="59"/>
      <c r="BW92" s="59"/>
      <c r="BX92" s="59"/>
      <c r="BY92" s="59"/>
      <c r="BZ92" s="59"/>
      <c r="CA92" s="59"/>
      <c r="CB92" s="59"/>
      <c r="CC92" s="59"/>
      <c r="CD92" s="59"/>
      <c r="CE92" s="59"/>
      <c r="CF92" s="59"/>
      <c r="CG92" s="59"/>
      <c r="CH92" s="59"/>
      <c r="CI92" s="59"/>
      <c r="CJ92" s="59"/>
      <c r="CK92" s="59"/>
      <c r="CL92" s="59"/>
      <c r="CM92" s="59"/>
      <c r="CN92" s="59"/>
      <c r="CO92" s="59"/>
      <c r="CP92" s="59"/>
      <c r="CQ92" s="59"/>
      <c r="CR92" s="59"/>
      <c r="CS92" s="59"/>
      <c r="CT92" s="59"/>
      <c r="CU92" s="59"/>
      <c r="CV92" s="59"/>
      <c r="CW92" s="59"/>
      <c r="CX92" s="59"/>
      <c r="CY92" s="59"/>
      <c r="CZ92" s="59"/>
      <c r="DA92" s="59"/>
      <c r="DB92" s="59"/>
      <c r="DC92" s="59"/>
      <c r="DD92" s="59"/>
      <c r="DE92" s="59"/>
      <c r="DF92" s="59"/>
      <c r="DG92" s="59"/>
      <c r="DH92" s="59"/>
      <c r="DI92" s="59"/>
      <c r="DJ92" s="59"/>
      <c r="DK92" s="59"/>
      <c r="DL92" s="59"/>
      <c r="DM92" s="59"/>
      <c r="DN92" s="59"/>
      <c r="DO92" s="59"/>
      <c r="DP92" s="59"/>
      <c r="DQ92" s="59"/>
      <c r="DR92" s="59"/>
      <c r="DS92" s="59"/>
      <c r="DT92" s="59"/>
      <c r="DU92" s="59"/>
      <c r="DV92" s="59"/>
      <c r="DW92" s="59"/>
      <c r="DX92" s="59"/>
      <c r="DY92" s="59"/>
      <c r="DZ92" s="59"/>
      <c r="EA92" s="59"/>
      <c r="EB92" s="59"/>
      <c r="EC92" s="59"/>
      <c r="ED92" s="59"/>
      <c r="EE92" s="59"/>
      <c r="EF92" s="59"/>
      <c r="EG92" s="59"/>
      <c r="EH92" s="59"/>
      <c r="EI92" s="59"/>
    </row>
    <row r="93" spans="1:139" ht="15" x14ac:dyDescent="0.25">
      <c r="AL93" s="59"/>
      <c r="AM93"/>
      <c r="AN93"/>
      <c r="AO93"/>
      <c r="AP93"/>
      <c r="AQ93"/>
      <c r="AR93"/>
      <c r="AS93"/>
      <c r="AT93"/>
      <c r="AU93"/>
      <c r="AV93"/>
      <c r="AW93"/>
      <c r="AX93"/>
      <c r="AY93"/>
      <c r="AZ93" s="59"/>
      <c r="BA93" s="59"/>
      <c r="BB93" s="59"/>
      <c r="BC93" s="59"/>
      <c r="BD93" s="59"/>
      <c r="BE93" s="59"/>
      <c r="BF93" s="59"/>
      <c r="BG93" s="59"/>
      <c r="BH93" s="59"/>
      <c r="BI93" s="59"/>
      <c r="BJ93" s="59"/>
      <c r="BK93" s="59"/>
      <c r="BL93" s="59"/>
      <c r="BM93" s="59"/>
      <c r="BN93" s="59"/>
      <c r="BO93" s="59"/>
      <c r="BP93" s="59"/>
      <c r="BQ93" s="59"/>
      <c r="BR93" s="59"/>
      <c r="BS93" s="59"/>
      <c r="BT93" s="59"/>
      <c r="BU93" s="59"/>
      <c r="BV93" s="59"/>
      <c r="BW93" s="59"/>
      <c r="BX93" s="59"/>
      <c r="BY93" s="59"/>
      <c r="BZ93" s="59"/>
      <c r="CA93" s="59"/>
      <c r="CB93" s="59"/>
      <c r="CC93" s="59"/>
      <c r="CD93" s="59"/>
      <c r="CE93" s="59"/>
      <c r="CF93" s="59"/>
      <c r="CG93" s="59"/>
      <c r="CH93" s="59"/>
      <c r="CI93" s="59"/>
      <c r="CJ93" s="59"/>
      <c r="CK93" s="59"/>
      <c r="CL93" s="59"/>
      <c r="CM93" s="59"/>
      <c r="CN93" s="59"/>
      <c r="CO93" s="59"/>
      <c r="CP93" s="59"/>
      <c r="CQ93" s="59"/>
      <c r="CR93" s="59"/>
      <c r="CS93" s="59"/>
      <c r="CT93" s="59"/>
      <c r="CU93" s="59"/>
      <c r="CV93" s="59"/>
      <c r="CW93" s="59"/>
      <c r="CX93" s="59"/>
      <c r="CY93" s="59"/>
      <c r="CZ93" s="59"/>
      <c r="DA93" s="59"/>
      <c r="DB93" s="59"/>
      <c r="DC93" s="59"/>
      <c r="DD93" s="59"/>
      <c r="DE93" s="59"/>
      <c r="DF93" s="59"/>
      <c r="DG93" s="59"/>
      <c r="DH93" s="59"/>
      <c r="DI93" s="59"/>
      <c r="DJ93" s="59"/>
      <c r="DK93" s="59"/>
      <c r="DL93" s="59"/>
      <c r="DM93" s="59"/>
      <c r="DN93" s="59"/>
      <c r="DO93" s="59"/>
      <c r="DP93" s="59"/>
      <c r="DQ93" s="59"/>
      <c r="DR93" s="59"/>
      <c r="DS93" s="59"/>
      <c r="DT93" s="59"/>
      <c r="DU93" s="59"/>
      <c r="DV93" s="59"/>
      <c r="DW93" s="59"/>
      <c r="DX93" s="59"/>
      <c r="DY93" s="59"/>
      <c r="DZ93" s="59"/>
      <c r="EA93" s="59"/>
      <c r="EB93" s="59"/>
      <c r="EC93" s="59"/>
      <c r="ED93" s="59"/>
      <c r="EE93" s="59"/>
      <c r="EF93" s="59"/>
      <c r="EG93" s="59"/>
      <c r="EH93" s="59"/>
      <c r="EI93" s="59"/>
    </row>
    <row r="94" spans="1:139" ht="15" x14ac:dyDescent="0.25">
      <c r="AL94" s="59"/>
      <c r="AM94"/>
      <c r="AN94"/>
      <c r="AO94"/>
      <c r="AP94"/>
      <c r="AQ94"/>
      <c r="AR94"/>
      <c r="AS94"/>
      <c r="AT94"/>
      <c r="AU94"/>
      <c r="AV94"/>
      <c r="AW94"/>
      <c r="AX94"/>
      <c r="AY94"/>
      <c r="AZ94" s="59"/>
      <c r="BA94" s="59"/>
      <c r="BB94" s="59"/>
      <c r="BC94" s="59"/>
      <c r="BD94" s="59"/>
      <c r="BE94" s="59"/>
      <c r="BF94" s="59"/>
      <c r="BG94" s="59"/>
      <c r="BH94" s="59"/>
      <c r="BI94" s="59"/>
      <c r="BJ94" s="59"/>
      <c r="BK94" s="59"/>
      <c r="BL94" s="59"/>
      <c r="BM94" s="59"/>
      <c r="BN94" s="59"/>
      <c r="BO94" s="59"/>
      <c r="BP94" s="59"/>
      <c r="BQ94" s="59"/>
      <c r="BR94" s="59"/>
      <c r="BS94" s="59"/>
      <c r="BT94" s="59"/>
      <c r="BU94" s="59"/>
      <c r="BV94" s="59"/>
      <c r="BW94" s="59"/>
      <c r="BX94" s="59"/>
      <c r="BY94" s="59"/>
      <c r="BZ94" s="59"/>
      <c r="CA94" s="59"/>
      <c r="CB94" s="59"/>
      <c r="CC94" s="59"/>
      <c r="CD94" s="59"/>
      <c r="CE94" s="59"/>
      <c r="CF94" s="59"/>
      <c r="CG94" s="59"/>
      <c r="CH94" s="59"/>
      <c r="CI94" s="59"/>
      <c r="CJ94" s="59"/>
      <c r="CK94" s="59"/>
      <c r="CL94" s="59"/>
      <c r="CM94" s="59"/>
      <c r="CN94" s="59"/>
      <c r="CO94" s="59"/>
      <c r="CP94" s="59"/>
      <c r="CQ94" s="59"/>
      <c r="CR94" s="59"/>
      <c r="CS94" s="59"/>
      <c r="CT94" s="59"/>
      <c r="CU94" s="59"/>
      <c r="CV94" s="59"/>
      <c r="CW94" s="59"/>
      <c r="CX94" s="59"/>
      <c r="CY94" s="59"/>
      <c r="CZ94" s="59"/>
      <c r="DA94" s="59"/>
      <c r="DB94" s="59"/>
      <c r="DC94" s="59"/>
      <c r="DD94" s="59"/>
      <c r="DE94" s="59"/>
      <c r="DF94" s="59"/>
      <c r="DG94" s="59"/>
      <c r="DH94" s="59"/>
      <c r="DI94" s="59"/>
      <c r="DJ94" s="59"/>
      <c r="DK94" s="59"/>
      <c r="DL94" s="59"/>
      <c r="DM94" s="59"/>
      <c r="DN94" s="59"/>
      <c r="DO94" s="59"/>
      <c r="DP94" s="59"/>
      <c r="DQ94" s="59"/>
      <c r="DR94" s="59"/>
      <c r="DS94" s="59"/>
      <c r="DT94" s="59"/>
      <c r="DU94" s="59"/>
      <c r="DV94" s="59"/>
      <c r="DW94" s="59"/>
      <c r="DX94" s="59"/>
      <c r="DY94" s="59"/>
      <c r="DZ94" s="59"/>
      <c r="EA94" s="59"/>
      <c r="EB94" s="59"/>
      <c r="EC94" s="59"/>
      <c r="ED94" s="59"/>
      <c r="EE94" s="59"/>
      <c r="EF94" s="59"/>
      <c r="EG94" s="59"/>
      <c r="EH94" s="59"/>
      <c r="EI94" s="59"/>
    </row>
    <row r="95" spans="1:139" ht="15" x14ac:dyDescent="0.25">
      <c r="AL95" s="59"/>
      <c r="AM95"/>
      <c r="AN95"/>
      <c r="AO95"/>
      <c r="AP95"/>
      <c r="AQ95"/>
      <c r="AR95"/>
      <c r="AS95"/>
      <c r="AT95"/>
      <c r="AU95"/>
      <c r="AV95"/>
      <c r="AW95"/>
      <c r="AX95"/>
      <c r="AY95"/>
      <c r="AZ95" s="59"/>
      <c r="BA95" s="59"/>
      <c r="BB95" s="59"/>
      <c r="BC95" s="59"/>
      <c r="BD95" s="59"/>
      <c r="BE95" s="59"/>
      <c r="BF95" s="59"/>
      <c r="BG95" s="59"/>
      <c r="BH95" s="59"/>
      <c r="BI95" s="59"/>
      <c r="BJ95" s="59"/>
      <c r="BK95" s="59"/>
      <c r="BL95" s="59"/>
      <c r="BM95" s="59"/>
      <c r="BN95" s="59"/>
      <c r="BO95" s="59"/>
      <c r="BP95" s="59"/>
      <c r="BQ95" s="59"/>
      <c r="BR95" s="59"/>
      <c r="BS95" s="59"/>
      <c r="BT95" s="59"/>
      <c r="BU95" s="59"/>
      <c r="BV95" s="59"/>
      <c r="BW95" s="59"/>
      <c r="BX95" s="59"/>
      <c r="BY95" s="59"/>
      <c r="BZ95" s="59"/>
      <c r="CA95" s="59"/>
      <c r="CB95" s="59"/>
      <c r="CC95" s="59"/>
      <c r="CD95" s="59"/>
      <c r="CE95" s="59"/>
      <c r="CF95" s="59"/>
      <c r="CG95" s="59"/>
      <c r="CH95" s="59"/>
      <c r="CI95" s="59"/>
      <c r="CJ95" s="59"/>
      <c r="CK95" s="59"/>
      <c r="CL95" s="59"/>
      <c r="CM95" s="59"/>
      <c r="CN95" s="59"/>
      <c r="CO95" s="59"/>
      <c r="CP95" s="59"/>
      <c r="CQ95" s="59"/>
      <c r="CR95" s="59"/>
      <c r="CS95" s="59"/>
      <c r="CT95" s="59"/>
      <c r="CU95" s="59"/>
      <c r="CV95" s="59"/>
      <c r="CW95" s="59"/>
      <c r="CX95" s="59"/>
      <c r="CY95" s="59"/>
      <c r="CZ95" s="59"/>
      <c r="DA95" s="59"/>
      <c r="DB95" s="59"/>
      <c r="DC95" s="59"/>
      <c r="DD95" s="59"/>
      <c r="DE95" s="59"/>
      <c r="DF95" s="59"/>
      <c r="DG95" s="59"/>
      <c r="DH95" s="59"/>
      <c r="DI95" s="59"/>
      <c r="DJ95" s="59"/>
      <c r="DK95" s="59"/>
      <c r="DL95" s="59"/>
      <c r="DM95" s="59"/>
      <c r="DN95" s="59"/>
      <c r="DO95" s="59"/>
      <c r="DP95" s="59"/>
      <c r="DQ95" s="59"/>
      <c r="DR95" s="59"/>
      <c r="DS95" s="59"/>
      <c r="DT95" s="59"/>
      <c r="DU95" s="59"/>
      <c r="DV95" s="59"/>
      <c r="DW95" s="59"/>
      <c r="DX95" s="59"/>
      <c r="DY95" s="59"/>
      <c r="DZ95" s="59"/>
      <c r="EA95" s="59"/>
      <c r="EB95" s="59"/>
      <c r="EC95" s="59"/>
      <c r="ED95" s="59"/>
      <c r="EE95" s="59"/>
      <c r="EF95" s="59"/>
      <c r="EG95" s="59"/>
      <c r="EH95" s="59"/>
      <c r="EI95" s="59"/>
    </row>
    <row r="96" spans="1:139" ht="15" x14ac:dyDescent="0.25">
      <c r="AL96" s="59"/>
      <c r="AM96"/>
      <c r="AN96"/>
      <c r="AO96"/>
      <c r="AP96"/>
      <c r="AQ96"/>
      <c r="AR96"/>
      <c r="AS96"/>
      <c r="AT96"/>
      <c r="AU96"/>
      <c r="AV96"/>
      <c r="AW96"/>
      <c r="AX96"/>
      <c r="AY96"/>
      <c r="AZ96" s="59"/>
      <c r="BA96" s="59"/>
      <c r="BB96" s="59"/>
      <c r="BC96" s="59"/>
      <c r="BD96" s="59"/>
      <c r="BE96" s="59"/>
      <c r="BF96" s="59"/>
      <c r="BG96" s="59"/>
      <c r="BH96" s="59"/>
      <c r="BI96" s="59"/>
      <c r="BJ96" s="59"/>
      <c r="BK96" s="59"/>
      <c r="BL96" s="59"/>
      <c r="BM96" s="59"/>
      <c r="BN96" s="59"/>
      <c r="BO96" s="59"/>
      <c r="BP96" s="59"/>
      <c r="BQ96" s="59"/>
      <c r="BR96" s="59"/>
      <c r="BS96" s="59"/>
      <c r="BT96" s="59"/>
      <c r="BU96" s="59"/>
      <c r="BV96" s="59"/>
      <c r="BW96" s="59"/>
      <c r="BX96" s="59"/>
      <c r="BY96" s="59"/>
      <c r="BZ96" s="59"/>
      <c r="CA96" s="59"/>
      <c r="CB96" s="59"/>
      <c r="CC96" s="59"/>
      <c r="CD96" s="59"/>
      <c r="CE96" s="59"/>
      <c r="CF96" s="59"/>
      <c r="CG96" s="59"/>
      <c r="CH96" s="59"/>
      <c r="CI96" s="59"/>
      <c r="CJ96" s="59"/>
      <c r="CK96" s="59"/>
      <c r="CL96" s="59"/>
      <c r="CM96" s="59"/>
      <c r="CN96" s="59"/>
      <c r="CO96" s="59"/>
      <c r="CP96" s="59"/>
      <c r="CQ96" s="59"/>
      <c r="CR96" s="59"/>
      <c r="CS96" s="59"/>
      <c r="CT96" s="59"/>
      <c r="CU96" s="59"/>
      <c r="CV96" s="59"/>
      <c r="CW96" s="59"/>
      <c r="CX96" s="59"/>
      <c r="CY96" s="59"/>
      <c r="CZ96" s="59"/>
      <c r="DA96" s="59"/>
      <c r="DB96" s="59"/>
      <c r="DC96" s="59"/>
      <c r="DD96" s="59"/>
      <c r="DE96" s="59"/>
      <c r="DF96" s="59"/>
      <c r="DG96" s="59"/>
      <c r="DH96" s="59"/>
      <c r="DI96" s="59"/>
      <c r="DJ96" s="59"/>
      <c r="DK96" s="59"/>
      <c r="DL96" s="59"/>
      <c r="DM96" s="59"/>
      <c r="DN96" s="59"/>
      <c r="DO96" s="59"/>
      <c r="DP96" s="59"/>
      <c r="DQ96" s="59"/>
      <c r="DR96" s="59"/>
      <c r="DS96" s="59"/>
      <c r="DT96" s="59"/>
      <c r="DU96" s="59"/>
      <c r="DV96" s="59"/>
      <c r="DW96" s="59"/>
      <c r="DX96" s="59"/>
      <c r="DY96" s="59"/>
      <c r="DZ96" s="59"/>
      <c r="EA96" s="59"/>
      <c r="EB96" s="59"/>
      <c r="EC96" s="59"/>
      <c r="ED96" s="59"/>
      <c r="EE96" s="59"/>
      <c r="EF96" s="59"/>
      <c r="EG96" s="59"/>
      <c r="EH96" s="59"/>
      <c r="EI96" s="59"/>
    </row>
    <row r="97" spans="38:139" ht="15" x14ac:dyDescent="0.25">
      <c r="AL97" s="59"/>
      <c r="AM97"/>
      <c r="AN97"/>
      <c r="AO97"/>
      <c r="AP97"/>
      <c r="AQ97"/>
      <c r="AR97"/>
      <c r="AS97"/>
      <c r="AT97"/>
      <c r="AU97"/>
      <c r="AV97"/>
      <c r="AW97"/>
      <c r="AX97"/>
      <c r="AY97"/>
      <c r="AZ97" s="59"/>
      <c r="BA97" s="59"/>
      <c r="BB97" s="59"/>
      <c r="BC97" s="59"/>
      <c r="BD97" s="59"/>
      <c r="BE97" s="59"/>
      <c r="BF97" s="59"/>
      <c r="BG97" s="59"/>
      <c r="BH97" s="59"/>
      <c r="BI97" s="59"/>
      <c r="BJ97" s="59"/>
      <c r="BK97" s="59"/>
      <c r="BL97" s="59"/>
      <c r="BM97" s="59"/>
      <c r="BN97" s="59"/>
      <c r="BO97" s="59"/>
      <c r="BP97" s="59"/>
      <c r="BQ97" s="59"/>
      <c r="BR97" s="59"/>
      <c r="BS97" s="59"/>
      <c r="BT97" s="59"/>
      <c r="BU97" s="59"/>
      <c r="BV97" s="59"/>
      <c r="BW97" s="59"/>
      <c r="BX97" s="59"/>
      <c r="BY97" s="59"/>
      <c r="BZ97" s="59"/>
      <c r="CA97" s="59"/>
      <c r="CB97" s="59"/>
      <c r="CC97" s="59"/>
      <c r="CD97" s="59"/>
      <c r="CE97" s="59"/>
      <c r="CF97" s="59"/>
      <c r="CG97" s="59"/>
      <c r="CH97" s="59"/>
      <c r="CI97" s="59"/>
      <c r="CJ97" s="59"/>
      <c r="CK97" s="59"/>
      <c r="CL97" s="59"/>
      <c r="CM97" s="59"/>
      <c r="CN97" s="59"/>
      <c r="CO97" s="59"/>
      <c r="CP97" s="59"/>
      <c r="CQ97" s="59"/>
      <c r="CR97" s="59"/>
      <c r="CS97" s="59"/>
      <c r="CT97" s="59"/>
      <c r="CU97" s="59"/>
      <c r="CV97" s="59"/>
      <c r="CW97" s="59"/>
      <c r="CX97" s="59"/>
      <c r="CY97" s="59"/>
      <c r="CZ97" s="59"/>
      <c r="DA97" s="59"/>
      <c r="DB97" s="59"/>
      <c r="DC97" s="59"/>
      <c r="DD97" s="59"/>
      <c r="DE97" s="59"/>
      <c r="DF97" s="59"/>
      <c r="DG97" s="59"/>
      <c r="DH97" s="59"/>
      <c r="DI97" s="59"/>
      <c r="DJ97" s="59"/>
      <c r="DK97" s="59"/>
      <c r="DL97" s="59"/>
      <c r="DM97" s="59"/>
      <c r="DN97" s="59"/>
      <c r="DO97" s="59"/>
      <c r="DP97" s="59"/>
      <c r="DQ97" s="59"/>
      <c r="DR97" s="59"/>
      <c r="DS97" s="59"/>
      <c r="DT97" s="59"/>
      <c r="DU97" s="59"/>
      <c r="DV97" s="59"/>
      <c r="DW97" s="59"/>
      <c r="DX97" s="59"/>
      <c r="DY97" s="59"/>
      <c r="DZ97" s="59"/>
      <c r="EA97" s="59"/>
      <c r="EB97" s="59"/>
      <c r="EC97" s="59"/>
      <c r="ED97" s="59"/>
      <c r="EE97" s="59"/>
      <c r="EF97" s="59"/>
      <c r="EG97" s="59"/>
      <c r="EH97" s="59"/>
      <c r="EI97" s="59"/>
    </row>
    <row r="98" spans="38:139" ht="15" x14ac:dyDescent="0.25">
      <c r="AL98" s="59"/>
      <c r="AM98"/>
      <c r="AN98"/>
      <c r="AO98"/>
      <c r="AP98"/>
      <c r="AQ98"/>
      <c r="AR98"/>
      <c r="AS98"/>
      <c r="AT98"/>
      <c r="AU98"/>
      <c r="AV98"/>
      <c r="AW98"/>
      <c r="AX98"/>
      <c r="AY98"/>
      <c r="AZ98" s="59"/>
      <c r="BA98" s="59"/>
      <c r="BB98" s="59"/>
      <c r="BC98" s="59"/>
      <c r="BD98" s="59"/>
      <c r="BE98" s="59"/>
      <c r="BF98" s="59"/>
      <c r="BG98" s="59"/>
      <c r="BH98" s="59"/>
      <c r="BI98" s="59"/>
      <c r="BJ98" s="59"/>
      <c r="BK98" s="59"/>
      <c r="BL98" s="59"/>
      <c r="BM98" s="59"/>
      <c r="BN98" s="59"/>
      <c r="BO98" s="59"/>
      <c r="BP98" s="59"/>
      <c r="BQ98" s="59"/>
      <c r="BR98" s="59"/>
      <c r="BS98" s="59"/>
      <c r="BT98" s="59"/>
      <c r="BU98" s="59"/>
      <c r="BV98" s="59"/>
      <c r="BW98" s="59"/>
      <c r="BX98" s="59"/>
      <c r="BY98" s="59"/>
      <c r="BZ98" s="59"/>
      <c r="CA98" s="59"/>
      <c r="CB98" s="59"/>
      <c r="CC98" s="59"/>
      <c r="CD98" s="59"/>
      <c r="CE98" s="59"/>
      <c r="CF98" s="59"/>
      <c r="CG98" s="59"/>
      <c r="CH98" s="59"/>
      <c r="CI98" s="59"/>
      <c r="CJ98" s="59"/>
      <c r="CK98" s="59"/>
      <c r="CL98" s="59"/>
      <c r="CM98" s="59"/>
      <c r="CN98" s="59"/>
      <c r="CO98" s="59"/>
      <c r="CP98" s="59"/>
      <c r="CQ98" s="59"/>
      <c r="CR98" s="59"/>
      <c r="CS98" s="59"/>
      <c r="CT98" s="59"/>
      <c r="CU98" s="59"/>
      <c r="CV98" s="59"/>
      <c r="CW98" s="59"/>
      <c r="CX98" s="59"/>
      <c r="CY98" s="59"/>
      <c r="CZ98" s="59"/>
      <c r="DA98" s="59"/>
      <c r="DB98" s="59"/>
      <c r="DC98" s="59"/>
      <c r="DD98" s="59"/>
      <c r="DE98" s="59"/>
      <c r="DF98" s="59"/>
      <c r="DG98" s="59"/>
      <c r="DH98" s="59"/>
      <c r="DI98" s="59"/>
      <c r="DJ98" s="59"/>
      <c r="DK98" s="59"/>
      <c r="DL98" s="59"/>
      <c r="DM98" s="59"/>
      <c r="DN98" s="59"/>
      <c r="DO98" s="59"/>
      <c r="DP98" s="59"/>
      <c r="DQ98" s="59"/>
      <c r="DR98" s="59"/>
      <c r="DS98" s="59"/>
      <c r="DT98" s="59"/>
      <c r="DU98" s="59"/>
      <c r="DV98" s="59"/>
      <c r="DW98" s="59"/>
      <c r="DX98" s="59"/>
      <c r="DY98" s="59"/>
      <c r="DZ98" s="59"/>
      <c r="EA98" s="59"/>
      <c r="EB98" s="59"/>
      <c r="EC98" s="59"/>
      <c r="ED98" s="59"/>
      <c r="EE98" s="59"/>
      <c r="EF98" s="59"/>
      <c r="EG98" s="59"/>
      <c r="EH98" s="59"/>
      <c r="EI98" s="59"/>
    </row>
    <row r="99" spans="38:139" ht="15" x14ac:dyDescent="0.25">
      <c r="AL99" s="59"/>
      <c r="AM99"/>
      <c r="AN99"/>
      <c r="AO99"/>
      <c r="AP99"/>
      <c r="AQ99"/>
      <c r="AR99"/>
      <c r="AS99"/>
      <c r="AT99"/>
      <c r="AU99"/>
      <c r="AV99"/>
      <c r="AW99"/>
      <c r="AX99"/>
      <c r="AY99"/>
      <c r="AZ99" s="59"/>
      <c r="BA99" s="59"/>
      <c r="BB99" s="59"/>
      <c r="BC99" s="59"/>
      <c r="BD99" s="59"/>
      <c r="BE99" s="59"/>
      <c r="BF99" s="59"/>
      <c r="BG99" s="59"/>
      <c r="BH99" s="59"/>
      <c r="BI99" s="59"/>
      <c r="BJ99" s="59"/>
      <c r="BK99" s="59"/>
      <c r="BL99" s="59"/>
      <c r="BM99" s="59"/>
      <c r="BN99" s="59"/>
      <c r="BO99" s="59"/>
      <c r="BP99" s="59"/>
      <c r="BQ99" s="59"/>
      <c r="BR99" s="59"/>
      <c r="BS99" s="59"/>
      <c r="BT99" s="59"/>
      <c r="BU99" s="59"/>
      <c r="BV99" s="59"/>
      <c r="BW99" s="59"/>
      <c r="BX99" s="59"/>
      <c r="BY99" s="59"/>
      <c r="BZ99" s="59"/>
      <c r="CA99" s="59"/>
      <c r="CB99" s="59"/>
      <c r="CC99" s="59"/>
      <c r="CD99" s="59"/>
      <c r="CE99" s="59"/>
      <c r="CF99" s="59"/>
      <c r="CG99" s="59"/>
      <c r="CH99" s="59"/>
      <c r="CI99" s="59"/>
      <c r="CJ99" s="59"/>
      <c r="CK99" s="59"/>
      <c r="CL99" s="59"/>
      <c r="CM99" s="59"/>
      <c r="CN99" s="59"/>
      <c r="CO99" s="59"/>
      <c r="CP99" s="59"/>
      <c r="CQ99" s="59"/>
      <c r="CR99" s="59"/>
      <c r="CS99" s="59"/>
      <c r="CT99" s="59"/>
      <c r="CU99" s="59"/>
      <c r="CV99" s="59"/>
      <c r="CW99" s="59"/>
      <c r="CX99" s="59"/>
      <c r="CY99" s="59"/>
      <c r="CZ99" s="59"/>
      <c r="DA99" s="59"/>
      <c r="DB99" s="59"/>
      <c r="DC99" s="59"/>
      <c r="DD99" s="59"/>
      <c r="DE99" s="59"/>
      <c r="DF99" s="59"/>
      <c r="DG99" s="59"/>
      <c r="DH99" s="59"/>
      <c r="DI99" s="59"/>
      <c r="DJ99" s="59"/>
      <c r="DK99" s="59"/>
      <c r="DL99" s="59"/>
      <c r="DM99" s="59"/>
      <c r="DN99" s="59"/>
      <c r="DO99" s="59"/>
      <c r="DP99" s="59"/>
      <c r="DQ99" s="59"/>
      <c r="DR99" s="59"/>
      <c r="DS99" s="59"/>
      <c r="DT99" s="59"/>
      <c r="DU99" s="59"/>
      <c r="DV99" s="59"/>
      <c r="DW99" s="59"/>
      <c r="DX99" s="59"/>
      <c r="DY99" s="59"/>
      <c r="DZ99" s="59"/>
      <c r="EA99" s="59"/>
      <c r="EB99" s="59"/>
      <c r="EC99" s="59"/>
      <c r="ED99" s="59"/>
      <c r="EE99" s="59"/>
      <c r="EF99" s="59"/>
      <c r="EG99" s="59"/>
      <c r="EH99" s="59"/>
      <c r="EI99" s="59"/>
    </row>
    <row r="100" spans="38:139" ht="15" x14ac:dyDescent="0.25">
      <c r="AL100" s="59"/>
      <c r="AM100"/>
      <c r="AN100"/>
      <c r="AO100"/>
      <c r="AP100"/>
      <c r="AQ100"/>
      <c r="AR100"/>
      <c r="AS100"/>
      <c r="AT100"/>
      <c r="AU100"/>
      <c r="AV100"/>
      <c r="AW100"/>
      <c r="AX100"/>
      <c r="AY100"/>
      <c r="AZ100" s="59"/>
      <c r="BA100" s="59"/>
      <c r="BB100" s="59"/>
      <c r="BC100" s="59"/>
      <c r="BD100" s="59"/>
      <c r="BE100" s="59"/>
      <c r="BF100" s="59"/>
      <c r="BG100" s="59"/>
      <c r="BH100" s="59"/>
      <c r="BI100" s="59"/>
      <c r="BJ100" s="59"/>
      <c r="BK100" s="59"/>
      <c r="BL100" s="59"/>
      <c r="BM100" s="59"/>
      <c r="BN100" s="59"/>
      <c r="BO100" s="59"/>
      <c r="BP100" s="59"/>
      <c r="BQ100" s="59"/>
      <c r="BR100" s="59"/>
      <c r="BS100" s="59"/>
      <c r="BT100" s="59"/>
      <c r="BU100" s="59"/>
      <c r="BV100" s="59"/>
      <c r="BW100" s="59"/>
      <c r="BX100" s="59"/>
      <c r="BY100" s="59"/>
      <c r="BZ100" s="59"/>
      <c r="CA100" s="59"/>
      <c r="CB100" s="59"/>
      <c r="CC100" s="59"/>
      <c r="CD100" s="59"/>
      <c r="CE100" s="59"/>
      <c r="CF100" s="59"/>
      <c r="CG100" s="59"/>
      <c r="CH100" s="59"/>
      <c r="CI100" s="59"/>
      <c r="CJ100" s="59"/>
      <c r="CK100" s="59"/>
      <c r="CL100" s="59"/>
      <c r="CM100" s="59"/>
      <c r="CN100" s="59"/>
      <c r="CO100" s="59"/>
      <c r="CP100" s="59"/>
      <c r="CQ100" s="59"/>
      <c r="CR100" s="59"/>
      <c r="CS100" s="59"/>
      <c r="CT100" s="59"/>
      <c r="CU100" s="59"/>
      <c r="CV100" s="59"/>
      <c r="CW100" s="59"/>
      <c r="CX100" s="59"/>
      <c r="CY100" s="59"/>
      <c r="CZ100" s="59"/>
      <c r="DA100" s="59"/>
      <c r="DB100" s="59"/>
      <c r="DC100" s="59"/>
      <c r="DD100" s="59"/>
      <c r="DE100" s="59"/>
      <c r="DF100" s="59"/>
      <c r="DG100" s="59"/>
      <c r="DH100" s="59"/>
      <c r="DI100" s="59"/>
      <c r="DJ100" s="59"/>
      <c r="DK100" s="59"/>
      <c r="DL100" s="59"/>
      <c r="DM100" s="59"/>
      <c r="DN100" s="59"/>
      <c r="DO100" s="59"/>
      <c r="DP100" s="59"/>
      <c r="DQ100" s="59"/>
      <c r="DR100" s="59"/>
      <c r="DS100" s="59"/>
      <c r="DT100" s="59"/>
      <c r="DU100" s="59"/>
      <c r="DV100" s="59"/>
      <c r="DW100" s="59"/>
      <c r="DX100" s="59"/>
      <c r="DY100" s="59"/>
      <c r="DZ100" s="59"/>
      <c r="EA100" s="59"/>
      <c r="EB100" s="59"/>
      <c r="EC100" s="59"/>
      <c r="ED100" s="59"/>
      <c r="EE100" s="59"/>
      <c r="EF100" s="59"/>
      <c r="EG100" s="59"/>
      <c r="EH100" s="59"/>
      <c r="EI100" s="59"/>
    </row>
    <row r="101" spans="38:139" ht="15" x14ac:dyDescent="0.25">
      <c r="AL101" s="59"/>
      <c r="AM101"/>
      <c r="AN101"/>
      <c r="AO101"/>
      <c r="AP101"/>
      <c r="AQ101"/>
      <c r="AR101"/>
      <c r="AS101"/>
      <c r="AT101"/>
      <c r="AU101"/>
      <c r="AV101"/>
      <c r="AW101"/>
      <c r="AX101"/>
      <c r="AY101"/>
      <c r="AZ101" s="59"/>
      <c r="BA101" s="59"/>
      <c r="BB101" s="59"/>
      <c r="BC101" s="59"/>
      <c r="BD101" s="59"/>
      <c r="BE101" s="59"/>
      <c r="BF101" s="59"/>
      <c r="BG101" s="59"/>
      <c r="BH101" s="59"/>
      <c r="BI101" s="59"/>
      <c r="BJ101" s="59"/>
      <c r="BK101" s="59"/>
      <c r="BL101" s="59"/>
      <c r="BM101" s="59"/>
      <c r="BN101" s="59"/>
      <c r="BO101" s="59"/>
      <c r="BP101" s="59"/>
      <c r="BQ101" s="59"/>
      <c r="BR101" s="59"/>
      <c r="BS101" s="59"/>
      <c r="BT101" s="59"/>
      <c r="BU101" s="59"/>
      <c r="BV101" s="59"/>
      <c r="BW101" s="59"/>
      <c r="BX101" s="59"/>
      <c r="BY101" s="59"/>
      <c r="BZ101" s="59"/>
      <c r="CA101" s="59"/>
      <c r="CB101" s="59"/>
      <c r="CC101" s="59"/>
      <c r="CD101" s="59"/>
      <c r="CE101" s="59"/>
      <c r="CF101" s="59"/>
      <c r="CG101" s="59"/>
      <c r="CH101" s="59"/>
      <c r="CI101" s="59"/>
      <c r="CJ101" s="59"/>
      <c r="CK101" s="59"/>
      <c r="CL101" s="59"/>
      <c r="CM101" s="59"/>
      <c r="CN101" s="59"/>
      <c r="CO101" s="59"/>
      <c r="CP101" s="59"/>
      <c r="CQ101" s="59"/>
      <c r="CR101" s="59"/>
      <c r="CS101" s="59"/>
      <c r="CT101" s="59"/>
      <c r="CU101" s="59"/>
      <c r="CV101" s="59"/>
      <c r="CW101" s="59"/>
      <c r="CX101" s="59"/>
      <c r="CY101" s="59"/>
      <c r="CZ101" s="59"/>
      <c r="DA101" s="59"/>
      <c r="DB101" s="59"/>
      <c r="DC101" s="59"/>
      <c r="DD101" s="59"/>
      <c r="DE101" s="59"/>
      <c r="DF101" s="59"/>
      <c r="DG101" s="59"/>
      <c r="DH101" s="59"/>
      <c r="DI101" s="59"/>
      <c r="DJ101" s="59"/>
      <c r="DK101" s="59"/>
      <c r="DL101" s="59"/>
      <c r="DM101" s="59"/>
      <c r="DN101" s="59"/>
      <c r="DO101" s="59"/>
      <c r="DP101" s="59"/>
      <c r="DQ101" s="59"/>
      <c r="DR101" s="59"/>
      <c r="DS101" s="59"/>
      <c r="DT101" s="59"/>
      <c r="DU101" s="59"/>
      <c r="DV101" s="59"/>
      <c r="DW101" s="59"/>
      <c r="DX101" s="59"/>
      <c r="DY101" s="59"/>
      <c r="DZ101" s="59"/>
      <c r="EA101" s="59"/>
      <c r="EB101" s="59"/>
      <c r="EC101" s="59"/>
      <c r="ED101" s="59"/>
      <c r="EE101" s="59"/>
      <c r="EF101" s="59"/>
      <c r="EG101" s="59"/>
      <c r="EH101" s="59"/>
      <c r="EI101" s="59"/>
    </row>
    <row r="102" spans="38:139" ht="15" x14ac:dyDescent="0.25">
      <c r="AL102" s="59"/>
      <c r="AM102"/>
      <c r="AN102"/>
      <c r="AO102"/>
      <c r="AP102"/>
      <c r="AQ102"/>
      <c r="AR102"/>
      <c r="AS102"/>
      <c r="AT102"/>
      <c r="AU102"/>
      <c r="AV102"/>
      <c r="AW102"/>
      <c r="AX102"/>
      <c r="AY102"/>
      <c r="AZ102" s="59"/>
      <c r="BA102" s="59"/>
      <c r="BB102" s="59"/>
      <c r="BC102" s="59"/>
      <c r="BD102" s="59"/>
      <c r="BE102" s="59"/>
      <c r="BF102" s="59"/>
      <c r="BG102" s="59"/>
      <c r="BH102" s="59"/>
      <c r="BI102" s="59"/>
      <c r="BJ102" s="59"/>
      <c r="BK102" s="59"/>
      <c r="BL102" s="59"/>
      <c r="BM102" s="59"/>
      <c r="BN102" s="59"/>
      <c r="BO102" s="59"/>
      <c r="BP102" s="59"/>
      <c r="BQ102" s="59"/>
      <c r="BR102" s="59"/>
      <c r="BS102" s="59"/>
      <c r="BT102" s="59"/>
      <c r="BU102" s="59"/>
      <c r="BV102" s="59"/>
      <c r="BW102" s="59"/>
      <c r="BX102" s="59"/>
      <c r="BY102" s="59"/>
      <c r="BZ102" s="59"/>
      <c r="CA102" s="59"/>
      <c r="CB102" s="59"/>
      <c r="CC102" s="59"/>
      <c r="CD102" s="59"/>
      <c r="CE102" s="59"/>
      <c r="CF102" s="59"/>
      <c r="CG102" s="59"/>
      <c r="CH102" s="59"/>
      <c r="CI102" s="59"/>
      <c r="CJ102" s="59"/>
      <c r="CK102" s="59"/>
      <c r="CL102" s="59"/>
      <c r="CM102" s="59"/>
      <c r="CN102" s="59"/>
      <c r="CO102" s="59"/>
      <c r="CP102" s="59"/>
      <c r="CQ102" s="59"/>
      <c r="CR102" s="59"/>
      <c r="CS102" s="59"/>
      <c r="CT102" s="59"/>
      <c r="CU102" s="59"/>
      <c r="CV102" s="59"/>
      <c r="CW102" s="59"/>
      <c r="CX102" s="59"/>
      <c r="CY102" s="59"/>
      <c r="CZ102" s="59"/>
      <c r="DA102" s="59"/>
      <c r="DB102" s="59"/>
      <c r="DC102" s="59"/>
      <c r="DD102" s="59"/>
      <c r="DE102" s="59"/>
      <c r="DF102" s="59"/>
      <c r="DG102" s="59"/>
      <c r="DH102" s="59"/>
      <c r="DI102" s="59"/>
      <c r="DJ102" s="59"/>
      <c r="DK102" s="59"/>
      <c r="DL102" s="59"/>
      <c r="DM102" s="59"/>
      <c r="DN102" s="59"/>
      <c r="DO102" s="59"/>
      <c r="DP102" s="59"/>
      <c r="DQ102" s="59"/>
      <c r="DR102" s="59"/>
      <c r="DS102" s="59"/>
      <c r="DT102" s="59"/>
      <c r="DU102" s="59"/>
      <c r="DV102" s="59"/>
      <c r="DW102" s="59"/>
      <c r="DX102" s="59"/>
      <c r="DY102" s="59"/>
      <c r="DZ102" s="59"/>
      <c r="EA102" s="59"/>
      <c r="EB102" s="59"/>
      <c r="EC102" s="59"/>
      <c r="ED102" s="59"/>
      <c r="EE102" s="59"/>
      <c r="EF102" s="59"/>
      <c r="EG102" s="59"/>
      <c r="EH102" s="59"/>
      <c r="EI102" s="59"/>
    </row>
    <row r="103" spans="38:139" ht="15" x14ac:dyDescent="0.25">
      <c r="AL103" s="59"/>
      <c r="AM103"/>
      <c r="AN103"/>
      <c r="AO103"/>
      <c r="AP103"/>
      <c r="AQ103"/>
      <c r="AR103"/>
      <c r="AS103"/>
      <c r="AT103"/>
      <c r="AU103"/>
      <c r="AV103"/>
      <c r="AW103"/>
      <c r="AX103"/>
      <c r="AY103"/>
      <c r="AZ103" s="59"/>
      <c r="BA103" s="59"/>
      <c r="BB103" s="59"/>
      <c r="BC103" s="59"/>
      <c r="BD103" s="59"/>
      <c r="BE103" s="59"/>
      <c r="BF103" s="59"/>
      <c r="BG103" s="59"/>
      <c r="BH103" s="59"/>
      <c r="BI103" s="59"/>
      <c r="BJ103" s="59"/>
      <c r="BK103" s="59"/>
      <c r="BL103" s="59"/>
      <c r="BM103" s="59"/>
      <c r="BN103" s="59"/>
      <c r="BO103" s="59"/>
      <c r="BP103" s="59"/>
      <c r="BQ103" s="59"/>
      <c r="BR103" s="59"/>
      <c r="BS103" s="59"/>
      <c r="BT103" s="59"/>
      <c r="BU103" s="59"/>
      <c r="BV103" s="59"/>
      <c r="BW103" s="59"/>
      <c r="BX103" s="59"/>
      <c r="BY103" s="59"/>
      <c r="BZ103" s="59"/>
      <c r="CA103" s="59"/>
      <c r="CB103" s="59"/>
      <c r="CC103" s="59"/>
      <c r="CD103" s="59"/>
      <c r="CE103" s="59"/>
      <c r="CF103" s="59"/>
      <c r="CG103" s="59"/>
      <c r="CH103" s="59"/>
      <c r="CI103" s="59"/>
      <c r="CJ103" s="59"/>
      <c r="CK103" s="59"/>
      <c r="CL103" s="59"/>
      <c r="CM103" s="59"/>
      <c r="CN103" s="59"/>
      <c r="CO103" s="59"/>
      <c r="CP103" s="59"/>
      <c r="CQ103" s="59"/>
      <c r="CR103" s="59"/>
      <c r="CS103" s="59"/>
      <c r="CT103" s="59"/>
      <c r="CU103" s="59"/>
      <c r="CV103" s="59"/>
      <c r="CW103" s="59"/>
      <c r="CX103" s="59"/>
      <c r="CY103" s="59"/>
      <c r="CZ103" s="59"/>
      <c r="DA103" s="59"/>
      <c r="DB103" s="59"/>
      <c r="DC103" s="59"/>
      <c r="DD103" s="59"/>
      <c r="DE103" s="59"/>
      <c r="DF103" s="59"/>
      <c r="DG103" s="59"/>
      <c r="DH103" s="59"/>
      <c r="DI103" s="59"/>
      <c r="DJ103" s="59"/>
      <c r="DK103" s="59"/>
      <c r="DL103" s="59"/>
      <c r="DM103" s="59"/>
      <c r="DN103" s="59"/>
      <c r="DO103" s="59"/>
      <c r="DP103" s="59"/>
      <c r="DQ103" s="59"/>
      <c r="DR103" s="59"/>
      <c r="DS103" s="59"/>
      <c r="DT103" s="59"/>
      <c r="DU103" s="59"/>
      <c r="DV103" s="59"/>
      <c r="DW103" s="59"/>
      <c r="DX103" s="59"/>
      <c r="DY103" s="59"/>
      <c r="DZ103" s="59"/>
      <c r="EA103" s="59"/>
      <c r="EB103" s="59"/>
      <c r="EC103" s="59"/>
      <c r="ED103" s="59"/>
      <c r="EE103" s="59"/>
      <c r="EF103" s="59"/>
      <c r="EG103" s="59"/>
      <c r="EH103" s="59"/>
      <c r="EI103" s="59"/>
    </row>
    <row r="104" spans="38:139" ht="15" x14ac:dyDescent="0.25">
      <c r="AL104" s="59"/>
      <c r="AM104"/>
      <c r="AN104"/>
      <c r="AO104"/>
      <c r="AP104"/>
      <c r="AQ104"/>
      <c r="AR104"/>
      <c r="AS104"/>
      <c r="AT104"/>
      <c r="AU104"/>
      <c r="AV104"/>
      <c r="AW104"/>
      <c r="AX104"/>
      <c r="AY104"/>
      <c r="AZ104" s="59"/>
      <c r="BA104" s="59"/>
      <c r="BB104" s="59"/>
      <c r="BC104" s="59"/>
      <c r="BD104" s="59"/>
      <c r="BE104" s="59"/>
      <c r="BF104" s="59"/>
      <c r="BG104" s="59"/>
      <c r="BH104" s="59"/>
      <c r="BI104" s="59"/>
      <c r="BJ104" s="59"/>
      <c r="BK104" s="59"/>
      <c r="BL104" s="59"/>
      <c r="BM104" s="59"/>
      <c r="BN104" s="59"/>
      <c r="BO104" s="59"/>
      <c r="BP104" s="59"/>
      <c r="BQ104" s="59"/>
      <c r="BR104" s="59"/>
      <c r="BS104" s="59"/>
      <c r="BT104" s="59"/>
      <c r="BU104" s="59"/>
      <c r="BV104" s="59"/>
      <c r="BW104" s="59"/>
      <c r="BX104" s="59"/>
      <c r="BY104" s="59"/>
      <c r="BZ104" s="59"/>
      <c r="CA104" s="59"/>
      <c r="CB104" s="59"/>
      <c r="CC104" s="59"/>
      <c r="CD104" s="59"/>
      <c r="CE104" s="59"/>
      <c r="CF104" s="59"/>
      <c r="CG104" s="59"/>
      <c r="CH104" s="59"/>
      <c r="CI104" s="59"/>
      <c r="CJ104" s="59"/>
      <c r="CK104" s="59"/>
      <c r="CL104" s="59"/>
      <c r="CM104" s="59"/>
      <c r="CN104" s="59"/>
      <c r="CO104" s="59"/>
      <c r="CP104" s="59"/>
      <c r="CQ104" s="59"/>
      <c r="CR104" s="59"/>
      <c r="CS104" s="59"/>
      <c r="CT104" s="59"/>
      <c r="CU104" s="59"/>
      <c r="CV104" s="59"/>
      <c r="CW104" s="59"/>
      <c r="CX104" s="59"/>
      <c r="CY104" s="59"/>
      <c r="CZ104" s="59"/>
      <c r="DA104" s="59"/>
      <c r="DB104" s="59"/>
      <c r="DC104" s="59"/>
      <c r="DD104" s="59"/>
      <c r="DE104" s="59"/>
      <c r="DF104" s="59"/>
      <c r="DG104" s="59"/>
      <c r="DH104" s="59"/>
      <c r="DI104" s="59"/>
      <c r="DJ104" s="59"/>
      <c r="DK104" s="59"/>
      <c r="DL104" s="59"/>
      <c r="DM104" s="59"/>
      <c r="DN104" s="59"/>
      <c r="DO104" s="59"/>
      <c r="DP104" s="59"/>
      <c r="DQ104" s="59"/>
      <c r="DR104" s="59"/>
      <c r="DS104" s="59"/>
      <c r="DT104" s="59"/>
      <c r="DU104" s="59"/>
      <c r="DV104" s="59"/>
      <c r="DW104" s="59"/>
      <c r="DX104" s="59"/>
      <c r="DY104" s="59"/>
      <c r="DZ104" s="59"/>
      <c r="EA104" s="59"/>
      <c r="EB104" s="59"/>
      <c r="EC104" s="59"/>
      <c r="ED104" s="59"/>
      <c r="EE104" s="59"/>
      <c r="EF104" s="59"/>
      <c r="EG104" s="59"/>
      <c r="EH104" s="59"/>
      <c r="EI104" s="59"/>
    </row>
    <row r="105" spans="38:139" ht="15" x14ac:dyDescent="0.25">
      <c r="AL105" s="59"/>
      <c r="AM105"/>
      <c r="AN105"/>
      <c r="AO105"/>
      <c r="AP105"/>
      <c r="AQ105"/>
      <c r="AR105"/>
      <c r="AS105"/>
      <c r="AT105"/>
      <c r="AU105"/>
      <c r="AV105"/>
      <c r="AW105"/>
      <c r="AX105"/>
      <c r="AY105"/>
      <c r="AZ105" s="59"/>
      <c r="BA105" s="59"/>
      <c r="BB105" s="59"/>
      <c r="BC105" s="59"/>
      <c r="BD105" s="59"/>
      <c r="BE105" s="59"/>
      <c r="BF105" s="59"/>
      <c r="BG105" s="59"/>
      <c r="BH105" s="59"/>
      <c r="BI105" s="59"/>
      <c r="BJ105" s="59"/>
      <c r="BK105" s="59"/>
      <c r="BL105" s="59"/>
      <c r="BM105" s="59"/>
      <c r="BN105" s="59"/>
      <c r="BO105" s="59"/>
      <c r="BP105" s="59"/>
      <c r="BQ105" s="59"/>
      <c r="BR105" s="59"/>
      <c r="BS105" s="59"/>
      <c r="BT105" s="59"/>
      <c r="BU105" s="59"/>
      <c r="BV105" s="59"/>
      <c r="BW105" s="59"/>
      <c r="BX105" s="59"/>
      <c r="BY105" s="59"/>
      <c r="BZ105" s="59"/>
      <c r="CA105" s="59"/>
      <c r="CB105" s="59"/>
      <c r="CC105" s="59"/>
      <c r="CD105" s="59"/>
      <c r="CE105" s="59"/>
      <c r="CF105" s="59"/>
      <c r="CG105" s="59"/>
      <c r="CH105" s="59"/>
      <c r="CI105" s="59"/>
      <c r="CJ105" s="59"/>
      <c r="CK105" s="59"/>
      <c r="CL105" s="59"/>
      <c r="CM105" s="59"/>
      <c r="CN105" s="59"/>
      <c r="CO105" s="59"/>
      <c r="CP105" s="59"/>
      <c r="CQ105" s="59"/>
      <c r="CR105" s="59"/>
      <c r="CS105" s="59"/>
      <c r="CT105" s="59"/>
      <c r="CU105" s="59"/>
      <c r="CV105" s="59"/>
      <c r="CW105" s="59"/>
      <c r="CX105" s="59"/>
      <c r="CY105" s="59"/>
      <c r="CZ105" s="59"/>
      <c r="DA105" s="59"/>
      <c r="DB105" s="59"/>
      <c r="DC105" s="59"/>
      <c r="DD105" s="59"/>
      <c r="DE105" s="59"/>
      <c r="DF105" s="59"/>
      <c r="DG105" s="59"/>
      <c r="DH105" s="59"/>
      <c r="DI105" s="59"/>
      <c r="DJ105" s="59"/>
      <c r="DK105" s="59"/>
      <c r="DL105" s="59"/>
      <c r="DM105" s="59"/>
      <c r="DN105" s="59"/>
      <c r="DO105" s="59"/>
      <c r="DP105" s="59"/>
      <c r="DQ105" s="59"/>
      <c r="DR105" s="59"/>
      <c r="DS105" s="59"/>
      <c r="DT105" s="59"/>
      <c r="DU105" s="59"/>
      <c r="DV105" s="59"/>
      <c r="DW105" s="59"/>
      <c r="DX105" s="59"/>
      <c r="DY105" s="59"/>
      <c r="DZ105" s="59"/>
      <c r="EA105" s="59"/>
      <c r="EB105" s="59"/>
      <c r="EC105" s="59"/>
      <c r="ED105" s="59"/>
      <c r="EE105" s="59"/>
      <c r="EF105" s="59"/>
      <c r="EG105" s="59"/>
      <c r="EH105" s="59"/>
      <c r="EI105" s="59"/>
    </row>
    <row r="106" spans="38:139" ht="15" x14ac:dyDescent="0.25">
      <c r="AL106" s="59"/>
      <c r="AM106"/>
      <c r="AN106"/>
      <c r="AO106"/>
      <c r="AP106"/>
      <c r="AQ106"/>
      <c r="AR106"/>
      <c r="AS106"/>
      <c r="AT106"/>
      <c r="AU106"/>
      <c r="AV106"/>
      <c r="AW106"/>
      <c r="AX106"/>
      <c r="AY106"/>
      <c r="AZ106" s="59"/>
      <c r="BA106" s="59"/>
      <c r="BB106" s="59"/>
      <c r="BC106" s="59"/>
      <c r="BD106" s="59"/>
      <c r="BE106" s="59"/>
      <c r="BF106" s="59"/>
      <c r="BG106" s="59"/>
      <c r="BH106" s="59"/>
      <c r="BI106" s="59"/>
      <c r="BJ106" s="59"/>
      <c r="BK106" s="59"/>
      <c r="BL106" s="59"/>
      <c r="BM106" s="59"/>
      <c r="BN106" s="59"/>
      <c r="BO106" s="59"/>
      <c r="BP106" s="59"/>
      <c r="BQ106" s="59"/>
      <c r="BR106" s="59"/>
      <c r="BS106" s="59"/>
      <c r="BT106" s="59"/>
      <c r="BU106" s="59"/>
      <c r="BV106" s="59"/>
      <c r="BW106" s="59"/>
      <c r="BX106" s="59"/>
      <c r="BY106" s="59"/>
      <c r="BZ106" s="59"/>
      <c r="CA106" s="59"/>
      <c r="CB106" s="59"/>
      <c r="CC106" s="59"/>
      <c r="CD106" s="59"/>
      <c r="CE106" s="59"/>
      <c r="CF106" s="59"/>
      <c r="CG106" s="59"/>
      <c r="CH106" s="59"/>
      <c r="CI106" s="59"/>
      <c r="CJ106" s="59"/>
      <c r="CK106" s="59"/>
      <c r="CL106" s="59"/>
      <c r="CM106" s="59"/>
      <c r="CN106" s="59"/>
      <c r="CO106" s="59"/>
      <c r="CP106" s="59"/>
      <c r="CQ106" s="59"/>
      <c r="CR106" s="59"/>
      <c r="CS106" s="59"/>
      <c r="CT106" s="59"/>
      <c r="CU106" s="59"/>
      <c r="CV106" s="59"/>
      <c r="CW106" s="59"/>
      <c r="CX106" s="59"/>
      <c r="CY106" s="59"/>
      <c r="CZ106" s="59"/>
      <c r="DA106" s="59"/>
      <c r="DB106" s="59"/>
      <c r="DC106" s="59"/>
      <c r="DD106" s="59"/>
      <c r="DE106" s="59"/>
      <c r="DF106" s="59"/>
      <c r="DG106" s="59"/>
      <c r="DH106" s="59"/>
      <c r="DI106" s="59"/>
      <c r="DJ106" s="59"/>
      <c r="DK106" s="59"/>
      <c r="DL106" s="59"/>
      <c r="DM106" s="59"/>
      <c r="DN106" s="59"/>
      <c r="DO106" s="59"/>
      <c r="DP106" s="59"/>
      <c r="DQ106" s="59"/>
      <c r="DR106" s="59"/>
      <c r="DS106" s="59"/>
      <c r="DT106" s="59"/>
      <c r="DU106" s="59"/>
      <c r="DV106" s="59"/>
      <c r="DW106" s="59"/>
      <c r="DX106" s="59"/>
      <c r="DY106" s="59"/>
      <c r="DZ106" s="59"/>
      <c r="EA106" s="59"/>
      <c r="EB106" s="59"/>
      <c r="EC106" s="59"/>
      <c r="ED106" s="59"/>
      <c r="EE106" s="59"/>
      <c r="EF106" s="59"/>
      <c r="EG106" s="59"/>
      <c r="EH106" s="59"/>
      <c r="EI106" s="59"/>
    </row>
    <row r="107" spans="38:139" ht="15" x14ac:dyDescent="0.25">
      <c r="AL107" s="59"/>
      <c r="AM107"/>
      <c r="AN107"/>
      <c r="AO107"/>
      <c r="AP107"/>
      <c r="AQ107"/>
      <c r="AR107"/>
      <c r="AS107"/>
      <c r="AT107"/>
      <c r="AU107"/>
      <c r="AV107"/>
      <c r="AW107"/>
      <c r="AX107"/>
      <c r="AY107"/>
      <c r="AZ107" s="59"/>
      <c r="BA107" s="59"/>
      <c r="BB107" s="59"/>
      <c r="BC107" s="59"/>
      <c r="BD107" s="59"/>
      <c r="BE107" s="59"/>
      <c r="BF107" s="59"/>
      <c r="BG107" s="59"/>
      <c r="BH107" s="59"/>
      <c r="BI107" s="59"/>
      <c r="BJ107" s="59"/>
      <c r="BK107" s="59"/>
      <c r="BL107" s="59"/>
      <c r="BM107" s="59"/>
      <c r="BN107" s="59"/>
      <c r="BO107" s="59"/>
      <c r="BP107" s="59"/>
      <c r="BQ107" s="59"/>
      <c r="BR107" s="59"/>
      <c r="BS107" s="59"/>
      <c r="BT107" s="59"/>
      <c r="BU107" s="59"/>
      <c r="BV107" s="59"/>
      <c r="BW107" s="59"/>
      <c r="BX107" s="59"/>
      <c r="BY107" s="59"/>
      <c r="BZ107" s="59"/>
      <c r="CA107" s="59"/>
      <c r="CB107" s="59"/>
      <c r="CC107" s="59"/>
      <c r="CD107" s="59"/>
      <c r="CE107" s="59"/>
      <c r="CF107" s="59"/>
      <c r="CG107" s="59"/>
      <c r="CH107" s="59"/>
      <c r="CI107" s="59"/>
      <c r="CJ107" s="59"/>
      <c r="CK107" s="59"/>
      <c r="CL107" s="59"/>
      <c r="CM107" s="59"/>
      <c r="CN107" s="59"/>
      <c r="CO107" s="59"/>
      <c r="CP107" s="59"/>
      <c r="CQ107" s="59"/>
      <c r="CR107" s="59"/>
      <c r="CS107" s="59"/>
      <c r="CT107" s="59"/>
      <c r="CU107" s="59"/>
      <c r="CV107" s="59"/>
      <c r="CW107" s="59"/>
      <c r="CX107" s="59"/>
      <c r="CY107" s="59"/>
      <c r="CZ107" s="59"/>
      <c r="DA107" s="59"/>
      <c r="DB107" s="59"/>
      <c r="DC107" s="59"/>
      <c r="DD107" s="59"/>
      <c r="DE107" s="59"/>
      <c r="DF107" s="59"/>
      <c r="DG107" s="59"/>
      <c r="DH107" s="59"/>
      <c r="DI107" s="59"/>
      <c r="DJ107" s="59"/>
      <c r="DK107" s="59"/>
      <c r="DL107" s="59"/>
      <c r="DM107" s="59"/>
      <c r="DN107" s="59"/>
      <c r="DO107" s="59"/>
      <c r="DP107" s="59"/>
      <c r="DQ107" s="59"/>
      <c r="DR107" s="59"/>
      <c r="DS107" s="59"/>
      <c r="DT107" s="59"/>
      <c r="DU107" s="59"/>
      <c r="DV107" s="59"/>
      <c r="DW107" s="59"/>
      <c r="DX107" s="59"/>
      <c r="DY107" s="59"/>
      <c r="DZ107" s="59"/>
      <c r="EA107" s="59"/>
      <c r="EB107" s="59"/>
      <c r="EC107" s="59"/>
      <c r="ED107" s="59"/>
      <c r="EE107" s="59"/>
      <c r="EF107" s="59"/>
      <c r="EG107" s="59"/>
      <c r="EH107" s="59"/>
      <c r="EI107" s="59"/>
    </row>
    <row r="108" spans="38:139" ht="15" x14ac:dyDescent="0.25">
      <c r="AL108" s="59"/>
      <c r="AM108"/>
      <c r="AN108"/>
      <c r="AO108"/>
      <c r="AP108"/>
      <c r="AQ108"/>
      <c r="AR108"/>
      <c r="AS108"/>
      <c r="AT108"/>
      <c r="AU108"/>
      <c r="AV108"/>
      <c r="AW108"/>
      <c r="AX108"/>
      <c r="AY108"/>
      <c r="AZ108" s="59"/>
      <c r="BA108" s="59"/>
      <c r="BB108" s="59"/>
      <c r="BC108" s="59"/>
      <c r="BD108" s="59"/>
      <c r="BE108" s="59"/>
      <c r="BF108" s="59"/>
      <c r="BG108" s="59"/>
      <c r="BH108" s="59"/>
      <c r="BI108" s="59"/>
      <c r="BJ108" s="59"/>
      <c r="BK108" s="59"/>
      <c r="BL108" s="59"/>
      <c r="BM108" s="59"/>
      <c r="BN108" s="59"/>
      <c r="BO108" s="59"/>
      <c r="BP108" s="59"/>
      <c r="BQ108" s="59"/>
      <c r="BR108" s="59"/>
      <c r="BS108" s="59"/>
      <c r="BT108" s="59"/>
      <c r="BU108" s="59"/>
      <c r="BV108" s="59"/>
      <c r="BW108" s="59"/>
      <c r="BX108" s="59"/>
      <c r="BY108" s="59"/>
      <c r="BZ108" s="59"/>
      <c r="CA108" s="59"/>
      <c r="CB108" s="59"/>
      <c r="CC108" s="59"/>
      <c r="CD108" s="59"/>
      <c r="CE108" s="59"/>
      <c r="CF108" s="59"/>
      <c r="CG108" s="59"/>
      <c r="CH108" s="59"/>
      <c r="CI108" s="59"/>
      <c r="CJ108" s="59"/>
      <c r="CK108" s="59"/>
      <c r="CL108" s="59"/>
      <c r="CM108" s="59"/>
      <c r="CN108" s="59"/>
      <c r="CO108" s="59"/>
      <c r="CP108" s="59"/>
      <c r="CQ108" s="59"/>
      <c r="CR108" s="59"/>
      <c r="CS108" s="59"/>
      <c r="CT108" s="59"/>
      <c r="CU108" s="59"/>
      <c r="CV108" s="59"/>
      <c r="CW108" s="59"/>
      <c r="CX108" s="59"/>
      <c r="CY108" s="59"/>
      <c r="CZ108" s="59"/>
      <c r="DA108" s="59"/>
      <c r="DB108" s="59"/>
      <c r="DC108" s="59"/>
      <c r="DD108" s="59"/>
      <c r="DE108" s="59"/>
      <c r="DF108" s="59"/>
      <c r="DG108" s="59"/>
      <c r="DH108" s="59"/>
      <c r="DI108" s="59"/>
      <c r="DJ108" s="59"/>
      <c r="DK108" s="59"/>
      <c r="DL108" s="59"/>
      <c r="DM108" s="59"/>
      <c r="DN108" s="59"/>
      <c r="DO108" s="59"/>
      <c r="DP108" s="59"/>
      <c r="DQ108" s="59"/>
      <c r="DR108" s="59"/>
      <c r="DS108" s="59"/>
      <c r="DT108" s="59"/>
      <c r="DU108" s="59"/>
      <c r="DV108" s="59"/>
      <c r="DW108" s="59"/>
      <c r="DX108" s="59"/>
      <c r="DY108" s="59"/>
      <c r="DZ108" s="59"/>
      <c r="EA108" s="59"/>
      <c r="EB108" s="59"/>
      <c r="EC108" s="59"/>
      <c r="ED108" s="59"/>
      <c r="EE108" s="59"/>
      <c r="EF108" s="59"/>
      <c r="EG108" s="59"/>
      <c r="EH108" s="59"/>
      <c r="EI108" s="59"/>
    </row>
    <row r="109" spans="38:139" ht="15" x14ac:dyDescent="0.25">
      <c r="AL109" s="59"/>
      <c r="AM109"/>
      <c r="AN109"/>
      <c r="AO109"/>
      <c r="AP109"/>
      <c r="AQ109"/>
      <c r="AR109"/>
      <c r="AS109"/>
      <c r="AT109"/>
      <c r="AU109"/>
      <c r="AV109"/>
      <c r="AW109"/>
      <c r="AX109"/>
      <c r="AY109"/>
      <c r="AZ109" s="59"/>
      <c r="BA109" s="59"/>
      <c r="BB109" s="59"/>
      <c r="BC109" s="59"/>
      <c r="BD109" s="59"/>
      <c r="BE109" s="59"/>
      <c r="BF109" s="59"/>
      <c r="BG109" s="59"/>
      <c r="BH109" s="59"/>
      <c r="BI109" s="59"/>
      <c r="BJ109" s="59"/>
      <c r="BK109" s="59"/>
      <c r="BL109" s="59"/>
      <c r="BM109" s="59"/>
      <c r="BN109" s="59"/>
      <c r="BO109" s="59"/>
      <c r="BP109" s="59"/>
      <c r="BQ109" s="59"/>
      <c r="BR109" s="59"/>
      <c r="BS109" s="59"/>
      <c r="BT109" s="59"/>
      <c r="BU109" s="59"/>
      <c r="BV109" s="59"/>
      <c r="BW109" s="59"/>
      <c r="BX109" s="59"/>
      <c r="BY109" s="59"/>
      <c r="BZ109" s="59"/>
      <c r="CA109" s="59"/>
      <c r="CB109" s="59"/>
      <c r="CC109" s="59"/>
      <c r="CD109" s="59"/>
      <c r="CE109" s="59"/>
      <c r="CF109" s="59"/>
      <c r="CG109" s="59"/>
      <c r="CH109" s="59"/>
      <c r="CI109" s="59"/>
      <c r="CJ109" s="59"/>
      <c r="CK109" s="59"/>
      <c r="CL109" s="59"/>
      <c r="CM109" s="59"/>
      <c r="CN109" s="59"/>
      <c r="CO109" s="59"/>
      <c r="CP109" s="59"/>
      <c r="CQ109" s="59"/>
      <c r="CR109" s="59"/>
      <c r="CS109" s="59"/>
      <c r="CT109" s="59"/>
      <c r="CU109" s="59"/>
      <c r="CV109" s="59"/>
      <c r="CW109" s="59"/>
      <c r="CX109" s="59"/>
      <c r="CY109" s="59"/>
      <c r="CZ109" s="59"/>
      <c r="DA109" s="59"/>
      <c r="DB109" s="59"/>
      <c r="DC109" s="59"/>
      <c r="DD109" s="59"/>
      <c r="DE109" s="59"/>
      <c r="DF109" s="59"/>
      <c r="DG109" s="59"/>
      <c r="DH109" s="59"/>
      <c r="DI109" s="59"/>
      <c r="DJ109" s="59"/>
      <c r="DK109" s="59"/>
      <c r="DL109" s="59"/>
      <c r="DM109" s="59"/>
      <c r="DN109" s="59"/>
      <c r="DO109" s="59"/>
      <c r="DP109" s="59"/>
      <c r="DQ109" s="59"/>
      <c r="DR109" s="59"/>
      <c r="DS109" s="59"/>
      <c r="DT109" s="59"/>
      <c r="DU109" s="59"/>
      <c r="DV109" s="59"/>
      <c r="DW109" s="59"/>
      <c r="DX109" s="59"/>
      <c r="DY109" s="59"/>
      <c r="DZ109" s="59"/>
      <c r="EA109" s="59"/>
      <c r="EB109" s="59"/>
      <c r="EC109" s="59"/>
      <c r="ED109" s="59"/>
      <c r="EE109" s="59"/>
      <c r="EF109" s="59"/>
      <c r="EG109" s="59"/>
      <c r="EH109" s="59"/>
      <c r="EI109" s="59"/>
    </row>
    <row r="110" spans="38:139" ht="15" x14ac:dyDescent="0.25">
      <c r="AL110" s="59"/>
      <c r="AM110"/>
      <c r="AN110"/>
      <c r="AO110"/>
      <c r="AP110"/>
      <c r="AQ110"/>
      <c r="AR110"/>
      <c r="AS110"/>
      <c r="AT110"/>
      <c r="AU110"/>
      <c r="AV110"/>
      <c r="AW110"/>
      <c r="AX110"/>
      <c r="AY110"/>
      <c r="AZ110" s="59"/>
      <c r="BA110" s="59"/>
      <c r="BB110" s="59"/>
      <c r="BC110" s="59"/>
      <c r="BD110" s="59"/>
      <c r="BE110" s="59"/>
      <c r="BF110" s="59"/>
      <c r="BG110" s="59"/>
      <c r="BH110" s="59"/>
      <c r="BI110" s="59"/>
      <c r="BJ110" s="59"/>
      <c r="BK110" s="59"/>
      <c r="BL110" s="59"/>
      <c r="BM110" s="59"/>
      <c r="BN110" s="59"/>
      <c r="BO110" s="59"/>
      <c r="BP110" s="59"/>
      <c r="BQ110" s="59"/>
      <c r="BR110" s="59"/>
      <c r="BS110" s="59"/>
      <c r="BT110" s="59"/>
      <c r="BU110" s="59"/>
      <c r="BV110" s="59"/>
      <c r="BW110" s="59"/>
      <c r="BX110" s="59"/>
      <c r="BY110" s="59"/>
      <c r="BZ110" s="59"/>
      <c r="CA110" s="59"/>
      <c r="CB110" s="59"/>
      <c r="CC110" s="59"/>
      <c r="CD110" s="59"/>
      <c r="CE110" s="59"/>
      <c r="CF110" s="59"/>
      <c r="CG110" s="59"/>
      <c r="CH110" s="59"/>
      <c r="CI110" s="59"/>
      <c r="CJ110" s="59"/>
      <c r="CK110" s="59"/>
      <c r="CL110" s="59"/>
      <c r="CM110" s="59"/>
      <c r="CN110" s="59"/>
      <c r="CO110" s="59"/>
      <c r="CP110" s="59"/>
      <c r="CQ110" s="59"/>
      <c r="CR110" s="59"/>
      <c r="CS110" s="59"/>
      <c r="CT110" s="59"/>
      <c r="CU110" s="59"/>
      <c r="CV110" s="59"/>
      <c r="CW110" s="59"/>
      <c r="CX110" s="59"/>
      <c r="CY110" s="59"/>
      <c r="CZ110" s="59"/>
      <c r="DA110" s="59"/>
      <c r="DB110" s="59"/>
      <c r="DC110" s="59"/>
      <c r="DD110" s="59"/>
      <c r="DE110" s="59"/>
      <c r="DF110" s="59"/>
      <c r="DG110" s="59"/>
      <c r="DH110" s="59"/>
      <c r="DI110" s="59"/>
      <c r="DJ110" s="59"/>
      <c r="DK110" s="59"/>
      <c r="DL110" s="59"/>
      <c r="DM110" s="59"/>
      <c r="DN110" s="59"/>
      <c r="DO110" s="59"/>
      <c r="DP110" s="59"/>
      <c r="DQ110" s="59"/>
      <c r="DR110" s="59"/>
      <c r="DS110" s="59"/>
      <c r="DT110" s="59"/>
      <c r="DU110" s="59"/>
      <c r="DV110" s="59"/>
      <c r="DW110" s="59"/>
      <c r="DX110" s="59"/>
      <c r="DY110" s="59"/>
      <c r="DZ110" s="59"/>
      <c r="EA110" s="59"/>
      <c r="EB110" s="59"/>
      <c r="EC110" s="59"/>
      <c r="ED110" s="59"/>
      <c r="EE110" s="59"/>
      <c r="EF110" s="59"/>
      <c r="EG110" s="59"/>
      <c r="EH110" s="59"/>
      <c r="EI110" s="59"/>
    </row>
    <row r="111" spans="38:139" ht="15" x14ac:dyDescent="0.25">
      <c r="AL111" s="59"/>
      <c r="AM111"/>
      <c r="AN111"/>
      <c r="AO111"/>
      <c r="AP111"/>
      <c r="AQ111"/>
      <c r="AR111"/>
      <c r="AS111"/>
      <c r="AT111"/>
      <c r="AU111"/>
      <c r="AV111"/>
      <c r="AW111"/>
      <c r="AX111"/>
      <c r="AY111"/>
      <c r="AZ111" s="59"/>
      <c r="BA111" s="59"/>
      <c r="BB111" s="59"/>
      <c r="BC111" s="59"/>
      <c r="BD111" s="59"/>
      <c r="BE111" s="59"/>
      <c r="BF111" s="59"/>
      <c r="BG111" s="59"/>
      <c r="BH111" s="59"/>
      <c r="BI111" s="59"/>
      <c r="BJ111" s="59"/>
      <c r="BK111" s="59"/>
      <c r="BL111" s="59"/>
      <c r="BM111" s="59"/>
      <c r="BN111" s="59"/>
      <c r="BO111" s="59"/>
      <c r="BP111" s="59"/>
      <c r="BQ111" s="59"/>
      <c r="BR111" s="59"/>
      <c r="BS111" s="59"/>
      <c r="BT111" s="59"/>
      <c r="BU111" s="59"/>
      <c r="BV111" s="59"/>
      <c r="BW111" s="59"/>
      <c r="BX111" s="59"/>
      <c r="BY111" s="59"/>
      <c r="BZ111" s="59"/>
      <c r="CA111" s="59"/>
      <c r="CB111" s="59"/>
      <c r="CC111" s="59"/>
      <c r="CD111" s="59"/>
      <c r="CE111" s="59"/>
      <c r="CF111" s="59"/>
      <c r="CG111" s="59"/>
      <c r="CH111" s="59"/>
      <c r="CI111" s="59"/>
      <c r="CJ111" s="59"/>
      <c r="CK111" s="59"/>
      <c r="CL111" s="59"/>
      <c r="CM111" s="59"/>
      <c r="CN111" s="59"/>
      <c r="CO111" s="59"/>
      <c r="CP111" s="59"/>
      <c r="CQ111" s="59"/>
      <c r="CR111" s="59"/>
      <c r="CS111" s="59"/>
      <c r="CT111" s="59"/>
      <c r="CU111" s="59"/>
      <c r="CV111" s="59"/>
      <c r="CW111" s="59"/>
      <c r="CX111" s="59"/>
      <c r="CY111" s="59"/>
      <c r="CZ111" s="59"/>
      <c r="DA111" s="59"/>
      <c r="DB111" s="59"/>
      <c r="DC111" s="59"/>
      <c r="DD111" s="59"/>
      <c r="DE111" s="59"/>
      <c r="DF111" s="59"/>
      <c r="DG111" s="59"/>
      <c r="DH111" s="59"/>
      <c r="DI111" s="59"/>
      <c r="DJ111" s="59"/>
      <c r="DK111" s="59"/>
      <c r="DL111" s="59"/>
      <c r="DM111" s="59"/>
      <c r="DN111" s="59"/>
      <c r="DO111" s="59"/>
      <c r="DP111" s="59"/>
      <c r="DQ111" s="59"/>
      <c r="DR111" s="59"/>
      <c r="DS111" s="59"/>
      <c r="DT111" s="59"/>
      <c r="DU111" s="59"/>
      <c r="DV111" s="59"/>
      <c r="DW111" s="59"/>
      <c r="DX111" s="59"/>
      <c r="DY111" s="59"/>
      <c r="DZ111" s="59"/>
      <c r="EA111" s="59"/>
      <c r="EB111" s="59"/>
      <c r="EC111" s="59"/>
      <c r="ED111" s="59"/>
      <c r="EE111" s="59"/>
      <c r="EF111" s="59"/>
      <c r="EG111" s="59"/>
      <c r="EH111" s="59"/>
      <c r="EI111" s="59"/>
    </row>
    <row r="112" spans="38:139" ht="15" x14ac:dyDescent="0.25">
      <c r="AL112" s="59"/>
      <c r="AM112"/>
      <c r="AN112"/>
      <c r="AO112"/>
      <c r="AP112"/>
      <c r="AQ112"/>
      <c r="AR112"/>
      <c r="AS112"/>
      <c r="AT112"/>
      <c r="AU112"/>
      <c r="AV112"/>
      <c r="AW112"/>
      <c r="AX112"/>
      <c r="AY112"/>
      <c r="AZ112" s="59"/>
      <c r="BA112" s="59"/>
      <c r="BB112" s="59"/>
      <c r="BC112" s="59"/>
      <c r="BD112" s="59"/>
      <c r="BE112" s="59"/>
      <c r="BF112" s="59"/>
      <c r="BG112" s="59"/>
      <c r="BH112" s="59"/>
      <c r="BI112" s="59"/>
      <c r="BJ112" s="59"/>
      <c r="BK112" s="59"/>
      <c r="BL112" s="59"/>
      <c r="BM112" s="59"/>
      <c r="BN112" s="59"/>
      <c r="BO112" s="59"/>
      <c r="BP112" s="59"/>
      <c r="BQ112" s="59"/>
      <c r="BR112" s="59"/>
      <c r="BS112" s="59"/>
      <c r="BT112" s="59"/>
      <c r="BU112" s="59"/>
      <c r="BV112" s="59"/>
      <c r="BW112" s="59"/>
      <c r="BX112" s="59"/>
      <c r="BY112" s="59"/>
      <c r="BZ112" s="59"/>
      <c r="CA112" s="59"/>
      <c r="CB112" s="59"/>
      <c r="CC112" s="59"/>
      <c r="CD112" s="59"/>
      <c r="CE112" s="59"/>
      <c r="CF112" s="59"/>
      <c r="CG112" s="59"/>
      <c r="CH112" s="59"/>
      <c r="CI112" s="59"/>
      <c r="CJ112" s="59"/>
      <c r="CK112" s="59"/>
      <c r="CL112" s="59"/>
      <c r="CM112" s="59"/>
      <c r="CN112" s="59"/>
      <c r="CO112" s="59"/>
      <c r="CP112" s="59"/>
      <c r="CQ112" s="59"/>
      <c r="CR112" s="59"/>
      <c r="CS112" s="59"/>
      <c r="CT112" s="59"/>
      <c r="CU112" s="59"/>
      <c r="CV112" s="59"/>
      <c r="CW112" s="59"/>
      <c r="CX112" s="59"/>
      <c r="CY112" s="59"/>
      <c r="CZ112" s="59"/>
      <c r="DA112" s="59"/>
      <c r="DB112" s="59"/>
      <c r="DC112" s="59"/>
      <c r="DD112" s="59"/>
      <c r="DE112" s="59"/>
      <c r="DF112" s="59"/>
      <c r="DG112" s="59"/>
      <c r="DH112" s="59"/>
      <c r="DI112" s="59"/>
      <c r="DJ112" s="59"/>
      <c r="DK112" s="59"/>
      <c r="DL112" s="59"/>
      <c r="DM112" s="59"/>
      <c r="DN112" s="59"/>
      <c r="DO112" s="59"/>
      <c r="DP112" s="59"/>
      <c r="DQ112" s="59"/>
      <c r="DR112" s="59"/>
      <c r="DS112" s="59"/>
      <c r="DT112" s="59"/>
      <c r="DU112" s="59"/>
      <c r="DV112" s="59"/>
      <c r="DW112" s="59"/>
      <c r="DX112" s="59"/>
      <c r="DY112" s="59"/>
      <c r="DZ112" s="59"/>
      <c r="EA112" s="59"/>
      <c r="EB112" s="59"/>
      <c r="EC112" s="59"/>
      <c r="ED112" s="59"/>
      <c r="EE112" s="59"/>
      <c r="EF112" s="59"/>
      <c r="EG112" s="59"/>
      <c r="EH112" s="59"/>
      <c r="EI112" s="59"/>
    </row>
    <row r="113" spans="38:139" ht="15" x14ac:dyDescent="0.25">
      <c r="AL113" s="59"/>
      <c r="AM113"/>
      <c r="AN113"/>
      <c r="AO113"/>
      <c r="AP113"/>
      <c r="AQ113"/>
      <c r="AR113"/>
      <c r="AS113"/>
      <c r="AT113"/>
      <c r="AU113"/>
      <c r="AV113"/>
      <c r="AW113"/>
      <c r="AX113"/>
      <c r="AY113"/>
      <c r="AZ113" s="59"/>
      <c r="BA113" s="59"/>
      <c r="BB113" s="59"/>
      <c r="BC113" s="59"/>
      <c r="BD113" s="59"/>
      <c r="BE113" s="59"/>
      <c r="BF113" s="59"/>
      <c r="BG113" s="59"/>
      <c r="BH113" s="59"/>
      <c r="BI113" s="59"/>
      <c r="BJ113" s="59"/>
      <c r="BK113" s="59"/>
      <c r="BL113" s="59"/>
      <c r="BM113" s="59"/>
      <c r="BN113" s="59"/>
      <c r="BO113" s="59"/>
      <c r="BP113" s="59"/>
      <c r="BQ113" s="59"/>
      <c r="BR113" s="59"/>
      <c r="BS113" s="59"/>
      <c r="BT113" s="59"/>
      <c r="BU113" s="59"/>
      <c r="BV113" s="59"/>
      <c r="BW113" s="59"/>
      <c r="BX113" s="59"/>
      <c r="BY113" s="59"/>
      <c r="BZ113" s="59"/>
      <c r="CA113" s="59"/>
      <c r="CB113" s="59"/>
      <c r="CC113" s="59"/>
      <c r="CD113" s="59"/>
      <c r="CE113" s="59"/>
      <c r="CF113" s="59"/>
      <c r="CG113" s="59"/>
      <c r="CH113" s="59"/>
      <c r="CI113" s="59"/>
      <c r="CJ113" s="59"/>
      <c r="CK113" s="59"/>
      <c r="CL113" s="59"/>
      <c r="CM113" s="59"/>
      <c r="CN113" s="59"/>
      <c r="CO113" s="59"/>
      <c r="CP113" s="59"/>
      <c r="CQ113" s="59"/>
      <c r="CR113" s="59"/>
      <c r="CS113" s="59"/>
      <c r="CT113" s="59"/>
      <c r="CU113" s="59"/>
      <c r="CV113" s="59"/>
      <c r="CW113" s="59"/>
      <c r="CX113" s="59"/>
      <c r="CY113" s="59"/>
      <c r="CZ113" s="59"/>
      <c r="DA113" s="59"/>
      <c r="DB113" s="59"/>
      <c r="DC113" s="59"/>
      <c r="DD113" s="59"/>
      <c r="DE113" s="59"/>
      <c r="DF113" s="59"/>
      <c r="DG113" s="59"/>
      <c r="DH113" s="59"/>
      <c r="DI113" s="59"/>
      <c r="DJ113" s="59"/>
      <c r="DK113" s="59"/>
      <c r="DL113" s="59"/>
      <c r="DM113" s="59"/>
      <c r="DN113" s="59"/>
      <c r="DO113" s="59"/>
      <c r="DP113" s="59"/>
      <c r="DQ113" s="59"/>
      <c r="DR113" s="59"/>
      <c r="DS113" s="59"/>
      <c r="DT113" s="59"/>
      <c r="DU113" s="59"/>
      <c r="DV113" s="59"/>
      <c r="DW113" s="59"/>
      <c r="DX113" s="59"/>
      <c r="DY113" s="59"/>
      <c r="DZ113" s="59"/>
      <c r="EA113" s="59"/>
      <c r="EB113" s="59"/>
      <c r="EC113" s="59"/>
      <c r="ED113" s="59"/>
      <c r="EE113" s="59"/>
      <c r="EF113" s="59"/>
      <c r="EG113" s="59"/>
      <c r="EH113" s="59"/>
      <c r="EI113" s="59"/>
    </row>
    <row r="114" spans="38:139" ht="15" x14ac:dyDescent="0.25">
      <c r="AL114" s="59"/>
      <c r="AM114"/>
      <c r="AN114"/>
      <c r="AO114"/>
      <c r="AP114"/>
      <c r="AQ114"/>
      <c r="AR114"/>
      <c r="AS114"/>
      <c r="AT114"/>
      <c r="AU114"/>
      <c r="AV114"/>
      <c r="AW114"/>
      <c r="AX114"/>
      <c r="AY114"/>
      <c r="AZ114" s="59"/>
      <c r="BA114" s="59"/>
      <c r="BB114" s="59"/>
      <c r="BC114" s="59"/>
      <c r="BD114" s="59"/>
      <c r="BE114" s="59"/>
      <c r="BF114" s="59"/>
      <c r="BG114" s="59"/>
      <c r="BH114" s="59"/>
      <c r="BI114" s="59"/>
      <c r="BJ114" s="59"/>
      <c r="BK114" s="59"/>
      <c r="BL114" s="59"/>
      <c r="BM114" s="59"/>
      <c r="BN114" s="59"/>
      <c r="BO114" s="59"/>
      <c r="BP114" s="59"/>
      <c r="BQ114" s="59"/>
      <c r="BR114" s="59"/>
      <c r="BS114" s="59"/>
      <c r="BT114" s="59"/>
      <c r="BU114" s="59"/>
      <c r="BV114" s="59"/>
      <c r="BW114" s="59"/>
      <c r="BX114" s="59"/>
      <c r="BY114" s="59"/>
      <c r="BZ114" s="59"/>
      <c r="CA114" s="59"/>
      <c r="CB114" s="59"/>
      <c r="CC114" s="59"/>
      <c r="CD114" s="59"/>
      <c r="CE114" s="59"/>
      <c r="CF114" s="59"/>
      <c r="CG114" s="59"/>
      <c r="CH114" s="59"/>
      <c r="CI114" s="59"/>
      <c r="CJ114" s="59"/>
      <c r="CK114" s="59"/>
      <c r="CL114" s="59"/>
      <c r="CM114" s="59"/>
      <c r="CN114" s="59"/>
      <c r="CO114" s="59"/>
      <c r="CP114" s="59"/>
      <c r="CQ114" s="59"/>
      <c r="CR114" s="59"/>
      <c r="CS114" s="59"/>
      <c r="CT114" s="59"/>
      <c r="CU114" s="59"/>
      <c r="CV114" s="59"/>
      <c r="CW114" s="59"/>
      <c r="CX114" s="59"/>
      <c r="CY114" s="59"/>
      <c r="CZ114" s="59"/>
      <c r="DA114" s="59"/>
      <c r="DB114" s="59"/>
      <c r="DC114" s="59"/>
      <c r="DD114" s="59"/>
      <c r="DE114" s="59"/>
      <c r="DF114" s="59"/>
      <c r="DG114" s="59"/>
      <c r="DH114" s="59"/>
      <c r="DI114" s="59"/>
      <c r="DJ114" s="59"/>
      <c r="DK114" s="59"/>
      <c r="DL114" s="59"/>
      <c r="DM114" s="59"/>
      <c r="DN114" s="59"/>
      <c r="DO114" s="59"/>
      <c r="DP114" s="59"/>
      <c r="DQ114" s="59"/>
      <c r="DR114" s="59"/>
      <c r="DS114" s="59"/>
      <c r="DT114" s="59"/>
      <c r="DU114" s="59"/>
      <c r="DV114" s="59"/>
      <c r="DW114" s="59"/>
      <c r="DX114" s="59"/>
      <c r="DY114" s="59"/>
      <c r="DZ114" s="59"/>
      <c r="EA114" s="59"/>
      <c r="EB114" s="59"/>
      <c r="EC114" s="59"/>
      <c r="ED114" s="59"/>
      <c r="EE114" s="59"/>
      <c r="EF114" s="59"/>
      <c r="EG114" s="59"/>
      <c r="EH114" s="59"/>
      <c r="EI114" s="59"/>
    </row>
    <row r="115" spans="38:139" ht="15" x14ac:dyDescent="0.25">
      <c r="AL115" s="59"/>
      <c r="AM115"/>
      <c r="AN115"/>
      <c r="AO115"/>
      <c r="AP115"/>
      <c r="AQ115"/>
      <c r="AR115"/>
      <c r="AS115"/>
      <c r="AT115"/>
      <c r="AU115"/>
      <c r="AV115"/>
      <c r="AW115"/>
      <c r="AX115"/>
      <c r="AY115"/>
      <c r="AZ115" s="59"/>
      <c r="BA115" s="59"/>
      <c r="BB115" s="59"/>
      <c r="BC115" s="59"/>
      <c r="BD115" s="59"/>
      <c r="BE115" s="59"/>
      <c r="BF115" s="59"/>
      <c r="BG115" s="59"/>
      <c r="BH115" s="59"/>
      <c r="BI115" s="59"/>
      <c r="BJ115" s="59"/>
      <c r="BK115" s="59"/>
      <c r="BL115" s="59"/>
      <c r="BM115" s="59"/>
      <c r="BN115" s="59"/>
      <c r="BO115" s="59"/>
      <c r="BP115" s="59"/>
      <c r="BQ115" s="59"/>
      <c r="BR115" s="59"/>
      <c r="BS115" s="59"/>
      <c r="BT115" s="59"/>
      <c r="BU115" s="59"/>
      <c r="BV115" s="59"/>
      <c r="BW115" s="59"/>
      <c r="BX115" s="59"/>
      <c r="BY115" s="59"/>
      <c r="BZ115" s="59"/>
      <c r="CA115" s="59"/>
      <c r="CB115" s="59"/>
      <c r="CC115" s="59"/>
      <c r="CD115" s="59"/>
      <c r="CE115" s="59"/>
      <c r="CF115" s="59"/>
      <c r="CG115" s="59"/>
      <c r="CH115" s="59"/>
      <c r="CI115" s="59"/>
      <c r="CJ115" s="59"/>
      <c r="CK115" s="59"/>
      <c r="CL115" s="59"/>
      <c r="CM115" s="59"/>
      <c r="CN115" s="59"/>
      <c r="CO115" s="59"/>
      <c r="CP115" s="59"/>
      <c r="CQ115" s="59"/>
      <c r="CR115" s="59"/>
      <c r="CS115" s="59"/>
      <c r="CT115" s="59"/>
      <c r="CU115" s="59"/>
      <c r="CV115" s="59"/>
      <c r="CW115" s="59"/>
      <c r="CX115" s="59"/>
      <c r="CY115" s="59"/>
      <c r="CZ115" s="59"/>
      <c r="DA115" s="59"/>
      <c r="DB115" s="59"/>
      <c r="DC115" s="59"/>
      <c r="DD115" s="59"/>
      <c r="DE115" s="59"/>
      <c r="DF115" s="59"/>
      <c r="DG115" s="59"/>
      <c r="DH115" s="59"/>
      <c r="DI115" s="59"/>
      <c r="DJ115" s="59"/>
      <c r="DK115" s="59"/>
      <c r="DL115" s="59"/>
      <c r="DM115" s="59"/>
      <c r="DN115" s="59"/>
      <c r="DO115" s="59"/>
      <c r="DP115" s="59"/>
      <c r="DQ115" s="59"/>
      <c r="DR115" s="59"/>
      <c r="DS115" s="59"/>
      <c r="DT115" s="59"/>
      <c r="DU115" s="59"/>
      <c r="DV115" s="59"/>
      <c r="DW115" s="59"/>
      <c r="DX115" s="59"/>
      <c r="DY115" s="59"/>
      <c r="DZ115" s="59"/>
      <c r="EA115" s="59"/>
      <c r="EB115" s="59"/>
      <c r="EC115" s="59"/>
      <c r="ED115" s="59"/>
      <c r="EE115" s="59"/>
      <c r="EF115" s="59"/>
      <c r="EG115" s="59"/>
      <c r="EH115" s="59"/>
      <c r="EI115" s="59"/>
    </row>
    <row r="116" spans="38:139" ht="15" x14ac:dyDescent="0.25">
      <c r="AL116" s="59"/>
      <c r="AM116"/>
      <c r="AN116"/>
      <c r="AO116"/>
      <c r="AP116"/>
      <c r="AQ116"/>
      <c r="AR116"/>
      <c r="AS116"/>
      <c r="AT116"/>
      <c r="AU116"/>
      <c r="AV116"/>
      <c r="AW116"/>
      <c r="AX116"/>
      <c r="AY116"/>
      <c r="AZ116" s="59"/>
      <c r="BA116" s="59"/>
      <c r="BB116" s="59"/>
      <c r="BC116" s="59"/>
      <c r="BD116" s="59"/>
      <c r="BE116" s="59"/>
      <c r="BF116" s="59"/>
      <c r="BG116" s="59"/>
      <c r="BH116" s="59"/>
      <c r="BI116" s="59"/>
      <c r="BJ116" s="59"/>
      <c r="BK116" s="59"/>
      <c r="BL116" s="59"/>
      <c r="BM116" s="59"/>
      <c r="BN116" s="59"/>
      <c r="BO116" s="59"/>
      <c r="BP116" s="59"/>
      <c r="BQ116" s="59"/>
      <c r="BR116" s="59"/>
      <c r="BS116" s="59"/>
      <c r="BT116" s="59"/>
      <c r="BU116" s="59"/>
      <c r="BV116" s="59"/>
      <c r="BW116" s="59"/>
      <c r="BX116" s="59"/>
      <c r="BY116" s="59"/>
      <c r="BZ116" s="59"/>
      <c r="CA116" s="59"/>
      <c r="CB116" s="59"/>
      <c r="CC116" s="59"/>
      <c r="CD116" s="59"/>
      <c r="CE116" s="59"/>
      <c r="CF116" s="59"/>
      <c r="CG116" s="59"/>
      <c r="CH116" s="59"/>
      <c r="CI116" s="59"/>
      <c r="CJ116" s="59"/>
      <c r="CK116" s="59"/>
      <c r="CL116" s="59"/>
      <c r="CM116" s="59"/>
      <c r="CN116" s="59"/>
      <c r="CO116" s="59"/>
      <c r="CP116" s="59"/>
      <c r="CQ116" s="59"/>
      <c r="CR116" s="59"/>
      <c r="CS116" s="59"/>
      <c r="CT116" s="59"/>
      <c r="CU116" s="59"/>
      <c r="CV116" s="59"/>
      <c r="CW116" s="59"/>
      <c r="CX116" s="59"/>
      <c r="CY116" s="59"/>
      <c r="CZ116" s="59"/>
      <c r="DA116" s="59"/>
      <c r="DB116" s="59"/>
      <c r="DC116" s="59"/>
      <c r="DD116" s="59"/>
      <c r="DE116" s="59"/>
      <c r="DF116" s="59"/>
      <c r="DG116" s="59"/>
      <c r="DH116" s="59"/>
      <c r="DI116" s="59"/>
      <c r="DJ116" s="59"/>
      <c r="DK116" s="59"/>
      <c r="DL116" s="59"/>
      <c r="DM116" s="59"/>
      <c r="DN116" s="59"/>
      <c r="DO116" s="59"/>
      <c r="DP116" s="59"/>
      <c r="DQ116" s="59"/>
      <c r="DR116" s="59"/>
      <c r="DS116" s="59"/>
      <c r="DT116" s="59"/>
      <c r="DU116" s="59"/>
      <c r="DV116" s="59"/>
      <c r="DW116" s="59"/>
      <c r="DX116" s="59"/>
      <c r="DY116" s="59"/>
      <c r="DZ116" s="59"/>
      <c r="EA116" s="59"/>
      <c r="EB116" s="59"/>
      <c r="EC116" s="59"/>
      <c r="ED116" s="59"/>
      <c r="EE116" s="59"/>
      <c r="EF116" s="59"/>
      <c r="EG116" s="59"/>
      <c r="EH116" s="59"/>
      <c r="EI116" s="59"/>
    </row>
    <row r="117" spans="38:139" ht="15" x14ac:dyDescent="0.25">
      <c r="AL117" s="59"/>
      <c r="AM117"/>
      <c r="AN117"/>
      <c r="AO117"/>
      <c r="AP117"/>
      <c r="AQ117"/>
      <c r="AR117"/>
      <c r="AS117"/>
      <c r="AT117"/>
      <c r="AU117"/>
      <c r="AV117"/>
      <c r="AW117"/>
      <c r="AX117"/>
      <c r="AY117"/>
      <c r="AZ117" s="59"/>
      <c r="BA117" s="59"/>
      <c r="BB117" s="59"/>
      <c r="BC117" s="59"/>
      <c r="BD117" s="59"/>
      <c r="BE117" s="59"/>
      <c r="BF117" s="59"/>
      <c r="BG117" s="59"/>
      <c r="BH117" s="59"/>
      <c r="BI117" s="59"/>
      <c r="BJ117" s="59"/>
      <c r="BK117" s="59"/>
      <c r="BL117" s="59"/>
      <c r="BM117" s="59"/>
      <c r="BN117" s="59"/>
      <c r="BO117" s="59"/>
      <c r="BP117" s="59"/>
      <c r="BQ117" s="59"/>
      <c r="BR117" s="59"/>
      <c r="BS117" s="59"/>
      <c r="BT117" s="59"/>
      <c r="BU117" s="59"/>
      <c r="BV117" s="59"/>
      <c r="BW117" s="59"/>
      <c r="BX117" s="59"/>
      <c r="BY117" s="59"/>
      <c r="BZ117" s="59"/>
      <c r="CA117" s="59"/>
      <c r="CB117" s="59"/>
      <c r="CC117" s="59"/>
      <c r="CD117" s="59"/>
      <c r="CE117" s="59"/>
      <c r="CF117" s="59"/>
      <c r="CG117" s="59"/>
      <c r="CH117" s="59"/>
      <c r="CI117" s="59"/>
      <c r="CJ117" s="59"/>
      <c r="CK117" s="59"/>
      <c r="CL117" s="59"/>
      <c r="CM117" s="59"/>
      <c r="CN117" s="59"/>
      <c r="CO117" s="59"/>
      <c r="CP117" s="59"/>
      <c r="CQ117" s="59"/>
      <c r="CR117" s="59"/>
      <c r="CS117" s="59"/>
      <c r="CT117" s="59"/>
      <c r="CU117" s="59"/>
      <c r="CV117" s="59"/>
      <c r="CW117" s="59"/>
      <c r="CX117" s="59"/>
      <c r="CY117" s="59"/>
      <c r="CZ117" s="59"/>
      <c r="DA117" s="59"/>
      <c r="DB117" s="59"/>
      <c r="DC117" s="59"/>
      <c r="DD117" s="59"/>
      <c r="DE117" s="59"/>
      <c r="DF117" s="59"/>
      <c r="DG117" s="59"/>
      <c r="DH117" s="59"/>
      <c r="DI117" s="59"/>
      <c r="DJ117" s="59"/>
      <c r="DK117" s="59"/>
      <c r="DL117" s="59"/>
      <c r="DM117" s="59"/>
      <c r="DN117" s="59"/>
      <c r="DO117" s="59"/>
      <c r="DP117" s="59"/>
      <c r="DQ117" s="59"/>
      <c r="DR117" s="59"/>
      <c r="DS117" s="59"/>
      <c r="DT117" s="59"/>
      <c r="DU117" s="59"/>
      <c r="DV117" s="59"/>
      <c r="DW117" s="59"/>
      <c r="DX117" s="59"/>
      <c r="DY117" s="59"/>
      <c r="DZ117" s="59"/>
      <c r="EA117" s="59"/>
      <c r="EB117" s="59"/>
      <c r="EC117" s="59"/>
      <c r="ED117" s="59"/>
      <c r="EE117" s="59"/>
      <c r="EF117" s="59"/>
      <c r="EG117" s="59"/>
      <c r="EH117" s="59"/>
      <c r="EI117" s="59"/>
    </row>
    <row r="118" spans="38:139" ht="15" x14ac:dyDescent="0.25">
      <c r="AL118" s="59"/>
      <c r="AM118"/>
      <c r="AN118"/>
      <c r="AO118"/>
      <c r="AP118"/>
      <c r="AQ118"/>
      <c r="AR118"/>
      <c r="AS118"/>
      <c r="AT118"/>
      <c r="AU118"/>
      <c r="AV118"/>
      <c r="AW118"/>
      <c r="AX118"/>
      <c r="AY118"/>
      <c r="AZ118" s="59"/>
      <c r="BA118" s="59"/>
      <c r="BB118" s="59"/>
      <c r="BC118" s="59"/>
      <c r="BD118" s="59"/>
      <c r="BE118" s="59"/>
      <c r="BF118" s="59"/>
      <c r="BG118" s="59"/>
      <c r="BH118" s="59"/>
      <c r="BI118" s="59"/>
      <c r="BJ118" s="59"/>
      <c r="BK118" s="59"/>
      <c r="BL118" s="59"/>
      <c r="BM118" s="59"/>
      <c r="BN118" s="59"/>
      <c r="BO118" s="59"/>
      <c r="BP118" s="59"/>
      <c r="BQ118" s="59"/>
      <c r="BR118" s="59"/>
      <c r="BS118" s="59"/>
      <c r="BT118" s="59"/>
      <c r="BU118" s="59"/>
      <c r="BV118" s="59"/>
      <c r="BW118" s="59"/>
      <c r="BX118" s="59"/>
      <c r="BY118" s="59"/>
      <c r="BZ118" s="59"/>
      <c r="CA118" s="59"/>
      <c r="CB118" s="59"/>
      <c r="CC118" s="59"/>
      <c r="CD118" s="59"/>
      <c r="CE118" s="59"/>
      <c r="CF118" s="59"/>
      <c r="CG118" s="59"/>
      <c r="CH118" s="59"/>
      <c r="CI118" s="59"/>
      <c r="CJ118" s="59"/>
      <c r="CK118" s="59"/>
      <c r="CL118" s="59"/>
      <c r="CM118" s="59"/>
      <c r="CN118" s="59"/>
      <c r="CO118" s="59"/>
      <c r="CP118" s="59"/>
      <c r="CQ118" s="59"/>
      <c r="CR118" s="59"/>
      <c r="CS118" s="59"/>
      <c r="CT118" s="59"/>
      <c r="CU118" s="59"/>
      <c r="CV118" s="59"/>
      <c r="CW118" s="59"/>
      <c r="CX118" s="59"/>
      <c r="CY118" s="59"/>
      <c r="CZ118" s="59"/>
      <c r="DA118" s="59"/>
      <c r="DB118" s="59"/>
      <c r="DC118" s="59"/>
      <c r="DD118" s="59"/>
      <c r="DE118" s="59"/>
      <c r="DF118" s="59"/>
      <c r="DG118" s="59"/>
      <c r="DH118" s="59"/>
      <c r="DI118" s="59"/>
      <c r="DJ118" s="59"/>
      <c r="DK118" s="59"/>
      <c r="DL118" s="59"/>
      <c r="DM118" s="59"/>
      <c r="DN118" s="59"/>
      <c r="DO118" s="59"/>
      <c r="DP118" s="59"/>
      <c r="DQ118" s="59"/>
      <c r="DR118" s="59"/>
      <c r="DS118" s="59"/>
      <c r="DT118" s="59"/>
      <c r="DU118" s="59"/>
      <c r="DV118" s="59"/>
      <c r="DW118" s="59"/>
      <c r="DX118" s="59"/>
      <c r="DY118" s="59"/>
      <c r="DZ118" s="59"/>
      <c r="EA118" s="59"/>
      <c r="EB118" s="59"/>
      <c r="EC118" s="59"/>
      <c r="ED118" s="59"/>
      <c r="EE118" s="59"/>
      <c r="EF118" s="59"/>
      <c r="EG118" s="59"/>
      <c r="EH118" s="59"/>
      <c r="EI118" s="59"/>
    </row>
    <row r="119" spans="38:139" ht="15" x14ac:dyDescent="0.25">
      <c r="AL119" s="59"/>
      <c r="AM119"/>
      <c r="AN119"/>
      <c r="AO119"/>
      <c r="AP119"/>
      <c r="AQ119"/>
      <c r="AR119"/>
      <c r="AS119"/>
      <c r="AT119"/>
      <c r="AU119"/>
      <c r="AV119"/>
      <c r="AW119"/>
      <c r="AX119"/>
      <c r="AY119"/>
      <c r="AZ119" s="59"/>
      <c r="BA119" s="59"/>
      <c r="BB119" s="59"/>
      <c r="BC119" s="59"/>
      <c r="BD119" s="59"/>
      <c r="BE119" s="59"/>
      <c r="BF119" s="59"/>
      <c r="BG119" s="59"/>
      <c r="BH119" s="59"/>
      <c r="BI119" s="59"/>
      <c r="BJ119" s="59"/>
      <c r="BK119" s="59"/>
      <c r="BL119" s="59"/>
      <c r="BM119" s="59"/>
      <c r="BN119" s="59"/>
      <c r="BO119" s="59"/>
      <c r="BP119" s="59"/>
      <c r="BQ119" s="59"/>
      <c r="BR119" s="59"/>
      <c r="BS119" s="59"/>
      <c r="BT119" s="59"/>
      <c r="BU119" s="59"/>
      <c r="BV119" s="59"/>
      <c r="BW119" s="59"/>
      <c r="BX119" s="59"/>
      <c r="BY119" s="59"/>
      <c r="BZ119" s="59"/>
      <c r="CA119" s="59"/>
      <c r="CB119" s="59"/>
      <c r="CC119" s="59"/>
      <c r="CD119" s="59"/>
      <c r="CE119" s="59"/>
      <c r="CF119" s="59"/>
      <c r="CG119" s="59"/>
      <c r="CH119" s="59"/>
      <c r="CI119" s="59"/>
      <c r="CJ119" s="59"/>
      <c r="CK119" s="59"/>
      <c r="CL119" s="59"/>
      <c r="CM119" s="59"/>
      <c r="CN119" s="59"/>
      <c r="CO119" s="59"/>
      <c r="CP119" s="59"/>
      <c r="CQ119" s="59"/>
      <c r="CR119" s="59"/>
      <c r="CS119" s="59"/>
      <c r="CT119" s="59"/>
      <c r="CU119" s="59"/>
      <c r="CV119" s="59"/>
      <c r="CW119" s="59"/>
      <c r="CX119" s="59"/>
      <c r="CY119" s="59"/>
      <c r="CZ119" s="59"/>
      <c r="DA119" s="59"/>
      <c r="DB119" s="59"/>
      <c r="DC119" s="59"/>
      <c r="DD119" s="59"/>
      <c r="DE119" s="59"/>
      <c r="DF119" s="59"/>
      <c r="DG119" s="59"/>
      <c r="DH119" s="59"/>
      <c r="DI119" s="59"/>
      <c r="DJ119" s="59"/>
      <c r="DK119" s="59"/>
      <c r="DL119" s="59"/>
      <c r="DM119" s="59"/>
      <c r="DN119" s="59"/>
      <c r="DO119" s="59"/>
      <c r="DP119" s="59"/>
      <c r="DQ119" s="59"/>
      <c r="DR119" s="59"/>
      <c r="DS119" s="59"/>
      <c r="DT119" s="59"/>
      <c r="DU119" s="59"/>
      <c r="DV119" s="59"/>
      <c r="DW119" s="59"/>
      <c r="DX119" s="59"/>
      <c r="DY119" s="59"/>
      <c r="DZ119" s="59"/>
      <c r="EA119" s="59"/>
      <c r="EB119" s="59"/>
      <c r="EC119" s="59"/>
      <c r="ED119" s="59"/>
      <c r="EE119" s="59"/>
      <c r="EF119" s="59"/>
      <c r="EG119" s="59"/>
      <c r="EH119" s="59"/>
      <c r="EI119" s="59"/>
    </row>
    <row r="120" spans="38:139" ht="15" x14ac:dyDescent="0.25">
      <c r="AL120" s="59"/>
      <c r="AM120"/>
      <c r="AN120"/>
      <c r="AO120"/>
      <c r="AP120"/>
      <c r="AQ120"/>
      <c r="AR120"/>
      <c r="AS120"/>
      <c r="AT120"/>
      <c r="AU120"/>
      <c r="AV120"/>
      <c r="AW120"/>
      <c r="AX120"/>
      <c r="AY120"/>
      <c r="AZ120" s="59"/>
      <c r="BA120" s="59"/>
      <c r="BB120" s="59"/>
      <c r="BC120" s="59"/>
      <c r="BD120" s="59"/>
      <c r="BE120" s="59"/>
      <c r="BF120" s="59"/>
      <c r="BG120" s="59"/>
      <c r="BH120" s="59"/>
      <c r="BI120" s="59"/>
      <c r="BJ120" s="59"/>
      <c r="BK120" s="59"/>
      <c r="BL120" s="59"/>
      <c r="BM120" s="59"/>
      <c r="BN120" s="59"/>
      <c r="BO120" s="59"/>
      <c r="BP120" s="59"/>
      <c r="BQ120" s="59"/>
      <c r="BR120" s="59"/>
      <c r="BS120" s="59"/>
      <c r="BT120" s="59"/>
      <c r="BU120" s="59"/>
      <c r="BV120" s="59"/>
      <c r="BW120" s="59"/>
      <c r="BX120" s="59"/>
      <c r="BY120" s="59"/>
      <c r="BZ120" s="59"/>
      <c r="CA120" s="59"/>
      <c r="CB120" s="59"/>
      <c r="CC120" s="59"/>
      <c r="CD120" s="59"/>
      <c r="CE120" s="59"/>
      <c r="CF120" s="59"/>
      <c r="CG120" s="59"/>
      <c r="CH120" s="59"/>
      <c r="CI120" s="59"/>
      <c r="CJ120" s="59"/>
      <c r="CK120" s="59"/>
      <c r="CL120" s="59"/>
      <c r="CM120" s="59"/>
      <c r="CN120" s="59"/>
      <c r="CO120" s="59"/>
      <c r="CP120" s="59"/>
      <c r="CQ120" s="59"/>
      <c r="CR120" s="59"/>
      <c r="CS120" s="59"/>
      <c r="CT120" s="59"/>
      <c r="CU120" s="59"/>
      <c r="CV120" s="59"/>
      <c r="CW120" s="59"/>
      <c r="CX120" s="59"/>
      <c r="CY120" s="59"/>
      <c r="CZ120" s="59"/>
      <c r="DA120" s="59"/>
      <c r="DB120" s="59"/>
      <c r="DC120" s="59"/>
      <c r="DD120" s="59"/>
      <c r="DE120" s="59"/>
      <c r="DF120" s="59"/>
      <c r="DG120" s="59"/>
      <c r="DH120" s="59"/>
      <c r="DI120" s="59"/>
      <c r="DJ120" s="59"/>
      <c r="DK120" s="59"/>
      <c r="DL120" s="59"/>
      <c r="DM120" s="59"/>
      <c r="DN120" s="59"/>
      <c r="DO120" s="59"/>
      <c r="DP120" s="59"/>
      <c r="DQ120" s="59"/>
      <c r="DR120" s="59"/>
      <c r="DS120" s="59"/>
      <c r="DT120" s="59"/>
      <c r="DU120" s="59"/>
      <c r="DV120" s="59"/>
      <c r="DW120" s="59"/>
      <c r="DX120" s="59"/>
      <c r="DY120" s="59"/>
      <c r="DZ120" s="59"/>
      <c r="EA120" s="59"/>
      <c r="EB120" s="59"/>
      <c r="EC120" s="59"/>
      <c r="ED120" s="59"/>
      <c r="EE120" s="59"/>
      <c r="EF120" s="59"/>
      <c r="EG120" s="59"/>
      <c r="EH120" s="59"/>
      <c r="EI120" s="59"/>
    </row>
    <row r="121" spans="38:139" ht="15" x14ac:dyDescent="0.25">
      <c r="AL121" s="59"/>
      <c r="AM121"/>
      <c r="AN121"/>
      <c r="AO121"/>
      <c r="AP121"/>
      <c r="AQ121"/>
      <c r="AR121"/>
      <c r="AS121"/>
      <c r="AT121"/>
      <c r="AU121"/>
      <c r="AV121"/>
      <c r="AW121"/>
      <c r="AX121"/>
      <c r="AY121"/>
      <c r="AZ121" s="59"/>
      <c r="BA121" s="59"/>
      <c r="BB121" s="59"/>
      <c r="BC121" s="59"/>
      <c r="BD121" s="59"/>
      <c r="BE121" s="59"/>
      <c r="BF121" s="59"/>
      <c r="BG121" s="59"/>
      <c r="BH121" s="59"/>
      <c r="BI121" s="59"/>
      <c r="BJ121" s="59"/>
      <c r="BK121" s="59"/>
      <c r="BL121" s="59"/>
      <c r="BM121" s="59"/>
      <c r="BN121" s="59"/>
      <c r="BO121" s="59"/>
      <c r="BP121" s="59"/>
      <c r="BQ121" s="59"/>
      <c r="BR121" s="59"/>
      <c r="BS121" s="59"/>
      <c r="BT121" s="59"/>
      <c r="BU121" s="59"/>
      <c r="BV121" s="59"/>
      <c r="BW121" s="59"/>
      <c r="BX121" s="59"/>
      <c r="BY121" s="59"/>
      <c r="BZ121" s="59"/>
      <c r="CA121" s="59"/>
      <c r="CB121" s="59"/>
      <c r="CC121" s="59"/>
      <c r="CD121" s="59"/>
      <c r="CE121" s="59"/>
      <c r="CF121" s="59"/>
      <c r="CG121" s="59"/>
      <c r="CH121" s="59"/>
      <c r="CI121" s="59"/>
      <c r="CJ121" s="59"/>
      <c r="CK121" s="59"/>
      <c r="CL121" s="59"/>
      <c r="CM121" s="59"/>
      <c r="CN121" s="59"/>
      <c r="CO121" s="59"/>
      <c r="CP121" s="59"/>
      <c r="CQ121" s="59"/>
      <c r="CR121" s="59"/>
      <c r="CS121" s="59"/>
      <c r="CT121" s="59"/>
      <c r="CU121" s="59"/>
      <c r="CV121" s="59"/>
      <c r="CW121" s="59"/>
      <c r="CX121" s="59"/>
      <c r="CY121" s="59"/>
      <c r="CZ121" s="59"/>
      <c r="DA121" s="59"/>
      <c r="DB121" s="59"/>
      <c r="DC121" s="59"/>
      <c r="DD121" s="59"/>
      <c r="DE121" s="59"/>
      <c r="DF121" s="59"/>
      <c r="DG121" s="59"/>
      <c r="DH121" s="59"/>
      <c r="DI121" s="59"/>
      <c r="DJ121" s="59"/>
      <c r="DK121" s="59"/>
      <c r="DL121" s="59"/>
      <c r="DM121" s="59"/>
      <c r="DN121" s="59"/>
      <c r="DO121" s="59"/>
      <c r="DP121" s="59"/>
      <c r="DQ121" s="59"/>
      <c r="DR121" s="59"/>
      <c r="DS121" s="59"/>
      <c r="DT121" s="59"/>
      <c r="DU121" s="59"/>
      <c r="DV121" s="59"/>
      <c r="DW121" s="59"/>
      <c r="DX121" s="59"/>
      <c r="DY121" s="59"/>
      <c r="DZ121" s="59"/>
      <c r="EA121" s="59"/>
      <c r="EB121" s="59"/>
      <c r="EC121" s="59"/>
      <c r="ED121" s="59"/>
      <c r="EE121" s="59"/>
      <c r="EF121" s="59"/>
      <c r="EG121" s="59"/>
      <c r="EH121" s="59"/>
      <c r="EI121" s="59"/>
    </row>
    <row r="122" spans="38:139" ht="15" x14ac:dyDescent="0.25">
      <c r="AL122" s="59"/>
      <c r="AM122"/>
      <c r="AN122"/>
      <c r="AO122"/>
      <c r="AP122"/>
      <c r="AQ122"/>
      <c r="AR122"/>
      <c r="AS122"/>
      <c r="AT122"/>
      <c r="AU122"/>
      <c r="AV122"/>
      <c r="AW122"/>
      <c r="AX122"/>
      <c r="AY122"/>
      <c r="AZ122" s="59"/>
      <c r="BA122" s="59"/>
      <c r="BB122" s="59"/>
      <c r="BC122" s="59"/>
      <c r="BD122" s="59"/>
      <c r="BE122" s="59"/>
      <c r="BF122" s="59"/>
      <c r="BG122" s="59"/>
      <c r="BH122" s="59"/>
      <c r="BI122" s="59"/>
      <c r="BJ122" s="59"/>
      <c r="BK122" s="59"/>
      <c r="BL122" s="59"/>
      <c r="BM122" s="59"/>
      <c r="BN122" s="59"/>
      <c r="BO122" s="59"/>
      <c r="BP122" s="59"/>
      <c r="BQ122" s="59"/>
      <c r="BR122" s="59"/>
      <c r="BS122" s="59"/>
      <c r="BT122" s="59"/>
      <c r="BU122" s="59"/>
      <c r="BV122" s="59"/>
      <c r="BW122" s="59"/>
      <c r="BX122" s="59"/>
      <c r="BY122" s="59"/>
      <c r="BZ122" s="59"/>
      <c r="CA122" s="59"/>
      <c r="CB122" s="59"/>
      <c r="CC122" s="59"/>
      <c r="CD122" s="59"/>
      <c r="CE122" s="59"/>
      <c r="CF122" s="59"/>
      <c r="CG122" s="59"/>
      <c r="CH122" s="59"/>
      <c r="CI122" s="59"/>
      <c r="CJ122" s="59"/>
      <c r="CK122" s="59"/>
      <c r="CL122" s="59"/>
      <c r="CM122" s="59"/>
      <c r="CN122" s="59"/>
      <c r="CO122" s="59"/>
      <c r="CP122" s="59"/>
      <c r="CQ122" s="59"/>
      <c r="CR122" s="59"/>
      <c r="CS122" s="59"/>
      <c r="CT122" s="59"/>
      <c r="CU122" s="59"/>
      <c r="CV122" s="59"/>
      <c r="CW122" s="59"/>
      <c r="CX122" s="59"/>
      <c r="CY122" s="59"/>
      <c r="CZ122" s="59"/>
      <c r="DA122" s="59"/>
      <c r="DB122" s="59"/>
      <c r="DC122" s="59"/>
      <c r="DD122" s="59"/>
      <c r="DE122" s="59"/>
      <c r="DF122" s="59"/>
      <c r="DG122" s="59"/>
      <c r="DH122" s="59"/>
      <c r="DI122" s="59"/>
      <c r="DJ122" s="59"/>
      <c r="DK122" s="59"/>
      <c r="DL122" s="59"/>
      <c r="DM122" s="59"/>
      <c r="DN122" s="59"/>
      <c r="DO122" s="59"/>
      <c r="DP122" s="59"/>
      <c r="DQ122" s="59"/>
      <c r="DR122" s="59"/>
      <c r="DS122" s="59"/>
      <c r="DT122" s="59"/>
      <c r="DU122" s="59"/>
      <c r="DV122" s="59"/>
      <c r="DW122" s="59"/>
      <c r="DX122" s="59"/>
      <c r="DY122" s="59"/>
      <c r="DZ122" s="59"/>
      <c r="EA122" s="59"/>
      <c r="EB122" s="59"/>
      <c r="EC122" s="59"/>
      <c r="ED122" s="59"/>
      <c r="EE122" s="59"/>
      <c r="EF122" s="59"/>
      <c r="EG122" s="59"/>
      <c r="EH122" s="59"/>
      <c r="EI122" s="59"/>
    </row>
    <row r="123" spans="38:139" ht="15" x14ac:dyDescent="0.25">
      <c r="AL123" s="59"/>
      <c r="AM123"/>
      <c r="AN123"/>
      <c r="AO123"/>
      <c r="AP123"/>
      <c r="AQ123"/>
      <c r="AR123"/>
      <c r="AS123"/>
      <c r="AT123"/>
      <c r="AU123"/>
      <c r="AV123"/>
      <c r="AW123"/>
      <c r="AX123"/>
      <c r="AY123"/>
      <c r="AZ123" s="59"/>
      <c r="BA123" s="59"/>
      <c r="BB123" s="59"/>
      <c r="BC123" s="59"/>
      <c r="BD123" s="59"/>
      <c r="BE123" s="59"/>
      <c r="BF123" s="59"/>
      <c r="BG123" s="59"/>
      <c r="BH123" s="59"/>
      <c r="BI123" s="59"/>
      <c r="BJ123" s="59"/>
      <c r="BK123" s="59"/>
      <c r="BL123" s="59"/>
      <c r="BM123" s="59"/>
      <c r="BN123" s="59"/>
      <c r="BO123" s="59"/>
      <c r="BP123" s="59"/>
      <c r="BQ123" s="59"/>
      <c r="BR123" s="59"/>
      <c r="BS123" s="59"/>
      <c r="BT123" s="59"/>
      <c r="BU123" s="59"/>
      <c r="BV123" s="59"/>
      <c r="BW123" s="59"/>
      <c r="BX123" s="59"/>
      <c r="BY123" s="59"/>
      <c r="BZ123" s="59"/>
      <c r="CA123" s="59"/>
      <c r="CB123" s="59"/>
      <c r="CC123" s="59"/>
      <c r="CD123" s="59"/>
      <c r="CE123" s="59"/>
      <c r="CF123" s="59"/>
      <c r="CG123" s="59"/>
      <c r="CH123" s="59"/>
      <c r="CI123" s="59"/>
      <c r="CJ123" s="59"/>
      <c r="CK123" s="59"/>
      <c r="CL123" s="59"/>
      <c r="CM123" s="59"/>
      <c r="CN123" s="59"/>
      <c r="CO123" s="59"/>
      <c r="CP123" s="59"/>
      <c r="CQ123" s="59"/>
      <c r="CR123" s="59"/>
      <c r="CS123" s="59"/>
      <c r="CT123" s="59"/>
      <c r="CU123" s="59"/>
      <c r="CV123" s="59"/>
      <c r="CW123" s="59"/>
      <c r="CX123" s="59"/>
      <c r="CY123" s="59"/>
      <c r="CZ123" s="59"/>
      <c r="DA123" s="59"/>
      <c r="DB123" s="59"/>
      <c r="DC123" s="59"/>
      <c r="DD123" s="59"/>
      <c r="DE123" s="59"/>
      <c r="DF123" s="59"/>
      <c r="DG123" s="59"/>
      <c r="DH123" s="59"/>
      <c r="DI123" s="59"/>
      <c r="DJ123" s="59"/>
      <c r="DK123" s="59"/>
      <c r="DL123" s="59"/>
      <c r="DM123" s="59"/>
      <c r="DN123" s="59"/>
      <c r="DO123" s="59"/>
      <c r="DP123" s="59"/>
      <c r="DQ123" s="59"/>
      <c r="DR123" s="59"/>
      <c r="DS123" s="59"/>
      <c r="DT123" s="59"/>
      <c r="DU123" s="59"/>
      <c r="DV123" s="59"/>
      <c r="DW123" s="59"/>
      <c r="DX123" s="59"/>
      <c r="DY123" s="59"/>
      <c r="DZ123" s="59"/>
      <c r="EA123" s="59"/>
      <c r="EB123" s="59"/>
      <c r="EC123" s="59"/>
      <c r="ED123" s="59"/>
      <c r="EE123" s="59"/>
      <c r="EF123" s="59"/>
      <c r="EG123" s="59"/>
      <c r="EH123" s="59"/>
      <c r="EI123" s="59"/>
    </row>
    <row r="124" spans="38:139" ht="15" x14ac:dyDescent="0.25">
      <c r="AL124" s="59"/>
      <c r="AM124"/>
      <c r="AN124"/>
      <c r="AO124"/>
      <c r="AP124"/>
      <c r="AQ124"/>
      <c r="AR124"/>
      <c r="AS124"/>
      <c r="AT124"/>
      <c r="AU124"/>
      <c r="AV124"/>
      <c r="AW124"/>
      <c r="AX124"/>
      <c r="AY124"/>
      <c r="AZ124" s="59"/>
      <c r="BA124" s="59"/>
      <c r="BB124" s="59"/>
      <c r="BC124" s="59"/>
      <c r="BD124" s="59"/>
      <c r="BE124" s="59"/>
      <c r="BF124" s="59"/>
      <c r="BG124" s="59"/>
      <c r="BH124" s="59"/>
      <c r="BI124" s="59"/>
      <c r="BJ124" s="59"/>
      <c r="BK124" s="59"/>
      <c r="BL124" s="59"/>
      <c r="BM124" s="59"/>
      <c r="BN124" s="59"/>
      <c r="BO124" s="59"/>
      <c r="BP124" s="59"/>
      <c r="BQ124" s="59"/>
      <c r="BR124" s="59"/>
      <c r="BS124" s="59"/>
      <c r="BT124" s="59"/>
      <c r="BU124" s="59"/>
      <c r="BV124" s="59"/>
      <c r="BW124" s="59"/>
      <c r="BX124" s="59"/>
      <c r="BY124" s="59"/>
      <c r="BZ124" s="59"/>
      <c r="CA124" s="59"/>
      <c r="CB124" s="59"/>
      <c r="CC124" s="59"/>
      <c r="CD124" s="59"/>
      <c r="CE124" s="59"/>
      <c r="CF124" s="59"/>
      <c r="CG124" s="59"/>
      <c r="CH124" s="59"/>
      <c r="CI124" s="59"/>
      <c r="CJ124" s="59"/>
      <c r="CK124" s="59"/>
      <c r="CL124" s="59"/>
      <c r="CM124" s="59"/>
      <c r="CN124" s="59"/>
      <c r="CO124" s="59"/>
      <c r="CP124" s="59"/>
      <c r="CQ124" s="59"/>
      <c r="CR124" s="59"/>
      <c r="CS124" s="59"/>
      <c r="CT124" s="59"/>
      <c r="CU124" s="59"/>
      <c r="CV124" s="59"/>
      <c r="CW124" s="59"/>
      <c r="CX124" s="59"/>
      <c r="CY124" s="59"/>
      <c r="CZ124" s="59"/>
      <c r="DA124" s="59"/>
      <c r="DB124" s="59"/>
      <c r="DC124" s="59"/>
      <c r="DD124" s="59"/>
      <c r="DE124" s="59"/>
      <c r="DF124" s="59"/>
      <c r="DG124" s="59"/>
      <c r="DH124" s="59"/>
      <c r="DI124" s="59"/>
      <c r="DJ124" s="59"/>
      <c r="DK124" s="59"/>
      <c r="DL124" s="59"/>
      <c r="DM124" s="59"/>
      <c r="DN124" s="59"/>
      <c r="DO124" s="59"/>
      <c r="DP124" s="59"/>
      <c r="DQ124" s="59"/>
      <c r="DR124" s="59"/>
      <c r="DS124" s="59"/>
      <c r="DT124" s="59"/>
      <c r="DU124" s="59"/>
      <c r="DV124" s="59"/>
      <c r="DW124" s="59"/>
      <c r="DX124" s="59"/>
      <c r="DY124" s="59"/>
      <c r="DZ124" s="59"/>
      <c r="EA124" s="59"/>
      <c r="EB124" s="59"/>
      <c r="EC124" s="59"/>
      <c r="ED124" s="59"/>
      <c r="EE124" s="59"/>
      <c r="EF124" s="59"/>
      <c r="EG124" s="59"/>
      <c r="EH124" s="59"/>
      <c r="EI124" s="59"/>
    </row>
    <row r="125" spans="38:139" ht="15" x14ac:dyDescent="0.25">
      <c r="AL125" s="59"/>
      <c r="AM125"/>
      <c r="AN125"/>
      <c r="AO125"/>
      <c r="AP125"/>
      <c r="AQ125"/>
      <c r="AR125"/>
      <c r="AS125"/>
      <c r="AT125"/>
      <c r="AU125"/>
      <c r="AV125"/>
      <c r="AW125"/>
      <c r="AX125"/>
      <c r="AY125"/>
      <c r="AZ125" s="59"/>
      <c r="BA125" s="59"/>
      <c r="BB125" s="59"/>
      <c r="BC125" s="59"/>
      <c r="BD125" s="59"/>
      <c r="BE125" s="59"/>
      <c r="BF125" s="59"/>
      <c r="BG125" s="59"/>
      <c r="BH125" s="59"/>
      <c r="BI125" s="59"/>
      <c r="BJ125" s="59"/>
      <c r="BK125" s="59"/>
      <c r="BL125" s="59"/>
      <c r="BM125" s="59"/>
      <c r="BN125" s="59"/>
      <c r="BO125" s="59"/>
      <c r="BP125" s="59"/>
      <c r="BQ125" s="59"/>
      <c r="BR125" s="59"/>
      <c r="BS125" s="59"/>
      <c r="BT125" s="59"/>
      <c r="BU125" s="59"/>
      <c r="BV125" s="59"/>
      <c r="BW125" s="59"/>
      <c r="BX125" s="59"/>
      <c r="BY125" s="59"/>
      <c r="BZ125" s="59"/>
      <c r="CA125" s="59"/>
      <c r="CB125" s="59"/>
      <c r="CC125" s="59"/>
      <c r="CD125" s="59"/>
      <c r="CE125" s="59"/>
      <c r="CF125" s="59"/>
      <c r="CG125" s="59"/>
      <c r="CH125" s="59"/>
      <c r="CI125" s="59"/>
      <c r="CJ125" s="59"/>
      <c r="CK125" s="59"/>
      <c r="CL125" s="59"/>
      <c r="CM125" s="59"/>
      <c r="CN125" s="59"/>
      <c r="CO125" s="59"/>
      <c r="CP125" s="59"/>
      <c r="CQ125" s="59"/>
      <c r="CR125" s="59"/>
      <c r="CS125" s="59"/>
      <c r="CT125" s="59"/>
      <c r="CU125" s="59"/>
      <c r="CV125" s="59"/>
      <c r="CW125" s="59"/>
      <c r="CX125" s="59"/>
      <c r="CY125" s="59"/>
      <c r="CZ125" s="59"/>
      <c r="DA125" s="59"/>
      <c r="DB125" s="59"/>
      <c r="DC125" s="59"/>
      <c r="DD125" s="59"/>
      <c r="DE125" s="59"/>
      <c r="DF125" s="59"/>
      <c r="DG125" s="59"/>
      <c r="DH125" s="59"/>
      <c r="DI125" s="59"/>
      <c r="DJ125" s="59"/>
      <c r="DK125" s="59"/>
      <c r="DL125" s="59"/>
      <c r="DM125" s="59"/>
      <c r="DN125" s="59"/>
      <c r="DO125" s="59"/>
      <c r="DP125" s="59"/>
      <c r="DQ125" s="59"/>
      <c r="DR125" s="59"/>
      <c r="DS125" s="59"/>
      <c r="DT125" s="59"/>
      <c r="DU125" s="59"/>
      <c r="DV125" s="59"/>
      <c r="DW125" s="59"/>
      <c r="DX125" s="59"/>
      <c r="DY125" s="59"/>
      <c r="DZ125" s="59"/>
      <c r="EA125" s="59"/>
      <c r="EB125" s="59"/>
      <c r="EC125" s="59"/>
      <c r="ED125" s="59"/>
      <c r="EE125" s="59"/>
      <c r="EF125" s="59"/>
      <c r="EG125" s="59"/>
      <c r="EH125" s="59"/>
      <c r="EI125" s="59"/>
    </row>
    <row r="126" spans="38:139" ht="15" x14ac:dyDescent="0.25">
      <c r="AL126" s="59"/>
      <c r="AM126"/>
      <c r="AN126"/>
      <c r="AO126"/>
      <c r="AP126"/>
      <c r="AQ126"/>
      <c r="AR126"/>
      <c r="AS126"/>
      <c r="AT126"/>
      <c r="AU126"/>
      <c r="AV126"/>
      <c r="AW126"/>
      <c r="AX126"/>
      <c r="AY126"/>
      <c r="AZ126" s="59"/>
      <c r="BA126" s="59"/>
      <c r="BB126" s="59"/>
      <c r="BC126" s="59"/>
      <c r="BD126" s="59"/>
      <c r="BE126" s="59"/>
      <c r="BF126" s="59"/>
      <c r="BG126" s="59"/>
      <c r="BH126" s="59"/>
      <c r="BI126" s="59"/>
      <c r="BJ126" s="59"/>
      <c r="BK126" s="59"/>
      <c r="BL126" s="59"/>
      <c r="BM126" s="59"/>
      <c r="BN126" s="59"/>
      <c r="BO126" s="59"/>
      <c r="BP126" s="59"/>
      <c r="BQ126" s="59"/>
      <c r="BR126" s="59"/>
      <c r="BS126" s="59"/>
      <c r="BT126" s="59"/>
      <c r="BU126" s="59"/>
      <c r="BV126" s="59"/>
      <c r="BW126" s="59"/>
      <c r="BX126" s="59"/>
      <c r="BY126" s="59"/>
      <c r="BZ126" s="59"/>
      <c r="CA126" s="59"/>
      <c r="CB126" s="59"/>
      <c r="CC126" s="59"/>
      <c r="CD126" s="59"/>
      <c r="CE126" s="59"/>
      <c r="CF126" s="59"/>
      <c r="CG126" s="59"/>
      <c r="CH126" s="59"/>
      <c r="CI126" s="59"/>
      <c r="CJ126" s="59"/>
      <c r="CK126" s="59"/>
      <c r="CL126" s="59"/>
      <c r="CM126" s="59"/>
      <c r="CN126" s="59"/>
      <c r="CO126" s="59"/>
      <c r="CP126" s="59"/>
      <c r="CQ126" s="59"/>
      <c r="CR126" s="59"/>
      <c r="CS126" s="59"/>
      <c r="CT126" s="59"/>
      <c r="CU126" s="59"/>
      <c r="CV126" s="59"/>
      <c r="CW126" s="59"/>
      <c r="CX126" s="59"/>
      <c r="CY126" s="59"/>
      <c r="CZ126" s="59"/>
      <c r="DA126" s="59"/>
      <c r="DB126" s="59"/>
      <c r="DC126" s="59"/>
      <c r="DD126" s="59"/>
      <c r="DE126" s="59"/>
      <c r="DF126" s="59"/>
      <c r="DG126" s="59"/>
      <c r="DH126" s="59"/>
      <c r="DI126" s="59"/>
      <c r="DJ126" s="59"/>
      <c r="DK126" s="59"/>
      <c r="DL126" s="59"/>
      <c r="DM126" s="59"/>
      <c r="DN126" s="59"/>
      <c r="DO126" s="59"/>
      <c r="DP126" s="59"/>
      <c r="DQ126" s="59"/>
      <c r="DR126" s="59"/>
      <c r="DS126" s="59"/>
      <c r="DT126" s="59"/>
      <c r="DU126" s="59"/>
      <c r="DV126" s="59"/>
      <c r="DW126" s="59"/>
      <c r="DX126" s="59"/>
      <c r="DY126" s="59"/>
      <c r="DZ126" s="59"/>
      <c r="EA126" s="59"/>
      <c r="EB126" s="59"/>
      <c r="EC126" s="59"/>
      <c r="ED126" s="59"/>
      <c r="EE126" s="59"/>
      <c r="EF126" s="59"/>
      <c r="EG126" s="59"/>
      <c r="EH126" s="59"/>
      <c r="EI126" s="59"/>
    </row>
    <row r="127" spans="38:139" ht="15" x14ac:dyDescent="0.25">
      <c r="AL127" s="59"/>
      <c r="AM127"/>
      <c r="AN127"/>
      <c r="AO127"/>
      <c r="AP127"/>
      <c r="AQ127"/>
      <c r="AR127"/>
      <c r="AS127"/>
      <c r="AT127"/>
      <c r="AU127"/>
      <c r="AV127"/>
      <c r="AW127"/>
      <c r="AX127"/>
      <c r="AY127"/>
      <c r="AZ127" s="59"/>
      <c r="BA127" s="59"/>
      <c r="BB127" s="59"/>
      <c r="BC127" s="59"/>
      <c r="BD127" s="59"/>
      <c r="BE127" s="59"/>
      <c r="BF127" s="59"/>
      <c r="BG127" s="59"/>
      <c r="BH127" s="59"/>
      <c r="BI127" s="59"/>
      <c r="BJ127" s="59"/>
      <c r="BK127" s="59"/>
      <c r="BL127" s="59"/>
      <c r="BM127" s="59"/>
      <c r="BN127" s="59"/>
      <c r="BO127" s="59"/>
      <c r="BP127" s="59"/>
      <c r="BQ127" s="59"/>
      <c r="BR127" s="59"/>
      <c r="BS127" s="59"/>
      <c r="BT127" s="59"/>
      <c r="BU127" s="59"/>
      <c r="BV127" s="59"/>
      <c r="BW127" s="59"/>
      <c r="BX127" s="59"/>
      <c r="BY127" s="59"/>
      <c r="BZ127" s="59"/>
      <c r="CA127" s="59"/>
      <c r="CB127" s="59"/>
      <c r="CC127" s="59"/>
      <c r="CD127" s="59"/>
      <c r="CE127" s="59"/>
      <c r="CF127" s="59"/>
      <c r="CG127" s="59"/>
      <c r="CH127" s="59"/>
      <c r="CI127" s="59"/>
      <c r="CJ127" s="59"/>
      <c r="CK127" s="59"/>
      <c r="CL127" s="59"/>
      <c r="CM127" s="59"/>
      <c r="CN127" s="59"/>
      <c r="CO127" s="59"/>
      <c r="CP127" s="59"/>
      <c r="CQ127" s="59"/>
      <c r="CR127" s="59"/>
      <c r="CS127" s="59"/>
      <c r="CT127" s="59"/>
      <c r="CU127" s="59"/>
      <c r="CV127" s="59"/>
      <c r="CW127" s="59"/>
      <c r="CX127" s="59"/>
      <c r="CY127" s="59"/>
      <c r="CZ127" s="59"/>
      <c r="DA127" s="59"/>
      <c r="DB127" s="59"/>
      <c r="DC127" s="59"/>
      <c r="DD127" s="59"/>
      <c r="DE127" s="59"/>
      <c r="DF127" s="59"/>
      <c r="DG127" s="59"/>
      <c r="DH127" s="59"/>
      <c r="DI127" s="59"/>
      <c r="DJ127" s="59"/>
      <c r="DK127" s="59"/>
      <c r="DL127" s="59"/>
      <c r="DM127" s="59"/>
      <c r="DN127" s="59"/>
      <c r="DO127" s="59"/>
      <c r="DP127" s="59"/>
      <c r="DQ127" s="59"/>
      <c r="DR127" s="59"/>
      <c r="DS127" s="59"/>
      <c r="DT127" s="59"/>
      <c r="DU127" s="59"/>
      <c r="DV127" s="59"/>
      <c r="DW127" s="59"/>
      <c r="DX127" s="59"/>
      <c r="DY127" s="59"/>
      <c r="DZ127" s="59"/>
      <c r="EA127" s="59"/>
      <c r="EB127" s="59"/>
      <c r="EC127" s="59"/>
      <c r="ED127" s="59"/>
      <c r="EE127" s="59"/>
      <c r="EF127" s="59"/>
      <c r="EG127" s="59"/>
      <c r="EH127" s="59"/>
      <c r="EI127" s="59"/>
    </row>
    <row r="128" spans="38:139" ht="15" x14ac:dyDescent="0.25">
      <c r="AL128" s="59"/>
      <c r="AM128"/>
      <c r="AN128"/>
      <c r="AO128"/>
      <c r="AP128"/>
      <c r="AQ128"/>
      <c r="AR128"/>
      <c r="AS128"/>
      <c r="AT128"/>
      <c r="AU128"/>
      <c r="AV128"/>
      <c r="AW128"/>
      <c r="AX128"/>
      <c r="AY128"/>
      <c r="AZ128" s="59"/>
      <c r="BA128" s="59"/>
      <c r="BB128" s="59"/>
      <c r="BC128" s="59"/>
      <c r="BD128" s="59"/>
      <c r="BE128" s="59"/>
      <c r="BF128" s="59"/>
      <c r="BG128" s="59"/>
      <c r="BH128" s="59"/>
      <c r="BI128" s="59"/>
      <c r="BJ128" s="59"/>
      <c r="BK128" s="59"/>
      <c r="BL128" s="59"/>
      <c r="BM128" s="59"/>
      <c r="BN128" s="59"/>
      <c r="BO128" s="59"/>
      <c r="BP128" s="59"/>
      <c r="BQ128" s="59"/>
      <c r="BR128" s="59"/>
      <c r="BS128" s="59"/>
      <c r="BT128" s="59"/>
      <c r="BU128" s="59"/>
      <c r="BV128" s="59"/>
      <c r="BW128" s="59"/>
      <c r="BX128" s="59"/>
      <c r="BY128" s="59"/>
      <c r="BZ128" s="59"/>
      <c r="CA128" s="59"/>
      <c r="CB128" s="59"/>
      <c r="CC128" s="59"/>
      <c r="CD128" s="59"/>
      <c r="CE128" s="59"/>
      <c r="CF128" s="59"/>
      <c r="CG128" s="59"/>
      <c r="CH128" s="59"/>
      <c r="CI128" s="59"/>
      <c r="CJ128" s="59"/>
      <c r="CK128" s="59"/>
      <c r="CL128" s="59"/>
      <c r="CM128" s="59"/>
      <c r="CN128" s="59"/>
      <c r="CO128" s="59"/>
      <c r="CP128" s="59"/>
      <c r="CQ128" s="59"/>
      <c r="CR128" s="59"/>
      <c r="CS128" s="59"/>
      <c r="CT128" s="59"/>
      <c r="CU128" s="59"/>
      <c r="CV128" s="59"/>
      <c r="CW128" s="59"/>
      <c r="CX128" s="59"/>
      <c r="CY128" s="59"/>
      <c r="CZ128" s="59"/>
      <c r="DA128" s="59"/>
      <c r="DB128" s="59"/>
      <c r="DC128" s="59"/>
      <c r="DD128" s="59"/>
      <c r="DE128" s="59"/>
      <c r="DF128" s="59"/>
      <c r="DG128" s="59"/>
      <c r="DH128" s="59"/>
      <c r="DI128" s="59"/>
      <c r="DJ128" s="59"/>
      <c r="DK128" s="59"/>
      <c r="DL128" s="59"/>
      <c r="DM128" s="59"/>
      <c r="DN128" s="59"/>
      <c r="DO128" s="59"/>
      <c r="DP128" s="59"/>
      <c r="DQ128" s="59"/>
      <c r="DR128" s="59"/>
      <c r="DS128" s="59"/>
      <c r="DT128" s="59"/>
      <c r="DU128" s="59"/>
      <c r="DV128" s="59"/>
      <c r="DW128" s="59"/>
      <c r="DX128" s="59"/>
      <c r="DY128" s="59"/>
      <c r="DZ128" s="59"/>
      <c r="EA128" s="59"/>
      <c r="EB128" s="59"/>
      <c r="EC128" s="59"/>
      <c r="ED128" s="59"/>
      <c r="EE128" s="59"/>
      <c r="EF128" s="59"/>
      <c r="EG128" s="59"/>
      <c r="EH128" s="59"/>
      <c r="EI128" s="59"/>
    </row>
    <row r="129" spans="38:139" ht="15" x14ac:dyDescent="0.25">
      <c r="AL129" s="59"/>
      <c r="AM129"/>
      <c r="AN129"/>
      <c r="AO129"/>
      <c r="AP129"/>
      <c r="AQ129"/>
      <c r="AR129"/>
      <c r="AS129"/>
      <c r="AT129"/>
      <c r="AU129"/>
      <c r="AV129"/>
      <c r="AW129"/>
      <c r="AX129"/>
      <c r="AY129"/>
      <c r="AZ129" s="59"/>
      <c r="BA129" s="59"/>
      <c r="BB129" s="59"/>
      <c r="BC129" s="59"/>
      <c r="BD129" s="59"/>
      <c r="BE129" s="59"/>
      <c r="BF129" s="59"/>
      <c r="BG129" s="59"/>
      <c r="BH129" s="59"/>
      <c r="BI129" s="59"/>
      <c r="BJ129" s="59"/>
      <c r="BK129" s="59"/>
      <c r="BL129" s="59"/>
      <c r="BM129" s="59"/>
      <c r="BN129" s="59"/>
      <c r="BO129" s="59"/>
      <c r="BP129" s="59"/>
      <c r="BQ129" s="59"/>
      <c r="BR129" s="59"/>
      <c r="BS129" s="59"/>
      <c r="BT129" s="59"/>
      <c r="BU129" s="59"/>
      <c r="BV129" s="59"/>
      <c r="BW129" s="59"/>
      <c r="BX129" s="59"/>
      <c r="BY129" s="59"/>
      <c r="BZ129" s="59"/>
      <c r="CA129" s="59"/>
      <c r="CB129" s="59"/>
      <c r="CC129" s="59"/>
      <c r="CD129" s="59"/>
      <c r="CE129" s="59"/>
      <c r="CF129" s="59"/>
      <c r="CG129" s="59"/>
      <c r="CH129" s="59"/>
      <c r="CI129" s="59"/>
      <c r="CJ129" s="59"/>
      <c r="CK129" s="59"/>
      <c r="CL129" s="59"/>
      <c r="CM129" s="59"/>
      <c r="CN129" s="59"/>
      <c r="CO129" s="59"/>
      <c r="CP129" s="59"/>
      <c r="CQ129" s="59"/>
      <c r="CR129" s="59"/>
      <c r="CS129" s="59"/>
      <c r="CT129" s="59"/>
      <c r="CU129" s="59"/>
      <c r="CV129" s="59"/>
      <c r="CW129" s="59"/>
      <c r="CX129" s="59"/>
      <c r="CY129" s="59"/>
      <c r="CZ129" s="59"/>
      <c r="DA129" s="59"/>
      <c r="DB129" s="59"/>
      <c r="DC129" s="59"/>
      <c r="DD129" s="59"/>
      <c r="DE129" s="59"/>
      <c r="DF129" s="59"/>
      <c r="DG129" s="59"/>
      <c r="DH129" s="59"/>
      <c r="DI129" s="59"/>
      <c r="DJ129" s="59"/>
      <c r="DK129" s="59"/>
      <c r="DL129" s="59"/>
      <c r="DM129" s="59"/>
      <c r="DN129" s="59"/>
      <c r="DO129" s="59"/>
      <c r="DP129" s="59"/>
      <c r="DQ129" s="59"/>
      <c r="DR129" s="59"/>
      <c r="DS129" s="59"/>
      <c r="DT129" s="59"/>
      <c r="DU129" s="59"/>
      <c r="DV129" s="59"/>
      <c r="DW129" s="59"/>
      <c r="DX129" s="59"/>
      <c r="DY129" s="59"/>
      <c r="DZ129" s="59"/>
      <c r="EA129" s="59"/>
      <c r="EB129" s="59"/>
      <c r="EC129" s="59"/>
      <c r="ED129" s="59"/>
      <c r="EE129" s="59"/>
      <c r="EF129" s="59"/>
      <c r="EG129" s="59"/>
      <c r="EH129" s="59"/>
      <c r="EI129" s="59"/>
    </row>
    <row r="130" spans="38:139" ht="15" x14ac:dyDescent="0.25">
      <c r="AL130" s="59"/>
      <c r="AM130"/>
      <c r="AN130"/>
      <c r="AO130"/>
      <c r="AP130"/>
      <c r="AQ130"/>
      <c r="AR130"/>
      <c r="AS130"/>
      <c r="AT130"/>
      <c r="AU130"/>
      <c r="AV130"/>
      <c r="AW130"/>
      <c r="AX130"/>
      <c r="AY130"/>
      <c r="AZ130" s="59"/>
      <c r="BA130" s="59"/>
      <c r="BB130" s="59"/>
      <c r="BC130" s="59"/>
      <c r="BD130" s="59"/>
      <c r="BE130" s="59"/>
      <c r="BF130" s="59"/>
      <c r="BG130" s="59"/>
      <c r="BH130" s="59"/>
      <c r="BI130" s="59"/>
      <c r="BJ130" s="59"/>
      <c r="BK130" s="59"/>
      <c r="BL130" s="59"/>
      <c r="BM130" s="59"/>
      <c r="BN130" s="59"/>
      <c r="BO130" s="59"/>
      <c r="BP130" s="59"/>
      <c r="BQ130" s="59"/>
      <c r="BR130" s="59"/>
      <c r="BS130" s="59"/>
      <c r="BT130" s="59"/>
      <c r="BU130" s="59"/>
      <c r="BV130" s="59"/>
      <c r="BW130" s="59"/>
      <c r="BX130" s="59"/>
      <c r="BY130" s="59"/>
      <c r="BZ130" s="59"/>
      <c r="CA130" s="59"/>
      <c r="CB130" s="59"/>
      <c r="CC130" s="59"/>
      <c r="CD130" s="59"/>
      <c r="CE130" s="59"/>
      <c r="CF130" s="59"/>
      <c r="CG130" s="59"/>
      <c r="CH130" s="59"/>
      <c r="CI130" s="59"/>
      <c r="CJ130" s="59"/>
      <c r="CK130" s="59"/>
      <c r="CL130" s="59"/>
      <c r="CM130" s="59"/>
      <c r="CN130" s="59"/>
      <c r="CO130" s="59"/>
      <c r="CP130" s="59"/>
      <c r="CQ130" s="59"/>
      <c r="CR130" s="59"/>
      <c r="CS130" s="59"/>
      <c r="CT130" s="59"/>
      <c r="CU130" s="59"/>
      <c r="CV130" s="59"/>
      <c r="CW130" s="59"/>
      <c r="CX130" s="59"/>
      <c r="CY130" s="59"/>
      <c r="CZ130" s="59"/>
      <c r="DA130" s="59"/>
      <c r="DB130" s="59"/>
      <c r="DC130" s="59"/>
      <c r="DD130" s="59"/>
      <c r="DE130" s="59"/>
      <c r="DF130" s="59"/>
      <c r="DG130" s="59"/>
      <c r="DH130" s="59"/>
      <c r="DI130" s="59"/>
      <c r="DJ130" s="59"/>
      <c r="DK130" s="59"/>
      <c r="DL130" s="59"/>
      <c r="DM130" s="59"/>
      <c r="DN130" s="59"/>
      <c r="DO130" s="59"/>
      <c r="DP130" s="59"/>
      <c r="DQ130" s="59"/>
      <c r="DR130" s="59"/>
      <c r="DS130" s="59"/>
      <c r="DT130" s="59"/>
      <c r="DU130" s="59"/>
      <c r="DV130" s="59"/>
      <c r="DW130" s="59"/>
      <c r="DX130" s="59"/>
      <c r="DY130" s="59"/>
      <c r="DZ130" s="59"/>
      <c r="EA130" s="59"/>
      <c r="EB130" s="59"/>
      <c r="EC130" s="59"/>
      <c r="ED130" s="59"/>
      <c r="EE130" s="59"/>
      <c r="EF130" s="59"/>
      <c r="EG130" s="59"/>
      <c r="EH130" s="59"/>
      <c r="EI130" s="59"/>
    </row>
    <row r="131" spans="38:139" ht="15" x14ac:dyDescent="0.25">
      <c r="AL131" s="59"/>
      <c r="AM131"/>
      <c r="AN131"/>
      <c r="AO131"/>
      <c r="AP131"/>
      <c r="AQ131"/>
      <c r="AR131"/>
      <c r="AS131"/>
      <c r="AT131"/>
      <c r="AU131"/>
      <c r="AV131"/>
      <c r="AW131"/>
      <c r="AX131"/>
      <c r="AY131"/>
      <c r="AZ131" s="59"/>
      <c r="BA131" s="59"/>
      <c r="BB131" s="59"/>
      <c r="BC131" s="59"/>
      <c r="BD131" s="59"/>
      <c r="BE131" s="59"/>
      <c r="BF131" s="59"/>
      <c r="BG131" s="59"/>
      <c r="BH131" s="59"/>
      <c r="BI131" s="59"/>
      <c r="BJ131" s="59"/>
      <c r="BK131" s="59"/>
      <c r="BL131" s="59"/>
      <c r="BM131" s="59"/>
      <c r="BN131" s="59"/>
      <c r="BO131" s="59"/>
      <c r="BP131" s="59"/>
      <c r="BQ131" s="59"/>
      <c r="BR131" s="59"/>
      <c r="BS131" s="59"/>
      <c r="BT131" s="59"/>
      <c r="BU131" s="59"/>
      <c r="BV131" s="59"/>
      <c r="BW131" s="59"/>
      <c r="BX131" s="59"/>
      <c r="BY131" s="59"/>
      <c r="BZ131" s="59"/>
      <c r="CA131" s="59"/>
      <c r="CB131" s="59"/>
      <c r="CC131" s="59"/>
      <c r="CD131" s="59"/>
      <c r="CE131" s="59"/>
      <c r="CF131" s="59"/>
      <c r="CG131" s="59"/>
      <c r="CH131" s="59"/>
      <c r="CI131" s="59"/>
      <c r="CJ131" s="59"/>
      <c r="CK131" s="59"/>
      <c r="CL131" s="59"/>
      <c r="CM131" s="59"/>
      <c r="CN131" s="59"/>
      <c r="CO131" s="59"/>
      <c r="CP131" s="59"/>
      <c r="CQ131" s="59"/>
      <c r="CR131" s="59"/>
      <c r="CS131" s="59"/>
      <c r="CT131" s="59"/>
      <c r="CU131" s="59"/>
      <c r="CV131" s="59"/>
      <c r="CW131" s="59"/>
      <c r="CX131" s="59"/>
      <c r="CY131" s="59"/>
      <c r="CZ131" s="59"/>
      <c r="DA131" s="59"/>
      <c r="DB131" s="59"/>
      <c r="DC131" s="59"/>
      <c r="DD131" s="59"/>
      <c r="DE131" s="59"/>
      <c r="DF131" s="59"/>
      <c r="DG131" s="59"/>
      <c r="DH131" s="59"/>
      <c r="DI131" s="59"/>
      <c r="DJ131" s="59"/>
      <c r="DK131" s="59"/>
      <c r="DL131" s="59"/>
      <c r="DM131" s="59"/>
      <c r="DN131" s="59"/>
      <c r="DO131" s="59"/>
      <c r="DP131" s="59"/>
      <c r="DQ131" s="59"/>
      <c r="DR131" s="59"/>
      <c r="DS131" s="59"/>
      <c r="DT131" s="59"/>
      <c r="DU131" s="59"/>
      <c r="DV131" s="59"/>
      <c r="DW131" s="59"/>
      <c r="DX131" s="59"/>
      <c r="DY131" s="59"/>
      <c r="DZ131" s="59"/>
      <c r="EA131" s="59"/>
      <c r="EB131" s="59"/>
      <c r="EC131" s="59"/>
      <c r="ED131" s="59"/>
      <c r="EE131" s="59"/>
      <c r="EF131" s="59"/>
      <c r="EG131" s="59"/>
      <c r="EH131" s="59"/>
      <c r="EI131" s="59"/>
    </row>
    <row r="132" spans="38:139" ht="15" x14ac:dyDescent="0.25">
      <c r="AL132" s="59"/>
      <c r="AM132"/>
      <c r="AN132"/>
      <c r="AO132"/>
      <c r="AP132"/>
      <c r="AQ132"/>
      <c r="AR132"/>
      <c r="AS132"/>
      <c r="AT132"/>
      <c r="AU132"/>
      <c r="AV132"/>
      <c r="AW132"/>
      <c r="AX132"/>
      <c r="AY132"/>
      <c r="AZ132" s="59"/>
      <c r="BA132" s="59"/>
      <c r="BB132" s="59"/>
      <c r="BC132" s="59"/>
      <c r="BD132" s="59"/>
      <c r="BE132" s="59"/>
      <c r="BF132" s="59"/>
      <c r="BG132" s="59"/>
      <c r="BH132" s="59"/>
      <c r="BI132" s="59"/>
      <c r="BJ132" s="59"/>
      <c r="BK132" s="59"/>
      <c r="BL132" s="59"/>
      <c r="BM132" s="59"/>
      <c r="BN132" s="59"/>
      <c r="BO132" s="59"/>
      <c r="BP132" s="59"/>
      <c r="BQ132" s="59"/>
      <c r="BR132" s="59"/>
      <c r="BS132" s="59"/>
      <c r="BT132" s="59"/>
      <c r="BU132" s="59"/>
      <c r="BV132" s="59"/>
      <c r="BW132" s="59"/>
      <c r="BX132" s="59"/>
      <c r="BY132" s="59"/>
      <c r="BZ132" s="59"/>
      <c r="CA132" s="59"/>
      <c r="CB132" s="59"/>
      <c r="CC132" s="59"/>
      <c r="CD132" s="59"/>
      <c r="CE132" s="59"/>
      <c r="CF132" s="59"/>
      <c r="CG132" s="59"/>
      <c r="CH132" s="59"/>
      <c r="CI132" s="59"/>
      <c r="CJ132" s="59"/>
      <c r="CK132" s="59"/>
      <c r="CL132" s="59"/>
      <c r="CM132" s="59"/>
      <c r="CN132" s="59"/>
      <c r="CO132" s="59"/>
      <c r="CP132" s="59"/>
      <c r="CQ132" s="59"/>
      <c r="CR132" s="59"/>
      <c r="CS132" s="59"/>
      <c r="CT132" s="59"/>
      <c r="CU132" s="59"/>
      <c r="CV132" s="59"/>
      <c r="CW132" s="59"/>
      <c r="CX132" s="59"/>
      <c r="CY132" s="59"/>
      <c r="CZ132" s="59"/>
      <c r="DA132" s="59"/>
      <c r="DB132" s="59"/>
      <c r="DC132" s="59"/>
      <c r="DD132" s="59"/>
      <c r="DE132" s="59"/>
      <c r="DF132" s="59"/>
      <c r="DG132" s="59"/>
      <c r="DH132" s="59"/>
      <c r="DI132" s="59"/>
      <c r="DJ132" s="59"/>
      <c r="DK132" s="59"/>
      <c r="DL132" s="59"/>
      <c r="DM132" s="59"/>
      <c r="DN132" s="59"/>
      <c r="DO132" s="59"/>
      <c r="DP132" s="59"/>
      <c r="DQ132" s="59"/>
      <c r="DR132" s="59"/>
      <c r="DS132" s="59"/>
      <c r="DT132" s="59"/>
      <c r="DU132" s="59"/>
      <c r="DV132" s="59"/>
      <c r="DW132" s="59"/>
      <c r="DX132" s="59"/>
      <c r="DY132" s="59"/>
      <c r="DZ132" s="59"/>
      <c r="EA132" s="59"/>
      <c r="EB132" s="59"/>
      <c r="EC132" s="59"/>
      <c r="ED132" s="59"/>
      <c r="EE132" s="59"/>
      <c r="EF132" s="59"/>
      <c r="EG132" s="59"/>
      <c r="EH132" s="59"/>
      <c r="EI132" s="59"/>
    </row>
    <row r="133" spans="38:139" ht="15" x14ac:dyDescent="0.25">
      <c r="AL133" s="59"/>
      <c r="AM133"/>
      <c r="AN133"/>
      <c r="AO133"/>
      <c r="AP133"/>
      <c r="AQ133"/>
      <c r="AR133"/>
      <c r="AS133"/>
      <c r="AT133"/>
      <c r="AU133"/>
      <c r="AV133"/>
      <c r="AW133"/>
      <c r="AX133"/>
      <c r="AY133"/>
      <c r="AZ133" s="59"/>
      <c r="BA133" s="59"/>
      <c r="BB133" s="59"/>
      <c r="BC133" s="59"/>
      <c r="BD133" s="59"/>
      <c r="BE133" s="59"/>
      <c r="BF133" s="59"/>
      <c r="BG133" s="59"/>
      <c r="BH133" s="59"/>
      <c r="BI133" s="59"/>
      <c r="BJ133" s="59"/>
      <c r="BK133" s="59"/>
      <c r="BL133" s="59"/>
      <c r="BM133" s="59"/>
      <c r="BN133" s="59"/>
      <c r="BO133" s="59"/>
      <c r="BP133" s="59"/>
      <c r="BQ133" s="59"/>
      <c r="BR133" s="59"/>
      <c r="BS133" s="59"/>
      <c r="BT133" s="59"/>
      <c r="BU133" s="59"/>
      <c r="BV133" s="59"/>
      <c r="BW133" s="59"/>
      <c r="BX133" s="59"/>
      <c r="BY133" s="59"/>
      <c r="BZ133" s="59"/>
      <c r="CA133" s="59"/>
      <c r="CB133" s="59"/>
      <c r="CC133" s="59"/>
      <c r="CD133" s="59"/>
      <c r="CE133" s="59"/>
      <c r="CF133" s="59"/>
      <c r="CG133" s="59"/>
      <c r="CH133" s="59"/>
      <c r="CI133" s="59"/>
      <c r="CJ133" s="59"/>
      <c r="CK133" s="59"/>
      <c r="CL133" s="59"/>
      <c r="CM133" s="59"/>
      <c r="CN133" s="59"/>
      <c r="CO133" s="59"/>
      <c r="CP133" s="59"/>
      <c r="CQ133" s="59"/>
      <c r="CR133" s="59"/>
      <c r="CS133" s="59"/>
      <c r="CT133" s="59"/>
      <c r="CU133" s="59"/>
      <c r="CV133" s="59"/>
      <c r="CW133" s="59"/>
      <c r="CX133" s="59"/>
      <c r="CY133" s="59"/>
      <c r="CZ133" s="59"/>
      <c r="DA133" s="59"/>
      <c r="DB133" s="59"/>
      <c r="DC133" s="59"/>
      <c r="DD133" s="59"/>
      <c r="DE133" s="59"/>
      <c r="DF133" s="59"/>
      <c r="DG133" s="59"/>
      <c r="DH133" s="59"/>
      <c r="DI133" s="59"/>
      <c r="DJ133" s="59"/>
      <c r="DK133" s="59"/>
      <c r="DL133" s="59"/>
      <c r="DM133" s="59"/>
      <c r="DN133" s="59"/>
      <c r="DO133" s="59"/>
      <c r="DP133" s="59"/>
      <c r="DQ133" s="59"/>
      <c r="DR133" s="59"/>
      <c r="DS133" s="59"/>
      <c r="DT133" s="59"/>
      <c r="DU133" s="59"/>
      <c r="DV133" s="59"/>
      <c r="DW133" s="59"/>
      <c r="DX133" s="59"/>
      <c r="DY133" s="59"/>
      <c r="DZ133" s="59"/>
      <c r="EA133" s="59"/>
      <c r="EB133" s="59"/>
      <c r="EC133" s="59"/>
      <c r="ED133" s="59"/>
      <c r="EE133" s="59"/>
      <c r="EF133" s="59"/>
      <c r="EG133" s="59"/>
      <c r="EH133" s="59"/>
      <c r="EI133" s="59"/>
    </row>
    <row r="134" spans="38:139" ht="15" x14ac:dyDescent="0.25">
      <c r="AL134" s="59"/>
      <c r="AM134"/>
      <c r="AN134"/>
      <c r="AO134"/>
      <c r="AP134"/>
      <c r="AQ134"/>
      <c r="AR134"/>
      <c r="AS134"/>
      <c r="AT134"/>
      <c r="AU134"/>
      <c r="AV134"/>
      <c r="AW134"/>
      <c r="AX134"/>
      <c r="AY134"/>
      <c r="AZ134" s="59"/>
      <c r="BA134" s="59"/>
      <c r="BB134" s="59"/>
      <c r="BC134" s="59"/>
      <c r="BD134" s="59"/>
      <c r="BE134" s="59"/>
      <c r="BF134" s="59"/>
      <c r="BG134" s="59"/>
      <c r="BH134" s="59"/>
      <c r="BI134" s="59"/>
      <c r="BJ134" s="59"/>
      <c r="BK134" s="59"/>
      <c r="BL134" s="59"/>
      <c r="BM134" s="59"/>
      <c r="BN134" s="59"/>
      <c r="BO134" s="59"/>
      <c r="BP134" s="59"/>
      <c r="BQ134" s="59"/>
      <c r="BR134" s="59"/>
      <c r="BS134" s="59"/>
      <c r="BT134" s="59"/>
      <c r="BU134" s="59"/>
      <c r="BV134" s="59"/>
      <c r="BW134" s="59"/>
      <c r="BX134" s="59"/>
      <c r="BY134" s="59"/>
      <c r="BZ134" s="59"/>
      <c r="CA134" s="59"/>
      <c r="CB134" s="59"/>
      <c r="CC134" s="59"/>
      <c r="CD134" s="59"/>
      <c r="CE134" s="59"/>
      <c r="CF134" s="59"/>
      <c r="CG134" s="59"/>
      <c r="CH134" s="59"/>
      <c r="CI134" s="59"/>
      <c r="CJ134" s="59"/>
      <c r="CK134" s="59"/>
      <c r="CL134" s="59"/>
      <c r="CM134" s="59"/>
      <c r="CN134" s="59"/>
      <c r="CO134" s="59"/>
      <c r="CP134" s="59"/>
      <c r="CQ134" s="59"/>
      <c r="CR134" s="59"/>
      <c r="CS134" s="59"/>
      <c r="CT134" s="59"/>
      <c r="CU134" s="59"/>
      <c r="CV134" s="59"/>
      <c r="CW134" s="59"/>
      <c r="CX134" s="59"/>
      <c r="CY134" s="59"/>
      <c r="CZ134" s="59"/>
      <c r="DA134" s="59"/>
      <c r="DB134" s="59"/>
      <c r="DC134" s="59"/>
      <c r="DD134" s="59"/>
      <c r="DE134" s="59"/>
      <c r="DF134" s="59"/>
      <c r="DG134" s="59"/>
      <c r="DH134" s="59"/>
      <c r="DI134" s="59"/>
      <c r="DJ134" s="59"/>
      <c r="DK134" s="59"/>
      <c r="DL134" s="59"/>
      <c r="DM134" s="59"/>
      <c r="DN134" s="59"/>
      <c r="DO134" s="59"/>
      <c r="DP134" s="59"/>
      <c r="DQ134" s="59"/>
      <c r="DR134" s="59"/>
      <c r="DS134" s="59"/>
      <c r="DT134" s="59"/>
      <c r="DU134" s="59"/>
      <c r="DV134" s="59"/>
      <c r="DW134" s="59"/>
      <c r="DX134" s="59"/>
      <c r="DY134" s="59"/>
      <c r="DZ134" s="59"/>
      <c r="EA134" s="59"/>
      <c r="EB134" s="59"/>
      <c r="EC134" s="59"/>
      <c r="ED134" s="59"/>
      <c r="EE134" s="59"/>
      <c r="EF134" s="59"/>
      <c r="EG134" s="59"/>
      <c r="EH134" s="59"/>
      <c r="EI134" s="59"/>
    </row>
    <row r="135" spans="38:139" ht="15" x14ac:dyDescent="0.25">
      <c r="AL135" s="59"/>
      <c r="AM135"/>
      <c r="AN135"/>
      <c r="AO135"/>
      <c r="AP135"/>
      <c r="AQ135"/>
      <c r="AR135"/>
      <c r="AS135"/>
      <c r="AT135"/>
      <c r="AU135"/>
      <c r="AV135"/>
      <c r="AW135"/>
      <c r="AX135"/>
      <c r="AY135"/>
      <c r="AZ135" s="59"/>
      <c r="BA135" s="59"/>
      <c r="BB135" s="59"/>
      <c r="BC135" s="59"/>
      <c r="BD135" s="59"/>
      <c r="BE135" s="59"/>
      <c r="BF135" s="59"/>
      <c r="BG135" s="59"/>
      <c r="BH135" s="59"/>
      <c r="BI135" s="59"/>
      <c r="BJ135" s="59"/>
      <c r="BK135" s="59"/>
      <c r="BL135" s="59"/>
      <c r="BM135" s="59"/>
      <c r="BN135" s="59"/>
      <c r="BO135" s="59"/>
      <c r="BP135" s="59"/>
      <c r="BQ135" s="59"/>
      <c r="BR135" s="59"/>
      <c r="BS135" s="59"/>
      <c r="BT135" s="59"/>
      <c r="BU135" s="59"/>
      <c r="BV135" s="59"/>
      <c r="BW135" s="59"/>
      <c r="BX135" s="59"/>
      <c r="BY135" s="59"/>
      <c r="BZ135" s="59"/>
      <c r="CA135" s="59"/>
      <c r="CB135" s="59"/>
      <c r="CC135" s="59"/>
      <c r="CD135" s="59"/>
      <c r="CE135" s="59"/>
      <c r="CF135" s="59"/>
      <c r="CG135" s="59"/>
      <c r="CH135" s="59"/>
      <c r="CI135" s="59"/>
      <c r="CJ135" s="59"/>
      <c r="CK135" s="59"/>
      <c r="CL135" s="59"/>
      <c r="CM135" s="59"/>
      <c r="CN135" s="59"/>
      <c r="CO135" s="59"/>
      <c r="CP135" s="59"/>
      <c r="CQ135" s="59"/>
      <c r="CR135" s="59"/>
      <c r="CS135" s="59"/>
      <c r="CT135" s="59"/>
      <c r="CU135" s="59"/>
      <c r="CV135" s="59"/>
      <c r="CW135" s="59"/>
      <c r="CX135" s="59"/>
      <c r="CY135" s="59"/>
      <c r="CZ135" s="59"/>
      <c r="DA135" s="59"/>
      <c r="DB135" s="59"/>
      <c r="DC135" s="59"/>
      <c r="DD135" s="59"/>
      <c r="DE135" s="59"/>
      <c r="DF135" s="59"/>
      <c r="DG135" s="59"/>
      <c r="DH135" s="59"/>
      <c r="DI135" s="59"/>
      <c r="DJ135" s="59"/>
      <c r="DK135" s="59"/>
      <c r="DL135" s="59"/>
      <c r="DM135" s="59"/>
      <c r="DN135" s="59"/>
      <c r="DO135" s="59"/>
      <c r="DP135" s="59"/>
      <c r="DQ135" s="59"/>
      <c r="DR135" s="59"/>
      <c r="DS135" s="59"/>
      <c r="DT135" s="59"/>
      <c r="DU135" s="59"/>
      <c r="DV135" s="59"/>
      <c r="DW135" s="59"/>
      <c r="DX135" s="59"/>
      <c r="DY135" s="59"/>
      <c r="DZ135" s="59"/>
      <c r="EA135" s="59"/>
      <c r="EB135" s="59"/>
      <c r="EC135" s="59"/>
      <c r="ED135" s="59"/>
      <c r="EE135" s="59"/>
      <c r="EF135" s="59"/>
      <c r="EG135" s="59"/>
      <c r="EH135" s="59"/>
      <c r="EI135" s="59"/>
    </row>
    <row r="136" spans="38:139" ht="15" x14ac:dyDescent="0.25">
      <c r="AL136" s="59"/>
      <c r="AM136"/>
      <c r="AN136"/>
      <c r="AO136"/>
      <c r="AP136"/>
      <c r="AQ136"/>
      <c r="AR136"/>
      <c r="AS136"/>
      <c r="AT136"/>
      <c r="AU136"/>
      <c r="AV136"/>
      <c r="AW136"/>
      <c r="AX136"/>
      <c r="AY136"/>
      <c r="AZ136" s="59"/>
      <c r="BA136" s="59"/>
      <c r="BB136" s="59"/>
      <c r="BC136" s="59"/>
      <c r="BD136" s="59"/>
      <c r="BE136" s="59"/>
      <c r="BF136" s="59"/>
      <c r="BG136" s="59"/>
      <c r="BH136" s="59"/>
      <c r="BI136" s="59"/>
      <c r="BJ136" s="59"/>
      <c r="BK136" s="59"/>
      <c r="BL136" s="59"/>
      <c r="BM136" s="59"/>
      <c r="BN136" s="59"/>
      <c r="BO136" s="59"/>
      <c r="BP136" s="59"/>
      <c r="BQ136" s="59"/>
      <c r="BR136" s="59"/>
      <c r="BS136" s="59"/>
      <c r="BT136" s="59"/>
      <c r="BU136" s="59"/>
      <c r="BV136" s="59"/>
      <c r="BW136" s="59"/>
      <c r="BX136" s="59"/>
      <c r="BY136" s="59"/>
      <c r="BZ136" s="59"/>
      <c r="CA136" s="59"/>
      <c r="CB136" s="59"/>
      <c r="CC136" s="59"/>
      <c r="CD136" s="59"/>
      <c r="CE136" s="59"/>
      <c r="CF136" s="59"/>
      <c r="CG136" s="59"/>
      <c r="CH136" s="59"/>
      <c r="CI136" s="59"/>
      <c r="CJ136" s="59"/>
      <c r="CK136" s="59"/>
      <c r="CL136" s="59"/>
      <c r="CM136" s="59"/>
      <c r="CN136" s="59"/>
      <c r="CO136" s="59"/>
      <c r="CP136" s="59"/>
      <c r="CQ136" s="59"/>
      <c r="CR136" s="59"/>
      <c r="CS136" s="59"/>
      <c r="CT136" s="59"/>
      <c r="CU136" s="59"/>
      <c r="CV136" s="59"/>
      <c r="CW136" s="59"/>
      <c r="CX136" s="59"/>
      <c r="CY136" s="59"/>
      <c r="CZ136" s="59"/>
      <c r="DA136" s="59"/>
      <c r="DB136" s="59"/>
      <c r="DC136" s="59"/>
      <c r="DD136" s="59"/>
      <c r="DE136" s="59"/>
      <c r="DF136" s="59"/>
      <c r="DG136" s="59"/>
      <c r="DH136" s="59"/>
      <c r="DI136" s="59"/>
      <c r="DJ136" s="59"/>
      <c r="DK136" s="59"/>
      <c r="DL136" s="59"/>
      <c r="DM136" s="59"/>
      <c r="DN136" s="59"/>
      <c r="DO136" s="59"/>
      <c r="DP136" s="59"/>
      <c r="DQ136" s="59"/>
      <c r="DR136" s="59"/>
      <c r="DS136" s="59"/>
      <c r="DT136" s="59"/>
      <c r="DU136" s="59"/>
      <c r="DV136" s="59"/>
      <c r="DW136" s="59"/>
      <c r="DX136" s="59"/>
      <c r="DY136" s="59"/>
      <c r="DZ136" s="59"/>
      <c r="EA136" s="59"/>
      <c r="EB136" s="59"/>
      <c r="EC136" s="59"/>
      <c r="ED136" s="59"/>
      <c r="EE136" s="59"/>
      <c r="EF136" s="59"/>
      <c r="EG136" s="59"/>
      <c r="EH136" s="59"/>
      <c r="EI136" s="59"/>
    </row>
    <row r="137" spans="38:139" ht="15" x14ac:dyDescent="0.25">
      <c r="AL137" s="59"/>
      <c r="AM137"/>
      <c r="AN137"/>
      <c r="AO137"/>
      <c r="AP137"/>
      <c r="AQ137"/>
      <c r="AR137"/>
      <c r="AS137"/>
      <c r="AT137"/>
      <c r="AU137"/>
      <c r="AV137"/>
      <c r="AW137"/>
      <c r="AX137"/>
      <c r="AY137"/>
      <c r="AZ137" s="59"/>
      <c r="BA137" s="59"/>
      <c r="BB137" s="59"/>
      <c r="BC137" s="59"/>
      <c r="BD137" s="59"/>
      <c r="BE137" s="59"/>
      <c r="BF137" s="59"/>
      <c r="BG137" s="59"/>
      <c r="BH137" s="59"/>
      <c r="BI137" s="59"/>
      <c r="BJ137" s="59"/>
      <c r="BK137" s="59"/>
      <c r="BL137" s="59"/>
      <c r="BM137" s="59"/>
      <c r="BN137" s="59"/>
      <c r="BO137" s="59"/>
      <c r="BP137" s="59"/>
      <c r="BQ137" s="59"/>
      <c r="BR137" s="59"/>
      <c r="BS137" s="59"/>
      <c r="BT137" s="59"/>
      <c r="BU137" s="59"/>
      <c r="BV137" s="59"/>
      <c r="BW137" s="59"/>
      <c r="BX137" s="59"/>
      <c r="BY137" s="59"/>
      <c r="BZ137" s="59"/>
      <c r="CA137" s="59"/>
      <c r="CB137" s="59"/>
      <c r="CC137" s="59"/>
      <c r="CD137" s="59"/>
      <c r="CE137" s="59"/>
      <c r="CF137" s="59"/>
      <c r="CG137" s="59"/>
      <c r="CH137" s="59"/>
      <c r="CI137" s="59"/>
      <c r="CJ137" s="59"/>
      <c r="CK137" s="59"/>
      <c r="CL137" s="59"/>
      <c r="CM137" s="59"/>
      <c r="CN137" s="59"/>
      <c r="CO137" s="59"/>
      <c r="CP137" s="59"/>
      <c r="CQ137" s="59"/>
      <c r="CR137" s="59"/>
      <c r="CS137" s="59"/>
      <c r="CT137" s="59"/>
      <c r="CU137" s="59"/>
      <c r="CV137" s="59"/>
      <c r="CW137" s="59"/>
      <c r="CX137" s="59"/>
      <c r="CY137" s="59"/>
      <c r="CZ137" s="59"/>
      <c r="DA137" s="59"/>
      <c r="DB137" s="59"/>
      <c r="DC137" s="59"/>
      <c r="DD137" s="59"/>
      <c r="DE137" s="59"/>
      <c r="DF137" s="59"/>
      <c r="DG137" s="59"/>
      <c r="DH137" s="59"/>
      <c r="DI137" s="59"/>
      <c r="DJ137" s="59"/>
      <c r="DK137" s="59"/>
      <c r="DL137" s="59"/>
      <c r="DM137" s="59"/>
      <c r="DN137" s="59"/>
      <c r="DO137" s="59"/>
      <c r="DP137" s="59"/>
      <c r="DQ137" s="59"/>
      <c r="DR137" s="59"/>
      <c r="DS137" s="59"/>
      <c r="DT137" s="59"/>
      <c r="DU137" s="59"/>
      <c r="DV137" s="59"/>
      <c r="DW137" s="59"/>
      <c r="DX137" s="59"/>
      <c r="DY137" s="59"/>
      <c r="DZ137" s="59"/>
      <c r="EA137" s="59"/>
      <c r="EB137" s="59"/>
      <c r="EC137" s="59"/>
      <c r="ED137" s="59"/>
      <c r="EE137" s="59"/>
      <c r="EF137" s="59"/>
      <c r="EG137" s="59"/>
      <c r="EH137" s="59"/>
      <c r="EI137" s="59"/>
    </row>
    <row r="138" spans="38:139" ht="15" x14ac:dyDescent="0.25">
      <c r="AL138" s="59"/>
      <c r="AM138"/>
      <c r="AN138"/>
      <c r="AO138"/>
      <c r="AP138"/>
      <c r="AQ138"/>
      <c r="AR138"/>
      <c r="AS138"/>
      <c r="AT138"/>
      <c r="AU138"/>
      <c r="AV138"/>
      <c r="AW138"/>
      <c r="AX138"/>
      <c r="AY138"/>
      <c r="AZ138" s="59"/>
      <c r="BA138" s="59"/>
      <c r="BB138" s="59"/>
      <c r="BC138" s="59"/>
      <c r="BD138" s="59"/>
      <c r="BE138" s="59"/>
      <c r="BF138" s="59"/>
      <c r="BG138" s="59"/>
      <c r="BH138" s="59"/>
      <c r="BI138" s="59"/>
      <c r="BJ138" s="59"/>
      <c r="BK138" s="59"/>
      <c r="BL138" s="59"/>
      <c r="BM138" s="59"/>
      <c r="BN138" s="59"/>
      <c r="BO138" s="59"/>
      <c r="BP138" s="59"/>
      <c r="BQ138" s="59"/>
      <c r="BR138" s="59"/>
      <c r="BS138" s="59"/>
      <c r="BT138" s="59"/>
      <c r="BU138" s="59"/>
      <c r="BV138" s="59"/>
      <c r="BW138" s="59"/>
      <c r="BX138" s="59"/>
      <c r="BY138" s="59"/>
      <c r="BZ138" s="59"/>
      <c r="CA138" s="59"/>
      <c r="CB138" s="59"/>
      <c r="CC138" s="59"/>
      <c r="CD138" s="59"/>
      <c r="CE138" s="59"/>
      <c r="CF138" s="59"/>
      <c r="CG138" s="59"/>
      <c r="CH138" s="59"/>
      <c r="CI138" s="59"/>
      <c r="CJ138" s="59"/>
      <c r="CK138" s="59"/>
      <c r="CL138" s="59"/>
      <c r="CM138" s="59"/>
      <c r="CN138" s="59"/>
      <c r="CO138" s="59"/>
      <c r="CP138" s="59"/>
      <c r="CQ138" s="59"/>
      <c r="CR138" s="59"/>
      <c r="CS138" s="59"/>
      <c r="CT138" s="59"/>
      <c r="CU138" s="59"/>
      <c r="CV138" s="59"/>
      <c r="CW138" s="59"/>
      <c r="CX138" s="59"/>
      <c r="CY138" s="59"/>
      <c r="CZ138" s="59"/>
      <c r="DA138" s="59"/>
      <c r="DB138" s="59"/>
      <c r="DC138" s="59"/>
      <c r="DD138" s="59"/>
      <c r="DE138" s="59"/>
      <c r="DF138" s="59"/>
      <c r="DG138" s="59"/>
      <c r="DH138" s="59"/>
      <c r="DI138" s="59"/>
      <c r="DJ138" s="59"/>
      <c r="DK138" s="59"/>
      <c r="DL138" s="59"/>
      <c r="DM138" s="59"/>
      <c r="DN138" s="59"/>
      <c r="DO138" s="59"/>
      <c r="DP138" s="59"/>
      <c r="DQ138" s="59"/>
      <c r="DR138" s="59"/>
      <c r="DS138" s="59"/>
      <c r="DT138" s="59"/>
      <c r="DU138" s="59"/>
      <c r="DV138" s="59"/>
      <c r="DW138" s="59"/>
      <c r="DX138" s="59"/>
      <c r="DY138" s="59"/>
      <c r="DZ138" s="59"/>
      <c r="EA138" s="59"/>
      <c r="EB138" s="59"/>
      <c r="EC138" s="59"/>
      <c r="ED138" s="59"/>
      <c r="EE138" s="59"/>
      <c r="EF138" s="59"/>
      <c r="EG138" s="59"/>
      <c r="EH138" s="59"/>
      <c r="EI138" s="59"/>
    </row>
    <row r="139" spans="38:139" ht="15" x14ac:dyDescent="0.25">
      <c r="AL139" s="59"/>
      <c r="AM139"/>
      <c r="AN139"/>
      <c r="AO139"/>
      <c r="AP139"/>
      <c r="AQ139"/>
      <c r="AR139"/>
      <c r="AS139"/>
      <c r="AT139"/>
      <c r="AU139"/>
      <c r="AV139"/>
      <c r="AW139"/>
      <c r="AX139"/>
      <c r="AY139"/>
      <c r="AZ139" s="59"/>
      <c r="BA139" s="59"/>
      <c r="BB139" s="59"/>
      <c r="BC139" s="59"/>
      <c r="BD139" s="59"/>
      <c r="BE139" s="59"/>
      <c r="BF139" s="59"/>
      <c r="BG139" s="59"/>
      <c r="BH139" s="59"/>
      <c r="BI139" s="59"/>
      <c r="BJ139" s="59"/>
      <c r="BK139" s="59"/>
      <c r="BL139" s="59"/>
      <c r="BM139" s="59"/>
      <c r="BN139" s="59"/>
      <c r="BO139" s="59"/>
      <c r="BP139" s="59"/>
      <c r="BQ139" s="59"/>
      <c r="BR139" s="59"/>
      <c r="BS139" s="59"/>
      <c r="BT139" s="59"/>
      <c r="BU139" s="59"/>
      <c r="BV139" s="59"/>
      <c r="BW139" s="59"/>
      <c r="BX139" s="59"/>
      <c r="BY139" s="59"/>
      <c r="BZ139" s="59"/>
      <c r="CA139" s="59"/>
      <c r="CB139" s="59"/>
      <c r="CC139" s="59"/>
      <c r="CD139" s="59"/>
      <c r="CE139" s="59"/>
      <c r="CF139" s="59"/>
      <c r="CG139" s="59"/>
      <c r="CH139" s="59"/>
      <c r="CI139" s="59"/>
      <c r="CJ139" s="59"/>
      <c r="CK139" s="59"/>
      <c r="CL139" s="59"/>
      <c r="CM139" s="59"/>
      <c r="CN139" s="59"/>
      <c r="CO139" s="59"/>
      <c r="CP139" s="59"/>
      <c r="CQ139" s="59"/>
      <c r="CR139" s="59"/>
      <c r="CS139" s="59"/>
      <c r="CT139" s="59"/>
      <c r="CU139" s="59"/>
      <c r="CV139" s="59"/>
      <c r="CW139" s="59"/>
      <c r="CX139" s="59"/>
      <c r="CY139" s="59"/>
      <c r="CZ139" s="59"/>
      <c r="DA139" s="59"/>
      <c r="DB139" s="59"/>
      <c r="DC139" s="59"/>
      <c r="DD139" s="59"/>
      <c r="DE139" s="59"/>
      <c r="DF139" s="59"/>
      <c r="DG139" s="59"/>
      <c r="DH139" s="59"/>
      <c r="DI139" s="59"/>
      <c r="DJ139" s="59"/>
      <c r="DK139" s="59"/>
      <c r="DL139" s="59"/>
      <c r="DM139" s="59"/>
      <c r="DN139" s="59"/>
      <c r="DO139" s="59"/>
      <c r="DP139" s="59"/>
      <c r="DQ139" s="59"/>
      <c r="DR139" s="59"/>
      <c r="DS139" s="59"/>
      <c r="DT139" s="59"/>
      <c r="DU139" s="59"/>
      <c r="DV139" s="59"/>
      <c r="DW139" s="59"/>
      <c r="DX139" s="59"/>
      <c r="DY139" s="59"/>
      <c r="DZ139" s="59"/>
      <c r="EA139" s="59"/>
      <c r="EB139" s="59"/>
      <c r="EC139" s="59"/>
      <c r="ED139" s="59"/>
      <c r="EE139" s="59"/>
      <c r="EF139" s="59"/>
      <c r="EG139" s="59"/>
      <c r="EH139" s="59"/>
      <c r="EI139" s="59"/>
    </row>
    <row r="140" spans="38:139" ht="15" x14ac:dyDescent="0.25">
      <c r="AL140" s="59"/>
      <c r="AM140"/>
      <c r="AN140"/>
      <c r="AO140"/>
      <c r="AP140"/>
      <c r="AQ140"/>
      <c r="AR140"/>
      <c r="AS140"/>
      <c r="AT140"/>
      <c r="AU140"/>
      <c r="AV140"/>
      <c r="AW140"/>
      <c r="AX140"/>
      <c r="AY140"/>
      <c r="AZ140" s="59"/>
      <c r="BA140" s="59"/>
      <c r="BB140" s="59"/>
      <c r="BC140" s="59"/>
      <c r="BD140" s="59"/>
      <c r="BE140" s="59"/>
      <c r="BF140" s="59"/>
      <c r="BG140" s="59"/>
      <c r="BH140" s="59"/>
      <c r="BI140" s="59"/>
      <c r="BJ140" s="59"/>
      <c r="BK140" s="59"/>
      <c r="BL140" s="59"/>
      <c r="BM140" s="59"/>
      <c r="BN140" s="59"/>
      <c r="BO140" s="59"/>
      <c r="BP140" s="59"/>
      <c r="BQ140" s="59"/>
      <c r="BR140" s="59"/>
      <c r="BS140" s="59"/>
      <c r="BT140" s="59"/>
      <c r="BU140" s="59"/>
      <c r="BV140" s="59"/>
      <c r="BW140" s="59"/>
      <c r="BX140" s="59"/>
      <c r="BY140" s="59"/>
      <c r="BZ140" s="59"/>
      <c r="CA140" s="59"/>
      <c r="CB140" s="59"/>
      <c r="CC140" s="59"/>
      <c r="CD140" s="59"/>
      <c r="CE140" s="59"/>
      <c r="CF140" s="59"/>
      <c r="CG140" s="59"/>
      <c r="CH140" s="59"/>
      <c r="CI140" s="59"/>
      <c r="CJ140" s="59"/>
      <c r="CK140" s="59"/>
      <c r="CL140" s="59"/>
      <c r="CM140" s="59"/>
      <c r="CN140" s="59"/>
      <c r="CO140" s="59"/>
      <c r="CP140" s="59"/>
      <c r="CQ140" s="59"/>
      <c r="CR140" s="59"/>
      <c r="CS140" s="59"/>
      <c r="CT140" s="59"/>
      <c r="CU140" s="59"/>
      <c r="CV140" s="59"/>
      <c r="CW140" s="59"/>
      <c r="CX140" s="59"/>
      <c r="CY140" s="59"/>
      <c r="CZ140" s="59"/>
      <c r="DA140" s="59"/>
      <c r="DB140" s="59"/>
      <c r="DC140" s="59"/>
      <c r="DD140" s="59"/>
      <c r="DE140" s="59"/>
      <c r="DF140" s="59"/>
      <c r="DG140" s="59"/>
      <c r="DH140" s="59"/>
      <c r="DI140" s="59"/>
      <c r="DJ140" s="59"/>
      <c r="DK140" s="59"/>
      <c r="DL140" s="59"/>
      <c r="DM140" s="59"/>
      <c r="DN140" s="59"/>
      <c r="DO140" s="59"/>
      <c r="DP140" s="59"/>
      <c r="DQ140" s="59"/>
      <c r="DR140" s="59"/>
      <c r="DS140" s="59"/>
      <c r="DT140" s="59"/>
      <c r="DU140" s="59"/>
      <c r="DV140" s="59"/>
      <c r="DW140" s="59"/>
      <c r="DX140" s="59"/>
      <c r="DY140" s="59"/>
      <c r="DZ140" s="59"/>
      <c r="EA140" s="59"/>
      <c r="EB140" s="59"/>
      <c r="EC140" s="59"/>
      <c r="ED140" s="59"/>
      <c r="EE140" s="59"/>
      <c r="EF140" s="59"/>
      <c r="EG140" s="59"/>
      <c r="EH140" s="59"/>
      <c r="EI140" s="59"/>
    </row>
    <row r="141" spans="38:139" ht="15" x14ac:dyDescent="0.25">
      <c r="AL141" s="59"/>
      <c r="AM141"/>
      <c r="AN141"/>
      <c r="AO141"/>
      <c r="AP141"/>
      <c r="AQ141"/>
      <c r="AR141"/>
      <c r="AS141"/>
      <c r="AT141"/>
      <c r="AU141"/>
      <c r="AV141"/>
      <c r="AW141"/>
      <c r="AX141"/>
      <c r="AY141"/>
      <c r="AZ141" s="59"/>
      <c r="BA141" s="59"/>
      <c r="BB141" s="59"/>
      <c r="BC141" s="59"/>
      <c r="BD141" s="59"/>
      <c r="BE141" s="59"/>
      <c r="BF141" s="59"/>
      <c r="BG141" s="59"/>
      <c r="BH141" s="59"/>
      <c r="BI141" s="59"/>
      <c r="BJ141" s="59"/>
      <c r="BK141" s="59"/>
      <c r="BL141" s="59"/>
      <c r="BM141" s="59"/>
      <c r="BN141" s="59"/>
      <c r="BO141" s="59"/>
      <c r="BP141" s="59"/>
      <c r="BQ141" s="59"/>
      <c r="BR141" s="59"/>
      <c r="BS141" s="59"/>
      <c r="BT141" s="59"/>
      <c r="BU141" s="59"/>
      <c r="BV141" s="59"/>
      <c r="BW141" s="59"/>
      <c r="BX141" s="59"/>
      <c r="BY141" s="59"/>
      <c r="BZ141" s="59"/>
      <c r="CA141" s="59"/>
      <c r="CB141" s="59"/>
      <c r="CC141" s="59"/>
      <c r="CD141" s="59"/>
      <c r="CE141" s="59"/>
      <c r="CF141" s="59"/>
      <c r="CG141" s="59"/>
      <c r="CH141" s="59"/>
      <c r="CI141" s="59"/>
      <c r="CJ141" s="59"/>
      <c r="CK141" s="59"/>
      <c r="CL141" s="59"/>
      <c r="CM141" s="59"/>
      <c r="CN141" s="59"/>
      <c r="CO141" s="59"/>
      <c r="CP141" s="59"/>
      <c r="CQ141" s="59"/>
      <c r="CR141" s="59"/>
      <c r="CS141" s="59"/>
      <c r="CT141" s="59"/>
      <c r="CU141" s="59"/>
      <c r="CV141" s="59"/>
      <c r="CW141" s="59"/>
      <c r="CX141" s="59"/>
      <c r="CY141" s="59"/>
      <c r="CZ141" s="59"/>
      <c r="DA141" s="59"/>
      <c r="DB141" s="59"/>
      <c r="DC141" s="59"/>
      <c r="DD141" s="59"/>
      <c r="DE141" s="59"/>
      <c r="DF141" s="59"/>
      <c r="DG141" s="59"/>
      <c r="DH141" s="59"/>
      <c r="DI141" s="59"/>
      <c r="DJ141" s="59"/>
      <c r="DK141" s="59"/>
      <c r="DL141" s="59"/>
      <c r="DM141" s="59"/>
      <c r="DN141" s="59"/>
      <c r="DO141" s="59"/>
      <c r="DP141" s="59"/>
      <c r="DQ141" s="59"/>
      <c r="DR141" s="59"/>
      <c r="DS141" s="59"/>
      <c r="DT141" s="59"/>
      <c r="DU141" s="59"/>
      <c r="DV141" s="59"/>
      <c r="DW141" s="59"/>
      <c r="DX141" s="59"/>
      <c r="DY141" s="59"/>
      <c r="DZ141" s="59"/>
      <c r="EA141" s="59"/>
      <c r="EB141" s="59"/>
      <c r="EC141" s="59"/>
      <c r="ED141" s="59"/>
      <c r="EE141" s="59"/>
      <c r="EF141" s="59"/>
      <c r="EG141" s="59"/>
      <c r="EH141" s="59"/>
      <c r="EI141" s="59"/>
    </row>
    <row r="142" spans="38:139" ht="15" x14ac:dyDescent="0.25">
      <c r="AL142" s="59"/>
      <c r="AM142"/>
      <c r="AN142"/>
      <c r="AO142"/>
      <c r="AP142"/>
      <c r="AQ142"/>
      <c r="AR142"/>
      <c r="AS142"/>
      <c r="AT142"/>
      <c r="AU142"/>
      <c r="AV142"/>
      <c r="AW142"/>
      <c r="AX142"/>
      <c r="AY142"/>
      <c r="AZ142" s="59"/>
      <c r="BA142" s="59"/>
      <c r="BB142" s="59"/>
      <c r="BC142" s="59"/>
      <c r="BD142" s="59"/>
      <c r="BE142" s="59"/>
      <c r="BF142" s="59"/>
      <c r="BG142" s="59"/>
      <c r="BH142" s="59"/>
      <c r="BI142" s="59"/>
      <c r="BJ142" s="59"/>
      <c r="BK142" s="59"/>
      <c r="BL142" s="59"/>
      <c r="BM142" s="59"/>
      <c r="BN142" s="59"/>
      <c r="BO142" s="59"/>
      <c r="BP142" s="59"/>
      <c r="BQ142" s="59"/>
      <c r="BR142" s="59"/>
      <c r="BS142" s="59"/>
      <c r="BT142" s="59"/>
      <c r="BU142" s="59"/>
      <c r="BV142" s="59"/>
      <c r="BW142" s="59"/>
      <c r="BX142" s="59"/>
      <c r="BY142" s="59"/>
      <c r="BZ142" s="59"/>
      <c r="CA142" s="59"/>
      <c r="CB142" s="59"/>
      <c r="CC142" s="59"/>
      <c r="CD142" s="59"/>
      <c r="CE142" s="59"/>
      <c r="CF142" s="59"/>
      <c r="CG142" s="59"/>
      <c r="CH142" s="59"/>
      <c r="CI142" s="59"/>
      <c r="CJ142" s="59"/>
      <c r="CK142" s="59"/>
      <c r="CL142" s="59"/>
      <c r="CM142" s="59"/>
      <c r="CN142" s="59"/>
      <c r="CO142" s="59"/>
      <c r="CP142" s="59"/>
      <c r="CQ142" s="59"/>
      <c r="CR142" s="59"/>
      <c r="CS142" s="59"/>
      <c r="CT142" s="59"/>
      <c r="CU142" s="59"/>
      <c r="CV142" s="59"/>
      <c r="CW142" s="59"/>
      <c r="CX142" s="59"/>
      <c r="CY142" s="59"/>
      <c r="CZ142" s="59"/>
      <c r="DA142" s="59"/>
      <c r="DB142" s="59"/>
      <c r="DC142" s="59"/>
      <c r="DD142" s="59"/>
      <c r="DE142" s="59"/>
      <c r="DF142" s="59"/>
      <c r="DG142" s="59"/>
      <c r="DH142" s="59"/>
      <c r="DI142" s="59"/>
      <c r="DJ142" s="59"/>
      <c r="DK142" s="59"/>
      <c r="DL142" s="59"/>
      <c r="DM142" s="59"/>
      <c r="DN142" s="59"/>
      <c r="DO142" s="59"/>
      <c r="DP142" s="59"/>
      <c r="DQ142" s="59"/>
      <c r="DR142" s="59"/>
      <c r="DS142" s="59"/>
      <c r="DT142" s="59"/>
      <c r="DU142" s="59"/>
      <c r="DV142" s="59"/>
      <c r="DW142" s="59"/>
      <c r="DX142" s="59"/>
      <c r="DY142" s="59"/>
      <c r="DZ142" s="59"/>
      <c r="EA142" s="59"/>
      <c r="EB142" s="59"/>
      <c r="EC142" s="59"/>
      <c r="ED142" s="59"/>
      <c r="EE142" s="59"/>
      <c r="EF142" s="59"/>
      <c r="EG142" s="59"/>
      <c r="EH142" s="59"/>
      <c r="EI142" s="59"/>
    </row>
    <row r="143" spans="38:139" ht="15" x14ac:dyDescent="0.25">
      <c r="AL143" s="59"/>
      <c r="AM143"/>
      <c r="AN143"/>
      <c r="AO143"/>
      <c r="AP143"/>
      <c r="AQ143"/>
      <c r="AR143"/>
      <c r="AS143"/>
      <c r="AT143"/>
      <c r="AU143"/>
      <c r="AV143"/>
      <c r="AW143"/>
      <c r="AX143"/>
      <c r="AY143"/>
      <c r="AZ143" s="59"/>
      <c r="BA143" s="59"/>
      <c r="BB143" s="59"/>
      <c r="BC143" s="59"/>
      <c r="BD143" s="59"/>
      <c r="BE143" s="59"/>
      <c r="BF143" s="59"/>
      <c r="BG143" s="59"/>
      <c r="BH143" s="59"/>
      <c r="BI143" s="59"/>
      <c r="BJ143" s="59"/>
      <c r="BK143" s="59"/>
      <c r="BL143" s="59"/>
      <c r="BM143" s="59"/>
      <c r="BN143" s="59"/>
      <c r="BO143" s="59"/>
      <c r="BP143" s="59"/>
      <c r="BQ143" s="59"/>
      <c r="BR143" s="59"/>
      <c r="BS143" s="59"/>
      <c r="BT143" s="59"/>
      <c r="BU143" s="59"/>
      <c r="BV143" s="59"/>
      <c r="BW143" s="59"/>
      <c r="BX143" s="59"/>
      <c r="BY143" s="59"/>
      <c r="BZ143" s="59"/>
      <c r="CA143" s="59"/>
      <c r="CB143" s="59"/>
      <c r="CC143" s="59"/>
      <c r="CD143" s="59"/>
      <c r="CE143" s="59"/>
      <c r="CF143" s="59"/>
      <c r="CG143" s="59"/>
      <c r="CH143" s="59"/>
      <c r="CI143" s="59"/>
      <c r="CJ143" s="59"/>
      <c r="CK143" s="59"/>
      <c r="CL143" s="59"/>
      <c r="CM143" s="59"/>
      <c r="CN143" s="59"/>
      <c r="CO143" s="59"/>
      <c r="CP143" s="59"/>
      <c r="CQ143" s="59"/>
      <c r="CR143" s="59"/>
      <c r="CS143" s="59"/>
      <c r="CT143" s="59"/>
      <c r="CU143" s="59"/>
      <c r="CV143" s="59"/>
      <c r="CW143" s="59"/>
      <c r="CX143" s="59"/>
      <c r="CY143" s="59"/>
      <c r="CZ143" s="59"/>
      <c r="DA143" s="59"/>
      <c r="DB143" s="59"/>
      <c r="DC143" s="59"/>
      <c r="DD143" s="59"/>
      <c r="DE143" s="59"/>
      <c r="DF143" s="59"/>
      <c r="DG143" s="59"/>
      <c r="DH143" s="59"/>
      <c r="DI143" s="59"/>
      <c r="DJ143" s="59"/>
      <c r="DK143" s="59"/>
      <c r="DL143" s="59"/>
      <c r="DM143" s="59"/>
      <c r="DN143" s="59"/>
      <c r="DO143" s="59"/>
      <c r="DP143" s="59"/>
      <c r="DQ143" s="59"/>
      <c r="DR143" s="59"/>
      <c r="DS143" s="59"/>
      <c r="DT143" s="59"/>
      <c r="DU143" s="59"/>
      <c r="DV143" s="59"/>
      <c r="DW143" s="59"/>
      <c r="DX143" s="59"/>
      <c r="DY143" s="59"/>
      <c r="DZ143" s="59"/>
      <c r="EA143" s="59"/>
      <c r="EB143" s="59"/>
      <c r="EC143" s="59"/>
      <c r="ED143" s="59"/>
      <c r="EE143" s="59"/>
      <c r="EF143" s="59"/>
      <c r="EG143" s="59"/>
      <c r="EH143" s="59"/>
      <c r="EI143" s="59"/>
    </row>
    <row r="144" spans="38:139" ht="15" x14ac:dyDescent="0.25">
      <c r="AL144" s="59"/>
      <c r="AM144"/>
      <c r="AN144"/>
      <c r="AO144"/>
      <c r="AP144"/>
      <c r="AQ144"/>
      <c r="AR144"/>
      <c r="AS144"/>
      <c r="AT144"/>
      <c r="AU144"/>
      <c r="AV144"/>
      <c r="AW144"/>
      <c r="AX144"/>
      <c r="AY144"/>
      <c r="AZ144" s="59"/>
      <c r="BA144" s="59"/>
      <c r="BB144" s="59"/>
      <c r="BC144" s="59"/>
      <c r="BD144" s="59"/>
      <c r="BE144" s="59"/>
      <c r="BF144" s="59"/>
      <c r="BG144" s="59"/>
      <c r="BH144" s="59"/>
      <c r="BI144" s="59"/>
      <c r="BJ144" s="59"/>
      <c r="BK144" s="59"/>
      <c r="BL144" s="59"/>
      <c r="BM144" s="59"/>
      <c r="BN144" s="59"/>
      <c r="BO144" s="59"/>
      <c r="BP144" s="59"/>
      <c r="BQ144" s="59"/>
      <c r="BR144" s="59"/>
      <c r="BS144" s="59"/>
      <c r="BT144" s="59"/>
      <c r="BU144" s="59"/>
      <c r="BV144" s="59"/>
      <c r="BW144" s="59"/>
      <c r="BX144" s="59"/>
      <c r="BY144" s="59"/>
      <c r="BZ144" s="59"/>
      <c r="CA144" s="59"/>
      <c r="CB144" s="59"/>
      <c r="CC144" s="59"/>
      <c r="CD144" s="59"/>
      <c r="CE144" s="59"/>
      <c r="CF144" s="59"/>
      <c r="CG144" s="59"/>
      <c r="CH144" s="59"/>
      <c r="CI144" s="59"/>
      <c r="CJ144" s="59"/>
      <c r="CK144" s="59"/>
      <c r="CL144" s="59"/>
      <c r="CM144" s="59"/>
      <c r="CN144" s="59"/>
      <c r="CO144" s="59"/>
      <c r="CP144" s="59"/>
      <c r="CQ144" s="59"/>
      <c r="CR144" s="59"/>
      <c r="CS144" s="59"/>
      <c r="CT144" s="59"/>
      <c r="CU144" s="59"/>
      <c r="CV144" s="59"/>
      <c r="CW144" s="59"/>
      <c r="CX144" s="59"/>
      <c r="CY144" s="59"/>
      <c r="CZ144" s="59"/>
      <c r="DA144" s="59"/>
      <c r="DB144" s="59"/>
      <c r="DC144" s="59"/>
      <c r="DD144" s="59"/>
      <c r="DE144" s="59"/>
      <c r="DF144" s="59"/>
      <c r="DG144" s="59"/>
      <c r="DH144" s="59"/>
      <c r="DI144" s="59"/>
      <c r="DJ144" s="59"/>
      <c r="DK144" s="59"/>
      <c r="DL144" s="59"/>
      <c r="DM144" s="59"/>
      <c r="DN144" s="59"/>
      <c r="DO144" s="59"/>
      <c r="DP144" s="59"/>
      <c r="DQ144" s="59"/>
      <c r="DR144" s="59"/>
      <c r="DS144" s="59"/>
      <c r="DT144" s="59"/>
      <c r="DU144" s="59"/>
      <c r="DV144" s="59"/>
      <c r="DW144" s="59"/>
      <c r="DX144" s="59"/>
      <c r="DY144" s="59"/>
      <c r="DZ144" s="59"/>
      <c r="EA144" s="59"/>
      <c r="EB144" s="59"/>
      <c r="EC144" s="59"/>
      <c r="ED144" s="59"/>
      <c r="EE144" s="59"/>
      <c r="EF144" s="59"/>
      <c r="EG144" s="59"/>
      <c r="EH144" s="59"/>
      <c r="EI144" s="59"/>
    </row>
    <row r="145" spans="38:139" ht="15" x14ac:dyDescent="0.25">
      <c r="AL145" s="59"/>
      <c r="AM145"/>
      <c r="AN145"/>
      <c r="AO145"/>
      <c r="AP145"/>
      <c r="AQ145"/>
      <c r="AR145"/>
      <c r="AS145"/>
      <c r="AT145"/>
      <c r="AU145"/>
      <c r="AV145"/>
      <c r="AW145"/>
      <c r="AX145"/>
      <c r="AY145"/>
      <c r="AZ145" s="59"/>
      <c r="BA145" s="59"/>
      <c r="BB145" s="59"/>
      <c r="BC145" s="59"/>
      <c r="BD145" s="59"/>
      <c r="BE145" s="59"/>
      <c r="BF145" s="59"/>
      <c r="BG145" s="59"/>
      <c r="BH145" s="59"/>
      <c r="BI145" s="59"/>
      <c r="BJ145" s="59"/>
      <c r="BK145" s="59"/>
      <c r="BL145" s="59"/>
      <c r="BM145" s="59"/>
      <c r="BN145" s="59"/>
      <c r="BO145" s="59"/>
      <c r="BP145" s="59"/>
      <c r="BQ145" s="59"/>
      <c r="BR145" s="59"/>
      <c r="BS145" s="59"/>
      <c r="BT145" s="59"/>
      <c r="BU145" s="59"/>
      <c r="BV145" s="59"/>
      <c r="BW145" s="59"/>
      <c r="BX145" s="59"/>
      <c r="BY145" s="59"/>
      <c r="BZ145" s="59"/>
      <c r="CA145" s="59"/>
      <c r="CB145" s="59"/>
      <c r="CC145" s="59"/>
      <c r="CD145" s="59"/>
      <c r="CE145" s="59"/>
      <c r="CF145" s="59"/>
      <c r="CG145" s="59"/>
      <c r="CH145" s="59"/>
      <c r="CI145" s="59"/>
      <c r="CJ145" s="59"/>
      <c r="CK145" s="59"/>
      <c r="CL145" s="59"/>
      <c r="CM145" s="59"/>
      <c r="CN145" s="59"/>
      <c r="CO145" s="59"/>
      <c r="CP145" s="59"/>
      <c r="CQ145" s="59"/>
      <c r="CR145" s="59"/>
      <c r="CS145" s="59"/>
      <c r="CT145" s="59"/>
      <c r="CU145" s="59"/>
      <c r="CV145" s="59"/>
      <c r="CW145" s="59"/>
      <c r="CX145" s="59"/>
      <c r="CY145" s="59"/>
      <c r="CZ145" s="59"/>
      <c r="DA145" s="59"/>
      <c r="DB145" s="59"/>
      <c r="DC145" s="59"/>
      <c r="DD145" s="59"/>
      <c r="DE145" s="59"/>
      <c r="DF145" s="59"/>
      <c r="DG145" s="59"/>
      <c r="DH145" s="59"/>
      <c r="DI145" s="59"/>
      <c r="DJ145" s="59"/>
      <c r="DK145" s="59"/>
      <c r="DL145" s="59"/>
      <c r="DM145" s="59"/>
      <c r="DN145" s="59"/>
      <c r="DO145" s="59"/>
      <c r="DP145" s="59"/>
      <c r="DQ145" s="59"/>
      <c r="DR145" s="59"/>
      <c r="DS145" s="59"/>
      <c r="DT145" s="59"/>
      <c r="DU145" s="59"/>
      <c r="DV145" s="59"/>
      <c r="DW145" s="59"/>
      <c r="DX145" s="59"/>
      <c r="DY145" s="59"/>
      <c r="DZ145" s="59"/>
      <c r="EA145" s="59"/>
      <c r="EB145" s="59"/>
      <c r="EC145" s="59"/>
      <c r="ED145" s="59"/>
      <c r="EE145" s="59"/>
      <c r="EF145" s="59"/>
      <c r="EG145" s="59"/>
      <c r="EH145" s="59"/>
      <c r="EI145" s="59"/>
    </row>
    <row r="146" spans="38:139" ht="15" x14ac:dyDescent="0.25">
      <c r="AL146" s="59"/>
      <c r="AM146"/>
      <c r="AN146"/>
      <c r="AO146"/>
      <c r="AP146"/>
      <c r="AQ146"/>
      <c r="AR146"/>
      <c r="AS146"/>
      <c r="AT146"/>
      <c r="AU146"/>
      <c r="AV146"/>
      <c r="AW146"/>
      <c r="AX146"/>
      <c r="AY146"/>
      <c r="AZ146" s="59"/>
      <c r="BA146" s="59"/>
      <c r="BB146" s="59"/>
      <c r="BC146" s="59"/>
      <c r="BD146" s="59"/>
      <c r="BE146" s="59"/>
      <c r="BF146" s="59"/>
      <c r="BG146" s="59"/>
      <c r="BH146" s="59"/>
      <c r="BI146" s="59"/>
      <c r="BJ146" s="59"/>
      <c r="BK146" s="59"/>
      <c r="BL146" s="59"/>
      <c r="BM146" s="59"/>
      <c r="BN146" s="59"/>
      <c r="BO146" s="59"/>
      <c r="BP146" s="59"/>
      <c r="BQ146" s="59"/>
      <c r="BR146" s="59"/>
      <c r="BS146" s="59"/>
      <c r="BT146" s="59"/>
      <c r="BU146" s="59"/>
      <c r="BV146" s="59"/>
      <c r="BW146" s="59"/>
      <c r="BX146" s="59"/>
      <c r="BY146" s="59"/>
      <c r="BZ146" s="59"/>
      <c r="CA146" s="59"/>
      <c r="CB146" s="59"/>
      <c r="CC146" s="59"/>
      <c r="CD146" s="59"/>
      <c r="CE146" s="59"/>
      <c r="CF146" s="59"/>
      <c r="CG146" s="59"/>
      <c r="CH146" s="59"/>
      <c r="CI146" s="59"/>
      <c r="CJ146" s="59"/>
      <c r="CK146" s="59"/>
      <c r="CL146" s="59"/>
      <c r="CM146" s="59"/>
      <c r="CN146" s="59"/>
      <c r="CO146" s="59"/>
      <c r="CP146" s="59"/>
      <c r="CQ146" s="59"/>
      <c r="CR146" s="59"/>
      <c r="CS146" s="59"/>
      <c r="CT146" s="59"/>
      <c r="CU146" s="59"/>
      <c r="CV146" s="59"/>
      <c r="CW146" s="59"/>
      <c r="CX146" s="59"/>
      <c r="CY146" s="59"/>
      <c r="CZ146" s="59"/>
      <c r="DA146" s="59"/>
      <c r="DB146" s="59"/>
      <c r="DC146" s="59"/>
      <c r="DD146" s="59"/>
      <c r="DE146" s="59"/>
      <c r="DF146" s="59"/>
      <c r="DG146" s="59"/>
      <c r="DH146" s="59"/>
      <c r="DI146" s="59"/>
      <c r="DJ146" s="59"/>
      <c r="DK146" s="59"/>
      <c r="DL146" s="59"/>
      <c r="DM146" s="59"/>
      <c r="DN146" s="59"/>
      <c r="DO146" s="59"/>
      <c r="DP146" s="59"/>
      <c r="DQ146" s="59"/>
      <c r="DR146" s="59"/>
      <c r="DS146" s="59"/>
      <c r="DT146" s="59"/>
      <c r="DU146" s="59"/>
      <c r="DV146" s="59"/>
      <c r="DW146" s="59"/>
      <c r="DX146" s="59"/>
      <c r="DY146" s="59"/>
      <c r="DZ146" s="59"/>
      <c r="EA146" s="59"/>
      <c r="EB146" s="59"/>
      <c r="EC146" s="59"/>
      <c r="ED146" s="59"/>
      <c r="EE146" s="59"/>
      <c r="EF146" s="59"/>
      <c r="EG146" s="59"/>
      <c r="EH146" s="59"/>
      <c r="EI146" s="59"/>
    </row>
    <row r="147" spans="38:139" ht="15" x14ac:dyDescent="0.25">
      <c r="AL147" s="59"/>
      <c r="AM147"/>
      <c r="AN147"/>
      <c r="AO147"/>
      <c r="AP147"/>
      <c r="AQ147"/>
      <c r="AR147"/>
      <c r="AS147"/>
      <c r="AT147"/>
      <c r="AU147"/>
      <c r="AV147"/>
      <c r="AW147"/>
      <c r="AX147"/>
      <c r="AY147"/>
      <c r="AZ147" s="59"/>
      <c r="BA147" s="59"/>
      <c r="BB147" s="59"/>
      <c r="BC147" s="59"/>
      <c r="BD147" s="59"/>
      <c r="BE147" s="59"/>
      <c r="BF147" s="59"/>
      <c r="BG147" s="59"/>
      <c r="BH147" s="59"/>
      <c r="BI147" s="59"/>
      <c r="BJ147" s="59"/>
      <c r="BK147" s="59"/>
      <c r="BL147" s="59"/>
      <c r="BM147" s="59"/>
      <c r="BN147" s="59"/>
      <c r="BO147" s="59"/>
      <c r="BP147" s="59"/>
      <c r="BQ147" s="59"/>
      <c r="BR147" s="59"/>
      <c r="BS147" s="59"/>
      <c r="BT147" s="59"/>
      <c r="BU147" s="59"/>
      <c r="BV147" s="59"/>
      <c r="BW147" s="59"/>
      <c r="BX147" s="59"/>
      <c r="BY147" s="59"/>
      <c r="BZ147" s="59"/>
      <c r="CA147" s="59"/>
      <c r="CB147" s="59"/>
      <c r="CC147" s="59"/>
      <c r="CD147" s="59"/>
      <c r="CE147" s="59"/>
      <c r="CF147" s="59"/>
      <c r="CG147" s="59"/>
      <c r="CH147" s="59"/>
      <c r="CI147" s="59"/>
      <c r="CJ147" s="59"/>
      <c r="CK147" s="59"/>
      <c r="CL147" s="59"/>
      <c r="CM147" s="59"/>
      <c r="CN147" s="59"/>
      <c r="CO147" s="59"/>
      <c r="CP147" s="59"/>
      <c r="CQ147" s="59"/>
      <c r="CR147" s="59"/>
      <c r="CS147" s="59"/>
      <c r="CT147" s="59"/>
      <c r="CU147" s="59"/>
      <c r="CV147" s="59"/>
      <c r="CW147" s="59"/>
      <c r="CX147" s="59"/>
      <c r="CY147" s="59"/>
      <c r="CZ147" s="59"/>
      <c r="DA147" s="59"/>
      <c r="DB147" s="59"/>
      <c r="DC147" s="59"/>
      <c r="DD147" s="59"/>
      <c r="DE147" s="59"/>
      <c r="DF147" s="59"/>
      <c r="DG147" s="59"/>
      <c r="DH147" s="59"/>
      <c r="DI147" s="59"/>
      <c r="DJ147" s="59"/>
      <c r="DK147" s="59"/>
      <c r="DL147" s="59"/>
      <c r="DM147" s="59"/>
      <c r="DN147" s="59"/>
      <c r="DO147" s="59"/>
      <c r="DP147" s="59"/>
      <c r="DQ147" s="59"/>
      <c r="DR147" s="59"/>
      <c r="DS147" s="59"/>
      <c r="DT147" s="59"/>
      <c r="DU147" s="59"/>
      <c r="DV147" s="59"/>
      <c r="DW147" s="59"/>
      <c r="DX147" s="59"/>
      <c r="DY147" s="59"/>
      <c r="DZ147" s="59"/>
      <c r="EA147" s="59"/>
      <c r="EB147" s="59"/>
      <c r="EC147" s="59"/>
      <c r="ED147" s="59"/>
      <c r="EE147" s="59"/>
      <c r="EF147" s="59"/>
      <c r="EG147" s="59"/>
      <c r="EH147" s="59"/>
      <c r="EI147" s="59"/>
    </row>
    <row r="148" spans="38:139" ht="15" x14ac:dyDescent="0.25">
      <c r="AL148" s="59"/>
      <c r="AM148"/>
      <c r="AN148"/>
      <c r="AO148"/>
      <c r="AP148"/>
      <c r="AQ148"/>
      <c r="AR148"/>
      <c r="AS148"/>
      <c r="AT148"/>
      <c r="AU148"/>
      <c r="AV148"/>
      <c r="AW148"/>
      <c r="AX148"/>
      <c r="AY148"/>
      <c r="AZ148" s="59"/>
      <c r="BA148" s="59"/>
      <c r="BB148" s="59"/>
      <c r="BC148" s="59"/>
      <c r="BD148" s="59"/>
      <c r="BE148" s="59"/>
      <c r="BF148" s="59"/>
      <c r="BG148" s="59"/>
      <c r="BH148" s="59"/>
      <c r="BI148" s="59"/>
      <c r="BJ148" s="59"/>
      <c r="BK148" s="59"/>
      <c r="BL148" s="59"/>
      <c r="BM148" s="59"/>
      <c r="BN148" s="59"/>
      <c r="BO148" s="59"/>
      <c r="BP148" s="59"/>
      <c r="BQ148" s="59"/>
      <c r="BR148" s="59"/>
      <c r="BS148" s="59"/>
      <c r="BT148" s="59"/>
      <c r="BU148" s="59"/>
      <c r="BV148" s="59"/>
      <c r="BW148" s="59"/>
      <c r="BX148" s="59"/>
      <c r="BY148" s="59"/>
      <c r="BZ148" s="59"/>
      <c r="CA148" s="59"/>
      <c r="CB148" s="59"/>
      <c r="CC148" s="59"/>
      <c r="CD148" s="59"/>
      <c r="CE148" s="59"/>
      <c r="CF148" s="59"/>
      <c r="CG148" s="59"/>
      <c r="CH148" s="59"/>
      <c r="CI148" s="59"/>
      <c r="CJ148" s="59"/>
      <c r="CK148" s="59"/>
      <c r="CL148" s="59"/>
      <c r="CM148" s="59"/>
      <c r="CN148" s="59"/>
      <c r="CO148" s="59"/>
      <c r="CP148" s="59"/>
      <c r="CQ148" s="59"/>
      <c r="CR148" s="59"/>
      <c r="CS148" s="59"/>
      <c r="CT148" s="59"/>
      <c r="CU148" s="59"/>
      <c r="CV148" s="59"/>
      <c r="CW148" s="59"/>
      <c r="CX148" s="59"/>
      <c r="CY148" s="59"/>
      <c r="CZ148" s="59"/>
      <c r="DA148" s="59"/>
      <c r="DB148" s="59"/>
      <c r="DC148" s="59"/>
      <c r="DD148" s="59"/>
      <c r="DE148" s="59"/>
      <c r="DF148" s="59"/>
      <c r="DG148" s="59"/>
      <c r="DH148" s="59"/>
      <c r="DI148" s="59"/>
      <c r="DJ148" s="59"/>
      <c r="DK148" s="59"/>
      <c r="DL148" s="59"/>
      <c r="DM148" s="59"/>
      <c r="DN148" s="59"/>
      <c r="DO148" s="59"/>
      <c r="DP148" s="59"/>
      <c r="DQ148" s="59"/>
      <c r="DR148" s="59"/>
      <c r="DS148" s="59"/>
      <c r="DT148" s="59"/>
      <c r="DU148" s="59"/>
      <c r="DV148" s="59"/>
      <c r="DW148" s="59"/>
      <c r="DX148" s="59"/>
      <c r="DY148" s="59"/>
      <c r="DZ148" s="59"/>
      <c r="EA148" s="59"/>
      <c r="EB148" s="59"/>
      <c r="EC148" s="59"/>
      <c r="ED148" s="59"/>
      <c r="EE148" s="59"/>
      <c r="EF148" s="59"/>
      <c r="EG148" s="59"/>
      <c r="EH148" s="59"/>
      <c r="EI148" s="59"/>
    </row>
    <row r="149" spans="38:139" ht="15" x14ac:dyDescent="0.25">
      <c r="AL149" s="59"/>
      <c r="AM149"/>
      <c r="AN149"/>
      <c r="AO149"/>
      <c r="AP149"/>
      <c r="AQ149"/>
      <c r="AR149"/>
      <c r="AS149"/>
      <c r="AT149"/>
      <c r="AU149"/>
      <c r="AV149"/>
      <c r="AW149"/>
      <c r="AX149"/>
      <c r="AY149"/>
      <c r="AZ149" s="59"/>
      <c r="BA149" s="59"/>
      <c r="BB149" s="59"/>
      <c r="BC149" s="59"/>
      <c r="BD149" s="59"/>
      <c r="BE149" s="59"/>
      <c r="BF149" s="59"/>
      <c r="BG149" s="59"/>
      <c r="BH149" s="59"/>
      <c r="BI149" s="59"/>
      <c r="BJ149" s="59"/>
      <c r="BK149" s="59"/>
      <c r="BL149" s="59"/>
      <c r="BM149" s="59"/>
      <c r="BN149" s="59"/>
      <c r="BO149" s="59"/>
      <c r="BP149" s="59"/>
      <c r="BQ149" s="59"/>
      <c r="BR149" s="59"/>
      <c r="BS149" s="59"/>
      <c r="BT149" s="59"/>
      <c r="BU149" s="59"/>
      <c r="BV149" s="59"/>
      <c r="BW149" s="59"/>
      <c r="BX149" s="59"/>
      <c r="BY149" s="59"/>
      <c r="BZ149" s="59"/>
      <c r="CA149" s="59"/>
      <c r="CB149" s="59"/>
      <c r="CC149" s="59"/>
      <c r="CD149" s="59"/>
      <c r="CE149" s="59"/>
      <c r="CF149" s="59"/>
      <c r="CG149" s="59"/>
      <c r="CH149" s="59"/>
      <c r="CI149" s="59"/>
      <c r="CJ149" s="59"/>
      <c r="CK149" s="59"/>
      <c r="CL149" s="59"/>
      <c r="CM149" s="59"/>
      <c r="CN149" s="59"/>
      <c r="CO149" s="59"/>
      <c r="CP149" s="59"/>
      <c r="CQ149" s="59"/>
      <c r="CR149" s="59"/>
      <c r="CS149" s="59"/>
      <c r="CT149" s="59"/>
      <c r="CU149" s="59"/>
      <c r="CV149" s="59"/>
      <c r="CW149" s="59"/>
      <c r="CX149" s="59"/>
      <c r="CY149" s="59"/>
      <c r="CZ149" s="59"/>
      <c r="DA149" s="59"/>
      <c r="DB149" s="59"/>
      <c r="DC149" s="59"/>
      <c r="DD149" s="59"/>
      <c r="DE149" s="59"/>
      <c r="DF149" s="59"/>
      <c r="DG149" s="59"/>
      <c r="DH149" s="59"/>
      <c r="DI149" s="59"/>
      <c r="DJ149" s="59"/>
      <c r="DK149" s="59"/>
      <c r="DL149" s="59"/>
      <c r="DM149" s="59"/>
      <c r="DN149" s="59"/>
      <c r="DO149" s="59"/>
      <c r="DP149" s="59"/>
      <c r="DQ149" s="59"/>
      <c r="DR149" s="59"/>
      <c r="DS149" s="59"/>
      <c r="DT149" s="59"/>
      <c r="DU149" s="59"/>
      <c r="DV149" s="59"/>
      <c r="DW149" s="59"/>
      <c r="DX149" s="59"/>
      <c r="DY149" s="59"/>
      <c r="DZ149" s="59"/>
      <c r="EA149" s="59"/>
      <c r="EB149" s="59"/>
      <c r="EC149" s="59"/>
      <c r="ED149" s="59"/>
      <c r="EE149" s="59"/>
      <c r="EF149" s="59"/>
      <c r="EG149" s="59"/>
      <c r="EH149" s="59"/>
      <c r="EI149" s="59"/>
    </row>
    <row r="150" spans="38:139" ht="15" x14ac:dyDescent="0.25">
      <c r="AL150" s="59"/>
      <c r="AM150"/>
      <c r="AN150"/>
      <c r="AO150"/>
      <c r="AP150"/>
      <c r="AQ150"/>
      <c r="AR150"/>
      <c r="AS150"/>
      <c r="AT150"/>
      <c r="AU150"/>
      <c r="AV150"/>
      <c r="AW150"/>
      <c r="AX150"/>
      <c r="AY150"/>
      <c r="AZ150" s="59"/>
      <c r="BA150" s="59"/>
      <c r="BB150" s="59"/>
      <c r="BC150" s="59"/>
      <c r="BD150" s="59"/>
      <c r="BE150" s="59"/>
      <c r="BF150" s="59"/>
      <c r="BG150" s="59"/>
      <c r="BH150" s="59"/>
      <c r="BI150" s="59"/>
      <c r="BJ150" s="59"/>
      <c r="BK150" s="59"/>
      <c r="BL150" s="59"/>
      <c r="BM150" s="59"/>
      <c r="BN150" s="59"/>
      <c r="BO150" s="59"/>
      <c r="BP150" s="59"/>
      <c r="BQ150" s="59"/>
      <c r="BR150" s="59"/>
      <c r="BS150" s="59"/>
      <c r="BT150" s="59"/>
      <c r="BU150" s="59"/>
      <c r="BV150" s="59"/>
      <c r="BW150" s="59"/>
      <c r="BX150" s="59"/>
      <c r="BY150" s="59"/>
      <c r="BZ150" s="59"/>
      <c r="CA150" s="59"/>
      <c r="CB150" s="59"/>
      <c r="CC150" s="59"/>
      <c r="CD150" s="59"/>
      <c r="CE150" s="59"/>
      <c r="CF150" s="59"/>
      <c r="CG150" s="59"/>
      <c r="CH150" s="59"/>
      <c r="CI150" s="59"/>
      <c r="CJ150" s="59"/>
      <c r="CK150" s="59"/>
      <c r="CL150" s="59"/>
      <c r="CM150" s="59"/>
      <c r="CN150" s="59"/>
      <c r="CO150" s="59"/>
      <c r="CP150" s="59"/>
      <c r="CQ150" s="59"/>
      <c r="CR150" s="59"/>
      <c r="CS150" s="59"/>
      <c r="CT150" s="59"/>
      <c r="CU150" s="59"/>
      <c r="CV150" s="59"/>
      <c r="CW150" s="59"/>
      <c r="CX150" s="59"/>
      <c r="CY150" s="59"/>
      <c r="CZ150" s="59"/>
      <c r="DA150" s="59"/>
      <c r="DB150" s="59"/>
      <c r="DC150" s="59"/>
      <c r="DD150" s="59"/>
      <c r="DE150" s="59"/>
      <c r="DF150" s="59"/>
      <c r="DG150" s="59"/>
      <c r="DH150" s="59"/>
      <c r="DI150" s="59"/>
      <c r="DJ150" s="59"/>
      <c r="DK150" s="59"/>
      <c r="DL150" s="59"/>
      <c r="DM150" s="59"/>
      <c r="DN150" s="59"/>
      <c r="DO150" s="59"/>
      <c r="DP150" s="59"/>
      <c r="DQ150" s="59"/>
      <c r="DR150" s="59"/>
      <c r="DS150" s="59"/>
      <c r="DT150" s="59"/>
      <c r="DU150" s="59"/>
      <c r="DV150" s="59"/>
      <c r="DW150" s="59"/>
      <c r="DX150" s="59"/>
      <c r="DY150" s="59"/>
      <c r="DZ150" s="59"/>
      <c r="EA150" s="59"/>
      <c r="EB150" s="59"/>
      <c r="EC150" s="59"/>
      <c r="ED150" s="59"/>
      <c r="EE150" s="59"/>
      <c r="EF150" s="59"/>
      <c r="EG150" s="59"/>
      <c r="EH150" s="59"/>
      <c r="EI150" s="59"/>
    </row>
    <row r="151" spans="38:139" ht="15" x14ac:dyDescent="0.25">
      <c r="AL151" s="59"/>
      <c r="AM151"/>
      <c r="AN151"/>
      <c r="AO151"/>
      <c r="AP151"/>
      <c r="AQ151"/>
      <c r="AR151"/>
      <c r="AS151"/>
      <c r="AT151"/>
      <c r="AU151"/>
      <c r="AV151"/>
      <c r="AW151"/>
      <c r="AX151"/>
      <c r="AY151"/>
      <c r="AZ151" s="59"/>
      <c r="BA151" s="59"/>
      <c r="BB151" s="59"/>
      <c r="BC151" s="59"/>
      <c r="BD151" s="59"/>
      <c r="BE151" s="59"/>
      <c r="BF151" s="59"/>
      <c r="BG151" s="59"/>
      <c r="BH151" s="59"/>
      <c r="BI151" s="59"/>
      <c r="BJ151" s="59"/>
      <c r="BK151" s="59"/>
      <c r="BL151" s="59"/>
      <c r="BM151" s="59"/>
      <c r="BN151" s="59"/>
      <c r="BO151" s="59"/>
      <c r="BP151" s="59"/>
      <c r="BQ151" s="59"/>
      <c r="BR151" s="59"/>
      <c r="BS151" s="59"/>
      <c r="BT151" s="59"/>
      <c r="BU151" s="59"/>
      <c r="BV151" s="59"/>
      <c r="BW151" s="59"/>
      <c r="BX151" s="59"/>
      <c r="BY151" s="59"/>
      <c r="BZ151" s="59"/>
      <c r="CA151" s="59"/>
      <c r="CB151" s="59"/>
      <c r="CC151" s="59"/>
      <c r="CD151" s="59"/>
      <c r="CE151" s="59"/>
      <c r="CF151" s="59"/>
      <c r="CG151" s="59"/>
      <c r="CH151" s="59"/>
      <c r="CI151" s="59"/>
      <c r="CJ151" s="59"/>
      <c r="CK151" s="59"/>
      <c r="CL151" s="59"/>
      <c r="CM151" s="59"/>
      <c r="CN151" s="59"/>
      <c r="CO151" s="59"/>
      <c r="CP151" s="59"/>
      <c r="CQ151" s="59"/>
      <c r="CR151" s="59"/>
      <c r="CS151" s="59"/>
      <c r="CT151" s="59"/>
      <c r="CU151" s="59"/>
      <c r="CV151" s="59"/>
      <c r="CW151" s="59"/>
      <c r="CX151" s="59"/>
      <c r="CY151" s="59"/>
      <c r="CZ151" s="59"/>
      <c r="DA151" s="59"/>
      <c r="DB151" s="59"/>
      <c r="DC151" s="59"/>
      <c r="DD151" s="59"/>
      <c r="DE151" s="59"/>
      <c r="DF151" s="59"/>
      <c r="DG151" s="59"/>
      <c r="DH151" s="59"/>
      <c r="DI151" s="59"/>
      <c r="DJ151" s="59"/>
      <c r="DK151" s="59"/>
      <c r="DL151" s="59"/>
      <c r="DM151" s="59"/>
      <c r="DN151" s="59"/>
      <c r="DO151" s="59"/>
      <c r="DP151" s="59"/>
      <c r="DQ151" s="59"/>
      <c r="DR151" s="59"/>
      <c r="DS151" s="59"/>
      <c r="DT151" s="59"/>
      <c r="DU151" s="59"/>
      <c r="DV151" s="59"/>
      <c r="DW151" s="59"/>
      <c r="DX151" s="59"/>
      <c r="DY151" s="59"/>
      <c r="DZ151" s="59"/>
      <c r="EA151" s="59"/>
      <c r="EB151" s="59"/>
      <c r="EC151" s="59"/>
      <c r="ED151" s="59"/>
      <c r="EE151" s="59"/>
      <c r="EF151" s="59"/>
      <c r="EG151" s="59"/>
      <c r="EH151" s="59"/>
      <c r="EI151" s="59"/>
    </row>
    <row r="152" spans="38:139" ht="15" x14ac:dyDescent="0.25">
      <c r="AL152" s="59"/>
      <c r="AM152"/>
      <c r="AN152"/>
      <c r="AO152"/>
      <c r="AP152"/>
      <c r="AQ152"/>
      <c r="AR152"/>
      <c r="AS152"/>
      <c r="AT152"/>
      <c r="AU152"/>
      <c r="AV152"/>
      <c r="AW152"/>
      <c r="AX152"/>
      <c r="AY152"/>
      <c r="AZ152" s="59"/>
      <c r="BA152" s="59"/>
      <c r="BB152" s="59"/>
      <c r="BC152" s="59"/>
      <c r="BD152" s="59"/>
      <c r="BE152" s="59"/>
      <c r="BF152" s="59"/>
      <c r="BG152" s="59"/>
      <c r="BH152" s="59"/>
      <c r="BI152" s="59"/>
      <c r="BJ152" s="59"/>
      <c r="BK152" s="59"/>
      <c r="BL152" s="59"/>
      <c r="BM152" s="59"/>
      <c r="BN152" s="59"/>
      <c r="BO152" s="59"/>
      <c r="BP152" s="59"/>
      <c r="BQ152" s="59"/>
      <c r="BR152" s="59"/>
      <c r="BS152" s="59"/>
      <c r="BT152" s="59"/>
      <c r="BU152" s="59"/>
      <c r="BV152" s="59"/>
      <c r="BW152" s="59"/>
      <c r="BX152" s="59"/>
      <c r="BY152" s="59"/>
      <c r="BZ152" s="59"/>
      <c r="CA152" s="59"/>
      <c r="CB152" s="59"/>
      <c r="CC152" s="59"/>
      <c r="CD152" s="59"/>
      <c r="CE152" s="59"/>
      <c r="CF152" s="59"/>
      <c r="CG152" s="59"/>
      <c r="CH152" s="59"/>
      <c r="CI152" s="59"/>
      <c r="CJ152" s="59"/>
      <c r="CK152" s="59"/>
      <c r="CL152" s="59"/>
      <c r="CM152" s="59"/>
      <c r="CN152" s="59"/>
      <c r="CO152" s="59"/>
      <c r="CP152" s="59"/>
      <c r="CQ152" s="59"/>
      <c r="CR152" s="59"/>
      <c r="CS152" s="59"/>
      <c r="CT152" s="59"/>
      <c r="CU152" s="59"/>
      <c r="CV152" s="59"/>
      <c r="CW152" s="59"/>
      <c r="CX152" s="59"/>
      <c r="CY152" s="59"/>
      <c r="CZ152" s="59"/>
      <c r="DA152" s="59"/>
      <c r="DB152" s="59"/>
      <c r="DC152" s="59"/>
      <c r="DD152" s="59"/>
      <c r="DE152" s="59"/>
      <c r="DF152" s="59"/>
      <c r="DG152" s="59"/>
      <c r="DH152" s="59"/>
      <c r="DI152" s="59"/>
      <c r="DJ152" s="59"/>
      <c r="DK152" s="59"/>
      <c r="DL152" s="59"/>
      <c r="DM152" s="59"/>
      <c r="DN152" s="59"/>
      <c r="DO152" s="59"/>
      <c r="DP152" s="59"/>
      <c r="DQ152" s="59"/>
      <c r="DR152" s="59"/>
      <c r="DS152" s="59"/>
      <c r="DT152" s="59"/>
      <c r="DU152" s="59"/>
      <c r="DV152" s="59"/>
      <c r="DW152" s="59"/>
      <c r="DX152" s="59"/>
      <c r="DY152" s="59"/>
      <c r="DZ152" s="59"/>
      <c r="EA152" s="59"/>
      <c r="EB152" s="59"/>
      <c r="EC152" s="59"/>
      <c r="ED152" s="59"/>
      <c r="EE152" s="59"/>
      <c r="EF152" s="59"/>
      <c r="EG152" s="59"/>
      <c r="EH152" s="59"/>
      <c r="EI152" s="59"/>
    </row>
    <row r="153" spans="38:139" ht="15" x14ac:dyDescent="0.25">
      <c r="AL153" s="59"/>
      <c r="AM153"/>
      <c r="AN153"/>
      <c r="AO153"/>
      <c r="AP153"/>
      <c r="AQ153"/>
      <c r="AR153"/>
      <c r="AS153"/>
      <c r="AT153"/>
      <c r="AU153"/>
      <c r="AV153"/>
      <c r="AW153"/>
      <c r="AX153"/>
      <c r="AY153"/>
      <c r="AZ153" s="59"/>
      <c r="BA153" s="59"/>
      <c r="BB153" s="59"/>
      <c r="BC153" s="59"/>
      <c r="BD153" s="59"/>
      <c r="BE153" s="59"/>
      <c r="BF153" s="59"/>
      <c r="BG153" s="59"/>
      <c r="BH153" s="59"/>
      <c r="BI153" s="59"/>
      <c r="BJ153" s="59"/>
      <c r="BK153" s="59"/>
      <c r="BL153" s="59"/>
      <c r="BM153" s="59"/>
      <c r="BN153" s="59"/>
      <c r="BO153" s="59"/>
      <c r="BP153" s="59"/>
      <c r="BQ153" s="59"/>
      <c r="BR153" s="59"/>
      <c r="BS153" s="59"/>
      <c r="BT153" s="59"/>
      <c r="BU153" s="59"/>
      <c r="BV153" s="59"/>
      <c r="BW153" s="59"/>
      <c r="BX153" s="59"/>
      <c r="BY153" s="59"/>
      <c r="BZ153" s="59"/>
      <c r="CA153" s="59"/>
      <c r="CB153" s="59"/>
      <c r="CC153" s="59"/>
      <c r="CD153" s="59"/>
      <c r="CE153" s="59"/>
      <c r="CF153" s="59"/>
      <c r="CG153" s="59"/>
      <c r="CH153" s="59"/>
      <c r="CI153" s="59"/>
      <c r="CJ153" s="59"/>
      <c r="CK153" s="59"/>
      <c r="CL153" s="59"/>
      <c r="CM153" s="59"/>
      <c r="CN153" s="59"/>
      <c r="CO153" s="59"/>
      <c r="CP153" s="59"/>
      <c r="CQ153" s="59"/>
      <c r="CR153" s="59"/>
      <c r="CS153" s="59"/>
      <c r="CT153" s="59"/>
      <c r="CU153" s="59"/>
      <c r="CV153" s="59"/>
      <c r="CW153" s="59"/>
      <c r="CX153" s="59"/>
      <c r="CY153" s="59"/>
      <c r="CZ153" s="59"/>
      <c r="DA153" s="59"/>
      <c r="DB153" s="59"/>
      <c r="DC153" s="59"/>
      <c r="DD153" s="59"/>
      <c r="DE153" s="59"/>
      <c r="DF153" s="59"/>
      <c r="DG153" s="59"/>
      <c r="DH153" s="59"/>
      <c r="DI153" s="59"/>
      <c r="DJ153" s="59"/>
      <c r="DK153" s="59"/>
      <c r="DL153" s="59"/>
      <c r="DM153" s="59"/>
      <c r="DN153" s="59"/>
      <c r="DO153" s="59"/>
      <c r="DP153" s="59"/>
      <c r="DQ153" s="59"/>
      <c r="DR153" s="59"/>
      <c r="DS153" s="59"/>
      <c r="DT153" s="59"/>
      <c r="DU153" s="59"/>
      <c r="DV153" s="59"/>
      <c r="DW153" s="59"/>
      <c r="DX153" s="59"/>
      <c r="DY153" s="59"/>
      <c r="DZ153" s="59"/>
      <c r="EA153" s="59"/>
      <c r="EB153" s="59"/>
      <c r="EC153" s="59"/>
      <c r="ED153" s="59"/>
      <c r="EE153" s="59"/>
      <c r="EF153" s="59"/>
      <c r="EG153" s="59"/>
      <c r="EH153" s="59"/>
      <c r="EI153" s="59"/>
    </row>
    <row r="154" spans="38:139" ht="15" x14ac:dyDescent="0.25">
      <c r="AL154" s="59"/>
      <c r="AM154"/>
      <c r="AN154"/>
      <c r="AO154"/>
      <c r="AP154"/>
      <c r="AQ154"/>
      <c r="AR154"/>
      <c r="AS154"/>
      <c r="AT154"/>
      <c r="AU154"/>
      <c r="AV154"/>
      <c r="AW154"/>
      <c r="AX154"/>
      <c r="AY154"/>
      <c r="AZ154" s="59"/>
      <c r="BA154" s="59"/>
      <c r="BB154" s="59"/>
      <c r="BC154" s="59"/>
      <c r="BD154" s="59"/>
      <c r="BE154" s="59"/>
      <c r="BF154" s="59"/>
      <c r="BG154" s="59"/>
      <c r="BH154" s="59"/>
      <c r="BI154" s="59"/>
      <c r="BJ154" s="59"/>
      <c r="BK154" s="59"/>
      <c r="BL154" s="59"/>
      <c r="BM154" s="59"/>
      <c r="BN154" s="59"/>
      <c r="BO154" s="59"/>
      <c r="BP154" s="59"/>
      <c r="BQ154" s="59"/>
      <c r="BR154" s="59"/>
      <c r="BS154" s="59"/>
      <c r="BT154" s="59"/>
      <c r="BU154" s="59"/>
      <c r="BV154" s="59"/>
      <c r="BW154" s="59"/>
      <c r="BX154" s="59"/>
      <c r="BY154" s="59"/>
      <c r="BZ154" s="59"/>
      <c r="CA154" s="59"/>
      <c r="CB154" s="59"/>
      <c r="CC154" s="59"/>
      <c r="CD154" s="59"/>
      <c r="CE154" s="59"/>
      <c r="CF154" s="59"/>
      <c r="CG154" s="59"/>
      <c r="CH154" s="59"/>
      <c r="CI154" s="59"/>
      <c r="CJ154" s="59"/>
      <c r="CK154" s="59"/>
      <c r="CL154" s="59"/>
      <c r="CM154" s="59"/>
      <c r="CN154" s="59"/>
      <c r="CO154" s="59"/>
      <c r="CP154" s="59"/>
      <c r="CQ154" s="59"/>
      <c r="CR154" s="59"/>
      <c r="CS154" s="59"/>
      <c r="CT154" s="59"/>
      <c r="CU154" s="59"/>
      <c r="CV154" s="59"/>
      <c r="CW154" s="59"/>
      <c r="CX154" s="59"/>
      <c r="CY154" s="59"/>
      <c r="CZ154" s="59"/>
      <c r="DA154" s="59"/>
      <c r="DB154" s="59"/>
      <c r="DC154" s="59"/>
      <c r="DD154" s="59"/>
      <c r="DE154" s="59"/>
      <c r="DF154" s="59"/>
      <c r="DG154" s="59"/>
      <c r="DH154" s="59"/>
      <c r="DI154" s="59"/>
      <c r="DJ154" s="59"/>
      <c r="DK154" s="59"/>
      <c r="DL154" s="59"/>
      <c r="DM154" s="59"/>
      <c r="DN154" s="59"/>
      <c r="DO154" s="59"/>
      <c r="DP154" s="59"/>
      <c r="DQ154" s="59"/>
      <c r="DR154" s="59"/>
      <c r="DS154" s="59"/>
      <c r="DT154" s="59"/>
      <c r="DU154" s="59"/>
      <c r="DV154" s="59"/>
      <c r="DW154" s="59"/>
      <c r="DX154" s="59"/>
      <c r="DY154" s="59"/>
      <c r="DZ154" s="59"/>
      <c r="EA154" s="59"/>
      <c r="EB154" s="59"/>
      <c r="EC154" s="59"/>
      <c r="ED154" s="59"/>
      <c r="EE154" s="59"/>
      <c r="EF154" s="59"/>
      <c r="EG154" s="59"/>
      <c r="EH154" s="59"/>
      <c r="EI154" s="59"/>
    </row>
    <row r="155" spans="38:139" ht="15" x14ac:dyDescent="0.25">
      <c r="AL155" s="59"/>
      <c r="AM155"/>
      <c r="AN155"/>
      <c r="AO155"/>
      <c r="AP155"/>
      <c r="AQ155"/>
      <c r="AR155"/>
      <c r="AS155"/>
      <c r="AT155"/>
      <c r="AU155"/>
      <c r="AV155"/>
      <c r="AW155"/>
      <c r="AX155"/>
      <c r="AY155"/>
      <c r="AZ155" s="59"/>
      <c r="BA155" s="59"/>
      <c r="BB155" s="59"/>
      <c r="BC155" s="59"/>
      <c r="BD155" s="59"/>
      <c r="BE155" s="59"/>
      <c r="BF155" s="59"/>
      <c r="BG155" s="59"/>
      <c r="BH155" s="59"/>
      <c r="BI155" s="59"/>
      <c r="BJ155" s="59"/>
      <c r="BK155" s="59"/>
      <c r="BL155" s="59"/>
      <c r="BM155" s="59"/>
      <c r="BN155" s="59"/>
      <c r="BO155" s="59"/>
      <c r="BP155" s="59"/>
      <c r="BQ155" s="59"/>
      <c r="BR155" s="59"/>
      <c r="BS155" s="59"/>
      <c r="BT155" s="59"/>
      <c r="BU155" s="59"/>
      <c r="BV155" s="59"/>
      <c r="BW155" s="59"/>
      <c r="BX155" s="59"/>
      <c r="BY155" s="59"/>
      <c r="BZ155" s="59"/>
      <c r="CA155" s="59"/>
      <c r="CB155" s="59"/>
      <c r="CC155" s="59"/>
      <c r="CD155" s="59"/>
      <c r="CE155" s="59"/>
      <c r="CF155" s="59"/>
      <c r="CG155" s="59"/>
      <c r="CH155" s="59"/>
      <c r="CI155" s="59"/>
      <c r="CJ155" s="59"/>
      <c r="CK155" s="59"/>
      <c r="CL155" s="59"/>
      <c r="CM155" s="59"/>
      <c r="CN155" s="59"/>
      <c r="CO155" s="59"/>
      <c r="CP155" s="59"/>
      <c r="CQ155" s="59"/>
      <c r="CR155" s="59"/>
      <c r="CS155" s="59"/>
      <c r="CT155" s="59"/>
      <c r="CU155" s="59"/>
      <c r="CV155" s="59"/>
      <c r="CW155" s="59"/>
      <c r="CX155" s="59"/>
      <c r="CY155" s="59"/>
      <c r="CZ155" s="59"/>
      <c r="DA155" s="59"/>
      <c r="DB155" s="59"/>
      <c r="DC155" s="59"/>
      <c r="DD155" s="59"/>
      <c r="DE155" s="59"/>
      <c r="DF155" s="59"/>
      <c r="DG155" s="59"/>
      <c r="DH155" s="59"/>
      <c r="DI155" s="59"/>
      <c r="DJ155" s="59"/>
      <c r="DK155" s="59"/>
      <c r="DL155" s="59"/>
      <c r="DM155" s="59"/>
      <c r="DN155" s="59"/>
      <c r="DO155" s="59"/>
      <c r="DP155" s="59"/>
      <c r="DQ155" s="59"/>
      <c r="DR155" s="59"/>
      <c r="DS155" s="59"/>
      <c r="DT155" s="59"/>
      <c r="DU155" s="59"/>
      <c r="DV155" s="59"/>
      <c r="DW155" s="59"/>
      <c r="DX155" s="59"/>
      <c r="DY155" s="59"/>
      <c r="DZ155" s="59"/>
      <c r="EA155" s="59"/>
      <c r="EB155" s="59"/>
      <c r="EC155" s="59"/>
      <c r="ED155" s="59"/>
      <c r="EE155" s="59"/>
      <c r="EF155" s="59"/>
      <c r="EG155" s="59"/>
      <c r="EH155" s="59"/>
      <c r="EI155" s="59"/>
    </row>
    <row r="156" spans="38:139" ht="15" x14ac:dyDescent="0.25">
      <c r="AL156" s="59"/>
      <c r="AM156"/>
      <c r="AN156"/>
      <c r="AO156"/>
      <c r="AP156"/>
      <c r="AQ156"/>
      <c r="AR156"/>
      <c r="AS156"/>
      <c r="AT156"/>
      <c r="AU156"/>
      <c r="AV156"/>
      <c r="AW156"/>
      <c r="AX156"/>
      <c r="AY156"/>
      <c r="AZ156" s="59"/>
      <c r="BA156" s="59"/>
      <c r="BB156" s="59"/>
      <c r="BC156" s="59"/>
      <c r="BD156" s="59"/>
      <c r="BE156" s="59"/>
      <c r="BF156" s="59"/>
      <c r="BG156" s="59"/>
      <c r="BH156" s="59"/>
      <c r="BI156" s="59"/>
      <c r="BJ156" s="59"/>
      <c r="BK156" s="59"/>
      <c r="BL156" s="59"/>
      <c r="BM156" s="59"/>
      <c r="BN156" s="59"/>
      <c r="BO156" s="59"/>
      <c r="BP156" s="59"/>
      <c r="BQ156" s="59"/>
      <c r="BR156" s="59"/>
      <c r="BS156" s="59"/>
      <c r="BT156" s="59"/>
      <c r="BU156" s="59"/>
      <c r="BV156" s="59"/>
      <c r="BW156" s="59"/>
      <c r="BX156" s="59"/>
      <c r="BY156" s="59"/>
      <c r="BZ156" s="59"/>
      <c r="CA156" s="59"/>
      <c r="CB156" s="59"/>
      <c r="CC156" s="59"/>
      <c r="CD156" s="59"/>
      <c r="CE156" s="59"/>
      <c r="CF156" s="59"/>
      <c r="CG156" s="59"/>
      <c r="CH156" s="59"/>
      <c r="CI156" s="59"/>
      <c r="CJ156" s="59"/>
      <c r="CK156" s="59"/>
      <c r="CL156" s="59"/>
      <c r="CM156" s="59"/>
      <c r="CN156" s="59"/>
      <c r="CO156" s="59"/>
      <c r="CP156" s="59"/>
      <c r="CQ156" s="59"/>
      <c r="CR156" s="59"/>
      <c r="CS156" s="59"/>
      <c r="CT156" s="59"/>
      <c r="CU156" s="59"/>
      <c r="CV156" s="59"/>
      <c r="CW156" s="59"/>
      <c r="CX156" s="59"/>
      <c r="CY156" s="59"/>
      <c r="CZ156" s="59"/>
      <c r="DA156" s="59"/>
      <c r="DB156" s="59"/>
      <c r="DC156" s="59"/>
      <c r="DD156" s="59"/>
      <c r="DE156" s="59"/>
      <c r="DF156" s="59"/>
      <c r="DG156" s="59"/>
      <c r="DH156" s="59"/>
      <c r="DI156" s="59"/>
      <c r="DJ156" s="59"/>
      <c r="DK156" s="59"/>
      <c r="DL156" s="59"/>
      <c r="DM156" s="59"/>
      <c r="DN156" s="59"/>
      <c r="DO156" s="59"/>
      <c r="DP156" s="59"/>
      <c r="DQ156" s="59"/>
      <c r="DR156" s="59"/>
      <c r="DS156" s="59"/>
      <c r="DT156" s="59"/>
      <c r="DU156" s="59"/>
      <c r="DV156" s="59"/>
      <c r="DW156" s="59"/>
      <c r="DX156" s="59"/>
      <c r="DY156" s="59"/>
      <c r="DZ156" s="59"/>
      <c r="EA156" s="59"/>
      <c r="EB156" s="59"/>
      <c r="EC156" s="59"/>
      <c r="ED156" s="59"/>
      <c r="EE156" s="59"/>
      <c r="EF156" s="59"/>
      <c r="EG156" s="59"/>
      <c r="EH156" s="59"/>
      <c r="EI156" s="59"/>
    </row>
    <row r="157" spans="38:139" ht="15" x14ac:dyDescent="0.25">
      <c r="AL157" s="59"/>
      <c r="AM157"/>
      <c r="AN157"/>
      <c r="AO157"/>
      <c r="AP157"/>
      <c r="AQ157"/>
      <c r="AR157"/>
      <c r="AS157"/>
      <c r="AT157"/>
      <c r="AU157"/>
      <c r="AV157"/>
      <c r="AW157"/>
      <c r="AX157"/>
      <c r="AY157"/>
      <c r="AZ157" s="59"/>
      <c r="BA157" s="59"/>
      <c r="BB157" s="59"/>
      <c r="BC157" s="59"/>
      <c r="BD157" s="59"/>
      <c r="BE157" s="59"/>
      <c r="BF157" s="59"/>
      <c r="BG157" s="59"/>
      <c r="BH157" s="59"/>
      <c r="BI157" s="59"/>
      <c r="BJ157" s="59"/>
      <c r="BK157" s="59"/>
      <c r="BL157" s="59"/>
      <c r="BM157" s="59"/>
      <c r="BN157" s="59"/>
      <c r="BO157" s="59"/>
      <c r="BP157" s="59"/>
      <c r="BQ157" s="59"/>
      <c r="BR157" s="59"/>
      <c r="BS157" s="59"/>
      <c r="BT157" s="59"/>
      <c r="BU157" s="59"/>
      <c r="BV157" s="59"/>
      <c r="BW157" s="59"/>
      <c r="BX157" s="59"/>
      <c r="BY157" s="59"/>
      <c r="BZ157" s="59"/>
      <c r="CA157" s="59"/>
      <c r="CB157" s="59"/>
      <c r="CC157" s="59"/>
      <c r="CD157" s="59"/>
      <c r="CE157" s="59"/>
      <c r="CF157" s="59"/>
      <c r="CG157" s="59"/>
      <c r="CH157" s="59"/>
      <c r="CI157" s="59"/>
      <c r="CJ157" s="59"/>
      <c r="CK157" s="59"/>
      <c r="CL157" s="59"/>
      <c r="CM157" s="59"/>
      <c r="CN157" s="59"/>
      <c r="CO157" s="59"/>
      <c r="CP157" s="59"/>
      <c r="CQ157" s="59"/>
      <c r="CR157" s="59"/>
      <c r="CS157" s="59"/>
      <c r="CT157" s="59"/>
      <c r="CU157" s="59"/>
      <c r="CV157" s="59"/>
      <c r="CW157" s="59"/>
      <c r="CX157" s="59"/>
      <c r="CY157" s="59"/>
      <c r="CZ157" s="59"/>
      <c r="DA157" s="59"/>
      <c r="DB157" s="59"/>
      <c r="DC157" s="59"/>
      <c r="DD157" s="59"/>
      <c r="DE157" s="59"/>
      <c r="DF157" s="59"/>
      <c r="DG157" s="59"/>
      <c r="DH157" s="59"/>
      <c r="DI157" s="59"/>
      <c r="DJ157" s="59"/>
      <c r="DK157" s="59"/>
      <c r="DL157" s="59"/>
      <c r="DM157" s="59"/>
      <c r="DN157" s="59"/>
      <c r="DO157" s="59"/>
      <c r="DP157" s="59"/>
      <c r="DQ157" s="59"/>
      <c r="DR157" s="59"/>
      <c r="DS157" s="59"/>
      <c r="DT157" s="59"/>
      <c r="DU157" s="59"/>
      <c r="DV157" s="59"/>
      <c r="DW157" s="59"/>
      <c r="DX157" s="59"/>
      <c r="DY157" s="59"/>
      <c r="DZ157" s="59"/>
      <c r="EA157" s="59"/>
      <c r="EB157" s="59"/>
      <c r="EC157" s="59"/>
      <c r="ED157" s="59"/>
      <c r="EE157" s="59"/>
      <c r="EF157" s="59"/>
      <c r="EG157" s="59"/>
      <c r="EH157" s="59"/>
      <c r="EI157" s="59"/>
    </row>
    <row r="158" spans="38:139" ht="15" x14ac:dyDescent="0.25">
      <c r="AL158" s="59"/>
      <c r="AM158"/>
      <c r="AN158"/>
      <c r="AO158"/>
      <c r="AP158"/>
      <c r="AQ158"/>
      <c r="AR158"/>
      <c r="AS158"/>
      <c r="AT158"/>
      <c r="AU158"/>
      <c r="AV158"/>
      <c r="AW158"/>
      <c r="AX158"/>
      <c r="AY158"/>
      <c r="AZ158" s="59"/>
      <c r="BA158" s="59"/>
      <c r="BB158" s="59"/>
      <c r="BC158" s="59"/>
      <c r="BD158" s="59"/>
      <c r="BE158" s="59"/>
      <c r="BF158" s="59"/>
      <c r="BG158" s="59"/>
      <c r="BH158" s="59"/>
      <c r="BI158" s="59"/>
      <c r="BJ158" s="59"/>
      <c r="BK158" s="59"/>
      <c r="BL158" s="59"/>
      <c r="BM158" s="59"/>
      <c r="BN158" s="59"/>
      <c r="BO158" s="59"/>
      <c r="BP158" s="59"/>
      <c r="BQ158" s="59"/>
      <c r="BR158" s="59"/>
      <c r="BS158" s="59"/>
      <c r="BT158" s="59"/>
      <c r="BU158" s="59"/>
      <c r="BV158" s="59"/>
      <c r="BW158" s="59"/>
      <c r="BX158" s="59"/>
      <c r="BY158" s="59"/>
      <c r="BZ158" s="59"/>
      <c r="CA158" s="59"/>
      <c r="CB158" s="59"/>
      <c r="CC158" s="59"/>
      <c r="CD158" s="59"/>
      <c r="CE158" s="59"/>
      <c r="CF158" s="59"/>
      <c r="CG158" s="59"/>
      <c r="CH158" s="59"/>
      <c r="CI158" s="59"/>
      <c r="CJ158" s="59"/>
      <c r="CK158" s="59"/>
      <c r="CL158" s="59"/>
      <c r="CM158" s="59"/>
      <c r="CN158" s="59"/>
      <c r="CO158" s="59"/>
      <c r="CP158" s="59"/>
      <c r="CQ158" s="59"/>
      <c r="CR158" s="59"/>
      <c r="CS158" s="59"/>
      <c r="CT158" s="59"/>
      <c r="CU158" s="59"/>
      <c r="CV158" s="59"/>
      <c r="CW158" s="59"/>
      <c r="CX158" s="59"/>
      <c r="CY158" s="59"/>
      <c r="CZ158" s="59"/>
      <c r="DA158" s="59"/>
      <c r="DB158" s="59"/>
      <c r="DC158" s="59"/>
      <c r="DD158" s="59"/>
      <c r="DE158" s="59"/>
      <c r="DF158" s="59"/>
      <c r="DG158" s="59"/>
      <c r="DH158" s="59"/>
      <c r="DI158" s="59"/>
      <c r="DJ158" s="59"/>
      <c r="DK158" s="59"/>
      <c r="DL158" s="59"/>
      <c r="DM158" s="59"/>
      <c r="DN158" s="59"/>
      <c r="DO158" s="59"/>
      <c r="DP158" s="59"/>
      <c r="DQ158" s="59"/>
      <c r="DR158" s="59"/>
      <c r="DS158" s="59"/>
      <c r="DT158" s="59"/>
      <c r="DU158" s="59"/>
      <c r="DV158" s="59"/>
      <c r="DW158" s="59"/>
      <c r="DX158" s="59"/>
      <c r="DY158" s="59"/>
      <c r="DZ158" s="59"/>
      <c r="EA158" s="59"/>
      <c r="EB158" s="59"/>
      <c r="EC158" s="59"/>
      <c r="ED158" s="59"/>
      <c r="EE158" s="59"/>
      <c r="EF158" s="59"/>
      <c r="EG158" s="59"/>
      <c r="EH158" s="59"/>
      <c r="EI158" s="59"/>
    </row>
    <row r="159" spans="38:139" ht="15" x14ac:dyDescent="0.25">
      <c r="AL159" s="59"/>
      <c r="AM159"/>
      <c r="AN159"/>
      <c r="AO159"/>
      <c r="AP159"/>
      <c r="AQ159"/>
      <c r="AR159"/>
      <c r="AS159"/>
      <c r="AT159"/>
      <c r="AU159"/>
      <c r="AV159"/>
      <c r="AW159"/>
      <c r="AX159"/>
      <c r="AY159"/>
      <c r="AZ159" s="59"/>
      <c r="BA159" s="59"/>
      <c r="BB159" s="59"/>
      <c r="BC159" s="59"/>
      <c r="BD159" s="59"/>
      <c r="BE159" s="59"/>
      <c r="BF159" s="59"/>
      <c r="BG159" s="59"/>
      <c r="BH159" s="59"/>
      <c r="BI159" s="59"/>
      <c r="BJ159" s="59"/>
      <c r="BK159" s="59"/>
      <c r="BL159" s="59"/>
      <c r="BM159" s="59"/>
      <c r="BN159" s="59"/>
      <c r="BO159" s="59"/>
      <c r="BP159" s="59"/>
      <c r="BQ159" s="59"/>
      <c r="BR159" s="59"/>
      <c r="BS159" s="59"/>
      <c r="BT159" s="59"/>
      <c r="BU159" s="59"/>
      <c r="BV159" s="59"/>
      <c r="BW159" s="59"/>
      <c r="BX159" s="59"/>
      <c r="BY159" s="59"/>
      <c r="BZ159" s="59"/>
      <c r="CA159" s="59"/>
      <c r="CB159" s="59"/>
      <c r="CC159" s="59"/>
      <c r="CD159" s="59"/>
      <c r="CE159" s="59"/>
      <c r="CF159" s="59"/>
      <c r="CG159" s="59"/>
      <c r="CH159" s="59"/>
      <c r="CI159" s="59"/>
      <c r="CJ159" s="59"/>
      <c r="CK159" s="59"/>
      <c r="CL159" s="59"/>
      <c r="CM159" s="59"/>
      <c r="CN159" s="59"/>
      <c r="CO159" s="59"/>
      <c r="CP159" s="59"/>
      <c r="CQ159" s="59"/>
      <c r="CR159" s="59"/>
      <c r="CS159" s="59"/>
      <c r="CT159" s="59"/>
      <c r="CU159" s="59"/>
      <c r="CV159" s="59"/>
      <c r="CW159" s="59"/>
      <c r="CX159" s="59"/>
      <c r="CY159" s="59"/>
      <c r="CZ159" s="59"/>
      <c r="DA159" s="59"/>
      <c r="DB159" s="59"/>
      <c r="DC159" s="59"/>
      <c r="DD159" s="59"/>
      <c r="DE159" s="59"/>
      <c r="DF159" s="59"/>
      <c r="DG159" s="59"/>
      <c r="DH159" s="59"/>
      <c r="DI159" s="59"/>
      <c r="DJ159" s="59"/>
      <c r="DK159" s="59"/>
      <c r="DL159" s="59"/>
      <c r="DM159" s="59"/>
      <c r="DN159" s="59"/>
      <c r="DO159" s="59"/>
      <c r="DP159" s="59"/>
      <c r="DQ159" s="59"/>
      <c r="DR159" s="59"/>
      <c r="DS159" s="59"/>
      <c r="DT159" s="59"/>
      <c r="DU159" s="59"/>
      <c r="DV159" s="59"/>
      <c r="DW159" s="59"/>
      <c r="DX159" s="59"/>
      <c r="DY159" s="59"/>
      <c r="DZ159" s="59"/>
      <c r="EA159" s="59"/>
      <c r="EB159" s="59"/>
      <c r="EC159" s="59"/>
      <c r="ED159" s="59"/>
      <c r="EE159" s="59"/>
      <c r="EF159" s="59"/>
      <c r="EG159" s="59"/>
      <c r="EH159" s="59"/>
      <c r="EI159" s="59"/>
    </row>
    <row r="160" spans="38:139" ht="15" x14ac:dyDescent="0.25">
      <c r="AL160" s="59"/>
      <c r="AM160"/>
      <c r="AN160"/>
      <c r="AO160"/>
      <c r="AP160"/>
      <c r="AQ160"/>
      <c r="AR160"/>
      <c r="AS160"/>
      <c r="AT160"/>
      <c r="AU160"/>
      <c r="AV160"/>
      <c r="AW160"/>
      <c r="AX160"/>
      <c r="AY160"/>
      <c r="AZ160" s="59"/>
      <c r="BA160" s="59"/>
      <c r="BB160" s="59"/>
      <c r="BC160" s="59"/>
      <c r="BD160" s="59"/>
      <c r="BE160" s="59"/>
      <c r="BF160" s="59"/>
      <c r="BG160" s="59"/>
      <c r="BH160" s="59"/>
      <c r="BI160" s="59"/>
      <c r="BJ160" s="59"/>
      <c r="BK160" s="59"/>
      <c r="BL160" s="59"/>
      <c r="BM160" s="59"/>
      <c r="BN160" s="59"/>
      <c r="BO160" s="59"/>
      <c r="BP160" s="59"/>
      <c r="BQ160" s="59"/>
      <c r="BR160" s="59"/>
      <c r="BS160" s="59"/>
      <c r="BT160" s="59"/>
      <c r="BU160" s="59"/>
      <c r="BV160" s="59"/>
      <c r="BW160" s="59"/>
      <c r="BX160" s="59"/>
      <c r="BY160" s="59"/>
      <c r="BZ160" s="59"/>
      <c r="CA160" s="59"/>
      <c r="CB160" s="59"/>
      <c r="CC160" s="59"/>
      <c r="CD160" s="59"/>
      <c r="CE160" s="59"/>
      <c r="CF160" s="59"/>
      <c r="CG160" s="59"/>
      <c r="CH160" s="59"/>
      <c r="CI160" s="59"/>
      <c r="CJ160" s="59"/>
      <c r="CK160" s="59"/>
      <c r="CL160" s="59"/>
      <c r="CM160" s="59"/>
      <c r="CN160" s="59"/>
      <c r="CO160" s="59"/>
      <c r="CP160" s="59"/>
      <c r="CQ160" s="59"/>
      <c r="CR160" s="59"/>
      <c r="CS160" s="59"/>
      <c r="CT160" s="59"/>
      <c r="CU160" s="59"/>
      <c r="CV160" s="59"/>
      <c r="CW160" s="59"/>
      <c r="CX160" s="59"/>
      <c r="CY160" s="59"/>
      <c r="CZ160" s="59"/>
      <c r="DA160" s="59"/>
      <c r="DB160" s="59"/>
      <c r="DC160" s="59"/>
      <c r="DD160" s="59"/>
      <c r="DE160" s="59"/>
      <c r="DF160" s="59"/>
      <c r="DG160" s="59"/>
      <c r="DH160" s="59"/>
      <c r="DI160" s="59"/>
      <c r="DJ160" s="59"/>
      <c r="DK160" s="59"/>
      <c r="DL160" s="59"/>
      <c r="DM160" s="59"/>
      <c r="DN160" s="59"/>
      <c r="DO160" s="59"/>
      <c r="DP160" s="59"/>
      <c r="DQ160" s="59"/>
      <c r="DR160" s="59"/>
      <c r="DS160" s="59"/>
      <c r="DT160" s="59"/>
      <c r="DU160" s="59"/>
      <c r="DV160" s="59"/>
      <c r="DW160" s="59"/>
      <c r="DX160" s="59"/>
      <c r="DY160" s="59"/>
      <c r="DZ160" s="59"/>
      <c r="EA160" s="59"/>
      <c r="EB160" s="59"/>
      <c r="EC160" s="59"/>
      <c r="ED160" s="59"/>
      <c r="EE160" s="59"/>
      <c r="EF160" s="59"/>
      <c r="EG160" s="59"/>
      <c r="EH160" s="59"/>
      <c r="EI160" s="59"/>
    </row>
    <row r="161" spans="38:139" ht="15" x14ac:dyDescent="0.25">
      <c r="AL161" s="59"/>
      <c r="AM161"/>
      <c r="AN161"/>
      <c r="AO161"/>
      <c r="AP161"/>
      <c r="AQ161"/>
      <c r="AR161"/>
      <c r="AS161"/>
      <c r="AT161"/>
      <c r="AU161"/>
      <c r="AV161"/>
      <c r="AW161"/>
      <c r="AX161"/>
      <c r="AY161"/>
      <c r="AZ161" s="59"/>
      <c r="BA161" s="59"/>
      <c r="BB161" s="59"/>
      <c r="BC161" s="59"/>
      <c r="BD161" s="59"/>
      <c r="BE161" s="59"/>
      <c r="BF161" s="59"/>
      <c r="BG161" s="59"/>
      <c r="BH161" s="59"/>
      <c r="BI161" s="59"/>
      <c r="BJ161" s="59"/>
      <c r="BK161" s="59"/>
      <c r="BL161" s="59"/>
      <c r="BM161" s="59"/>
      <c r="BN161" s="59"/>
      <c r="BO161" s="59"/>
      <c r="BP161" s="59"/>
      <c r="BQ161" s="59"/>
      <c r="BR161" s="59"/>
      <c r="BS161" s="59"/>
      <c r="BT161" s="59"/>
      <c r="BU161" s="59"/>
      <c r="BV161" s="59"/>
      <c r="BW161" s="59"/>
      <c r="BX161" s="59"/>
      <c r="BY161" s="59"/>
      <c r="BZ161" s="59"/>
      <c r="CA161" s="59"/>
      <c r="CB161" s="59"/>
      <c r="CC161" s="59"/>
      <c r="CD161" s="59"/>
      <c r="CE161" s="59"/>
      <c r="CF161" s="59"/>
      <c r="CG161" s="59"/>
      <c r="CH161" s="59"/>
      <c r="CI161" s="59"/>
      <c r="CJ161" s="59"/>
      <c r="CK161" s="59"/>
      <c r="CL161" s="59"/>
      <c r="CM161" s="59"/>
      <c r="CN161" s="59"/>
      <c r="CO161" s="59"/>
      <c r="CP161" s="59"/>
      <c r="CQ161" s="59"/>
      <c r="CR161" s="59"/>
      <c r="CS161" s="59"/>
      <c r="CT161" s="59"/>
      <c r="CU161" s="59"/>
      <c r="CV161" s="59"/>
      <c r="CW161" s="59"/>
      <c r="CX161" s="59"/>
      <c r="CY161" s="59"/>
      <c r="CZ161" s="59"/>
      <c r="DA161" s="59"/>
      <c r="DB161" s="59"/>
      <c r="DC161" s="59"/>
      <c r="DD161" s="59"/>
      <c r="DE161" s="59"/>
      <c r="DF161" s="59"/>
      <c r="DG161" s="59"/>
      <c r="DH161" s="59"/>
      <c r="DI161" s="59"/>
      <c r="DJ161" s="59"/>
      <c r="DK161" s="59"/>
      <c r="DL161" s="59"/>
      <c r="DM161" s="59"/>
      <c r="DN161" s="59"/>
      <c r="DO161" s="59"/>
      <c r="DP161" s="59"/>
      <c r="DQ161" s="59"/>
      <c r="DR161" s="59"/>
      <c r="DS161" s="59"/>
      <c r="DT161" s="59"/>
      <c r="DU161" s="59"/>
      <c r="DV161" s="59"/>
      <c r="DW161" s="59"/>
      <c r="DX161" s="59"/>
      <c r="DY161" s="59"/>
      <c r="DZ161" s="59"/>
      <c r="EA161" s="59"/>
      <c r="EB161" s="59"/>
      <c r="EC161" s="59"/>
      <c r="ED161" s="59"/>
      <c r="EE161" s="59"/>
      <c r="EF161" s="59"/>
      <c r="EG161" s="59"/>
      <c r="EH161" s="59"/>
      <c r="EI161" s="59"/>
    </row>
    <row r="162" spans="38:139" ht="15" x14ac:dyDescent="0.25">
      <c r="AL162" s="59"/>
      <c r="AM162"/>
      <c r="AN162"/>
      <c r="AO162"/>
      <c r="AP162"/>
      <c r="AQ162"/>
      <c r="AR162"/>
      <c r="AS162"/>
      <c r="AT162"/>
      <c r="AU162"/>
      <c r="AV162"/>
      <c r="AW162"/>
      <c r="AX162"/>
      <c r="AY162"/>
      <c r="AZ162" s="59"/>
      <c r="BA162" s="59"/>
      <c r="BB162" s="59"/>
      <c r="BC162" s="59"/>
      <c r="BD162" s="59"/>
      <c r="BE162" s="59"/>
      <c r="BF162" s="59"/>
      <c r="BG162" s="59"/>
      <c r="BH162" s="59"/>
      <c r="BI162" s="59"/>
      <c r="BJ162" s="59"/>
      <c r="BK162" s="59"/>
      <c r="BL162" s="59"/>
      <c r="BM162" s="59"/>
      <c r="BN162" s="59"/>
      <c r="BO162" s="59"/>
      <c r="BP162" s="59"/>
      <c r="BQ162" s="59"/>
      <c r="BR162" s="59"/>
      <c r="BS162" s="59"/>
      <c r="BT162" s="59"/>
      <c r="BU162" s="59"/>
      <c r="BV162" s="59"/>
      <c r="BW162" s="59"/>
      <c r="BX162" s="59"/>
      <c r="BY162" s="59"/>
      <c r="BZ162" s="59"/>
      <c r="CA162" s="59"/>
      <c r="CB162" s="59"/>
      <c r="CC162" s="59"/>
      <c r="CD162" s="59"/>
      <c r="CE162" s="59"/>
      <c r="CF162" s="59"/>
      <c r="CG162" s="59"/>
      <c r="CH162" s="59"/>
      <c r="CI162" s="59"/>
      <c r="CJ162" s="59"/>
      <c r="CK162" s="59"/>
      <c r="CL162" s="59"/>
      <c r="CM162" s="59"/>
      <c r="CN162" s="59"/>
      <c r="CO162" s="59"/>
      <c r="CP162" s="59"/>
      <c r="CQ162" s="59"/>
      <c r="CR162" s="59"/>
      <c r="CS162" s="59"/>
      <c r="CT162" s="59"/>
      <c r="CU162" s="59"/>
      <c r="CV162" s="59"/>
      <c r="CW162" s="59"/>
      <c r="CX162" s="59"/>
      <c r="CY162" s="59"/>
      <c r="CZ162" s="59"/>
      <c r="DA162" s="59"/>
      <c r="DB162" s="59"/>
      <c r="DC162" s="59"/>
      <c r="DD162" s="59"/>
      <c r="DE162" s="59"/>
      <c r="DF162" s="59"/>
      <c r="DG162" s="59"/>
      <c r="DH162" s="59"/>
      <c r="DI162" s="59"/>
      <c r="DJ162" s="59"/>
      <c r="DK162" s="59"/>
      <c r="DL162" s="59"/>
      <c r="DM162" s="59"/>
      <c r="DN162" s="59"/>
      <c r="DO162" s="59"/>
      <c r="DP162" s="59"/>
      <c r="DQ162" s="59"/>
      <c r="DR162" s="59"/>
      <c r="DS162" s="59"/>
      <c r="DT162" s="59"/>
      <c r="DU162" s="59"/>
      <c r="DV162" s="59"/>
      <c r="DW162" s="59"/>
      <c r="DX162" s="59"/>
      <c r="DY162" s="59"/>
      <c r="DZ162" s="59"/>
      <c r="EA162" s="59"/>
      <c r="EB162" s="59"/>
      <c r="EC162" s="59"/>
      <c r="ED162" s="59"/>
      <c r="EE162" s="59"/>
      <c r="EF162" s="59"/>
      <c r="EG162" s="59"/>
      <c r="EH162" s="59"/>
      <c r="EI162" s="59"/>
    </row>
    <row r="163" spans="38:139" ht="15" x14ac:dyDescent="0.25">
      <c r="AL163" s="59"/>
      <c r="AM163"/>
      <c r="AN163"/>
      <c r="AO163"/>
      <c r="AP163"/>
      <c r="AQ163"/>
      <c r="AR163"/>
      <c r="AS163"/>
      <c r="AT163"/>
      <c r="AU163"/>
      <c r="AV163"/>
      <c r="AW163"/>
      <c r="AX163"/>
      <c r="AY163"/>
      <c r="AZ163" s="59"/>
      <c r="BA163" s="59"/>
      <c r="BB163" s="59"/>
      <c r="BC163" s="59"/>
      <c r="BD163" s="59"/>
      <c r="BE163" s="59"/>
      <c r="BF163" s="59"/>
      <c r="BG163" s="59"/>
      <c r="BH163" s="59"/>
      <c r="BI163" s="59"/>
      <c r="BJ163" s="59"/>
      <c r="BK163" s="59"/>
      <c r="BL163" s="59"/>
      <c r="BM163" s="59"/>
      <c r="BN163" s="59"/>
      <c r="BO163" s="59"/>
      <c r="BP163" s="59"/>
      <c r="BQ163" s="59"/>
      <c r="BR163" s="59"/>
      <c r="BS163" s="59"/>
      <c r="BT163" s="59"/>
      <c r="BU163" s="59"/>
      <c r="BV163" s="59"/>
      <c r="BW163" s="59"/>
      <c r="BX163" s="59"/>
      <c r="BY163" s="59"/>
      <c r="BZ163" s="59"/>
      <c r="CA163" s="59"/>
      <c r="CB163" s="59"/>
      <c r="CC163" s="59"/>
      <c r="CD163" s="59"/>
      <c r="CE163" s="59"/>
      <c r="CF163" s="59"/>
      <c r="CG163" s="59"/>
      <c r="CH163" s="59"/>
      <c r="CI163" s="59"/>
      <c r="CJ163" s="59"/>
      <c r="CK163" s="59"/>
      <c r="CL163" s="59"/>
      <c r="CM163" s="59"/>
      <c r="CN163" s="59"/>
      <c r="CO163" s="59"/>
      <c r="CP163" s="59"/>
      <c r="CQ163" s="59"/>
      <c r="CR163" s="59"/>
      <c r="CS163" s="59"/>
      <c r="CT163" s="59"/>
      <c r="CU163" s="59"/>
      <c r="CV163" s="59"/>
      <c r="CW163" s="59"/>
      <c r="CX163" s="59"/>
      <c r="CY163" s="59"/>
      <c r="CZ163" s="59"/>
      <c r="DA163" s="59"/>
      <c r="DB163" s="59"/>
      <c r="DC163" s="59"/>
      <c r="DD163" s="59"/>
      <c r="DE163" s="59"/>
      <c r="DF163" s="59"/>
      <c r="DG163" s="59"/>
      <c r="DH163" s="59"/>
      <c r="DI163" s="59"/>
      <c r="DJ163" s="59"/>
      <c r="DK163" s="59"/>
      <c r="DL163" s="59"/>
      <c r="DM163" s="59"/>
      <c r="DN163" s="59"/>
      <c r="DO163" s="59"/>
      <c r="DP163" s="59"/>
      <c r="DQ163" s="59"/>
      <c r="DR163" s="59"/>
      <c r="DS163" s="59"/>
      <c r="DT163" s="59"/>
      <c r="DU163" s="59"/>
      <c r="DV163" s="59"/>
      <c r="DW163" s="59"/>
      <c r="DX163" s="59"/>
      <c r="DY163" s="59"/>
      <c r="DZ163" s="59"/>
      <c r="EA163" s="59"/>
      <c r="EB163" s="59"/>
      <c r="EC163" s="59"/>
      <c r="ED163" s="59"/>
      <c r="EE163" s="59"/>
      <c r="EF163" s="59"/>
      <c r="EG163" s="59"/>
      <c r="EH163" s="59"/>
      <c r="EI163" s="59"/>
    </row>
    <row r="164" spans="38:139" ht="15" x14ac:dyDescent="0.25">
      <c r="AL164" s="59"/>
      <c r="AM164"/>
      <c r="AN164"/>
      <c r="AO164"/>
      <c r="AP164"/>
      <c r="AQ164"/>
      <c r="AR164"/>
      <c r="AS164"/>
      <c r="AT164"/>
      <c r="AU164"/>
      <c r="AV164"/>
      <c r="AW164"/>
      <c r="AX164"/>
      <c r="AY164"/>
      <c r="AZ164" s="59"/>
      <c r="BA164" s="59"/>
      <c r="BB164" s="59"/>
      <c r="BC164" s="59"/>
      <c r="BD164" s="59"/>
      <c r="BE164" s="59"/>
      <c r="BF164" s="59"/>
      <c r="BG164" s="59"/>
      <c r="BH164" s="59"/>
      <c r="BI164" s="59"/>
      <c r="BJ164" s="59"/>
      <c r="BK164" s="59"/>
      <c r="BL164" s="59"/>
      <c r="BM164" s="59"/>
      <c r="BN164" s="59"/>
      <c r="BO164" s="59"/>
      <c r="BP164" s="59"/>
      <c r="BQ164" s="59"/>
      <c r="BR164" s="59"/>
      <c r="BS164" s="59"/>
      <c r="BT164" s="59"/>
      <c r="BU164" s="59"/>
      <c r="BV164" s="59"/>
      <c r="BW164" s="59"/>
      <c r="BX164" s="59"/>
      <c r="BY164" s="59"/>
      <c r="BZ164" s="59"/>
      <c r="CA164" s="59"/>
      <c r="CB164" s="59"/>
      <c r="CC164" s="59"/>
      <c r="CD164" s="59"/>
      <c r="CE164" s="59"/>
      <c r="CF164" s="59"/>
      <c r="CG164" s="59"/>
      <c r="CH164" s="59"/>
      <c r="CI164" s="59"/>
      <c r="CJ164" s="59"/>
      <c r="CK164" s="59"/>
      <c r="CL164" s="59"/>
      <c r="CM164" s="59"/>
      <c r="CN164" s="59"/>
      <c r="CO164" s="59"/>
      <c r="CP164" s="59"/>
      <c r="CQ164" s="59"/>
      <c r="CR164" s="59"/>
      <c r="CS164" s="59"/>
      <c r="CT164" s="59"/>
      <c r="CU164" s="59"/>
      <c r="CV164" s="59"/>
      <c r="CW164" s="59"/>
      <c r="CX164" s="59"/>
      <c r="CY164" s="59"/>
      <c r="CZ164" s="59"/>
      <c r="DA164" s="59"/>
      <c r="DB164" s="59"/>
      <c r="DC164" s="59"/>
      <c r="DD164" s="59"/>
      <c r="DE164" s="59"/>
      <c r="DF164" s="59"/>
      <c r="DG164" s="59"/>
      <c r="DH164" s="59"/>
      <c r="DI164" s="59"/>
      <c r="DJ164" s="59"/>
      <c r="DK164" s="59"/>
      <c r="DL164" s="59"/>
      <c r="DM164" s="59"/>
      <c r="DN164" s="59"/>
      <c r="DO164" s="59"/>
      <c r="DP164" s="59"/>
      <c r="DQ164" s="59"/>
      <c r="DR164" s="59"/>
      <c r="DS164" s="59"/>
      <c r="DT164" s="59"/>
      <c r="DU164" s="59"/>
      <c r="DV164" s="59"/>
      <c r="DW164" s="59"/>
      <c r="DX164" s="59"/>
      <c r="DY164" s="59"/>
      <c r="DZ164" s="59"/>
      <c r="EA164" s="59"/>
      <c r="EB164" s="59"/>
      <c r="EC164" s="59"/>
      <c r="ED164" s="59"/>
      <c r="EE164" s="59"/>
      <c r="EF164" s="59"/>
      <c r="EG164" s="59"/>
      <c r="EH164" s="59"/>
      <c r="EI164" s="59"/>
    </row>
    <row r="165" spans="38:139" ht="15" x14ac:dyDescent="0.25">
      <c r="AL165" s="59"/>
      <c r="AM165"/>
      <c r="AN165"/>
      <c r="AO165"/>
      <c r="AP165"/>
      <c r="AQ165"/>
      <c r="AR165"/>
      <c r="AS165"/>
      <c r="AT165"/>
      <c r="AU165"/>
      <c r="AV165"/>
      <c r="AW165"/>
      <c r="AX165"/>
      <c r="AY165"/>
      <c r="AZ165" s="59"/>
      <c r="BA165" s="59"/>
      <c r="BB165" s="59"/>
      <c r="BC165" s="59"/>
      <c r="BD165" s="59"/>
      <c r="BE165" s="59"/>
      <c r="BF165" s="59"/>
      <c r="BG165" s="59"/>
      <c r="BH165" s="59"/>
      <c r="BI165" s="59"/>
      <c r="BJ165" s="59"/>
      <c r="BK165" s="59"/>
      <c r="BL165" s="59"/>
      <c r="BM165" s="59"/>
      <c r="BN165" s="59"/>
      <c r="BO165" s="59"/>
      <c r="BP165" s="59"/>
      <c r="BQ165" s="59"/>
      <c r="BR165" s="59"/>
      <c r="BS165" s="59"/>
      <c r="BT165" s="59"/>
      <c r="BU165" s="59"/>
      <c r="BV165" s="59"/>
      <c r="BW165" s="59"/>
      <c r="BX165" s="59"/>
      <c r="BY165" s="59"/>
      <c r="BZ165" s="59"/>
      <c r="CA165" s="59"/>
      <c r="CB165" s="59"/>
      <c r="CC165" s="59"/>
      <c r="CD165" s="59"/>
      <c r="CE165" s="59"/>
      <c r="CF165" s="59"/>
      <c r="CG165" s="59"/>
      <c r="CH165" s="59"/>
      <c r="CI165" s="59"/>
      <c r="CJ165" s="59"/>
      <c r="CK165" s="59"/>
      <c r="CL165" s="59"/>
      <c r="CM165" s="59"/>
      <c r="CN165" s="59"/>
      <c r="CO165" s="59"/>
      <c r="CP165" s="59"/>
      <c r="CQ165" s="59"/>
      <c r="CR165" s="59"/>
      <c r="CS165" s="59"/>
      <c r="CT165" s="59"/>
      <c r="CU165" s="59"/>
      <c r="CV165" s="59"/>
      <c r="CW165" s="59"/>
      <c r="CX165" s="59"/>
      <c r="CY165" s="59"/>
      <c r="CZ165" s="59"/>
      <c r="DA165" s="59"/>
      <c r="DB165" s="59"/>
      <c r="DC165" s="59"/>
      <c r="DD165" s="59"/>
      <c r="DE165" s="59"/>
      <c r="DF165" s="59"/>
      <c r="DG165" s="59"/>
      <c r="DH165" s="59"/>
      <c r="DI165" s="59"/>
      <c r="DJ165" s="59"/>
      <c r="DK165" s="59"/>
      <c r="DL165" s="59"/>
      <c r="DM165" s="59"/>
      <c r="DN165" s="59"/>
      <c r="DO165" s="59"/>
      <c r="DP165" s="59"/>
      <c r="DQ165" s="59"/>
      <c r="DR165" s="59"/>
      <c r="DS165" s="59"/>
      <c r="DT165" s="59"/>
      <c r="DU165" s="59"/>
      <c r="DV165" s="59"/>
      <c r="DW165" s="59"/>
      <c r="DX165" s="59"/>
      <c r="DY165" s="59"/>
      <c r="DZ165" s="59"/>
      <c r="EA165" s="59"/>
      <c r="EB165" s="59"/>
      <c r="EC165" s="59"/>
      <c r="ED165" s="59"/>
      <c r="EE165" s="59"/>
      <c r="EF165" s="59"/>
      <c r="EG165" s="59"/>
      <c r="EH165" s="59"/>
      <c r="EI165" s="59"/>
    </row>
    <row r="166" spans="38:139" ht="15" x14ac:dyDescent="0.25">
      <c r="AL166" s="59"/>
      <c r="AM166"/>
      <c r="AN166"/>
      <c r="AO166"/>
      <c r="AP166"/>
      <c r="AQ166"/>
      <c r="AR166"/>
      <c r="AS166"/>
      <c r="AT166"/>
      <c r="AU166"/>
      <c r="AV166"/>
      <c r="AW166"/>
      <c r="AX166"/>
      <c r="AY166"/>
      <c r="AZ166" s="59"/>
      <c r="BA166" s="59"/>
      <c r="BB166" s="59"/>
      <c r="BC166" s="59"/>
      <c r="BD166" s="59"/>
      <c r="BE166" s="59"/>
      <c r="BF166" s="59"/>
      <c r="BG166" s="59"/>
      <c r="BH166" s="59"/>
      <c r="BI166" s="59"/>
      <c r="BJ166" s="59"/>
      <c r="BK166" s="59"/>
      <c r="BL166" s="59"/>
      <c r="BM166" s="59"/>
      <c r="BN166" s="59"/>
      <c r="BO166" s="59"/>
      <c r="BP166" s="59"/>
      <c r="BQ166" s="59"/>
      <c r="BR166" s="59"/>
      <c r="BS166" s="59"/>
      <c r="BT166" s="59"/>
      <c r="BU166" s="59"/>
      <c r="BV166" s="59"/>
      <c r="BW166" s="59"/>
      <c r="BX166" s="59"/>
      <c r="BY166" s="59"/>
      <c r="BZ166" s="59"/>
      <c r="CA166" s="59"/>
      <c r="CB166" s="59"/>
      <c r="CC166" s="59"/>
      <c r="CD166" s="59"/>
      <c r="CE166" s="59"/>
      <c r="CF166" s="59"/>
      <c r="CG166" s="59"/>
      <c r="CH166" s="59"/>
      <c r="CI166" s="59"/>
      <c r="CJ166" s="59"/>
      <c r="CK166" s="59"/>
      <c r="CL166" s="59"/>
      <c r="CM166" s="59"/>
      <c r="CN166" s="59"/>
      <c r="CO166" s="59"/>
      <c r="CP166" s="59"/>
      <c r="CQ166" s="59"/>
      <c r="CR166" s="59"/>
      <c r="CS166" s="59"/>
      <c r="CT166" s="59"/>
      <c r="CU166" s="59"/>
      <c r="CV166" s="59"/>
      <c r="CW166" s="59"/>
      <c r="CX166" s="59"/>
      <c r="CY166" s="59"/>
      <c r="CZ166" s="59"/>
      <c r="DA166" s="59"/>
      <c r="DB166" s="59"/>
      <c r="DC166" s="59"/>
      <c r="DD166" s="59"/>
      <c r="DE166" s="59"/>
      <c r="DF166" s="59"/>
      <c r="DG166" s="59"/>
      <c r="DH166" s="59"/>
      <c r="DI166" s="59"/>
      <c r="DJ166" s="59"/>
      <c r="DK166" s="59"/>
      <c r="DL166" s="59"/>
      <c r="DM166" s="59"/>
      <c r="DN166" s="59"/>
      <c r="DO166" s="59"/>
      <c r="DP166" s="59"/>
      <c r="DQ166" s="59"/>
      <c r="DR166" s="59"/>
      <c r="DS166" s="59"/>
      <c r="DT166" s="59"/>
      <c r="DU166" s="59"/>
      <c r="DV166" s="59"/>
      <c r="DW166" s="59"/>
      <c r="DX166" s="59"/>
      <c r="DY166" s="59"/>
      <c r="DZ166" s="59"/>
      <c r="EA166" s="59"/>
      <c r="EB166" s="59"/>
      <c r="EC166" s="59"/>
      <c r="ED166" s="59"/>
      <c r="EE166" s="59"/>
      <c r="EF166" s="59"/>
      <c r="EG166" s="59"/>
      <c r="EH166" s="59"/>
      <c r="EI166" s="59"/>
    </row>
    <row r="167" spans="38:139" ht="15" x14ac:dyDescent="0.25">
      <c r="AL167" s="59"/>
      <c r="AM167"/>
      <c r="AN167"/>
      <c r="AO167"/>
      <c r="AP167"/>
      <c r="AQ167"/>
      <c r="AR167"/>
      <c r="AS167"/>
      <c r="AT167"/>
      <c r="AU167"/>
      <c r="AV167"/>
      <c r="AW167"/>
      <c r="AX167"/>
      <c r="AY167"/>
      <c r="AZ167" s="59"/>
      <c r="BA167" s="59"/>
      <c r="BB167" s="59"/>
      <c r="BC167" s="59"/>
      <c r="BD167" s="59"/>
      <c r="BE167" s="59"/>
      <c r="BF167" s="59"/>
      <c r="BG167" s="59"/>
      <c r="BH167" s="59"/>
      <c r="BI167" s="59"/>
      <c r="BJ167" s="59"/>
      <c r="BK167" s="59"/>
      <c r="BL167" s="59"/>
      <c r="BM167" s="59"/>
      <c r="BN167" s="59"/>
      <c r="BO167" s="59"/>
      <c r="BP167" s="59"/>
      <c r="BQ167" s="59"/>
      <c r="BR167" s="59"/>
      <c r="BS167" s="59"/>
      <c r="BT167" s="59"/>
      <c r="BU167" s="59"/>
      <c r="BV167" s="59"/>
      <c r="BW167" s="59"/>
      <c r="BX167" s="59"/>
      <c r="BY167" s="59"/>
      <c r="BZ167" s="59"/>
      <c r="CA167" s="59"/>
      <c r="CB167" s="59"/>
      <c r="CC167" s="59"/>
      <c r="CD167" s="59"/>
      <c r="CE167" s="59"/>
      <c r="CF167" s="59"/>
      <c r="CG167" s="59"/>
      <c r="CH167" s="59"/>
      <c r="CI167" s="59"/>
      <c r="CJ167" s="59"/>
      <c r="CK167" s="59"/>
      <c r="CL167" s="59"/>
      <c r="CM167" s="59"/>
      <c r="CN167" s="59"/>
      <c r="CO167" s="59"/>
      <c r="CP167" s="59"/>
      <c r="CQ167" s="59"/>
      <c r="CR167" s="59"/>
      <c r="CS167" s="59"/>
      <c r="CT167" s="59"/>
      <c r="CU167" s="59"/>
      <c r="CV167" s="59"/>
      <c r="CW167" s="59"/>
      <c r="CX167" s="59"/>
      <c r="CY167" s="59"/>
      <c r="CZ167" s="59"/>
      <c r="DA167" s="59"/>
      <c r="DB167" s="59"/>
      <c r="DC167" s="59"/>
      <c r="DD167" s="59"/>
      <c r="DE167" s="59"/>
      <c r="DF167" s="59"/>
      <c r="DG167" s="59"/>
      <c r="DH167" s="59"/>
      <c r="DI167" s="59"/>
      <c r="DJ167" s="59"/>
      <c r="DK167" s="59"/>
      <c r="DL167" s="59"/>
      <c r="DM167" s="59"/>
      <c r="DN167" s="59"/>
      <c r="DO167" s="59"/>
      <c r="DP167" s="59"/>
      <c r="DQ167" s="59"/>
      <c r="DR167" s="59"/>
      <c r="DS167" s="59"/>
      <c r="DT167" s="59"/>
      <c r="DU167" s="59"/>
      <c r="DV167" s="59"/>
      <c r="DW167" s="59"/>
      <c r="DX167" s="59"/>
      <c r="DY167" s="59"/>
      <c r="DZ167" s="59"/>
      <c r="EA167" s="59"/>
      <c r="EB167" s="59"/>
      <c r="EC167" s="59"/>
      <c r="ED167" s="59"/>
      <c r="EE167" s="59"/>
      <c r="EF167" s="59"/>
      <c r="EG167" s="59"/>
      <c r="EH167" s="59"/>
      <c r="EI167" s="59"/>
    </row>
    <row r="168" spans="38:139" ht="15" x14ac:dyDescent="0.25">
      <c r="AL168" s="59"/>
      <c r="AM168"/>
      <c r="AN168"/>
      <c r="AO168"/>
      <c r="AP168"/>
      <c r="AQ168"/>
      <c r="AR168"/>
      <c r="AS168"/>
      <c r="AT168"/>
      <c r="AU168"/>
      <c r="AV168"/>
      <c r="AW168"/>
      <c r="AX168"/>
      <c r="AY168"/>
      <c r="AZ168" s="59"/>
      <c r="BA168" s="59"/>
      <c r="BB168" s="59"/>
      <c r="BC168" s="59"/>
      <c r="BD168" s="59"/>
      <c r="BE168" s="59"/>
      <c r="BF168" s="59"/>
      <c r="BG168" s="59"/>
      <c r="BH168" s="59"/>
      <c r="BI168" s="59"/>
      <c r="BJ168" s="59"/>
      <c r="BK168" s="59"/>
      <c r="BL168" s="59"/>
      <c r="BM168" s="59"/>
      <c r="BN168" s="59"/>
      <c r="BO168" s="59"/>
      <c r="BP168" s="59"/>
      <c r="BQ168" s="59"/>
      <c r="BR168" s="59"/>
      <c r="BS168" s="59"/>
      <c r="BT168" s="59"/>
      <c r="BU168" s="59"/>
      <c r="BV168" s="59"/>
      <c r="BW168" s="59"/>
      <c r="BX168" s="59"/>
      <c r="BY168" s="59"/>
      <c r="BZ168" s="59"/>
      <c r="CA168" s="59"/>
      <c r="CB168" s="59"/>
      <c r="CC168" s="59"/>
      <c r="CD168" s="59"/>
      <c r="CE168" s="59"/>
      <c r="CF168" s="59"/>
      <c r="CG168" s="59"/>
      <c r="CH168" s="59"/>
      <c r="CI168" s="59"/>
      <c r="CJ168" s="59"/>
      <c r="CK168" s="59"/>
      <c r="CL168" s="59"/>
      <c r="CM168" s="59"/>
      <c r="CN168" s="59"/>
      <c r="CO168" s="59"/>
      <c r="CP168" s="59"/>
      <c r="CQ168" s="59"/>
      <c r="CR168" s="59"/>
      <c r="CS168" s="59"/>
      <c r="CT168" s="59"/>
      <c r="CU168" s="59"/>
      <c r="CV168" s="59"/>
      <c r="CW168" s="59"/>
      <c r="CX168" s="59"/>
      <c r="CY168" s="59"/>
      <c r="CZ168" s="59"/>
      <c r="DA168" s="59"/>
      <c r="DB168" s="59"/>
      <c r="DC168" s="59"/>
      <c r="DD168" s="59"/>
      <c r="DE168" s="59"/>
      <c r="DF168" s="59"/>
      <c r="DG168" s="59"/>
      <c r="DH168" s="59"/>
      <c r="DI168" s="59"/>
      <c r="DJ168" s="59"/>
      <c r="DK168" s="59"/>
      <c r="DL168" s="59"/>
      <c r="DM168" s="59"/>
      <c r="DN168" s="59"/>
      <c r="DO168" s="59"/>
      <c r="DP168" s="59"/>
      <c r="DQ168" s="59"/>
      <c r="DR168" s="59"/>
      <c r="DS168" s="59"/>
      <c r="DT168" s="59"/>
      <c r="DU168" s="59"/>
      <c r="DV168" s="59"/>
      <c r="DW168" s="59"/>
      <c r="DX168" s="59"/>
      <c r="DY168" s="59"/>
      <c r="DZ168" s="59"/>
      <c r="EA168" s="59"/>
      <c r="EB168" s="59"/>
      <c r="EC168" s="59"/>
      <c r="ED168" s="59"/>
      <c r="EE168" s="59"/>
      <c r="EF168" s="59"/>
      <c r="EG168" s="59"/>
      <c r="EH168" s="59"/>
      <c r="EI168" s="59"/>
    </row>
    <row r="169" spans="38:139" ht="15" x14ac:dyDescent="0.25">
      <c r="AL169" s="59"/>
      <c r="AM169"/>
      <c r="AN169"/>
      <c r="AO169"/>
      <c r="AP169"/>
      <c r="AQ169"/>
      <c r="AR169"/>
      <c r="AS169"/>
      <c r="AT169"/>
      <c r="AU169"/>
      <c r="AV169"/>
      <c r="AW169"/>
      <c r="AX169"/>
      <c r="AY169"/>
      <c r="AZ169" s="59"/>
      <c r="BA169" s="59"/>
      <c r="BB169" s="59"/>
      <c r="BC169" s="59"/>
      <c r="BD169" s="59"/>
      <c r="BE169" s="59"/>
      <c r="BF169" s="59"/>
      <c r="BG169" s="59"/>
      <c r="BH169" s="59"/>
      <c r="BI169" s="59"/>
      <c r="BJ169" s="59"/>
      <c r="BK169" s="59"/>
      <c r="BL169" s="59"/>
      <c r="BM169" s="59"/>
      <c r="BN169" s="59"/>
      <c r="BO169" s="59"/>
      <c r="BP169" s="59"/>
      <c r="BQ169" s="59"/>
      <c r="BR169" s="59"/>
      <c r="BS169" s="59"/>
      <c r="BT169" s="59"/>
      <c r="BU169" s="59"/>
      <c r="BV169" s="59"/>
      <c r="BW169" s="59"/>
      <c r="BX169" s="59"/>
      <c r="BY169" s="59"/>
      <c r="BZ169" s="59"/>
      <c r="CA169" s="59"/>
      <c r="CB169" s="59"/>
      <c r="CC169" s="59"/>
      <c r="CD169" s="59"/>
      <c r="CE169" s="59"/>
      <c r="CF169" s="59"/>
      <c r="CG169" s="59"/>
      <c r="CH169" s="59"/>
      <c r="CI169" s="59"/>
      <c r="CJ169" s="59"/>
      <c r="CK169" s="59"/>
      <c r="CL169" s="59"/>
      <c r="CM169" s="59"/>
      <c r="CN169" s="59"/>
      <c r="CO169" s="59"/>
      <c r="CP169" s="59"/>
      <c r="CQ169" s="59"/>
      <c r="CR169" s="59"/>
      <c r="CS169" s="59"/>
      <c r="CT169" s="59"/>
      <c r="CU169" s="59"/>
      <c r="CV169" s="59"/>
      <c r="CW169" s="59"/>
      <c r="CX169" s="59"/>
      <c r="CY169" s="59"/>
      <c r="CZ169" s="59"/>
      <c r="DA169" s="59"/>
      <c r="DB169" s="59"/>
      <c r="DC169" s="59"/>
      <c r="DD169" s="59"/>
      <c r="DE169" s="59"/>
      <c r="DF169" s="59"/>
      <c r="DG169" s="59"/>
      <c r="DH169" s="59"/>
      <c r="DI169" s="59"/>
      <c r="DJ169" s="59"/>
      <c r="DK169" s="59"/>
      <c r="DL169" s="59"/>
      <c r="DM169" s="59"/>
      <c r="DN169" s="59"/>
      <c r="DO169" s="59"/>
      <c r="DP169" s="59"/>
      <c r="DQ169" s="59"/>
      <c r="DR169" s="59"/>
      <c r="DS169" s="59"/>
      <c r="DT169" s="59"/>
      <c r="DU169" s="59"/>
      <c r="DV169" s="59"/>
      <c r="DW169" s="59"/>
      <c r="DX169" s="59"/>
      <c r="DY169" s="59"/>
      <c r="DZ169" s="59"/>
      <c r="EA169" s="59"/>
      <c r="EB169" s="59"/>
      <c r="EC169" s="59"/>
      <c r="ED169" s="59"/>
      <c r="EE169" s="59"/>
      <c r="EF169" s="59"/>
      <c r="EG169" s="59"/>
      <c r="EH169" s="59"/>
      <c r="EI169" s="59"/>
    </row>
    <row r="170" spans="38:139" ht="15" x14ac:dyDescent="0.25">
      <c r="AL170" s="59"/>
      <c r="AM170"/>
      <c r="AN170"/>
      <c r="AO170"/>
      <c r="AP170"/>
      <c r="AQ170"/>
      <c r="AR170"/>
      <c r="AS170"/>
      <c r="AT170"/>
      <c r="AU170"/>
      <c r="AV170"/>
      <c r="AW170"/>
      <c r="AX170"/>
      <c r="AY170"/>
      <c r="AZ170" s="59"/>
      <c r="BA170" s="59"/>
      <c r="BB170" s="59"/>
      <c r="BC170" s="59"/>
      <c r="BD170" s="59"/>
      <c r="BE170" s="59"/>
      <c r="BF170" s="59"/>
      <c r="BG170" s="59"/>
      <c r="BH170" s="59"/>
      <c r="BI170" s="59"/>
      <c r="BJ170" s="59"/>
      <c r="BK170" s="59"/>
      <c r="BL170" s="59"/>
      <c r="BM170" s="59"/>
      <c r="BN170" s="59"/>
      <c r="BO170" s="59"/>
      <c r="BP170" s="59"/>
      <c r="BQ170" s="59"/>
      <c r="BR170" s="59"/>
      <c r="BS170" s="59"/>
      <c r="BT170" s="59"/>
      <c r="BU170" s="59"/>
      <c r="BV170" s="59"/>
      <c r="BW170" s="59"/>
      <c r="BX170" s="59"/>
      <c r="BY170" s="59"/>
      <c r="BZ170" s="59"/>
      <c r="CA170" s="59"/>
      <c r="CB170" s="59"/>
      <c r="CC170" s="59"/>
      <c r="CD170" s="59"/>
      <c r="CE170" s="59"/>
      <c r="CF170" s="59"/>
      <c r="CG170" s="59"/>
      <c r="CH170" s="59"/>
      <c r="CI170" s="59"/>
      <c r="CJ170" s="59"/>
      <c r="CK170" s="59"/>
      <c r="CL170" s="59"/>
      <c r="CM170" s="59"/>
      <c r="CN170" s="59"/>
      <c r="CO170" s="59"/>
      <c r="CP170" s="59"/>
      <c r="CQ170" s="59"/>
      <c r="CR170" s="59"/>
      <c r="CS170" s="59"/>
      <c r="CT170" s="59"/>
      <c r="CU170" s="59"/>
      <c r="CV170" s="59"/>
      <c r="CW170" s="59"/>
      <c r="CX170" s="59"/>
      <c r="CY170" s="59"/>
      <c r="CZ170" s="59"/>
      <c r="DA170" s="59"/>
      <c r="DB170" s="59"/>
      <c r="DC170" s="59"/>
      <c r="DD170" s="59"/>
      <c r="DE170" s="59"/>
      <c r="DF170" s="59"/>
      <c r="DG170" s="59"/>
      <c r="DH170" s="59"/>
      <c r="DI170" s="59"/>
      <c r="DJ170" s="59"/>
      <c r="DK170" s="59"/>
      <c r="DL170" s="59"/>
      <c r="DM170" s="59"/>
      <c r="DN170" s="59"/>
      <c r="DO170" s="59"/>
      <c r="DP170" s="59"/>
      <c r="DQ170" s="59"/>
      <c r="DR170" s="59"/>
      <c r="DS170" s="59"/>
      <c r="DT170" s="59"/>
      <c r="DU170" s="59"/>
      <c r="DV170" s="59"/>
      <c r="DW170" s="59"/>
      <c r="DX170" s="59"/>
      <c r="DY170" s="59"/>
      <c r="DZ170" s="59"/>
      <c r="EA170" s="59"/>
      <c r="EB170" s="59"/>
      <c r="EC170" s="59"/>
      <c r="ED170" s="59"/>
      <c r="EE170" s="59"/>
      <c r="EF170" s="59"/>
      <c r="EG170" s="59"/>
      <c r="EH170" s="59"/>
      <c r="EI170" s="59"/>
    </row>
    <row r="171" spans="38:139" ht="15" x14ac:dyDescent="0.25">
      <c r="AL171" s="59"/>
      <c r="AM171"/>
      <c r="AN171"/>
      <c r="AO171"/>
      <c r="AP171"/>
      <c r="AQ171"/>
      <c r="AR171"/>
      <c r="AS171"/>
      <c r="AT171"/>
      <c r="AU171"/>
      <c r="AV171"/>
      <c r="AW171"/>
      <c r="AX171"/>
      <c r="AY171"/>
      <c r="AZ171" s="59"/>
      <c r="BA171" s="59"/>
      <c r="BB171" s="59"/>
      <c r="BC171" s="59"/>
      <c r="BD171" s="59"/>
      <c r="BE171" s="59"/>
      <c r="BF171" s="59"/>
      <c r="BG171" s="59"/>
      <c r="BH171" s="59"/>
      <c r="BI171" s="59"/>
      <c r="BJ171" s="59"/>
      <c r="BK171" s="59"/>
      <c r="BL171" s="59"/>
      <c r="BM171" s="59"/>
      <c r="BN171" s="59"/>
      <c r="BO171" s="59"/>
      <c r="BP171" s="59"/>
      <c r="BQ171" s="59"/>
      <c r="BR171" s="59"/>
      <c r="BS171" s="59"/>
      <c r="BT171" s="59"/>
      <c r="BU171" s="59"/>
      <c r="BV171" s="59"/>
      <c r="BW171" s="59"/>
      <c r="BX171" s="59"/>
      <c r="BY171" s="59"/>
      <c r="BZ171" s="59"/>
      <c r="CA171" s="59"/>
      <c r="CB171" s="59"/>
      <c r="CC171" s="59"/>
      <c r="CD171" s="59"/>
      <c r="CE171" s="59"/>
      <c r="CF171" s="59"/>
      <c r="CG171" s="59"/>
      <c r="CH171" s="59"/>
      <c r="CI171" s="59"/>
      <c r="CJ171" s="59"/>
      <c r="CK171" s="59"/>
      <c r="CL171" s="59"/>
      <c r="CM171" s="59"/>
      <c r="CN171" s="59"/>
      <c r="CO171" s="59"/>
      <c r="CP171" s="59"/>
      <c r="CQ171" s="59"/>
      <c r="CR171" s="59"/>
      <c r="CS171" s="59"/>
      <c r="CT171" s="59"/>
      <c r="CU171" s="59"/>
      <c r="CV171" s="59"/>
      <c r="CW171" s="59"/>
      <c r="CX171" s="59"/>
      <c r="CY171" s="59"/>
      <c r="CZ171" s="59"/>
      <c r="DA171" s="59"/>
      <c r="DB171" s="59"/>
      <c r="DC171" s="59"/>
      <c r="DD171" s="59"/>
      <c r="DE171" s="59"/>
      <c r="DF171" s="59"/>
      <c r="DG171" s="59"/>
      <c r="DH171" s="59"/>
      <c r="DI171" s="59"/>
      <c r="DJ171" s="59"/>
      <c r="DK171" s="59"/>
      <c r="DL171" s="59"/>
      <c r="DM171" s="59"/>
      <c r="DN171" s="59"/>
      <c r="DO171" s="59"/>
      <c r="DP171" s="59"/>
      <c r="DQ171" s="59"/>
      <c r="DR171" s="59"/>
      <c r="DS171" s="59"/>
      <c r="DT171" s="59"/>
      <c r="DU171" s="59"/>
      <c r="DV171" s="59"/>
      <c r="DW171" s="59"/>
      <c r="DX171" s="59"/>
      <c r="DY171" s="59"/>
      <c r="DZ171" s="59"/>
      <c r="EA171" s="59"/>
      <c r="EB171" s="59"/>
      <c r="EC171" s="59"/>
      <c r="ED171" s="59"/>
      <c r="EE171" s="59"/>
      <c r="EF171" s="59"/>
      <c r="EG171" s="59"/>
      <c r="EH171" s="59"/>
      <c r="EI171" s="59"/>
    </row>
    <row r="172" spans="38:139" ht="15" x14ac:dyDescent="0.25">
      <c r="AL172" s="59"/>
      <c r="AM172"/>
      <c r="AN172"/>
      <c r="AO172"/>
      <c r="AP172"/>
      <c r="AQ172"/>
      <c r="AR172"/>
      <c r="AS172"/>
      <c r="AT172"/>
      <c r="AU172"/>
      <c r="AV172"/>
      <c r="AW172"/>
      <c r="AX172"/>
      <c r="AY172"/>
      <c r="AZ172" s="59"/>
      <c r="BA172" s="59"/>
      <c r="BB172" s="59"/>
      <c r="BC172" s="59"/>
      <c r="BD172" s="59"/>
      <c r="BE172" s="59"/>
      <c r="BF172" s="59"/>
      <c r="BG172" s="59"/>
      <c r="BH172" s="59"/>
      <c r="BI172" s="59"/>
      <c r="BJ172" s="59"/>
      <c r="BK172" s="59"/>
      <c r="BL172" s="59"/>
      <c r="BM172" s="59"/>
      <c r="BN172" s="59"/>
      <c r="BO172" s="59"/>
      <c r="BP172" s="59"/>
      <c r="BQ172" s="59"/>
      <c r="BR172" s="59"/>
      <c r="BS172" s="59"/>
      <c r="BT172" s="59"/>
      <c r="BU172" s="59"/>
      <c r="BV172" s="59"/>
      <c r="BW172" s="59"/>
      <c r="BX172" s="59"/>
      <c r="BY172" s="59"/>
      <c r="BZ172" s="59"/>
      <c r="CA172" s="59"/>
      <c r="CB172" s="59"/>
      <c r="CC172" s="59"/>
      <c r="CD172" s="59"/>
      <c r="CE172" s="59"/>
      <c r="CF172" s="59"/>
      <c r="CG172" s="59"/>
      <c r="CH172" s="59"/>
      <c r="CI172" s="59"/>
      <c r="CJ172" s="59"/>
      <c r="CK172" s="59"/>
      <c r="CL172" s="59"/>
      <c r="CM172" s="59"/>
      <c r="CN172" s="59"/>
      <c r="CO172" s="59"/>
      <c r="CP172" s="59"/>
      <c r="CQ172" s="59"/>
      <c r="CR172" s="59"/>
      <c r="CS172" s="59"/>
      <c r="CT172" s="59"/>
      <c r="CU172" s="59"/>
      <c r="CV172" s="59"/>
      <c r="CW172" s="59"/>
      <c r="CX172" s="59"/>
      <c r="CY172" s="59"/>
      <c r="CZ172" s="59"/>
      <c r="DA172" s="59"/>
      <c r="DB172" s="59"/>
      <c r="DC172" s="59"/>
      <c r="DD172" s="59"/>
      <c r="DE172" s="59"/>
      <c r="DF172" s="59"/>
      <c r="DG172" s="59"/>
      <c r="DH172" s="59"/>
      <c r="DI172" s="59"/>
      <c r="DJ172" s="59"/>
      <c r="DK172" s="59"/>
      <c r="DL172" s="59"/>
      <c r="DM172" s="59"/>
      <c r="DN172" s="59"/>
      <c r="DO172" s="59"/>
      <c r="DP172" s="59"/>
      <c r="DQ172" s="59"/>
      <c r="DR172" s="59"/>
      <c r="DS172" s="59"/>
      <c r="DT172" s="59"/>
      <c r="DU172" s="59"/>
      <c r="DV172" s="59"/>
      <c r="DW172" s="59"/>
      <c r="DX172" s="59"/>
      <c r="DY172" s="59"/>
      <c r="DZ172" s="59"/>
      <c r="EA172" s="59"/>
      <c r="EB172" s="59"/>
      <c r="EC172" s="59"/>
      <c r="ED172" s="59"/>
      <c r="EE172" s="59"/>
      <c r="EF172" s="59"/>
      <c r="EG172" s="59"/>
      <c r="EH172" s="59"/>
      <c r="EI172" s="59"/>
    </row>
    <row r="173" spans="38:139" ht="15" x14ac:dyDescent="0.25">
      <c r="AL173" s="59"/>
      <c r="AM173"/>
      <c r="AN173"/>
      <c r="AO173"/>
      <c r="AP173"/>
      <c r="AQ173"/>
      <c r="AR173"/>
      <c r="AS173"/>
      <c r="AT173"/>
      <c r="AU173"/>
      <c r="AV173"/>
      <c r="AW173"/>
      <c r="AX173"/>
      <c r="AY173"/>
      <c r="AZ173" s="59"/>
      <c r="BA173" s="59"/>
      <c r="BB173" s="59"/>
      <c r="BC173" s="59"/>
      <c r="BD173" s="59"/>
      <c r="BE173" s="59"/>
      <c r="BF173" s="59"/>
      <c r="BG173" s="59"/>
      <c r="BH173" s="59"/>
      <c r="BI173" s="59"/>
      <c r="BJ173" s="59"/>
      <c r="BK173" s="59"/>
      <c r="BL173" s="59"/>
      <c r="BM173" s="59"/>
      <c r="BN173" s="59"/>
      <c r="BO173" s="59"/>
      <c r="BP173" s="59"/>
      <c r="BQ173" s="59"/>
      <c r="BR173" s="59"/>
      <c r="BS173" s="59"/>
      <c r="BT173" s="59"/>
      <c r="BU173" s="59"/>
      <c r="BV173" s="59"/>
      <c r="BW173" s="59"/>
      <c r="BX173" s="59"/>
      <c r="BY173" s="59"/>
      <c r="BZ173" s="59"/>
      <c r="CA173" s="59"/>
      <c r="CB173" s="59"/>
      <c r="CC173" s="59"/>
      <c r="CD173" s="59"/>
      <c r="CE173" s="59"/>
      <c r="CF173" s="59"/>
      <c r="CG173" s="59"/>
      <c r="CH173" s="59"/>
      <c r="CI173" s="59"/>
      <c r="CJ173" s="59"/>
      <c r="CK173" s="59"/>
      <c r="CL173" s="59"/>
      <c r="CM173" s="59"/>
      <c r="CN173" s="59"/>
      <c r="CO173" s="59"/>
      <c r="CP173" s="59"/>
      <c r="CQ173" s="59"/>
      <c r="CR173" s="59"/>
      <c r="CS173" s="59"/>
      <c r="CT173" s="59"/>
      <c r="CU173" s="59"/>
      <c r="CV173" s="59"/>
      <c r="CW173" s="59"/>
      <c r="CX173" s="59"/>
      <c r="CY173" s="59"/>
      <c r="CZ173" s="59"/>
      <c r="DA173" s="59"/>
      <c r="DB173" s="59"/>
      <c r="DC173" s="59"/>
      <c r="DD173" s="59"/>
      <c r="DE173" s="59"/>
      <c r="DF173" s="59"/>
      <c r="DG173" s="59"/>
      <c r="DH173" s="59"/>
      <c r="DI173" s="59"/>
      <c r="DJ173" s="59"/>
      <c r="DK173" s="59"/>
      <c r="DL173" s="59"/>
      <c r="DM173" s="59"/>
      <c r="DN173" s="59"/>
      <c r="DO173" s="59"/>
      <c r="DP173" s="59"/>
      <c r="DQ173" s="59"/>
      <c r="DR173" s="59"/>
      <c r="DS173" s="59"/>
      <c r="DT173" s="59"/>
      <c r="DU173" s="59"/>
      <c r="DV173" s="59"/>
      <c r="DW173" s="59"/>
      <c r="DX173" s="59"/>
      <c r="DY173" s="59"/>
      <c r="DZ173" s="59"/>
      <c r="EA173" s="59"/>
      <c r="EB173" s="59"/>
      <c r="EC173" s="59"/>
      <c r="ED173" s="59"/>
      <c r="EE173" s="59"/>
      <c r="EF173" s="59"/>
      <c r="EG173" s="59"/>
      <c r="EH173" s="59"/>
      <c r="EI173" s="59"/>
    </row>
    <row r="174" spans="38:139" ht="15" x14ac:dyDescent="0.25">
      <c r="AL174" s="59"/>
      <c r="AM174"/>
      <c r="AN174"/>
      <c r="AO174"/>
      <c r="AP174"/>
      <c r="AQ174"/>
      <c r="AR174"/>
      <c r="AS174"/>
      <c r="AT174"/>
      <c r="AU174"/>
      <c r="AV174"/>
      <c r="AW174"/>
      <c r="AX174"/>
      <c r="AY174"/>
      <c r="AZ174" s="59"/>
      <c r="BA174" s="59"/>
      <c r="BB174" s="59"/>
      <c r="BC174" s="59"/>
      <c r="BD174" s="59"/>
      <c r="BE174" s="59"/>
      <c r="BF174" s="59"/>
      <c r="BG174" s="59"/>
      <c r="BH174" s="59"/>
      <c r="BI174" s="59"/>
      <c r="BJ174" s="59"/>
      <c r="BK174" s="59"/>
      <c r="BL174" s="59"/>
      <c r="BM174" s="59"/>
      <c r="BN174" s="59"/>
      <c r="BO174" s="59"/>
      <c r="BP174" s="59"/>
      <c r="BQ174" s="59"/>
      <c r="BR174" s="59"/>
      <c r="BS174" s="59"/>
      <c r="BT174" s="59"/>
      <c r="BU174" s="59"/>
      <c r="BV174" s="59"/>
      <c r="BW174" s="59"/>
      <c r="BX174" s="59"/>
      <c r="BY174" s="59"/>
      <c r="BZ174" s="59"/>
      <c r="CA174" s="59"/>
      <c r="CB174" s="59"/>
      <c r="CC174" s="59"/>
      <c r="CD174" s="59"/>
      <c r="CE174" s="59"/>
      <c r="CF174" s="59"/>
      <c r="CG174" s="59"/>
      <c r="CH174" s="59"/>
      <c r="CI174" s="59"/>
      <c r="CJ174" s="59"/>
      <c r="CK174" s="59"/>
      <c r="CL174" s="59"/>
      <c r="CM174" s="59"/>
      <c r="CN174" s="59"/>
      <c r="CO174" s="59"/>
      <c r="CP174" s="59"/>
      <c r="CQ174" s="59"/>
      <c r="CR174" s="59"/>
      <c r="CS174" s="59"/>
      <c r="CT174" s="59"/>
      <c r="CU174" s="59"/>
      <c r="CV174" s="59"/>
      <c r="CW174" s="59"/>
      <c r="CX174" s="59"/>
      <c r="CY174" s="59"/>
      <c r="CZ174" s="59"/>
      <c r="DA174" s="59"/>
      <c r="DB174" s="59"/>
      <c r="DC174" s="59"/>
      <c r="DD174" s="59"/>
      <c r="DE174" s="59"/>
      <c r="DF174" s="59"/>
      <c r="DG174" s="59"/>
      <c r="DH174" s="59"/>
      <c r="DI174" s="59"/>
      <c r="DJ174" s="59"/>
      <c r="DK174" s="59"/>
      <c r="DL174" s="59"/>
      <c r="DM174" s="59"/>
      <c r="DN174" s="59"/>
      <c r="DO174" s="59"/>
      <c r="DP174" s="59"/>
      <c r="DQ174" s="59"/>
      <c r="DR174" s="59"/>
      <c r="DS174" s="59"/>
      <c r="DT174" s="59"/>
      <c r="DU174" s="59"/>
      <c r="DV174" s="59"/>
      <c r="DW174" s="59"/>
      <c r="DX174" s="59"/>
      <c r="DY174" s="59"/>
      <c r="DZ174" s="59"/>
      <c r="EA174" s="59"/>
      <c r="EB174" s="59"/>
      <c r="EC174" s="59"/>
      <c r="ED174" s="59"/>
      <c r="EE174" s="59"/>
      <c r="EF174" s="59"/>
      <c r="EG174" s="59"/>
      <c r="EH174" s="59"/>
      <c r="EI174" s="59"/>
    </row>
    <row r="175" spans="38:139" ht="15" x14ac:dyDescent="0.25">
      <c r="AL175" s="59"/>
      <c r="AM175"/>
      <c r="AN175"/>
      <c r="AO175"/>
      <c r="AP175"/>
      <c r="AQ175"/>
      <c r="AR175"/>
      <c r="AS175"/>
      <c r="AT175"/>
      <c r="AU175"/>
      <c r="AV175"/>
      <c r="AW175"/>
      <c r="AX175"/>
      <c r="AY175"/>
      <c r="AZ175" s="59"/>
      <c r="BA175" s="59"/>
      <c r="BB175" s="59"/>
      <c r="BC175" s="59"/>
      <c r="BD175" s="59"/>
      <c r="BE175" s="59"/>
      <c r="BF175" s="59"/>
      <c r="BG175" s="59"/>
      <c r="BH175" s="59"/>
      <c r="BI175" s="59"/>
      <c r="BJ175" s="59"/>
      <c r="BK175" s="59"/>
      <c r="BL175" s="59"/>
      <c r="BM175" s="59"/>
      <c r="BN175" s="59"/>
      <c r="BO175" s="59"/>
      <c r="BP175" s="59"/>
      <c r="BQ175" s="59"/>
      <c r="BR175" s="59"/>
      <c r="BS175" s="59"/>
      <c r="BT175" s="59"/>
      <c r="BU175" s="59"/>
      <c r="BV175" s="59"/>
      <c r="BW175" s="59"/>
      <c r="BX175" s="59"/>
      <c r="BY175" s="59"/>
      <c r="BZ175" s="59"/>
      <c r="CA175" s="59"/>
      <c r="CB175" s="59"/>
      <c r="CC175" s="59"/>
      <c r="CD175" s="59"/>
      <c r="CE175" s="59"/>
      <c r="CF175" s="59"/>
      <c r="CG175" s="59"/>
      <c r="CH175" s="59"/>
      <c r="CI175" s="59"/>
      <c r="CJ175" s="59"/>
      <c r="CK175" s="59"/>
      <c r="CL175" s="59"/>
      <c r="CM175" s="59"/>
      <c r="CN175" s="59"/>
      <c r="CO175" s="59"/>
      <c r="CP175" s="59"/>
      <c r="CQ175" s="59"/>
      <c r="CR175" s="59"/>
      <c r="CS175" s="59"/>
      <c r="CT175" s="59"/>
      <c r="CU175" s="59"/>
      <c r="CV175" s="59"/>
      <c r="CW175" s="59"/>
      <c r="CX175" s="59"/>
      <c r="CY175" s="59"/>
      <c r="CZ175" s="59"/>
      <c r="DA175" s="59"/>
      <c r="DB175" s="59"/>
      <c r="DC175" s="59"/>
      <c r="DD175" s="59"/>
      <c r="DE175" s="59"/>
      <c r="DF175" s="59"/>
      <c r="DG175" s="59"/>
      <c r="DH175" s="59"/>
      <c r="DI175" s="59"/>
      <c r="DJ175" s="59"/>
      <c r="DK175" s="59"/>
      <c r="DL175" s="59"/>
      <c r="DM175" s="59"/>
      <c r="DN175" s="59"/>
      <c r="DO175" s="59"/>
      <c r="DP175" s="59"/>
      <c r="DQ175" s="59"/>
      <c r="DR175" s="59"/>
      <c r="DS175" s="59"/>
      <c r="DT175" s="59"/>
      <c r="DU175" s="59"/>
      <c r="DV175" s="59"/>
      <c r="DW175" s="59"/>
      <c r="DX175" s="59"/>
      <c r="DY175" s="59"/>
      <c r="DZ175" s="59"/>
      <c r="EA175" s="59"/>
      <c r="EB175" s="59"/>
      <c r="EC175" s="59"/>
      <c r="ED175" s="59"/>
      <c r="EE175" s="59"/>
      <c r="EF175" s="59"/>
      <c r="EG175" s="59"/>
      <c r="EH175" s="59"/>
      <c r="EI175" s="59"/>
    </row>
    <row r="176" spans="38:139" ht="15" x14ac:dyDescent="0.25">
      <c r="AL176" s="59"/>
      <c r="AM176"/>
      <c r="AN176"/>
      <c r="AO176"/>
      <c r="AP176"/>
      <c r="AQ176"/>
      <c r="AR176"/>
      <c r="AS176"/>
      <c r="AT176"/>
      <c r="AU176"/>
      <c r="AV176"/>
      <c r="AW176"/>
      <c r="AX176"/>
      <c r="AY176"/>
      <c r="AZ176" s="59"/>
      <c r="BA176" s="59"/>
      <c r="BB176" s="59"/>
      <c r="BC176" s="59"/>
      <c r="BD176" s="59"/>
      <c r="BE176" s="59"/>
      <c r="BF176" s="59"/>
      <c r="BG176" s="59"/>
      <c r="BH176" s="59"/>
      <c r="BI176" s="59"/>
      <c r="BJ176" s="59"/>
      <c r="BK176" s="59"/>
      <c r="BL176" s="59"/>
      <c r="BM176" s="59"/>
      <c r="BN176" s="59"/>
      <c r="BO176" s="59"/>
      <c r="BP176" s="59"/>
      <c r="BQ176" s="59"/>
      <c r="BR176" s="59"/>
      <c r="BS176" s="59"/>
      <c r="BT176" s="59"/>
      <c r="BU176" s="59"/>
      <c r="BV176" s="59"/>
      <c r="BW176" s="59"/>
      <c r="BX176" s="59"/>
      <c r="BY176" s="59"/>
      <c r="BZ176" s="59"/>
      <c r="CA176" s="59"/>
      <c r="CB176" s="59"/>
      <c r="CC176" s="59"/>
      <c r="CD176" s="59"/>
      <c r="CE176" s="59"/>
      <c r="CF176" s="59"/>
      <c r="CG176" s="59"/>
      <c r="CH176" s="59"/>
      <c r="CI176" s="59"/>
      <c r="CJ176" s="59"/>
      <c r="CK176" s="59"/>
      <c r="CL176" s="59"/>
      <c r="CM176" s="59"/>
      <c r="CN176" s="59"/>
      <c r="CO176" s="59"/>
      <c r="CP176" s="59"/>
      <c r="CQ176" s="59"/>
      <c r="CR176" s="59"/>
      <c r="CS176" s="59"/>
      <c r="CT176" s="59"/>
      <c r="CU176" s="59"/>
      <c r="CV176" s="59"/>
      <c r="CW176" s="59"/>
      <c r="CX176" s="59"/>
      <c r="CY176" s="59"/>
      <c r="CZ176" s="59"/>
      <c r="DA176" s="59"/>
      <c r="DB176" s="59"/>
      <c r="DC176" s="59"/>
      <c r="DD176" s="59"/>
      <c r="DE176" s="59"/>
      <c r="DF176" s="59"/>
      <c r="DG176" s="59"/>
      <c r="DH176" s="59"/>
      <c r="DI176" s="59"/>
      <c r="DJ176" s="59"/>
      <c r="DK176" s="59"/>
      <c r="DL176" s="59"/>
      <c r="DM176" s="59"/>
      <c r="DN176" s="59"/>
      <c r="DO176" s="59"/>
      <c r="DP176" s="59"/>
      <c r="DQ176" s="59"/>
      <c r="DR176" s="59"/>
      <c r="DS176" s="59"/>
      <c r="DT176" s="59"/>
      <c r="DU176" s="59"/>
      <c r="DV176" s="59"/>
      <c r="DW176" s="59"/>
      <c r="DX176" s="59"/>
      <c r="DY176" s="59"/>
      <c r="DZ176" s="59"/>
      <c r="EA176" s="59"/>
      <c r="EB176" s="59"/>
      <c r="EC176" s="59"/>
      <c r="ED176" s="59"/>
      <c r="EE176" s="59"/>
      <c r="EF176" s="59"/>
      <c r="EG176" s="59"/>
      <c r="EH176" s="59"/>
      <c r="EI176" s="59"/>
    </row>
    <row r="177" spans="38:139" ht="15" x14ac:dyDescent="0.25">
      <c r="AL177" s="59"/>
      <c r="AM177"/>
      <c r="AN177"/>
      <c r="AO177"/>
      <c r="AP177"/>
      <c r="AQ177"/>
      <c r="AR177"/>
      <c r="AS177"/>
      <c r="AT177"/>
      <c r="AU177"/>
      <c r="AV177"/>
      <c r="AW177"/>
      <c r="AX177"/>
      <c r="AY177"/>
      <c r="AZ177" s="59"/>
      <c r="BA177" s="59"/>
      <c r="BB177" s="59"/>
      <c r="BC177" s="59"/>
      <c r="BD177" s="59"/>
      <c r="BE177" s="59"/>
      <c r="BF177" s="59"/>
      <c r="BG177" s="59"/>
      <c r="BH177" s="59"/>
      <c r="BI177" s="59"/>
      <c r="BJ177" s="59"/>
      <c r="BK177" s="59"/>
      <c r="BL177" s="59"/>
      <c r="BM177" s="59"/>
      <c r="BN177" s="59"/>
      <c r="BO177" s="59"/>
      <c r="BP177" s="59"/>
      <c r="BQ177" s="59"/>
      <c r="BR177" s="59"/>
      <c r="BS177" s="59"/>
      <c r="BT177" s="59"/>
      <c r="BU177" s="59"/>
      <c r="BV177" s="59"/>
      <c r="BW177" s="59"/>
      <c r="BX177" s="59"/>
      <c r="BY177" s="59"/>
      <c r="BZ177" s="59"/>
      <c r="CA177" s="59"/>
      <c r="CB177" s="59"/>
      <c r="CC177" s="59"/>
      <c r="CD177" s="59"/>
      <c r="CE177" s="59"/>
      <c r="CF177" s="59"/>
      <c r="CG177" s="59"/>
      <c r="CH177" s="59"/>
      <c r="CI177" s="59"/>
      <c r="CJ177" s="59"/>
      <c r="CK177" s="59"/>
      <c r="CL177" s="59"/>
      <c r="CM177" s="59"/>
      <c r="CN177" s="59"/>
      <c r="CO177" s="59"/>
      <c r="CP177" s="59"/>
      <c r="CQ177" s="59"/>
      <c r="CR177" s="59"/>
      <c r="CS177" s="59"/>
      <c r="CT177" s="59"/>
      <c r="CU177" s="59"/>
      <c r="CV177" s="59"/>
      <c r="CW177" s="59"/>
      <c r="CX177" s="59"/>
      <c r="CY177" s="59"/>
      <c r="CZ177" s="59"/>
      <c r="DA177" s="59"/>
      <c r="DB177" s="59"/>
      <c r="DC177" s="59"/>
      <c r="DD177" s="59"/>
      <c r="DE177" s="59"/>
      <c r="DF177" s="59"/>
      <c r="DG177" s="59"/>
      <c r="DH177" s="59"/>
      <c r="DI177" s="59"/>
      <c r="DJ177" s="59"/>
      <c r="DK177" s="59"/>
      <c r="DL177" s="59"/>
      <c r="DM177" s="59"/>
      <c r="DN177" s="59"/>
      <c r="DO177" s="59"/>
      <c r="DP177" s="59"/>
      <c r="DQ177" s="59"/>
      <c r="DR177" s="59"/>
      <c r="DS177" s="59"/>
      <c r="DT177" s="59"/>
      <c r="DU177" s="59"/>
      <c r="DV177" s="59"/>
      <c r="DW177" s="59"/>
      <c r="DX177" s="59"/>
      <c r="DY177" s="59"/>
      <c r="DZ177" s="59"/>
      <c r="EA177" s="59"/>
      <c r="EB177" s="59"/>
      <c r="EC177" s="59"/>
      <c r="ED177" s="59"/>
      <c r="EE177" s="59"/>
      <c r="EF177" s="59"/>
      <c r="EG177" s="59"/>
      <c r="EH177" s="59"/>
      <c r="EI177" s="59"/>
    </row>
    <row r="178" spans="38:139" ht="15" x14ac:dyDescent="0.25">
      <c r="AL178" s="59"/>
      <c r="AM178"/>
      <c r="AN178"/>
      <c r="AO178"/>
      <c r="AP178"/>
      <c r="AQ178"/>
      <c r="AR178"/>
      <c r="AS178"/>
      <c r="AT178"/>
      <c r="AU178"/>
      <c r="AV178"/>
      <c r="AW178"/>
      <c r="AX178"/>
      <c r="AY178"/>
      <c r="AZ178" s="59"/>
      <c r="BA178" s="59"/>
      <c r="BB178" s="59"/>
      <c r="BC178" s="59"/>
      <c r="BD178" s="59"/>
      <c r="BE178" s="59"/>
      <c r="BF178" s="59"/>
      <c r="BG178" s="59"/>
      <c r="BH178" s="59"/>
      <c r="BI178" s="59"/>
      <c r="BJ178" s="59"/>
      <c r="BK178" s="59"/>
      <c r="BL178" s="59"/>
      <c r="BM178" s="59"/>
      <c r="BN178" s="59"/>
      <c r="BO178" s="59"/>
      <c r="BP178" s="59"/>
      <c r="BQ178" s="59"/>
      <c r="BR178" s="59"/>
      <c r="BS178" s="59"/>
      <c r="BT178" s="59"/>
      <c r="BU178" s="59"/>
      <c r="BV178" s="59"/>
      <c r="BW178" s="59"/>
      <c r="BX178" s="59"/>
      <c r="BY178" s="59"/>
      <c r="BZ178" s="59"/>
      <c r="CA178" s="59"/>
      <c r="CB178" s="59"/>
      <c r="CC178" s="59"/>
      <c r="CD178" s="59"/>
      <c r="CE178" s="59"/>
      <c r="CF178" s="59"/>
      <c r="CG178" s="59"/>
      <c r="CH178" s="59"/>
      <c r="CI178" s="59"/>
      <c r="CJ178" s="59"/>
      <c r="CK178" s="59"/>
      <c r="CL178" s="59"/>
      <c r="CM178" s="59"/>
      <c r="CN178" s="59"/>
      <c r="CO178" s="59"/>
      <c r="CP178" s="59"/>
      <c r="CQ178" s="59"/>
      <c r="CR178" s="59"/>
      <c r="CS178" s="59"/>
      <c r="CT178" s="59"/>
      <c r="CU178" s="59"/>
      <c r="CV178" s="59"/>
      <c r="CW178" s="59"/>
      <c r="CX178" s="59"/>
      <c r="CY178" s="59"/>
      <c r="CZ178" s="59"/>
      <c r="DA178" s="59"/>
      <c r="DB178" s="59"/>
      <c r="DC178" s="59"/>
      <c r="DD178" s="59"/>
      <c r="DE178" s="59"/>
      <c r="DF178" s="59"/>
      <c r="DG178" s="59"/>
      <c r="DH178" s="59"/>
      <c r="DI178" s="59"/>
      <c r="DJ178" s="59"/>
      <c r="DK178" s="59"/>
      <c r="DL178" s="59"/>
      <c r="DM178" s="59"/>
      <c r="DN178" s="59"/>
      <c r="DO178" s="59"/>
      <c r="DP178" s="59"/>
      <c r="DQ178" s="59"/>
      <c r="DR178" s="59"/>
      <c r="DS178" s="59"/>
      <c r="DT178" s="59"/>
      <c r="DU178" s="59"/>
      <c r="DV178" s="59"/>
      <c r="DW178" s="59"/>
      <c r="DX178" s="59"/>
      <c r="DY178" s="59"/>
      <c r="DZ178" s="59"/>
      <c r="EA178" s="59"/>
      <c r="EB178" s="59"/>
      <c r="EC178" s="59"/>
      <c r="ED178" s="59"/>
      <c r="EE178" s="59"/>
      <c r="EF178" s="59"/>
      <c r="EG178" s="59"/>
      <c r="EH178" s="59"/>
      <c r="EI178" s="59"/>
    </row>
    <row r="179" spans="38:139" ht="15" x14ac:dyDescent="0.25">
      <c r="AL179" s="59"/>
      <c r="AM179"/>
      <c r="AN179"/>
      <c r="AO179"/>
      <c r="AP179"/>
      <c r="AQ179"/>
      <c r="AR179"/>
      <c r="AS179"/>
      <c r="AT179"/>
      <c r="AU179"/>
      <c r="AV179"/>
      <c r="AW179"/>
      <c r="AX179"/>
      <c r="AY179"/>
      <c r="AZ179" s="59"/>
      <c r="BA179" s="59"/>
      <c r="BB179" s="59"/>
      <c r="BC179" s="59"/>
      <c r="BD179" s="59"/>
      <c r="BE179" s="59"/>
      <c r="BF179" s="59"/>
      <c r="BG179" s="59"/>
      <c r="BH179" s="59"/>
      <c r="BI179" s="59"/>
      <c r="BJ179" s="59"/>
      <c r="BK179" s="59"/>
      <c r="BL179" s="59"/>
      <c r="BM179" s="59"/>
      <c r="BN179" s="59"/>
      <c r="BO179" s="59"/>
      <c r="BP179" s="59"/>
      <c r="BQ179" s="59"/>
      <c r="BR179" s="59"/>
      <c r="BS179" s="59"/>
      <c r="BT179" s="59"/>
      <c r="BU179" s="59"/>
      <c r="BV179" s="59"/>
      <c r="BW179" s="59"/>
      <c r="BX179" s="59"/>
      <c r="BY179" s="59"/>
      <c r="BZ179" s="59"/>
      <c r="CA179" s="59"/>
      <c r="CB179" s="59"/>
      <c r="CC179" s="59"/>
      <c r="CD179" s="59"/>
      <c r="CE179" s="59"/>
      <c r="CF179" s="59"/>
      <c r="CG179" s="59"/>
      <c r="CH179" s="59"/>
      <c r="CI179" s="59"/>
      <c r="CJ179" s="59"/>
      <c r="CK179" s="59"/>
      <c r="CL179" s="59"/>
      <c r="CM179" s="59"/>
      <c r="CN179" s="59"/>
      <c r="CO179" s="59"/>
      <c r="CP179" s="59"/>
      <c r="CQ179" s="59"/>
      <c r="CR179" s="59"/>
      <c r="CS179" s="59"/>
      <c r="CT179" s="59"/>
      <c r="CU179" s="59"/>
      <c r="CV179" s="59"/>
      <c r="CW179" s="59"/>
      <c r="CX179" s="59"/>
      <c r="CY179" s="59"/>
      <c r="CZ179" s="59"/>
      <c r="DA179" s="59"/>
      <c r="DB179" s="59"/>
      <c r="DC179" s="59"/>
      <c r="DD179" s="59"/>
      <c r="DE179" s="59"/>
      <c r="DF179" s="59"/>
      <c r="DG179" s="59"/>
      <c r="DH179" s="59"/>
      <c r="DI179" s="59"/>
      <c r="DJ179" s="59"/>
      <c r="DK179" s="59"/>
      <c r="DL179" s="59"/>
      <c r="DM179" s="59"/>
      <c r="DN179" s="59"/>
      <c r="DO179" s="59"/>
      <c r="DP179" s="59"/>
      <c r="DQ179" s="59"/>
      <c r="DR179" s="59"/>
      <c r="DS179" s="59"/>
      <c r="DT179" s="59"/>
      <c r="DU179" s="59"/>
      <c r="DV179" s="59"/>
      <c r="DW179" s="59"/>
      <c r="DX179" s="59"/>
      <c r="DY179" s="59"/>
      <c r="DZ179" s="59"/>
      <c r="EA179" s="59"/>
      <c r="EB179" s="59"/>
      <c r="EC179" s="59"/>
      <c r="ED179" s="59"/>
      <c r="EE179" s="59"/>
      <c r="EF179" s="59"/>
      <c r="EG179" s="59"/>
      <c r="EH179" s="59"/>
      <c r="EI179" s="59"/>
    </row>
    <row r="180" spans="38:139" ht="15" x14ac:dyDescent="0.25">
      <c r="AL180" s="59"/>
      <c r="AM180"/>
      <c r="AN180"/>
      <c r="AO180"/>
      <c r="AP180"/>
      <c r="AQ180"/>
      <c r="AR180"/>
      <c r="AS180"/>
      <c r="AT180"/>
      <c r="AU180"/>
      <c r="AV180"/>
      <c r="AW180"/>
      <c r="AX180"/>
      <c r="AY180"/>
      <c r="AZ180" s="59"/>
      <c r="BA180" s="59"/>
      <c r="BB180" s="59"/>
      <c r="BC180" s="59"/>
      <c r="BD180" s="59"/>
      <c r="BE180" s="59"/>
      <c r="BF180" s="59"/>
      <c r="BG180" s="59"/>
      <c r="BH180" s="59"/>
      <c r="BI180" s="59"/>
      <c r="BJ180" s="59"/>
      <c r="BK180" s="59"/>
      <c r="BL180" s="59"/>
      <c r="BM180" s="59"/>
      <c r="BN180" s="59"/>
      <c r="BO180" s="59"/>
      <c r="BP180" s="59"/>
      <c r="BQ180" s="59"/>
      <c r="BR180" s="59"/>
      <c r="BS180" s="59"/>
      <c r="BT180" s="59"/>
      <c r="BU180" s="59"/>
      <c r="BV180" s="59"/>
      <c r="BW180" s="59"/>
      <c r="BX180" s="59"/>
      <c r="BY180" s="59"/>
      <c r="BZ180" s="59"/>
      <c r="CA180" s="59"/>
      <c r="CB180" s="59"/>
      <c r="CC180" s="59"/>
      <c r="CD180" s="59"/>
      <c r="CE180" s="59"/>
      <c r="CF180" s="59"/>
      <c r="CG180" s="59"/>
      <c r="CH180" s="59"/>
      <c r="CI180" s="59"/>
      <c r="CJ180" s="59"/>
      <c r="CK180" s="59"/>
      <c r="CL180" s="59"/>
      <c r="CM180" s="59"/>
      <c r="CN180" s="59"/>
      <c r="CO180" s="59"/>
      <c r="CP180" s="59"/>
      <c r="CQ180" s="59"/>
      <c r="CR180" s="59"/>
      <c r="CS180" s="59"/>
      <c r="CT180" s="59"/>
      <c r="CU180" s="59"/>
      <c r="CV180" s="59"/>
      <c r="CW180" s="59"/>
      <c r="CX180" s="59"/>
      <c r="CY180" s="59"/>
      <c r="CZ180" s="59"/>
      <c r="DA180" s="59"/>
      <c r="DB180" s="59"/>
      <c r="DC180" s="59"/>
      <c r="DD180" s="59"/>
      <c r="DE180" s="59"/>
      <c r="DF180" s="59"/>
      <c r="DG180" s="59"/>
      <c r="DH180" s="59"/>
      <c r="DI180" s="59"/>
      <c r="DJ180" s="59"/>
      <c r="DK180" s="59"/>
      <c r="DL180" s="59"/>
      <c r="DM180" s="59"/>
      <c r="DN180" s="59"/>
      <c r="DO180" s="59"/>
      <c r="DP180" s="59"/>
      <c r="DQ180" s="59"/>
      <c r="DR180" s="59"/>
      <c r="DS180" s="59"/>
      <c r="DT180" s="59"/>
      <c r="DU180" s="59"/>
      <c r="DV180" s="59"/>
      <c r="DW180" s="59"/>
      <c r="DX180" s="59"/>
      <c r="DY180" s="59"/>
      <c r="DZ180" s="59"/>
      <c r="EA180" s="59"/>
      <c r="EB180" s="59"/>
      <c r="EC180" s="59"/>
      <c r="ED180" s="59"/>
      <c r="EE180" s="59"/>
      <c r="EF180" s="59"/>
      <c r="EG180" s="59"/>
      <c r="EH180" s="59"/>
      <c r="EI180" s="59"/>
    </row>
    <row r="181" spans="38:139" ht="15" x14ac:dyDescent="0.25">
      <c r="AL181" s="59"/>
      <c r="AM181"/>
      <c r="AN181"/>
      <c r="AO181"/>
      <c r="AP181"/>
      <c r="AQ181"/>
      <c r="AR181"/>
      <c r="AS181"/>
      <c r="AT181"/>
      <c r="AU181"/>
      <c r="AV181"/>
      <c r="AW181"/>
      <c r="AX181"/>
      <c r="AY181"/>
      <c r="AZ181" s="59"/>
      <c r="BA181" s="59"/>
      <c r="BB181" s="59"/>
      <c r="BC181" s="59"/>
      <c r="BD181" s="59"/>
      <c r="BE181" s="59"/>
      <c r="BF181" s="59"/>
      <c r="BG181" s="59"/>
      <c r="BH181" s="59"/>
      <c r="BI181" s="59"/>
      <c r="BJ181" s="59"/>
      <c r="BK181" s="59"/>
      <c r="BL181" s="59"/>
      <c r="BM181" s="59"/>
      <c r="BN181" s="59"/>
      <c r="BO181" s="59"/>
      <c r="BP181" s="59"/>
      <c r="BQ181" s="59"/>
      <c r="BR181" s="59"/>
      <c r="BS181" s="59"/>
      <c r="BT181" s="59"/>
      <c r="BU181" s="59"/>
      <c r="BV181" s="59"/>
      <c r="BW181" s="59"/>
      <c r="BX181" s="59"/>
      <c r="BY181" s="59"/>
      <c r="BZ181" s="59"/>
      <c r="CA181" s="59"/>
      <c r="CB181" s="59"/>
      <c r="CC181" s="59"/>
      <c r="CD181" s="59"/>
      <c r="CE181" s="59"/>
      <c r="CF181" s="59"/>
      <c r="CG181" s="59"/>
      <c r="CH181" s="59"/>
      <c r="CI181" s="59"/>
      <c r="CJ181" s="59"/>
      <c r="CK181" s="59"/>
      <c r="CL181" s="59"/>
      <c r="CM181" s="59"/>
      <c r="CN181" s="59"/>
      <c r="CO181" s="59"/>
      <c r="CP181" s="59"/>
      <c r="CQ181" s="59"/>
      <c r="CR181" s="59"/>
      <c r="CS181" s="59"/>
      <c r="CT181" s="59"/>
      <c r="CU181" s="59"/>
      <c r="CV181" s="59"/>
      <c r="CW181" s="59"/>
      <c r="CX181" s="59"/>
      <c r="CY181" s="59"/>
      <c r="CZ181" s="59"/>
      <c r="DA181" s="59"/>
      <c r="DB181" s="59"/>
      <c r="DC181" s="59"/>
      <c r="DD181" s="59"/>
      <c r="DE181" s="59"/>
      <c r="DF181" s="59"/>
      <c r="DG181" s="59"/>
      <c r="DH181" s="59"/>
      <c r="DI181" s="59"/>
      <c r="DJ181" s="59"/>
      <c r="DK181" s="59"/>
      <c r="DL181" s="59"/>
      <c r="DM181" s="59"/>
      <c r="DN181" s="59"/>
      <c r="DO181" s="59"/>
      <c r="DP181" s="59"/>
      <c r="DQ181" s="59"/>
      <c r="DR181" s="59"/>
      <c r="DS181" s="59"/>
      <c r="DT181" s="59"/>
      <c r="DU181" s="59"/>
      <c r="DV181" s="59"/>
      <c r="DW181" s="59"/>
      <c r="DX181" s="59"/>
      <c r="DY181" s="59"/>
      <c r="DZ181" s="59"/>
      <c r="EA181" s="59"/>
      <c r="EB181" s="59"/>
      <c r="EC181" s="59"/>
      <c r="ED181" s="59"/>
      <c r="EE181" s="59"/>
      <c r="EF181" s="59"/>
      <c r="EG181" s="59"/>
      <c r="EH181" s="59"/>
      <c r="EI181" s="59"/>
    </row>
    <row r="182" spans="38:139" ht="15" x14ac:dyDescent="0.25">
      <c r="AL182" s="59"/>
      <c r="AM182"/>
      <c r="AN182"/>
      <c r="AO182"/>
      <c r="AP182"/>
      <c r="AQ182"/>
      <c r="AR182"/>
      <c r="AS182"/>
      <c r="AT182"/>
      <c r="AU182"/>
      <c r="AV182"/>
      <c r="AW182"/>
      <c r="AX182"/>
      <c r="AY182"/>
      <c r="AZ182" s="59"/>
      <c r="BA182" s="59"/>
      <c r="BB182" s="59"/>
      <c r="BC182" s="59"/>
      <c r="BD182" s="59"/>
      <c r="BE182" s="59"/>
      <c r="BF182" s="59"/>
      <c r="BG182" s="59"/>
      <c r="BH182" s="59"/>
      <c r="BI182" s="59"/>
      <c r="BJ182" s="59"/>
      <c r="BK182" s="59"/>
      <c r="BL182" s="59"/>
      <c r="BM182" s="59"/>
      <c r="BN182" s="59"/>
      <c r="BO182" s="59"/>
      <c r="BP182" s="59"/>
      <c r="BQ182" s="59"/>
      <c r="BR182" s="59"/>
      <c r="BS182" s="59"/>
      <c r="BT182" s="59"/>
      <c r="BU182" s="59"/>
      <c r="BV182" s="59"/>
      <c r="BW182" s="59"/>
      <c r="BX182" s="59"/>
      <c r="BY182" s="59"/>
      <c r="BZ182" s="59"/>
      <c r="CA182" s="59"/>
      <c r="CB182" s="59"/>
      <c r="CC182" s="59"/>
      <c r="CD182" s="59"/>
      <c r="CE182" s="59"/>
      <c r="CF182" s="59"/>
      <c r="CG182" s="59"/>
      <c r="CH182" s="59"/>
      <c r="CI182" s="59"/>
      <c r="CJ182" s="59"/>
      <c r="CK182" s="59"/>
      <c r="CL182" s="59"/>
      <c r="CM182" s="59"/>
      <c r="CN182" s="59"/>
      <c r="CO182" s="59"/>
      <c r="CP182" s="59"/>
      <c r="CQ182" s="59"/>
      <c r="CR182" s="59"/>
      <c r="CS182" s="59"/>
      <c r="CT182" s="59"/>
      <c r="CU182" s="59"/>
      <c r="CV182" s="59"/>
      <c r="CW182" s="59"/>
      <c r="CX182" s="59"/>
      <c r="CY182" s="59"/>
      <c r="CZ182" s="59"/>
      <c r="DA182" s="59"/>
      <c r="DB182" s="59"/>
      <c r="DC182" s="59"/>
      <c r="DD182" s="59"/>
      <c r="DE182" s="59"/>
      <c r="DF182" s="59"/>
      <c r="DG182" s="59"/>
      <c r="DH182" s="59"/>
      <c r="DI182" s="59"/>
      <c r="DJ182" s="59"/>
      <c r="DK182" s="59"/>
      <c r="DL182" s="59"/>
      <c r="DM182" s="59"/>
      <c r="DN182" s="59"/>
      <c r="DO182" s="59"/>
      <c r="DP182" s="59"/>
      <c r="DQ182" s="59"/>
      <c r="DR182" s="59"/>
      <c r="DS182" s="59"/>
      <c r="DT182" s="59"/>
      <c r="DU182" s="59"/>
      <c r="DV182" s="59"/>
      <c r="DW182" s="59"/>
      <c r="DX182" s="59"/>
      <c r="DY182" s="59"/>
      <c r="DZ182" s="59"/>
      <c r="EA182" s="59"/>
      <c r="EB182" s="59"/>
      <c r="EC182" s="59"/>
      <c r="ED182" s="59"/>
      <c r="EE182" s="59"/>
      <c r="EF182" s="59"/>
      <c r="EG182" s="59"/>
      <c r="EH182" s="59"/>
      <c r="EI182" s="59"/>
    </row>
    <row r="183" spans="38:139" ht="15" x14ac:dyDescent="0.25">
      <c r="AL183" s="59"/>
      <c r="AM183"/>
      <c r="AN183"/>
      <c r="AO183"/>
      <c r="AP183"/>
      <c r="AQ183"/>
      <c r="AR183"/>
      <c r="AS183"/>
      <c r="AT183"/>
      <c r="AU183"/>
      <c r="AV183"/>
      <c r="AW183"/>
      <c r="AX183"/>
      <c r="AY183"/>
      <c r="AZ183" s="59"/>
      <c r="BA183" s="59"/>
      <c r="BB183" s="59"/>
      <c r="BC183" s="59"/>
      <c r="BD183" s="59"/>
      <c r="BE183" s="59"/>
      <c r="BF183" s="59"/>
      <c r="BG183" s="59"/>
      <c r="BH183" s="59"/>
      <c r="BI183" s="59"/>
      <c r="BJ183" s="59"/>
      <c r="BK183" s="59"/>
      <c r="BL183" s="59"/>
      <c r="BM183" s="59"/>
      <c r="BN183" s="59"/>
      <c r="BO183" s="59"/>
      <c r="BP183" s="59"/>
      <c r="BQ183" s="59"/>
      <c r="BR183" s="59"/>
      <c r="BS183" s="59"/>
      <c r="BT183" s="59"/>
      <c r="BU183" s="59"/>
      <c r="BV183" s="59"/>
      <c r="BW183" s="59"/>
      <c r="BX183" s="59"/>
      <c r="BY183" s="59"/>
      <c r="BZ183" s="59"/>
      <c r="CA183" s="59"/>
      <c r="CB183" s="59"/>
      <c r="CC183" s="59"/>
      <c r="CD183" s="59"/>
      <c r="CE183" s="59"/>
      <c r="CF183" s="59"/>
      <c r="CG183" s="59"/>
      <c r="CH183" s="59"/>
      <c r="CI183" s="59"/>
      <c r="CJ183" s="59"/>
      <c r="CK183" s="59"/>
      <c r="CL183" s="59"/>
      <c r="CM183" s="59"/>
      <c r="CN183" s="59"/>
      <c r="CO183" s="59"/>
      <c r="CP183" s="59"/>
      <c r="CQ183" s="59"/>
      <c r="CR183" s="59"/>
      <c r="CS183" s="59"/>
      <c r="CT183" s="59"/>
      <c r="CU183" s="59"/>
      <c r="CV183" s="59"/>
      <c r="CW183" s="59"/>
      <c r="CX183" s="59"/>
      <c r="CY183" s="59"/>
      <c r="CZ183" s="59"/>
      <c r="DA183" s="59"/>
      <c r="DB183" s="59"/>
      <c r="DC183" s="59"/>
      <c r="DD183" s="59"/>
      <c r="DE183" s="59"/>
      <c r="DF183" s="59"/>
      <c r="DG183" s="59"/>
      <c r="DH183" s="59"/>
      <c r="DI183" s="59"/>
      <c r="DJ183" s="59"/>
      <c r="DK183" s="59"/>
      <c r="DL183" s="59"/>
      <c r="DM183" s="59"/>
      <c r="DN183" s="59"/>
      <c r="DO183" s="59"/>
      <c r="DP183" s="59"/>
      <c r="DQ183" s="59"/>
      <c r="DR183" s="59"/>
      <c r="DS183" s="59"/>
      <c r="DT183" s="59"/>
      <c r="DU183" s="59"/>
      <c r="DV183" s="59"/>
      <c r="DW183" s="59"/>
      <c r="DX183" s="59"/>
      <c r="DY183" s="59"/>
      <c r="DZ183" s="59"/>
      <c r="EA183" s="59"/>
      <c r="EB183" s="59"/>
      <c r="EC183" s="59"/>
      <c r="ED183" s="59"/>
      <c r="EE183" s="59"/>
      <c r="EF183" s="59"/>
      <c r="EG183" s="59"/>
      <c r="EH183" s="59"/>
      <c r="EI183" s="59"/>
    </row>
    <row r="184" spans="38:139" ht="15" x14ac:dyDescent="0.25">
      <c r="AL184" s="59"/>
      <c r="AM184"/>
      <c r="AN184"/>
      <c r="AO184"/>
      <c r="AP184"/>
      <c r="AQ184"/>
      <c r="AR184"/>
      <c r="AS184"/>
      <c r="AT184"/>
      <c r="AU184"/>
      <c r="AV184"/>
      <c r="AW184"/>
      <c r="AX184"/>
      <c r="AY184"/>
      <c r="AZ184" s="59"/>
      <c r="BA184" s="59"/>
      <c r="BB184" s="59"/>
      <c r="BC184" s="59"/>
      <c r="BD184" s="59"/>
      <c r="BE184" s="59"/>
      <c r="BF184" s="59"/>
      <c r="BG184" s="59"/>
      <c r="BH184" s="59"/>
      <c r="BI184" s="59"/>
      <c r="BJ184" s="59"/>
      <c r="BK184" s="59"/>
      <c r="BL184" s="59"/>
      <c r="BM184" s="59"/>
      <c r="BN184" s="59"/>
      <c r="BO184" s="59"/>
      <c r="BP184" s="59"/>
      <c r="BQ184" s="59"/>
      <c r="BR184" s="59"/>
      <c r="BS184" s="59"/>
      <c r="BT184" s="59"/>
      <c r="BU184" s="59"/>
      <c r="BV184" s="59"/>
      <c r="BW184" s="59"/>
      <c r="BX184" s="59"/>
      <c r="BY184" s="59"/>
      <c r="BZ184" s="59"/>
      <c r="CA184" s="59"/>
      <c r="CB184" s="59"/>
      <c r="CC184" s="59"/>
      <c r="CD184" s="59"/>
      <c r="CE184" s="59"/>
      <c r="CF184" s="59"/>
      <c r="CG184" s="59"/>
      <c r="CH184" s="59"/>
      <c r="CI184" s="59"/>
      <c r="CJ184" s="59"/>
      <c r="CK184" s="59"/>
      <c r="CL184" s="59"/>
      <c r="CM184" s="59"/>
      <c r="CN184" s="59"/>
      <c r="CO184" s="59"/>
      <c r="CP184" s="59"/>
      <c r="CQ184" s="59"/>
      <c r="CR184" s="59"/>
      <c r="CS184" s="59"/>
      <c r="CT184" s="59"/>
      <c r="CU184" s="59"/>
      <c r="CV184" s="59"/>
      <c r="CW184" s="59"/>
      <c r="CX184" s="59"/>
      <c r="CY184" s="59"/>
      <c r="CZ184" s="59"/>
      <c r="DA184" s="59"/>
      <c r="DB184" s="59"/>
      <c r="DC184" s="59"/>
      <c r="DD184" s="59"/>
      <c r="DE184" s="59"/>
      <c r="DF184" s="59"/>
      <c r="DG184" s="59"/>
      <c r="DH184" s="59"/>
      <c r="DI184" s="59"/>
      <c r="DJ184" s="59"/>
      <c r="DK184" s="59"/>
      <c r="DL184" s="59"/>
      <c r="DM184" s="59"/>
      <c r="DN184" s="59"/>
      <c r="DO184" s="59"/>
      <c r="DP184" s="59"/>
      <c r="DQ184" s="59"/>
      <c r="DR184" s="59"/>
      <c r="DS184" s="59"/>
      <c r="DT184" s="59"/>
      <c r="DU184" s="59"/>
      <c r="DV184" s="59"/>
      <c r="DW184" s="59"/>
      <c r="DX184" s="59"/>
      <c r="DY184" s="59"/>
      <c r="DZ184" s="59"/>
      <c r="EA184" s="59"/>
      <c r="EB184" s="59"/>
      <c r="EC184" s="59"/>
      <c r="ED184" s="59"/>
      <c r="EE184" s="59"/>
      <c r="EF184" s="59"/>
      <c r="EG184" s="59"/>
      <c r="EH184" s="59"/>
      <c r="EI184" s="59"/>
    </row>
    <row r="185" spans="38:139" ht="15" x14ac:dyDescent="0.25">
      <c r="AL185" s="59"/>
      <c r="AM185"/>
      <c r="AN185"/>
      <c r="AO185"/>
      <c r="AP185"/>
      <c r="AQ185"/>
      <c r="AR185"/>
      <c r="AS185"/>
      <c r="AT185"/>
      <c r="AU185"/>
      <c r="AV185"/>
      <c r="AW185"/>
      <c r="AX185"/>
      <c r="AY185"/>
      <c r="AZ185" s="59"/>
      <c r="BA185" s="59"/>
      <c r="BB185" s="59"/>
      <c r="BC185" s="59"/>
      <c r="BD185" s="59"/>
      <c r="BE185" s="59"/>
      <c r="BF185" s="59"/>
      <c r="BG185" s="59"/>
      <c r="BH185" s="59"/>
      <c r="BI185" s="59"/>
      <c r="BJ185" s="59"/>
      <c r="BK185" s="59"/>
      <c r="BL185" s="59"/>
      <c r="BM185" s="59"/>
      <c r="BN185" s="59"/>
      <c r="BO185" s="59"/>
      <c r="BP185" s="59"/>
      <c r="BQ185" s="59"/>
      <c r="BR185" s="59"/>
      <c r="BS185" s="59"/>
      <c r="BT185" s="59"/>
      <c r="BU185" s="59"/>
      <c r="BV185" s="59"/>
      <c r="BW185" s="59"/>
      <c r="BX185" s="59"/>
      <c r="BY185" s="59"/>
      <c r="BZ185" s="59"/>
      <c r="CA185" s="59"/>
      <c r="CB185" s="59"/>
      <c r="CC185" s="59"/>
      <c r="CD185" s="59"/>
      <c r="CE185" s="59"/>
      <c r="CF185" s="59"/>
      <c r="CG185" s="59"/>
      <c r="CH185" s="59"/>
      <c r="CI185" s="59"/>
      <c r="CJ185" s="59"/>
      <c r="CK185" s="59"/>
      <c r="CL185" s="59"/>
      <c r="CM185" s="59"/>
      <c r="CN185" s="59"/>
      <c r="CO185" s="59"/>
      <c r="CP185" s="59"/>
      <c r="CQ185" s="59"/>
      <c r="CR185" s="59"/>
      <c r="CS185" s="59"/>
      <c r="CT185" s="59"/>
      <c r="CU185" s="59"/>
      <c r="CV185" s="59"/>
      <c r="CW185" s="59"/>
      <c r="CX185" s="59"/>
      <c r="CY185" s="59"/>
      <c r="CZ185" s="59"/>
      <c r="DA185" s="59"/>
      <c r="DB185" s="59"/>
      <c r="DC185" s="59"/>
      <c r="DD185" s="59"/>
      <c r="DE185" s="59"/>
      <c r="DF185" s="59"/>
      <c r="DG185" s="59"/>
      <c r="DH185" s="59"/>
      <c r="DI185" s="59"/>
      <c r="DJ185" s="59"/>
      <c r="DK185" s="59"/>
      <c r="DL185" s="59"/>
      <c r="DM185" s="59"/>
      <c r="DN185" s="59"/>
      <c r="DO185" s="59"/>
      <c r="DP185" s="59"/>
      <c r="DQ185" s="59"/>
      <c r="DR185" s="59"/>
      <c r="DS185" s="59"/>
      <c r="DT185" s="59"/>
      <c r="DU185" s="59"/>
      <c r="DV185" s="59"/>
      <c r="DW185" s="59"/>
      <c r="DX185" s="59"/>
      <c r="DY185" s="59"/>
      <c r="DZ185" s="59"/>
      <c r="EA185" s="59"/>
      <c r="EB185" s="59"/>
      <c r="EC185" s="59"/>
      <c r="ED185" s="59"/>
      <c r="EE185" s="59"/>
      <c r="EF185" s="59"/>
      <c r="EG185" s="59"/>
      <c r="EH185" s="59"/>
      <c r="EI185" s="59"/>
    </row>
    <row r="186" spans="38:139" ht="15" x14ac:dyDescent="0.25">
      <c r="AL186" s="59"/>
      <c r="AM186"/>
      <c r="AN186"/>
      <c r="AO186"/>
      <c r="AP186"/>
      <c r="AQ186"/>
      <c r="AR186"/>
      <c r="AS186"/>
      <c r="AT186"/>
      <c r="AU186"/>
      <c r="AV186"/>
      <c r="AW186"/>
      <c r="AX186"/>
      <c r="AY186"/>
      <c r="AZ186" s="59"/>
      <c r="BA186" s="59"/>
      <c r="BB186" s="59"/>
      <c r="BC186" s="59"/>
      <c r="BD186" s="59"/>
      <c r="BE186" s="59"/>
      <c r="BF186" s="59"/>
      <c r="BG186" s="59"/>
      <c r="BH186" s="59"/>
      <c r="BI186" s="59"/>
      <c r="BJ186" s="59"/>
      <c r="BK186" s="59"/>
      <c r="BL186" s="59"/>
      <c r="BM186" s="59"/>
      <c r="BN186" s="59"/>
      <c r="BO186" s="59"/>
      <c r="BP186" s="59"/>
      <c r="BQ186" s="59"/>
      <c r="BR186" s="59"/>
      <c r="BS186" s="59"/>
      <c r="BT186" s="59"/>
      <c r="BU186" s="59"/>
      <c r="BV186" s="59"/>
      <c r="BW186" s="59"/>
      <c r="BX186" s="59"/>
      <c r="BY186" s="59"/>
      <c r="BZ186" s="59"/>
      <c r="CA186" s="59"/>
      <c r="CB186" s="59"/>
      <c r="CC186" s="59"/>
      <c r="CD186" s="59"/>
      <c r="CE186" s="59"/>
      <c r="CF186" s="59"/>
      <c r="CG186" s="59"/>
      <c r="CH186" s="59"/>
      <c r="CI186" s="59"/>
      <c r="CJ186" s="59"/>
      <c r="CK186" s="59"/>
      <c r="CL186" s="59"/>
      <c r="CM186" s="59"/>
      <c r="CN186" s="59"/>
      <c r="CO186" s="59"/>
      <c r="CP186" s="59"/>
      <c r="CQ186" s="59"/>
      <c r="CR186" s="59"/>
      <c r="CS186" s="59"/>
      <c r="CT186" s="59"/>
      <c r="CU186" s="59"/>
      <c r="CV186" s="59"/>
      <c r="CW186" s="59"/>
      <c r="CX186" s="59"/>
      <c r="CY186" s="59"/>
      <c r="CZ186" s="59"/>
      <c r="DA186" s="59"/>
      <c r="DB186" s="59"/>
      <c r="DC186" s="59"/>
      <c r="DD186" s="59"/>
      <c r="DE186" s="59"/>
      <c r="DF186" s="59"/>
      <c r="DG186" s="59"/>
      <c r="DH186" s="59"/>
      <c r="DI186" s="59"/>
      <c r="DJ186" s="59"/>
      <c r="DK186" s="59"/>
      <c r="DL186" s="59"/>
      <c r="DM186" s="59"/>
      <c r="DN186" s="59"/>
      <c r="DO186" s="59"/>
      <c r="DP186" s="59"/>
      <c r="DQ186" s="59"/>
      <c r="DR186" s="59"/>
      <c r="DS186" s="59"/>
      <c r="DT186" s="59"/>
      <c r="DU186" s="59"/>
      <c r="DV186" s="59"/>
      <c r="DW186" s="59"/>
      <c r="DX186" s="59"/>
      <c r="DY186" s="59"/>
      <c r="DZ186" s="59"/>
      <c r="EA186" s="59"/>
      <c r="EB186" s="59"/>
      <c r="EC186" s="59"/>
      <c r="ED186" s="59"/>
      <c r="EE186" s="59"/>
      <c r="EF186" s="59"/>
      <c r="EG186" s="59"/>
      <c r="EH186" s="59"/>
      <c r="EI186" s="59"/>
    </row>
    <row r="187" spans="38:139" ht="15" x14ac:dyDescent="0.25">
      <c r="AL187" s="59"/>
      <c r="AM187"/>
      <c r="AN187"/>
      <c r="AO187"/>
      <c r="AP187"/>
      <c r="AQ187"/>
      <c r="AR187"/>
      <c r="AS187"/>
      <c r="AT187"/>
      <c r="AU187"/>
      <c r="AV187"/>
      <c r="AW187"/>
      <c r="AX187"/>
      <c r="AY187"/>
      <c r="AZ187" s="59"/>
      <c r="BA187" s="59"/>
      <c r="BB187" s="59"/>
      <c r="BC187" s="59"/>
      <c r="BD187" s="59"/>
      <c r="BE187" s="59"/>
      <c r="BF187" s="59"/>
      <c r="BG187" s="59"/>
      <c r="BH187" s="59"/>
      <c r="BI187" s="59"/>
      <c r="BJ187" s="59"/>
      <c r="BK187" s="59"/>
      <c r="BL187" s="59"/>
      <c r="BM187" s="59"/>
      <c r="BN187" s="59"/>
      <c r="BO187" s="59"/>
      <c r="BP187" s="59"/>
      <c r="BQ187" s="59"/>
      <c r="BR187" s="59"/>
      <c r="BS187" s="59"/>
      <c r="BT187" s="59"/>
      <c r="BU187" s="59"/>
      <c r="BV187" s="59"/>
      <c r="BW187" s="59"/>
      <c r="BX187" s="59"/>
      <c r="BY187" s="59"/>
      <c r="BZ187" s="59"/>
      <c r="CA187" s="59"/>
      <c r="CB187" s="59"/>
      <c r="CC187" s="59"/>
      <c r="CD187" s="59"/>
      <c r="CE187" s="59"/>
      <c r="CF187" s="59"/>
      <c r="CG187" s="59"/>
      <c r="CH187" s="59"/>
      <c r="CI187" s="59"/>
      <c r="CJ187" s="59"/>
      <c r="CK187" s="59"/>
      <c r="CL187" s="59"/>
      <c r="CM187" s="59"/>
      <c r="CN187" s="59"/>
      <c r="CO187" s="59"/>
      <c r="CP187" s="59"/>
      <c r="CQ187" s="59"/>
      <c r="CR187" s="59"/>
      <c r="CS187" s="59"/>
      <c r="CT187" s="59"/>
      <c r="CU187" s="59"/>
      <c r="CV187" s="59"/>
      <c r="CW187" s="59"/>
      <c r="CX187" s="59"/>
      <c r="CY187" s="59"/>
      <c r="CZ187" s="59"/>
      <c r="DA187" s="59"/>
      <c r="DB187" s="59"/>
      <c r="DC187" s="59"/>
      <c r="DD187" s="59"/>
      <c r="DE187" s="59"/>
      <c r="DF187" s="59"/>
      <c r="DG187" s="59"/>
      <c r="DH187" s="59"/>
      <c r="DI187" s="59"/>
      <c r="DJ187" s="59"/>
      <c r="DK187" s="59"/>
      <c r="DL187" s="59"/>
      <c r="DM187" s="59"/>
      <c r="DN187" s="59"/>
      <c r="DO187" s="59"/>
      <c r="DP187" s="59"/>
      <c r="DQ187" s="59"/>
      <c r="DR187" s="59"/>
      <c r="DS187" s="59"/>
      <c r="DT187" s="59"/>
      <c r="DU187" s="59"/>
      <c r="DV187" s="59"/>
      <c r="DW187" s="59"/>
      <c r="DX187" s="59"/>
      <c r="DY187" s="59"/>
      <c r="DZ187" s="59"/>
      <c r="EA187" s="59"/>
      <c r="EB187" s="59"/>
      <c r="EC187" s="59"/>
      <c r="ED187" s="59"/>
      <c r="EE187" s="59"/>
      <c r="EF187" s="59"/>
      <c r="EG187" s="59"/>
      <c r="EH187" s="59"/>
      <c r="EI187" s="59"/>
    </row>
    <row r="188" spans="38:139" ht="15" x14ac:dyDescent="0.25">
      <c r="AL188" s="59"/>
      <c r="AM188"/>
      <c r="AN188"/>
      <c r="AO188"/>
      <c r="AP188"/>
      <c r="AQ188"/>
      <c r="AR188"/>
      <c r="AS188"/>
      <c r="AT188"/>
      <c r="AU188"/>
      <c r="AV188"/>
      <c r="AW188"/>
      <c r="AX188"/>
      <c r="AY188"/>
      <c r="AZ188" s="59"/>
      <c r="BA188" s="59"/>
      <c r="BB188" s="59"/>
      <c r="BC188" s="59"/>
      <c r="BD188" s="59"/>
      <c r="BE188" s="59"/>
      <c r="BF188" s="59"/>
      <c r="BG188" s="59"/>
      <c r="BH188" s="59"/>
      <c r="BI188" s="59"/>
      <c r="BJ188" s="59"/>
      <c r="BK188" s="59"/>
      <c r="BL188" s="59"/>
      <c r="BM188" s="59"/>
      <c r="BN188" s="59"/>
      <c r="BO188" s="59"/>
      <c r="BP188" s="59"/>
      <c r="BQ188" s="59"/>
      <c r="BR188" s="59"/>
      <c r="BS188" s="59"/>
      <c r="BT188" s="59"/>
      <c r="BU188" s="59"/>
      <c r="BV188" s="59"/>
      <c r="BW188" s="59"/>
      <c r="BX188" s="59"/>
      <c r="BY188" s="59"/>
      <c r="BZ188" s="59"/>
      <c r="CA188" s="59"/>
      <c r="CB188" s="59"/>
      <c r="CC188" s="59"/>
      <c r="CD188" s="59"/>
      <c r="CE188" s="59"/>
      <c r="CF188" s="59"/>
      <c r="CG188" s="59"/>
      <c r="CH188" s="59"/>
      <c r="CI188" s="59"/>
      <c r="CJ188" s="59"/>
      <c r="CK188" s="59"/>
      <c r="CL188" s="59"/>
      <c r="CM188" s="59"/>
      <c r="CN188" s="59"/>
      <c r="CO188" s="59"/>
      <c r="CP188" s="59"/>
      <c r="CQ188" s="59"/>
      <c r="CR188" s="59"/>
      <c r="CS188" s="59"/>
      <c r="CT188" s="59"/>
      <c r="CU188" s="59"/>
      <c r="CV188" s="59"/>
      <c r="CW188" s="59"/>
      <c r="CX188" s="59"/>
      <c r="CY188" s="59"/>
      <c r="CZ188" s="59"/>
      <c r="DA188" s="59"/>
      <c r="DB188" s="59"/>
      <c r="DC188" s="59"/>
      <c r="DD188" s="59"/>
      <c r="DE188" s="59"/>
      <c r="DF188" s="59"/>
      <c r="DG188" s="59"/>
      <c r="DH188" s="59"/>
      <c r="DI188" s="59"/>
      <c r="DJ188" s="59"/>
      <c r="DK188" s="59"/>
      <c r="DL188" s="59"/>
      <c r="DM188" s="59"/>
      <c r="DN188" s="59"/>
      <c r="DO188" s="59"/>
      <c r="DP188" s="59"/>
      <c r="DQ188" s="59"/>
      <c r="DR188" s="59"/>
      <c r="DS188" s="59"/>
      <c r="DT188" s="59"/>
      <c r="DU188" s="59"/>
      <c r="DV188" s="59"/>
      <c r="DW188" s="59"/>
      <c r="DX188" s="59"/>
      <c r="DY188" s="59"/>
      <c r="DZ188" s="59"/>
      <c r="EA188" s="59"/>
      <c r="EB188" s="59"/>
      <c r="EC188" s="59"/>
      <c r="ED188" s="59"/>
      <c r="EE188" s="59"/>
      <c r="EF188" s="59"/>
      <c r="EG188" s="59"/>
      <c r="EH188" s="59"/>
      <c r="EI188" s="59"/>
    </row>
    <row r="189" spans="38:139" ht="15" x14ac:dyDescent="0.25">
      <c r="AL189" s="59"/>
      <c r="AM189"/>
      <c r="AN189"/>
      <c r="AO189"/>
      <c r="AP189"/>
      <c r="AQ189"/>
      <c r="AR189"/>
      <c r="AS189"/>
      <c r="AT189"/>
      <c r="AU189"/>
      <c r="AV189"/>
      <c r="AW189"/>
      <c r="AX189"/>
      <c r="AY189"/>
      <c r="AZ189" s="59"/>
      <c r="BA189" s="59"/>
      <c r="BB189" s="59"/>
      <c r="BC189" s="59"/>
      <c r="BD189" s="59"/>
      <c r="BE189" s="59"/>
      <c r="BF189" s="59"/>
      <c r="BG189" s="59"/>
      <c r="BH189" s="59"/>
      <c r="BI189" s="59"/>
      <c r="BJ189" s="59"/>
      <c r="BK189" s="59"/>
      <c r="BL189" s="59"/>
      <c r="BM189" s="59"/>
      <c r="BN189" s="59"/>
      <c r="BO189" s="59"/>
      <c r="BP189" s="59"/>
      <c r="BQ189" s="59"/>
      <c r="BR189" s="59"/>
      <c r="BS189" s="59"/>
      <c r="BT189" s="59"/>
      <c r="BU189" s="59"/>
      <c r="BV189" s="59"/>
      <c r="BW189" s="59"/>
      <c r="BX189" s="59"/>
      <c r="BY189" s="59"/>
      <c r="BZ189" s="59"/>
      <c r="CA189" s="59"/>
      <c r="CB189" s="59"/>
      <c r="CC189" s="59"/>
      <c r="CD189" s="59"/>
      <c r="CE189" s="59"/>
      <c r="CF189" s="59"/>
      <c r="CG189" s="59"/>
      <c r="CH189" s="59"/>
      <c r="CI189" s="59"/>
      <c r="CJ189" s="59"/>
      <c r="CK189" s="59"/>
      <c r="CL189" s="59"/>
      <c r="CM189" s="59"/>
      <c r="CN189" s="59"/>
      <c r="CO189" s="59"/>
      <c r="CP189" s="59"/>
      <c r="CQ189" s="59"/>
      <c r="CR189" s="59"/>
      <c r="CS189" s="59"/>
      <c r="CT189" s="59"/>
      <c r="CU189" s="59"/>
      <c r="CV189" s="59"/>
      <c r="CW189" s="59"/>
      <c r="CX189" s="59"/>
      <c r="CY189" s="59"/>
      <c r="CZ189" s="59"/>
      <c r="DA189" s="59"/>
      <c r="DB189" s="59"/>
      <c r="DC189" s="59"/>
      <c r="DD189" s="59"/>
      <c r="DE189" s="59"/>
      <c r="DF189" s="59"/>
      <c r="DG189" s="59"/>
      <c r="DH189" s="59"/>
      <c r="DI189" s="59"/>
      <c r="DJ189" s="59"/>
      <c r="DK189" s="59"/>
      <c r="DL189" s="59"/>
      <c r="DM189" s="59"/>
      <c r="DN189" s="59"/>
      <c r="DO189" s="59"/>
      <c r="DP189" s="59"/>
      <c r="DQ189" s="59"/>
      <c r="DR189" s="59"/>
      <c r="DS189" s="59"/>
      <c r="DT189" s="59"/>
      <c r="DU189" s="59"/>
      <c r="DV189" s="59"/>
      <c r="DW189" s="59"/>
      <c r="DX189" s="59"/>
      <c r="DY189" s="59"/>
      <c r="DZ189" s="59"/>
      <c r="EA189" s="59"/>
      <c r="EB189" s="59"/>
      <c r="EC189" s="59"/>
      <c r="ED189" s="59"/>
      <c r="EE189" s="59"/>
      <c r="EF189" s="59"/>
      <c r="EG189" s="59"/>
      <c r="EH189" s="59"/>
      <c r="EI189" s="59"/>
    </row>
    <row r="190" spans="38:139" ht="15" x14ac:dyDescent="0.25">
      <c r="AL190" s="59"/>
      <c r="AM190"/>
      <c r="AN190"/>
      <c r="AO190"/>
      <c r="AP190"/>
      <c r="AQ190"/>
      <c r="AR190"/>
      <c r="AS190"/>
      <c r="AT190"/>
      <c r="AU190"/>
      <c r="AV190"/>
      <c r="AW190"/>
      <c r="AX190"/>
      <c r="AY190"/>
      <c r="AZ190" s="59"/>
      <c r="BA190" s="59"/>
      <c r="BB190" s="59"/>
      <c r="BC190" s="59"/>
      <c r="BD190" s="59"/>
      <c r="BE190" s="59"/>
      <c r="BF190" s="59"/>
      <c r="BG190" s="59"/>
      <c r="BH190" s="59"/>
      <c r="BI190" s="59"/>
      <c r="BJ190" s="59"/>
      <c r="BK190" s="59"/>
      <c r="BL190" s="59"/>
      <c r="BM190" s="59"/>
      <c r="BN190" s="59"/>
      <c r="BO190" s="59"/>
      <c r="BP190" s="59"/>
      <c r="BQ190" s="59"/>
      <c r="BR190" s="59"/>
      <c r="BS190" s="59"/>
      <c r="BT190" s="59"/>
      <c r="BU190" s="59"/>
      <c r="BV190" s="59"/>
      <c r="BW190" s="59"/>
      <c r="BX190" s="59"/>
      <c r="BY190" s="59"/>
      <c r="BZ190" s="59"/>
      <c r="CA190" s="59"/>
      <c r="CB190" s="59"/>
      <c r="CC190" s="59"/>
      <c r="CD190" s="59"/>
      <c r="CE190" s="59"/>
      <c r="CF190" s="59"/>
      <c r="CG190" s="59"/>
      <c r="CH190" s="59"/>
      <c r="CI190" s="59"/>
      <c r="CJ190" s="59"/>
      <c r="CK190" s="59"/>
      <c r="CL190" s="59"/>
      <c r="CM190" s="59"/>
      <c r="CN190" s="59"/>
      <c r="CO190" s="59"/>
      <c r="CP190" s="59"/>
      <c r="CQ190" s="59"/>
      <c r="CR190" s="59"/>
      <c r="CS190" s="59"/>
      <c r="CT190" s="59"/>
      <c r="CU190" s="59"/>
      <c r="CV190" s="59"/>
      <c r="CW190" s="59"/>
      <c r="CX190" s="59"/>
      <c r="CY190" s="59"/>
      <c r="CZ190" s="59"/>
      <c r="DA190" s="59"/>
      <c r="DB190" s="59"/>
      <c r="DC190" s="59"/>
      <c r="DD190" s="59"/>
      <c r="DE190" s="59"/>
      <c r="DF190" s="59"/>
      <c r="DG190" s="59"/>
      <c r="DH190" s="59"/>
      <c r="DI190" s="59"/>
      <c r="DJ190" s="59"/>
      <c r="DK190" s="59"/>
      <c r="DL190" s="59"/>
      <c r="DM190" s="59"/>
      <c r="DN190" s="59"/>
      <c r="DO190" s="59"/>
      <c r="DP190" s="59"/>
      <c r="DQ190" s="59"/>
      <c r="DR190" s="59"/>
      <c r="DS190" s="59"/>
      <c r="DT190" s="59"/>
      <c r="DU190" s="59"/>
      <c r="DV190" s="59"/>
      <c r="DW190" s="59"/>
      <c r="DX190" s="59"/>
      <c r="DY190" s="59"/>
      <c r="DZ190" s="59"/>
      <c r="EA190" s="59"/>
      <c r="EB190" s="59"/>
      <c r="EC190" s="59"/>
      <c r="ED190" s="59"/>
      <c r="EE190" s="59"/>
      <c r="EF190" s="59"/>
      <c r="EG190" s="59"/>
      <c r="EH190" s="59"/>
      <c r="EI190" s="59"/>
    </row>
    <row r="191" spans="38:139" ht="15" x14ac:dyDescent="0.25">
      <c r="AL191" s="59"/>
      <c r="AM191"/>
      <c r="AN191"/>
      <c r="AO191"/>
      <c r="AP191"/>
      <c r="AQ191"/>
      <c r="AR191"/>
      <c r="AS191"/>
      <c r="AT191"/>
      <c r="AU191"/>
      <c r="AV191"/>
      <c r="AW191"/>
      <c r="AX191"/>
      <c r="AY191"/>
      <c r="AZ191" s="59"/>
      <c r="BA191" s="59"/>
      <c r="BB191" s="59"/>
      <c r="BC191" s="59"/>
      <c r="BD191" s="59"/>
      <c r="BE191" s="59"/>
      <c r="BF191" s="59"/>
      <c r="BG191" s="59"/>
      <c r="BH191" s="59"/>
      <c r="BI191" s="59"/>
      <c r="BJ191" s="59"/>
      <c r="BK191" s="59"/>
      <c r="BL191" s="59"/>
      <c r="BM191" s="59"/>
      <c r="BN191" s="59"/>
      <c r="BO191" s="59"/>
      <c r="BP191" s="59"/>
      <c r="BQ191" s="59"/>
      <c r="BR191" s="59"/>
      <c r="BS191" s="59"/>
      <c r="BT191" s="59"/>
      <c r="BU191" s="59"/>
      <c r="BV191" s="59"/>
      <c r="BW191" s="59"/>
      <c r="BX191" s="59"/>
      <c r="BY191" s="59"/>
      <c r="BZ191" s="59"/>
      <c r="CA191" s="59"/>
      <c r="CB191" s="59"/>
      <c r="CC191" s="59"/>
      <c r="CD191" s="59"/>
      <c r="CE191" s="59"/>
      <c r="CF191" s="59"/>
      <c r="CG191" s="59"/>
      <c r="CH191" s="59"/>
      <c r="CI191" s="59"/>
      <c r="CJ191" s="59"/>
      <c r="CK191" s="59"/>
      <c r="CL191" s="59"/>
      <c r="CM191" s="59"/>
      <c r="CN191" s="59"/>
      <c r="CO191" s="59"/>
      <c r="CP191" s="59"/>
      <c r="CQ191" s="59"/>
      <c r="CR191" s="59"/>
      <c r="CS191" s="59"/>
      <c r="CT191" s="59"/>
      <c r="CU191" s="59"/>
      <c r="CV191" s="59"/>
      <c r="CW191" s="59"/>
      <c r="CX191" s="59"/>
      <c r="CY191" s="59"/>
      <c r="CZ191" s="59"/>
      <c r="DA191" s="59"/>
      <c r="DB191" s="59"/>
      <c r="DC191" s="59"/>
      <c r="DD191" s="59"/>
      <c r="DE191" s="59"/>
      <c r="DF191" s="59"/>
      <c r="DG191" s="59"/>
      <c r="DH191" s="59"/>
      <c r="DI191" s="59"/>
      <c r="DJ191" s="59"/>
      <c r="DK191" s="59"/>
      <c r="DL191" s="59"/>
      <c r="DM191" s="59"/>
      <c r="DN191" s="59"/>
      <c r="DO191" s="59"/>
      <c r="DP191" s="59"/>
      <c r="DQ191" s="59"/>
      <c r="DR191" s="59"/>
      <c r="DS191" s="59"/>
      <c r="DT191" s="59"/>
      <c r="DU191" s="59"/>
      <c r="DV191" s="59"/>
      <c r="DW191" s="59"/>
      <c r="DX191" s="59"/>
      <c r="DY191" s="59"/>
      <c r="DZ191" s="59"/>
      <c r="EA191" s="59"/>
      <c r="EB191" s="59"/>
      <c r="EC191" s="59"/>
      <c r="ED191" s="59"/>
      <c r="EE191" s="59"/>
      <c r="EF191" s="59"/>
      <c r="EG191" s="59"/>
      <c r="EH191" s="59"/>
      <c r="EI191" s="59"/>
    </row>
    <row r="192" spans="38:139" ht="15" x14ac:dyDescent="0.25">
      <c r="AL192" s="59"/>
      <c r="AM192"/>
      <c r="AN192"/>
      <c r="AO192"/>
      <c r="AP192"/>
      <c r="AQ192"/>
      <c r="AR192"/>
      <c r="AS192"/>
      <c r="AT192"/>
      <c r="AU192"/>
      <c r="AV192"/>
      <c r="AW192"/>
      <c r="AX192"/>
      <c r="AY192"/>
      <c r="AZ192" s="59"/>
      <c r="BA192" s="59"/>
      <c r="BB192" s="59"/>
      <c r="BC192" s="59"/>
      <c r="BD192" s="59"/>
      <c r="BE192" s="59"/>
      <c r="BF192" s="59"/>
      <c r="BG192" s="59"/>
      <c r="BH192" s="59"/>
      <c r="BI192" s="59"/>
      <c r="BJ192" s="59"/>
      <c r="BK192" s="59"/>
      <c r="BL192" s="59"/>
      <c r="BM192" s="59"/>
      <c r="BN192" s="59"/>
      <c r="BO192" s="59"/>
      <c r="BP192" s="59"/>
      <c r="BQ192" s="59"/>
      <c r="BR192" s="59"/>
      <c r="BS192" s="59"/>
      <c r="BT192" s="59"/>
      <c r="BU192" s="59"/>
      <c r="BV192" s="59"/>
      <c r="BW192" s="59"/>
      <c r="BX192" s="59"/>
      <c r="BY192" s="59"/>
      <c r="BZ192" s="59"/>
      <c r="CA192" s="59"/>
      <c r="CB192" s="59"/>
      <c r="CC192" s="59"/>
      <c r="CD192" s="59"/>
      <c r="CE192" s="59"/>
      <c r="CF192" s="59"/>
      <c r="CG192" s="59"/>
      <c r="CH192" s="59"/>
      <c r="CI192" s="59"/>
      <c r="CJ192" s="59"/>
      <c r="CK192" s="59"/>
      <c r="CL192" s="59"/>
      <c r="CM192" s="59"/>
      <c r="CN192" s="59"/>
      <c r="CO192" s="59"/>
      <c r="CP192" s="59"/>
      <c r="CQ192" s="59"/>
      <c r="CR192" s="59"/>
      <c r="CS192" s="59"/>
      <c r="CT192" s="59"/>
      <c r="CU192" s="59"/>
      <c r="CV192" s="59"/>
      <c r="CW192" s="59"/>
      <c r="CX192" s="59"/>
      <c r="CY192" s="59"/>
      <c r="CZ192" s="59"/>
      <c r="DA192" s="59"/>
      <c r="DB192" s="59"/>
      <c r="DC192" s="59"/>
      <c r="DD192" s="59"/>
      <c r="DE192" s="59"/>
      <c r="DF192" s="59"/>
      <c r="DG192" s="59"/>
      <c r="DH192" s="59"/>
      <c r="DI192" s="59"/>
      <c r="DJ192" s="59"/>
      <c r="DK192" s="59"/>
      <c r="DL192" s="59"/>
      <c r="DM192" s="59"/>
      <c r="DN192" s="59"/>
      <c r="DO192" s="59"/>
      <c r="DP192" s="59"/>
      <c r="DQ192" s="59"/>
      <c r="DR192" s="59"/>
      <c r="DS192" s="59"/>
      <c r="DT192" s="59"/>
      <c r="DU192" s="59"/>
      <c r="DV192" s="59"/>
      <c r="DW192" s="59"/>
      <c r="DX192" s="59"/>
      <c r="DY192" s="59"/>
      <c r="DZ192" s="59"/>
      <c r="EA192" s="59"/>
      <c r="EB192" s="59"/>
      <c r="EC192" s="59"/>
      <c r="ED192" s="59"/>
      <c r="EE192" s="59"/>
      <c r="EF192" s="59"/>
      <c r="EG192" s="59"/>
      <c r="EH192" s="59"/>
      <c r="EI192" s="59"/>
    </row>
    <row r="193" spans="38:139" ht="15" x14ac:dyDescent="0.25">
      <c r="AL193" s="59"/>
      <c r="AM193"/>
      <c r="AN193"/>
      <c r="AO193"/>
      <c r="AP193"/>
      <c r="AQ193"/>
      <c r="AR193"/>
      <c r="AS193"/>
      <c r="AT193"/>
      <c r="AU193"/>
      <c r="AV193"/>
      <c r="AW193"/>
      <c r="AX193"/>
      <c r="AY193"/>
      <c r="AZ193" s="59"/>
      <c r="BA193" s="59"/>
      <c r="BB193" s="59"/>
      <c r="BC193" s="59"/>
      <c r="BD193" s="59"/>
      <c r="BE193" s="59"/>
      <c r="BF193" s="59"/>
      <c r="BG193" s="59"/>
      <c r="BH193" s="59"/>
      <c r="BI193" s="59"/>
      <c r="BJ193" s="59"/>
      <c r="BK193" s="59"/>
      <c r="BL193" s="59"/>
      <c r="BM193" s="59"/>
      <c r="BN193" s="59"/>
      <c r="BO193" s="59"/>
      <c r="BP193" s="59"/>
      <c r="BQ193" s="59"/>
      <c r="BR193" s="59"/>
      <c r="BS193" s="59"/>
      <c r="BT193" s="59"/>
      <c r="BU193" s="59"/>
      <c r="BV193" s="59"/>
      <c r="BW193" s="59"/>
      <c r="BX193" s="59"/>
      <c r="BY193" s="59"/>
      <c r="BZ193" s="59"/>
      <c r="CA193" s="59"/>
      <c r="CB193" s="59"/>
      <c r="CC193" s="59"/>
      <c r="CD193" s="59"/>
      <c r="CE193" s="59"/>
      <c r="CF193" s="59"/>
      <c r="CG193" s="59"/>
      <c r="CH193" s="59"/>
      <c r="CI193" s="59"/>
      <c r="CJ193" s="59"/>
      <c r="CK193" s="59"/>
      <c r="CL193" s="59"/>
      <c r="CM193" s="59"/>
      <c r="CN193" s="59"/>
      <c r="CO193" s="59"/>
      <c r="CP193" s="59"/>
      <c r="CQ193" s="59"/>
      <c r="CR193" s="59"/>
      <c r="CS193" s="59"/>
      <c r="CT193" s="59"/>
      <c r="CU193" s="59"/>
      <c r="CV193" s="59"/>
      <c r="CW193" s="59"/>
      <c r="CX193" s="59"/>
      <c r="CY193" s="59"/>
      <c r="CZ193" s="59"/>
      <c r="DA193" s="59"/>
      <c r="DB193" s="59"/>
      <c r="DC193" s="59"/>
      <c r="DD193" s="59"/>
      <c r="DE193" s="59"/>
      <c r="DF193" s="59"/>
      <c r="DG193" s="59"/>
      <c r="DH193" s="59"/>
      <c r="DI193" s="59"/>
      <c r="DJ193" s="59"/>
      <c r="DK193" s="59"/>
      <c r="DL193" s="59"/>
      <c r="DM193" s="59"/>
      <c r="DN193" s="59"/>
      <c r="DO193" s="59"/>
      <c r="DP193" s="59"/>
      <c r="DQ193" s="59"/>
      <c r="DR193" s="59"/>
      <c r="DS193" s="59"/>
      <c r="DT193" s="59"/>
      <c r="DU193" s="59"/>
      <c r="DV193" s="59"/>
      <c r="DW193" s="59"/>
      <c r="DX193" s="59"/>
      <c r="DY193" s="59"/>
      <c r="DZ193" s="59"/>
      <c r="EA193" s="59"/>
      <c r="EB193" s="59"/>
      <c r="EC193" s="59"/>
      <c r="ED193" s="59"/>
      <c r="EE193" s="59"/>
      <c r="EF193" s="59"/>
      <c r="EG193" s="59"/>
      <c r="EH193" s="59"/>
      <c r="EI193" s="59"/>
    </row>
    <row r="194" spans="38:139" ht="15" x14ac:dyDescent="0.25">
      <c r="AL194" s="59"/>
      <c r="AM194"/>
      <c r="AN194"/>
      <c r="AO194"/>
      <c r="AP194"/>
      <c r="AQ194"/>
      <c r="AR194"/>
      <c r="AS194"/>
      <c r="AT194"/>
      <c r="AU194"/>
      <c r="AV194"/>
      <c r="AW194"/>
      <c r="AX194"/>
      <c r="AY194"/>
      <c r="AZ194" s="59"/>
      <c r="BA194" s="59"/>
      <c r="BB194" s="59"/>
      <c r="BC194" s="59"/>
      <c r="BD194" s="59"/>
      <c r="BE194" s="59"/>
      <c r="BF194" s="59"/>
      <c r="BG194" s="59"/>
      <c r="BH194" s="59"/>
      <c r="BI194" s="59"/>
      <c r="BJ194" s="59"/>
      <c r="BK194" s="59"/>
      <c r="BL194" s="59"/>
      <c r="BM194" s="59"/>
      <c r="BN194" s="59"/>
      <c r="BO194" s="59"/>
      <c r="BP194" s="59"/>
      <c r="BQ194" s="59"/>
      <c r="BR194" s="59"/>
      <c r="BS194" s="59"/>
      <c r="BT194" s="59"/>
      <c r="BU194" s="59"/>
      <c r="BV194" s="59"/>
      <c r="BW194" s="59"/>
      <c r="BX194" s="59"/>
      <c r="BY194" s="59"/>
      <c r="BZ194" s="59"/>
      <c r="CA194" s="59"/>
      <c r="CB194" s="59"/>
      <c r="CC194" s="59"/>
      <c r="CD194" s="59"/>
      <c r="CE194" s="59"/>
      <c r="CF194" s="59"/>
      <c r="CG194" s="59"/>
      <c r="CH194" s="59"/>
      <c r="CI194" s="59"/>
      <c r="CJ194" s="59"/>
      <c r="CK194" s="59"/>
      <c r="CL194" s="59"/>
      <c r="CM194" s="59"/>
      <c r="CN194" s="59"/>
      <c r="CO194" s="59"/>
      <c r="CP194" s="59"/>
      <c r="CQ194" s="59"/>
      <c r="CR194" s="59"/>
      <c r="CS194" s="59"/>
      <c r="CT194" s="59"/>
      <c r="CU194" s="59"/>
      <c r="CV194" s="59"/>
      <c r="CW194" s="59"/>
      <c r="CX194" s="59"/>
      <c r="CY194" s="59"/>
      <c r="CZ194" s="59"/>
      <c r="DA194" s="59"/>
      <c r="DB194" s="59"/>
      <c r="DC194" s="59"/>
      <c r="DD194" s="59"/>
      <c r="DE194" s="59"/>
      <c r="DF194" s="59"/>
      <c r="DG194" s="59"/>
      <c r="DH194" s="59"/>
      <c r="DI194" s="59"/>
      <c r="DJ194" s="59"/>
      <c r="DK194" s="59"/>
      <c r="DL194" s="59"/>
      <c r="DM194" s="59"/>
      <c r="DN194" s="59"/>
      <c r="DO194" s="59"/>
      <c r="DP194" s="59"/>
      <c r="DQ194" s="59"/>
      <c r="DR194" s="59"/>
      <c r="DS194" s="59"/>
      <c r="DT194" s="59"/>
      <c r="DU194" s="59"/>
      <c r="DV194" s="59"/>
      <c r="DW194" s="59"/>
      <c r="DX194" s="59"/>
      <c r="DY194" s="59"/>
      <c r="DZ194" s="59"/>
      <c r="EA194" s="59"/>
      <c r="EB194" s="59"/>
      <c r="EC194" s="59"/>
      <c r="ED194" s="59"/>
      <c r="EE194" s="59"/>
      <c r="EF194" s="59"/>
      <c r="EG194" s="59"/>
      <c r="EH194" s="59"/>
      <c r="EI194" s="59"/>
    </row>
    <row r="195" spans="38:139" ht="15" x14ac:dyDescent="0.25">
      <c r="AL195" s="59"/>
      <c r="AM195"/>
      <c r="AN195"/>
      <c r="AO195"/>
      <c r="AP195"/>
      <c r="AQ195"/>
      <c r="AR195"/>
      <c r="AS195"/>
      <c r="AT195"/>
      <c r="AU195"/>
      <c r="AV195"/>
      <c r="AW195"/>
      <c r="AX195"/>
      <c r="AY195"/>
      <c r="AZ195" s="59"/>
      <c r="BA195" s="59"/>
      <c r="BB195" s="59"/>
      <c r="BC195" s="59"/>
      <c r="BD195" s="59"/>
      <c r="BE195" s="59"/>
      <c r="BF195" s="59"/>
      <c r="BG195" s="59"/>
      <c r="BH195" s="59"/>
      <c r="BI195" s="59"/>
      <c r="BJ195" s="59"/>
      <c r="BK195" s="59"/>
      <c r="BL195" s="59"/>
      <c r="BM195" s="59"/>
      <c r="BN195" s="59"/>
      <c r="BO195" s="59"/>
      <c r="BP195" s="59"/>
      <c r="BQ195" s="59"/>
      <c r="BR195" s="59"/>
      <c r="BS195" s="59"/>
      <c r="BT195" s="59"/>
      <c r="BU195" s="59"/>
      <c r="BV195" s="59"/>
      <c r="BW195" s="59"/>
      <c r="BX195" s="59"/>
      <c r="BY195" s="59"/>
      <c r="BZ195" s="59"/>
      <c r="CA195" s="59"/>
      <c r="CB195" s="59"/>
      <c r="CC195" s="59"/>
      <c r="CD195" s="59"/>
      <c r="CE195" s="59"/>
      <c r="CF195" s="59"/>
      <c r="CG195" s="59"/>
      <c r="CH195" s="59"/>
      <c r="CI195" s="59"/>
      <c r="CJ195" s="59"/>
      <c r="CK195" s="59"/>
      <c r="CL195" s="59"/>
      <c r="CM195" s="59"/>
      <c r="CN195" s="59"/>
      <c r="CO195" s="59"/>
      <c r="CP195" s="59"/>
      <c r="CQ195" s="59"/>
      <c r="CR195" s="59"/>
      <c r="CS195" s="59"/>
      <c r="CT195" s="59"/>
      <c r="CU195" s="59"/>
      <c r="CV195" s="59"/>
      <c r="CW195" s="59"/>
      <c r="CX195" s="59"/>
      <c r="CY195" s="59"/>
      <c r="CZ195" s="59"/>
      <c r="DA195" s="59"/>
      <c r="DB195" s="59"/>
      <c r="DC195" s="59"/>
      <c r="DD195" s="59"/>
      <c r="DE195" s="59"/>
      <c r="DF195" s="59"/>
      <c r="DG195" s="59"/>
      <c r="DH195" s="59"/>
      <c r="DI195" s="59"/>
      <c r="DJ195" s="59"/>
      <c r="DK195" s="59"/>
      <c r="DL195" s="59"/>
      <c r="DM195" s="59"/>
      <c r="DN195" s="59"/>
      <c r="DO195" s="59"/>
      <c r="DP195" s="59"/>
      <c r="DQ195" s="59"/>
      <c r="DR195" s="59"/>
      <c r="DS195" s="59"/>
      <c r="DT195" s="59"/>
      <c r="DU195" s="59"/>
      <c r="DV195" s="59"/>
      <c r="DW195" s="59"/>
      <c r="DX195" s="59"/>
      <c r="DY195" s="59"/>
      <c r="DZ195" s="59"/>
      <c r="EA195" s="59"/>
      <c r="EB195" s="59"/>
      <c r="EC195" s="59"/>
      <c r="ED195" s="59"/>
      <c r="EE195" s="59"/>
      <c r="EF195" s="59"/>
      <c r="EG195" s="59"/>
      <c r="EH195" s="59"/>
      <c r="EI195" s="59"/>
    </row>
    <row r="196" spans="38:139" ht="15" x14ac:dyDescent="0.25">
      <c r="AL196" s="59"/>
      <c r="AM196"/>
      <c r="AN196"/>
      <c r="AO196"/>
      <c r="AP196"/>
      <c r="AQ196"/>
      <c r="AR196"/>
      <c r="AS196"/>
      <c r="AT196"/>
      <c r="AU196"/>
      <c r="AV196"/>
      <c r="AW196"/>
      <c r="AX196"/>
      <c r="AY196"/>
      <c r="AZ196" s="59"/>
      <c r="BA196" s="59"/>
      <c r="BB196" s="59"/>
      <c r="BC196" s="59"/>
      <c r="BD196" s="59"/>
      <c r="BE196" s="59"/>
      <c r="BF196" s="59"/>
      <c r="BG196" s="59"/>
      <c r="BH196" s="59"/>
      <c r="BI196" s="59"/>
      <c r="BJ196" s="59"/>
      <c r="BK196" s="59"/>
      <c r="BL196" s="59"/>
      <c r="BM196" s="59"/>
      <c r="BN196" s="59"/>
      <c r="BO196" s="59"/>
      <c r="BP196" s="59"/>
      <c r="BQ196" s="59"/>
      <c r="BR196" s="59"/>
      <c r="BS196" s="59"/>
      <c r="BT196" s="59"/>
      <c r="BU196" s="59"/>
      <c r="BV196" s="59"/>
      <c r="BW196" s="59"/>
      <c r="BX196" s="59"/>
      <c r="BY196" s="59"/>
      <c r="BZ196" s="59"/>
      <c r="CA196" s="59"/>
      <c r="CB196" s="59"/>
      <c r="CC196" s="59"/>
      <c r="CD196" s="59"/>
      <c r="CE196" s="59"/>
      <c r="CF196" s="59"/>
      <c r="CG196" s="59"/>
      <c r="CH196" s="59"/>
      <c r="CI196" s="59"/>
      <c r="CJ196" s="59"/>
      <c r="CK196" s="59"/>
      <c r="CL196" s="59"/>
      <c r="CM196" s="59"/>
      <c r="CN196" s="59"/>
      <c r="CO196" s="59"/>
      <c r="CP196" s="59"/>
      <c r="CQ196" s="59"/>
      <c r="CR196" s="59"/>
      <c r="CS196" s="59"/>
      <c r="CT196" s="59"/>
      <c r="CU196" s="59"/>
      <c r="CV196" s="59"/>
      <c r="CW196" s="59"/>
      <c r="CX196" s="59"/>
      <c r="CY196" s="59"/>
      <c r="CZ196" s="59"/>
      <c r="DA196" s="59"/>
      <c r="DB196" s="59"/>
      <c r="DC196" s="59"/>
      <c r="DD196" s="59"/>
      <c r="DE196" s="59"/>
      <c r="DF196" s="59"/>
      <c r="DG196" s="59"/>
      <c r="DH196" s="59"/>
      <c r="DI196" s="59"/>
      <c r="DJ196" s="59"/>
      <c r="DK196" s="59"/>
      <c r="DL196" s="59"/>
      <c r="DM196" s="59"/>
      <c r="DN196" s="59"/>
      <c r="DO196" s="59"/>
      <c r="DP196" s="59"/>
      <c r="DQ196" s="59"/>
      <c r="DR196" s="59"/>
      <c r="DS196" s="59"/>
      <c r="DT196" s="59"/>
      <c r="DU196" s="59"/>
      <c r="DV196" s="59"/>
      <c r="DW196" s="59"/>
      <c r="DX196" s="59"/>
      <c r="DY196" s="59"/>
      <c r="DZ196" s="59"/>
      <c r="EA196" s="59"/>
      <c r="EB196" s="59"/>
      <c r="EC196" s="59"/>
      <c r="ED196" s="59"/>
      <c r="EE196" s="59"/>
      <c r="EF196" s="59"/>
      <c r="EG196" s="59"/>
      <c r="EH196" s="59"/>
      <c r="EI196" s="59"/>
    </row>
    <row r="197" spans="38:139" ht="15" x14ac:dyDescent="0.25">
      <c r="AL197" s="59"/>
      <c r="AM197"/>
      <c r="AN197"/>
      <c r="AO197"/>
      <c r="AP197"/>
      <c r="AQ197"/>
      <c r="AR197"/>
      <c r="AS197"/>
      <c r="AT197"/>
      <c r="AU197"/>
      <c r="AV197"/>
      <c r="AW197"/>
      <c r="AX197"/>
      <c r="AY197"/>
      <c r="AZ197" s="59"/>
      <c r="BA197" s="59"/>
      <c r="BB197" s="59"/>
      <c r="BC197" s="59"/>
      <c r="BD197" s="59"/>
      <c r="BE197" s="59"/>
      <c r="BF197" s="59"/>
      <c r="BG197" s="59"/>
      <c r="BH197" s="59"/>
      <c r="BI197" s="59"/>
      <c r="BJ197" s="59"/>
      <c r="BK197" s="59"/>
      <c r="BL197" s="59"/>
      <c r="BM197" s="59"/>
      <c r="BN197" s="59"/>
      <c r="BO197" s="59"/>
      <c r="BP197" s="59"/>
      <c r="BQ197" s="59"/>
      <c r="BR197" s="59"/>
      <c r="BS197" s="59"/>
      <c r="BT197" s="59"/>
      <c r="BU197" s="59"/>
      <c r="BV197" s="59"/>
      <c r="BW197" s="59"/>
      <c r="BX197" s="59"/>
      <c r="BY197" s="59"/>
      <c r="BZ197" s="59"/>
      <c r="CA197" s="59"/>
      <c r="CB197" s="59"/>
      <c r="CC197" s="59"/>
      <c r="CD197" s="59"/>
      <c r="CE197" s="59"/>
      <c r="CF197" s="59"/>
      <c r="CG197" s="59"/>
      <c r="CH197" s="59"/>
      <c r="CI197" s="59"/>
      <c r="CJ197" s="59"/>
      <c r="CK197" s="59"/>
      <c r="CL197" s="59"/>
      <c r="CM197" s="59"/>
      <c r="CN197" s="59"/>
      <c r="CO197" s="59"/>
      <c r="CP197" s="59"/>
      <c r="CQ197" s="59"/>
      <c r="CR197" s="59"/>
      <c r="CS197" s="59"/>
      <c r="CT197" s="59"/>
      <c r="CU197" s="59"/>
      <c r="CV197" s="59"/>
      <c r="CW197" s="59"/>
      <c r="CX197" s="59"/>
      <c r="CY197" s="59"/>
      <c r="CZ197" s="59"/>
      <c r="DA197" s="59"/>
      <c r="DB197" s="59"/>
      <c r="DC197" s="59"/>
      <c r="DD197" s="59"/>
      <c r="DE197" s="59"/>
      <c r="DF197" s="59"/>
      <c r="DG197" s="59"/>
      <c r="DH197" s="59"/>
      <c r="DI197" s="59"/>
      <c r="DJ197" s="59"/>
      <c r="DK197" s="59"/>
      <c r="DL197" s="59"/>
      <c r="DM197" s="59"/>
      <c r="DN197" s="59"/>
      <c r="DO197" s="59"/>
      <c r="DP197" s="59"/>
      <c r="DQ197" s="59"/>
      <c r="DR197" s="59"/>
      <c r="DS197" s="59"/>
      <c r="DT197" s="59"/>
      <c r="DU197" s="59"/>
      <c r="DV197" s="59"/>
      <c r="DW197" s="59"/>
      <c r="DX197" s="59"/>
      <c r="DY197" s="59"/>
      <c r="DZ197" s="59"/>
      <c r="EA197" s="59"/>
      <c r="EB197" s="59"/>
      <c r="EC197" s="59"/>
      <c r="ED197" s="59"/>
      <c r="EE197" s="59"/>
      <c r="EF197" s="59"/>
      <c r="EG197" s="59"/>
      <c r="EH197" s="59"/>
      <c r="EI197" s="59"/>
    </row>
    <row r="198" spans="38:139" ht="15" x14ac:dyDescent="0.25">
      <c r="AL198" s="59"/>
      <c r="AM198"/>
      <c r="AN198"/>
      <c r="AO198"/>
      <c r="AP198"/>
      <c r="AQ198"/>
      <c r="AR198"/>
      <c r="AS198"/>
      <c r="AT198"/>
      <c r="AU198"/>
      <c r="AV198"/>
      <c r="AW198"/>
      <c r="AX198"/>
      <c r="AY198"/>
      <c r="AZ198" s="59"/>
      <c r="BA198" s="59"/>
      <c r="BB198" s="59"/>
      <c r="BC198" s="59"/>
      <c r="BD198" s="59"/>
      <c r="BE198" s="59"/>
      <c r="BF198" s="59"/>
      <c r="BG198" s="59"/>
      <c r="BH198" s="59"/>
      <c r="BI198" s="59"/>
      <c r="BJ198" s="59"/>
      <c r="BK198" s="59"/>
      <c r="BL198" s="59"/>
      <c r="BM198" s="59"/>
      <c r="BN198" s="59"/>
      <c r="BO198" s="59"/>
      <c r="BP198" s="59"/>
      <c r="BQ198" s="59"/>
      <c r="BR198" s="59"/>
      <c r="BS198" s="59"/>
      <c r="BT198" s="59"/>
      <c r="BU198" s="59"/>
      <c r="BV198" s="59"/>
      <c r="BW198" s="59"/>
      <c r="BX198" s="59"/>
      <c r="BY198" s="59"/>
      <c r="BZ198" s="59"/>
      <c r="CA198" s="59"/>
      <c r="CB198" s="59"/>
      <c r="CC198" s="59"/>
      <c r="CD198" s="59"/>
      <c r="CE198" s="59"/>
      <c r="CF198" s="59"/>
      <c r="CG198" s="59"/>
      <c r="CH198" s="59"/>
      <c r="CI198" s="59"/>
      <c r="CJ198" s="59"/>
      <c r="CK198" s="59"/>
      <c r="CL198" s="59"/>
      <c r="CM198" s="59"/>
      <c r="CN198" s="59"/>
      <c r="CO198" s="59"/>
      <c r="CP198" s="59"/>
      <c r="CQ198" s="59"/>
      <c r="CR198" s="59"/>
      <c r="CS198" s="59"/>
      <c r="CT198" s="59"/>
      <c r="CU198" s="59"/>
      <c r="CV198" s="59"/>
      <c r="CW198" s="59"/>
      <c r="CX198" s="59"/>
      <c r="CY198" s="59"/>
      <c r="CZ198" s="59"/>
      <c r="DA198" s="59"/>
      <c r="DB198" s="59"/>
      <c r="DC198" s="59"/>
      <c r="DD198" s="59"/>
      <c r="DE198" s="59"/>
      <c r="DF198" s="59"/>
      <c r="DG198" s="59"/>
      <c r="DH198" s="59"/>
      <c r="DI198" s="59"/>
      <c r="DJ198" s="59"/>
      <c r="DK198" s="59"/>
      <c r="DL198" s="59"/>
      <c r="DM198" s="59"/>
      <c r="DN198" s="59"/>
      <c r="DO198" s="59"/>
      <c r="DP198" s="59"/>
      <c r="DQ198" s="59"/>
      <c r="DR198" s="59"/>
      <c r="DS198" s="59"/>
      <c r="DT198" s="59"/>
      <c r="DU198" s="59"/>
      <c r="DV198" s="59"/>
      <c r="DW198" s="59"/>
      <c r="DX198" s="59"/>
      <c r="DY198" s="59"/>
      <c r="DZ198" s="59"/>
      <c r="EA198" s="59"/>
      <c r="EB198" s="59"/>
      <c r="EC198" s="59"/>
      <c r="ED198" s="59"/>
      <c r="EE198" s="59"/>
      <c r="EF198" s="59"/>
      <c r="EG198" s="59"/>
      <c r="EH198" s="59"/>
      <c r="EI198" s="59"/>
    </row>
    <row r="199" spans="38:139" ht="15" x14ac:dyDescent="0.25">
      <c r="AL199" s="59"/>
      <c r="AM199"/>
      <c r="AN199"/>
      <c r="AO199"/>
      <c r="AP199"/>
      <c r="AQ199"/>
      <c r="AR199"/>
      <c r="AS199"/>
      <c r="AT199"/>
      <c r="AU199"/>
      <c r="AV199"/>
      <c r="AW199"/>
      <c r="AX199"/>
      <c r="AY199"/>
      <c r="AZ199" s="59"/>
      <c r="BA199" s="59"/>
      <c r="BB199" s="59"/>
      <c r="BC199" s="59"/>
      <c r="BD199" s="59"/>
      <c r="BE199" s="59"/>
      <c r="BF199" s="59"/>
      <c r="BG199" s="59"/>
      <c r="BH199" s="59"/>
      <c r="BI199" s="59"/>
      <c r="BJ199" s="59"/>
      <c r="BK199" s="59"/>
      <c r="BL199" s="59"/>
      <c r="BM199" s="59"/>
      <c r="BN199" s="59"/>
      <c r="BO199" s="59"/>
      <c r="BP199" s="59"/>
      <c r="BQ199" s="59"/>
      <c r="BR199" s="59"/>
      <c r="BS199" s="59"/>
      <c r="BT199" s="59"/>
      <c r="BU199" s="59"/>
      <c r="BV199" s="59"/>
      <c r="BW199" s="59"/>
      <c r="BX199" s="59"/>
      <c r="BY199" s="59"/>
      <c r="BZ199" s="59"/>
      <c r="CA199" s="59"/>
      <c r="CB199" s="59"/>
      <c r="CC199" s="59"/>
      <c r="CD199" s="59"/>
      <c r="CE199" s="59"/>
      <c r="CF199" s="59"/>
      <c r="CG199" s="59"/>
      <c r="CH199" s="59"/>
      <c r="CI199" s="59"/>
      <c r="CJ199" s="59"/>
      <c r="CK199" s="59"/>
      <c r="CL199" s="59"/>
      <c r="CM199" s="59"/>
      <c r="CN199" s="59"/>
      <c r="CO199" s="59"/>
      <c r="CP199" s="59"/>
      <c r="CQ199" s="59"/>
      <c r="CR199" s="59"/>
      <c r="CS199" s="59"/>
      <c r="CT199" s="59"/>
      <c r="CU199" s="59"/>
      <c r="CV199" s="59"/>
      <c r="CW199" s="59"/>
      <c r="CX199" s="59"/>
      <c r="CY199" s="59"/>
      <c r="CZ199" s="59"/>
      <c r="DA199" s="59"/>
      <c r="DB199" s="59"/>
      <c r="DC199" s="59"/>
      <c r="DD199" s="59"/>
      <c r="DE199" s="59"/>
      <c r="DF199" s="59"/>
      <c r="DG199" s="59"/>
      <c r="DH199" s="59"/>
      <c r="DI199" s="59"/>
      <c r="DJ199" s="59"/>
      <c r="DK199" s="59"/>
      <c r="DL199" s="59"/>
      <c r="DM199" s="59"/>
      <c r="DN199" s="59"/>
      <c r="DO199" s="59"/>
      <c r="DP199" s="59"/>
      <c r="DQ199" s="59"/>
      <c r="DR199" s="59"/>
      <c r="DS199" s="59"/>
      <c r="DT199" s="59"/>
      <c r="DU199" s="59"/>
      <c r="DV199" s="59"/>
      <c r="DW199" s="59"/>
      <c r="DX199" s="59"/>
      <c r="DY199" s="59"/>
      <c r="DZ199" s="59"/>
      <c r="EA199" s="59"/>
      <c r="EB199" s="59"/>
      <c r="EC199" s="59"/>
      <c r="ED199" s="59"/>
      <c r="EE199" s="59"/>
      <c r="EF199" s="59"/>
      <c r="EG199" s="59"/>
      <c r="EH199" s="59"/>
      <c r="EI199" s="59"/>
    </row>
    <row r="200" spans="38:139" ht="15" x14ac:dyDescent="0.25">
      <c r="AL200" s="59"/>
      <c r="AM200"/>
      <c r="AN200"/>
      <c r="AO200"/>
      <c r="AP200"/>
      <c r="AQ200"/>
      <c r="AR200"/>
      <c r="AS200"/>
      <c r="AT200"/>
      <c r="AU200"/>
      <c r="AV200"/>
      <c r="AW200"/>
      <c r="AX200"/>
      <c r="AY200"/>
      <c r="AZ200" s="59"/>
      <c r="BA200" s="59"/>
      <c r="BB200" s="59"/>
      <c r="BC200" s="59"/>
      <c r="BD200" s="59"/>
      <c r="BE200" s="59"/>
      <c r="BF200" s="59"/>
      <c r="BG200" s="59"/>
      <c r="BH200" s="59"/>
      <c r="BI200" s="59"/>
      <c r="BJ200" s="59"/>
      <c r="BK200" s="59"/>
      <c r="BL200" s="59"/>
      <c r="BM200" s="59"/>
      <c r="BN200" s="59"/>
      <c r="BO200" s="59"/>
      <c r="BP200" s="59"/>
      <c r="BQ200" s="59"/>
      <c r="BR200" s="59"/>
      <c r="BS200" s="59"/>
      <c r="BT200" s="59"/>
      <c r="BU200" s="59"/>
      <c r="BV200" s="59"/>
      <c r="BW200" s="59"/>
      <c r="BX200" s="59"/>
      <c r="BY200" s="59"/>
      <c r="BZ200" s="59"/>
      <c r="CA200" s="59"/>
      <c r="CB200" s="59"/>
      <c r="CC200" s="59"/>
      <c r="CD200" s="59"/>
      <c r="CE200" s="59"/>
      <c r="CF200" s="59"/>
      <c r="CG200" s="59"/>
      <c r="CH200" s="59"/>
      <c r="CI200" s="59"/>
      <c r="CJ200" s="59"/>
      <c r="CK200" s="59"/>
      <c r="CL200" s="59"/>
      <c r="CM200" s="59"/>
      <c r="CN200" s="59"/>
      <c r="CO200" s="59"/>
      <c r="CP200" s="59"/>
      <c r="CQ200" s="59"/>
      <c r="CR200" s="59"/>
      <c r="CS200" s="59"/>
      <c r="CT200" s="59"/>
      <c r="CU200" s="59"/>
      <c r="CV200" s="59"/>
      <c r="CW200" s="59"/>
      <c r="CX200" s="59"/>
      <c r="CY200" s="59"/>
      <c r="CZ200" s="59"/>
      <c r="DA200" s="59"/>
      <c r="DB200" s="59"/>
      <c r="DC200" s="59"/>
      <c r="DD200" s="59"/>
      <c r="DE200" s="59"/>
      <c r="DF200" s="59"/>
      <c r="DG200" s="59"/>
      <c r="DH200" s="59"/>
      <c r="DI200" s="59"/>
      <c r="DJ200" s="59"/>
      <c r="DK200" s="59"/>
      <c r="DL200" s="59"/>
      <c r="DM200" s="59"/>
      <c r="DN200" s="59"/>
      <c r="DO200" s="59"/>
      <c r="DP200" s="59"/>
      <c r="DQ200" s="59"/>
      <c r="DR200" s="59"/>
      <c r="DS200" s="59"/>
      <c r="DT200" s="59"/>
      <c r="DU200" s="59"/>
      <c r="DV200" s="59"/>
      <c r="DW200" s="59"/>
      <c r="DX200" s="59"/>
      <c r="DY200" s="59"/>
      <c r="DZ200" s="59"/>
      <c r="EA200" s="59"/>
      <c r="EB200" s="59"/>
      <c r="EC200" s="59"/>
      <c r="ED200" s="59"/>
      <c r="EE200" s="59"/>
      <c r="EF200" s="59"/>
      <c r="EG200" s="59"/>
      <c r="EH200" s="59"/>
      <c r="EI200" s="59"/>
    </row>
    <row r="201" spans="38:139" ht="15" x14ac:dyDescent="0.25">
      <c r="AL201" s="59"/>
      <c r="AM201"/>
      <c r="AN201"/>
      <c r="AO201"/>
      <c r="AP201"/>
      <c r="AQ201"/>
      <c r="AR201"/>
      <c r="AS201"/>
      <c r="AT201"/>
      <c r="AU201"/>
      <c r="AV201"/>
      <c r="AW201"/>
      <c r="AX201"/>
      <c r="AY201"/>
      <c r="AZ201" s="59"/>
      <c r="BA201" s="59"/>
      <c r="BB201" s="59"/>
      <c r="BC201" s="59"/>
      <c r="BD201" s="59"/>
      <c r="BE201" s="59"/>
      <c r="BF201" s="59"/>
      <c r="BG201" s="59"/>
      <c r="BH201" s="59"/>
      <c r="BI201" s="59"/>
      <c r="BJ201" s="59"/>
      <c r="BK201" s="59"/>
      <c r="BL201" s="59"/>
      <c r="BM201" s="59"/>
      <c r="BN201" s="59"/>
      <c r="BO201" s="59"/>
      <c r="BP201" s="59"/>
      <c r="BQ201" s="59"/>
      <c r="BR201" s="59"/>
      <c r="BS201" s="59"/>
      <c r="BT201" s="59"/>
      <c r="BU201" s="59"/>
      <c r="BV201" s="59"/>
      <c r="BW201" s="59"/>
      <c r="BX201" s="59"/>
      <c r="BY201" s="59"/>
      <c r="BZ201" s="59"/>
      <c r="CA201" s="59"/>
      <c r="CB201" s="59"/>
      <c r="CC201" s="59"/>
      <c r="CD201" s="59"/>
      <c r="CE201" s="59"/>
      <c r="CF201" s="59"/>
      <c r="CG201" s="59"/>
      <c r="CH201" s="59"/>
      <c r="CI201" s="59"/>
      <c r="CJ201" s="59"/>
      <c r="CK201" s="59"/>
      <c r="CL201" s="59"/>
      <c r="CM201" s="59"/>
      <c r="CN201" s="59"/>
      <c r="CO201" s="59"/>
      <c r="CP201" s="59"/>
      <c r="CQ201" s="59"/>
      <c r="CR201" s="59"/>
      <c r="CS201" s="59"/>
      <c r="CT201" s="59"/>
      <c r="CU201" s="59"/>
      <c r="CV201" s="59"/>
      <c r="CW201" s="59"/>
      <c r="CX201" s="59"/>
      <c r="CY201" s="59"/>
      <c r="CZ201" s="59"/>
      <c r="DA201" s="59"/>
      <c r="DB201" s="59"/>
      <c r="DC201" s="59"/>
      <c r="DD201" s="59"/>
      <c r="DE201" s="59"/>
      <c r="DF201" s="59"/>
      <c r="DG201" s="59"/>
      <c r="DH201" s="59"/>
      <c r="DI201" s="59"/>
      <c r="DJ201" s="59"/>
      <c r="DK201" s="59"/>
      <c r="DL201" s="59"/>
      <c r="DM201" s="59"/>
      <c r="DN201" s="59"/>
      <c r="DO201" s="59"/>
      <c r="DP201" s="59"/>
      <c r="DQ201" s="59"/>
      <c r="DR201" s="59"/>
      <c r="DS201" s="59"/>
      <c r="DT201" s="59"/>
      <c r="DU201" s="59"/>
      <c r="DV201" s="59"/>
      <c r="DW201" s="59"/>
      <c r="DX201" s="59"/>
      <c r="DY201" s="59"/>
      <c r="DZ201" s="59"/>
      <c r="EA201" s="59"/>
      <c r="EB201" s="59"/>
      <c r="EC201" s="59"/>
      <c r="ED201" s="59"/>
      <c r="EE201" s="59"/>
      <c r="EF201" s="59"/>
      <c r="EG201" s="59"/>
      <c r="EH201" s="59"/>
      <c r="EI201" s="59"/>
    </row>
    <row r="202" spans="38:139" ht="15" x14ac:dyDescent="0.25">
      <c r="AL202" s="59"/>
      <c r="AM202"/>
      <c r="AN202"/>
      <c r="AO202"/>
      <c r="AP202"/>
      <c r="AQ202"/>
      <c r="AR202"/>
      <c r="AS202"/>
      <c r="AT202"/>
      <c r="AU202"/>
      <c r="AV202"/>
      <c r="AW202"/>
      <c r="AX202"/>
      <c r="AY202"/>
      <c r="AZ202" s="59"/>
      <c r="BA202" s="59"/>
      <c r="BB202" s="59"/>
      <c r="BC202" s="59"/>
      <c r="BD202" s="59"/>
      <c r="BE202" s="59"/>
      <c r="BF202" s="59"/>
      <c r="BG202" s="59"/>
      <c r="BH202" s="59"/>
      <c r="BI202" s="59"/>
      <c r="BJ202" s="59"/>
      <c r="BK202" s="59"/>
      <c r="BL202" s="59"/>
      <c r="BM202" s="59"/>
      <c r="BN202" s="59"/>
      <c r="BO202" s="59"/>
      <c r="BP202" s="59"/>
      <c r="BQ202" s="59"/>
      <c r="BR202" s="59"/>
      <c r="BS202" s="59"/>
      <c r="BT202" s="59"/>
      <c r="BU202" s="59"/>
      <c r="BV202" s="59"/>
      <c r="BW202" s="59"/>
      <c r="BX202" s="59"/>
      <c r="BY202" s="59"/>
      <c r="BZ202" s="59"/>
      <c r="CA202" s="59"/>
      <c r="CB202" s="59"/>
      <c r="CC202" s="59"/>
      <c r="CD202" s="59"/>
      <c r="CE202" s="59"/>
      <c r="CF202" s="59"/>
      <c r="CG202" s="59"/>
      <c r="CH202" s="59"/>
      <c r="CI202" s="59"/>
      <c r="CJ202" s="59"/>
      <c r="CK202" s="59"/>
      <c r="CL202" s="59"/>
      <c r="CM202" s="59"/>
      <c r="CN202" s="59"/>
      <c r="CO202" s="59"/>
      <c r="CP202" s="59"/>
      <c r="CQ202" s="59"/>
      <c r="CR202" s="59"/>
      <c r="CS202" s="59"/>
      <c r="CT202" s="59"/>
      <c r="CU202" s="59"/>
      <c r="CV202" s="59"/>
      <c r="CW202" s="59"/>
      <c r="CX202" s="59"/>
      <c r="CY202" s="59"/>
      <c r="CZ202" s="59"/>
      <c r="DA202" s="59"/>
      <c r="DB202" s="59"/>
      <c r="DC202" s="59"/>
      <c r="DD202" s="59"/>
      <c r="DE202" s="59"/>
      <c r="DF202" s="59"/>
      <c r="DG202" s="59"/>
      <c r="DH202" s="59"/>
      <c r="DI202" s="59"/>
      <c r="DJ202" s="59"/>
      <c r="DK202" s="59"/>
      <c r="DL202" s="59"/>
      <c r="DM202" s="59"/>
      <c r="DN202" s="59"/>
      <c r="DO202" s="59"/>
      <c r="DP202" s="59"/>
      <c r="DQ202" s="59"/>
      <c r="DR202" s="59"/>
      <c r="DS202" s="59"/>
      <c r="DT202" s="59"/>
      <c r="DU202" s="59"/>
      <c r="DV202" s="59"/>
      <c r="DW202" s="59"/>
      <c r="DX202" s="59"/>
      <c r="DY202" s="59"/>
      <c r="DZ202" s="59"/>
      <c r="EA202" s="59"/>
      <c r="EB202" s="59"/>
      <c r="EC202" s="59"/>
      <c r="ED202" s="59"/>
      <c r="EE202" s="59"/>
      <c r="EF202" s="59"/>
      <c r="EG202" s="59"/>
      <c r="EH202" s="59"/>
      <c r="EI202" s="59"/>
    </row>
    <row r="203" spans="38:139" ht="15" x14ac:dyDescent="0.25">
      <c r="AL203" s="59"/>
      <c r="AM203"/>
      <c r="AN203"/>
      <c r="AO203"/>
      <c r="AP203"/>
      <c r="AQ203"/>
      <c r="AR203"/>
      <c r="AS203"/>
      <c r="AT203"/>
      <c r="AU203"/>
      <c r="AV203"/>
      <c r="AW203"/>
      <c r="AX203"/>
      <c r="AY203"/>
      <c r="AZ203" s="59"/>
      <c r="BA203" s="59"/>
      <c r="BB203" s="59"/>
      <c r="BC203" s="59"/>
      <c r="BD203" s="59"/>
      <c r="BE203" s="59"/>
      <c r="BF203" s="59"/>
      <c r="BG203" s="59"/>
      <c r="BH203" s="59"/>
      <c r="BI203" s="59"/>
      <c r="BJ203" s="59"/>
      <c r="BK203" s="59"/>
      <c r="BL203" s="59"/>
      <c r="BM203" s="59"/>
      <c r="BN203" s="59"/>
      <c r="BO203" s="59"/>
      <c r="BP203" s="59"/>
      <c r="BQ203" s="59"/>
      <c r="BR203" s="59"/>
      <c r="BS203" s="59"/>
      <c r="BT203" s="59"/>
      <c r="BU203" s="59"/>
      <c r="BV203" s="59"/>
      <c r="BW203" s="59"/>
      <c r="BX203" s="59"/>
      <c r="BY203" s="59"/>
      <c r="BZ203" s="59"/>
      <c r="CA203" s="59"/>
      <c r="CB203" s="59"/>
      <c r="CC203" s="59"/>
      <c r="CD203" s="59"/>
      <c r="CE203" s="59"/>
      <c r="CF203" s="59"/>
      <c r="CG203" s="59"/>
      <c r="CH203" s="59"/>
      <c r="CI203" s="59"/>
      <c r="CJ203" s="59"/>
      <c r="CK203" s="59"/>
      <c r="CL203" s="59"/>
      <c r="CM203" s="59"/>
      <c r="CN203" s="59"/>
      <c r="CO203" s="59"/>
      <c r="CP203" s="59"/>
      <c r="CQ203" s="59"/>
      <c r="CR203" s="59"/>
      <c r="CS203" s="59"/>
      <c r="CT203" s="59"/>
      <c r="CU203" s="59"/>
      <c r="CV203" s="59"/>
      <c r="CW203" s="59"/>
      <c r="CX203" s="59"/>
      <c r="CY203" s="59"/>
      <c r="CZ203" s="59"/>
      <c r="DA203" s="59"/>
      <c r="DB203" s="59"/>
      <c r="DC203" s="59"/>
      <c r="DD203" s="59"/>
      <c r="DE203" s="59"/>
      <c r="DF203" s="59"/>
      <c r="DG203" s="59"/>
      <c r="DH203" s="59"/>
      <c r="DI203" s="59"/>
      <c r="DJ203" s="59"/>
      <c r="DK203" s="59"/>
      <c r="DL203" s="59"/>
      <c r="DM203" s="59"/>
      <c r="DN203" s="59"/>
      <c r="DO203" s="59"/>
      <c r="DP203" s="59"/>
      <c r="DQ203" s="59"/>
      <c r="DR203" s="59"/>
      <c r="DS203" s="59"/>
      <c r="DT203" s="59"/>
      <c r="DU203" s="59"/>
      <c r="DV203" s="59"/>
      <c r="DW203" s="59"/>
      <c r="DX203" s="59"/>
      <c r="DY203" s="59"/>
      <c r="DZ203" s="59"/>
      <c r="EA203" s="59"/>
      <c r="EB203" s="59"/>
      <c r="EC203" s="59"/>
      <c r="ED203" s="59"/>
      <c r="EE203" s="59"/>
      <c r="EF203" s="59"/>
      <c r="EG203" s="59"/>
      <c r="EH203" s="59"/>
      <c r="EI203" s="59"/>
    </row>
    <row r="204" spans="38:139" ht="15" x14ac:dyDescent="0.25">
      <c r="AL204" s="59"/>
      <c r="AM204"/>
      <c r="AN204"/>
      <c r="AO204"/>
      <c r="AP204"/>
      <c r="AQ204"/>
      <c r="AR204"/>
      <c r="AS204"/>
      <c r="AT204"/>
      <c r="AU204"/>
      <c r="AV204"/>
      <c r="AW204"/>
      <c r="AX204"/>
      <c r="AY204"/>
      <c r="AZ204" s="59"/>
      <c r="BA204" s="59"/>
      <c r="BB204" s="59"/>
      <c r="BC204" s="59"/>
      <c r="BD204" s="59"/>
      <c r="BE204" s="59"/>
      <c r="BF204" s="59"/>
      <c r="BG204" s="59"/>
      <c r="BH204" s="59"/>
      <c r="BI204" s="59"/>
      <c r="BJ204" s="59"/>
      <c r="BK204" s="59"/>
      <c r="BL204" s="59"/>
      <c r="BM204" s="59"/>
      <c r="BN204" s="59"/>
      <c r="BO204" s="59"/>
      <c r="BP204" s="59"/>
      <c r="BQ204" s="59"/>
      <c r="BR204" s="59"/>
      <c r="BS204" s="59"/>
      <c r="BT204" s="59"/>
      <c r="BU204" s="59"/>
      <c r="BV204" s="59"/>
      <c r="BW204" s="59"/>
      <c r="BX204" s="59"/>
      <c r="BY204" s="59"/>
      <c r="BZ204" s="59"/>
      <c r="CA204" s="59"/>
      <c r="CB204" s="59"/>
      <c r="CC204" s="59"/>
      <c r="CD204" s="59"/>
      <c r="CE204" s="59"/>
      <c r="CF204" s="59"/>
      <c r="CG204" s="59"/>
      <c r="CH204" s="59"/>
      <c r="CI204" s="59"/>
      <c r="CJ204" s="59"/>
      <c r="CK204" s="59"/>
      <c r="CL204" s="59"/>
      <c r="CM204" s="59"/>
      <c r="CN204" s="59"/>
      <c r="CO204" s="59"/>
      <c r="CP204" s="59"/>
      <c r="CQ204" s="59"/>
      <c r="CR204" s="59"/>
      <c r="CS204" s="59"/>
      <c r="CT204" s="59"/>
      <c r="CU204" s="59"/>
      <c r="CV204" s="59"/>
      <c r="CW204" s="59"/>
      <c r="CX204" s="59"/>
      <c r="CY204" s="59"/>
      <c r="CZ204" s="59"/>
      <c r="DA204" s="59"/>
      <c r="DB204" s="59"/>
      <c r="DC204" s="59"/>
      <c r="DD204" s="59"/>
      <c r="DE204" s="59"/>
      <c r="DF204" s="59"/>
      <c r="DG204" s="59"/>
      <c r="DH204" s="59"/>
      <c r="DI204" s="59"/>
      <c r="DJ204" s="59"/>
      <c r="DK204" s="59"/>
      <c r="DL204" s="59"/>
      <c r="DM204" s="59"/>
      <c r="DN204" s="59"/>
      <c r="DO204" s="59"/>
      <c r="DP204" s="59"/>
      <c r="DQ204" s="59"/>
      <c r="DR204" s="59"/>
      <c r="DS204" s="59"/>
      <c r="DT204" s="59"/>
      <c r="DU204" s="59"/>
      <c r="DV204" s="59"/>
      <c r="DW204" s="59"/>
      <c r="DX204" s="59"/>
      <c r="DY204" s="59"/>
      <c r="DZ204" s="59"/>
      <c r="EA204" s="59"/>
      <c r="EB204" s="59"/>
      <c r="EC204" s="59"/>
      <c r="ED204" s="59"/>
      <c r="EE204" s="59"/>
      <c r="EF204" s="59"/>
      <c r="EG204" s="59"/>
      <c r="EH204" s="59"/>
      <c r="EI204" s="59"/>
    </row>
    <row r="205" spans="38:139" ht="15" x14ac:dyDescent="0.25">
      <c r="AL205" s="59"/>
      <c r="AM205"/>
      <c r="AN205"/>
      <c r="AO205"/>
      <c r="AP205"/>
      <c r="AQ205"/>
      <c r="AR205"/>
      <c r="AS205"/>
      <c r="AT205"/>
      <c r="AU205"/>
      <c r="AV205"/>
      <c r="AW205"/>
      <c r="AX205"/>
      <c r="AY205"/>
      <c r="AZ205" s="59"/>
      <c r="BA205" s="59"/>
      <c r="BB205" s="59"/>
      <c r="BC205" s="59"/>
      <c r="BD205" s="59"/>
      <c r="BE205" s="59"/>
      <c r="BF205" s="59"/>
      <c r="BG205" s="59"/>
      <c r="BH205" s="59"/>
      <c r="BI205" s="59"/>
      <c r="BJ205" s="59"/>
      <c r="BK205" s="59"/>
      <c r="BL205" s="59"/>
      <c r="BM205" s="59"/>
      <c r="BN205" s="59"/>
      <c r="BO205" s="59"/>
      <c r="BP205" s="59"/>
      <c r="BQ205" s="59"/>
      <c r="BR205" s="59"/>
      <c r="BS205" s="59"/>
      <c r="BT205" s="59"/>
      <c r="BU205" s="59"/>
      <c r="BV205" s="59"/>
      <c r="BW205" s="59"/>
      <c r="BX205" s="59"/>
      <c r="BY205" s="59"/>
      <c r="BZ205" s="59"/>
      <c r="CA205" s="59"/>
      <c r="CB205" s="59"/>
      <c r="CC205" s="59"/>
      <c r="CD205" s="59"/>
      <c r="CE205" s="59"/>
      <c r="CF205" s="59"/>
      <c r="CG205" s="59"/>
      <c r="CH205" s="59"/>
      <c r="CI205" s="59"/>
      <c r="CJ205" s="59"/>
      <c r="CK205" s="59"/>
      <c r="CL205" s="59"/>
      <c r="CM205" s="59"/>
      <c r="CN205" s="59"/>
      <c r="CO205" s="59"/>
      <c r="CP205" s="59"/>
      <c r="CQ205" s="59"/>
      <c r="CR205" s="59"/>
      <c r="CS205" s="59"/>
      <c r="CT205" s="59"/>
      <c r="CU205" s="59"/>
      <c r="CV205" s="59"/>
      <c r="CW205" s="59"/>
      <c r="CX205" s="59"/>
      <c r="CY205" s="59"/>
      <c r="CZ205" s="59"/>
      <c r="DA205" s="59"/>
      <c r="DB205" s="59"/>
      <c r="DC205" s="59"/>
      <c r="DD205" s="59"/>
      <c r="DE205" s="59"/>
      <c r="DF205" s="59"/>
      <c r="DG205" s="59"/>
      <c r="DH205" s="59"/>
      <c r="DI205" s="59"/>
      <c r="DJ205" s="59"/>
      <c r="DK205" s="59"/>
      <c r="DL205" s="59"/>
      <c r="DM205" s="59"/>
      <c r="DN205" s="59"/>
      <c r="DO205" s="59"/>
      <c r="DP205" s="59"/>
      <c r="DQ205" s="59"/>
      <c r="DR205" s="59"/>
      <c r="DS205" s="59"/>
      <c r="DT205" s="59"/>
      <c r="DU205" s="59"/>
      <c r="DV205" s="59"/>
      <c r="DW205" s="59"/>
      <c r="DX205" s="59"/>
      <c r="DY205" s="59"/>
      <c r="DZ205" s="59"/>
      <c r="EA205" s="59"/>
      <c r="EB205" s="59"/>
      <c r="EC205" s="59"/>
      <c r="ED205" s="59"/>
      <c r="EE205" s="59"/>
      <c r="EF205" s="59"/>
      <c r="EG205" s="59"/>
      <c r="EH205" s="59"/>
      <c r="EI205" s="59"/>
    </row>
    <row r="206" spans="38:139" ht="15" x14ac:dyDescent="0.25">
      <c r="AL206" s="59"/>
      <c r="AM206"/>
      <c r="AN206"/>
      <c r="AO206"/>
      <c r="AP206"/>
      <c r="AQ206"/>
      <c r="AR206"/>
      <c r="AS206"/>
      <c r="AT206"/>
      <c r="AU206"/>
      <c r="AV206"/>
      <c r="AW206"/>
      <c r="AX206"/>
      <c r="AY206"/>
      <c r="AZ206" s="59"/>
      <c r="BA206" s="59"/>
      <c r="BB206" s="59"/>
      <c r="BC206" s="59"/>
      <c r="BD206" s="59"/>
      <c r="BE206" s="59"/>
      <c r="BF206" s="59"/>
      <c r="BG206" s="59"/>
      <c r="BH206" s="59"/>
      <c r="BI206" s="59"/>
      <c r="BJ206" s="59"/>
      <c r="BK206" s="59"/>
      <c r="BL206" s="59"/>
      <c r="BM206" s="59"/>
      <c r="BN206" s="59"/>
      <c r="BO206" s="59"/>
      <c r="BP206" s="59"/>
      <c r="BQ206" s="59"/>
      <c r="BR206" s="59"/>
      <c r="BS206" s="59"/>
      <c r="BT206" s="59"/>
      <c r="BU206" s="59"/>
      <c r="BV206" s="59"/>
      <c r="BW206" s="59"/>
      <c r="BX206" s="59"/>
      <c r="BY206" s="59"/>
      <c r="BZ206" s="59"/>
      <c r="CA206" s="59"/>
      <c r="CB206" s="59"/>
      <c r="CC206" s="59"/>
      <c r="CD206" s="59"/>
      <c r="CE206" s="59"/>
      <c r="CF206" s="59"/>
      <c r="CG206" s="59"/>
      <c r="CH206" s="59"/>
      <c r="CI206" s="59"/>
      <c r="CJ206" s="59"/>
      <c r="CK206" s="59"/>
      <c r="CL206" s="59"/>
      <c r="CM206" s="59"/>
      <c r="CN206" s="59"/>
      <c r="CO206" s="59"/>
      <c r="CP206" s="59"/>
      <c r="CQ206" s="59"/>
      <c r="CR206" s="59"/>
      <c r="CS206" s="59"/>
      <c r="CT206" s="59"/>
      <c r="CU206" s="59"/>
      <c r="CV206" s="59"/>
      <c r="CW206" s="59"/>
      <c r="CX206" s="59"/>
      <c r="CY206" s="59"/>
      <c r="CZ206" s="59"/>
      <c r="DA206" s="59"/>
      <c r="DB206" s="59"/>
      <c r="DC206" s="59"/>
      <c r="DD206" s="59"/>
      <c r="DE206" s="59"/>
      <c r="DF206" s="59"/>
      <c r="DG206" s="59"/>
      <c r="DH206" s="59"/>
      <c r="DI206" s="59"/>
      <c r="DJ206" s="59"/>
      <c r="DK206" s="59"/>
      <c r="DL206" s="59"/>
      <c r="DM206" s="59"/>
      <c r="DN206" s="59"/>
      <c r="DO206" s="59"/>
      <c r="DP206" s="59"/>
      <c r="DQ206" s="59"/>
      <c r="DR206" s="59"/>
      <c r="DS206" s="59"/>
      <c r="DT206" s="59"/>
      <c r="DU206" s="59"/>
      <c r="DV206" s="59"/>
      <c r="DW206" s="59"/>
      <c r="DX206" s="59"/>
      <c r="DY206" s="59"/>
      <c r="DZ206" s="59"/>
      <c r="EA206" s="59"/>
      <c r="EB206" s="59"/>
      <c r="EC206" s="59"/>
      <c r="ED206" s="59"/>
      <c r="EE206" s="59"/>
      <c r="EF206" s="59"/>
      <c r="EG206" s="59"/>
      <c r="EH206" s="59"/>
      <c r="EI206" s="59"/>
    </row>
    <row r="207" spans="38:139" ht="15" x14ac:dyDescent="0.25">
      <c r="AL207" s="59"/>
      <c r="AM207"/>
      <c r="AN207"/>
      <c r="AO207"/>
      <c r="AP207"/>
      <c r="AQ207"/>
      <c r="AR207"/>
      <c r="AS207"/>
      <c r="AT207"/>
      <c r="AU207"/>
      <c r="AV207"/>
      <c r="AW207"/>
      <c r="AX207"/>
      <c r="AY207"/>
      <c r="AZ207" s="59"/>
      <c r="BA207" s="59"/>
      <c r="BB207" s="59"/>
      <c r="BC207" s="59"/>
      <c r="BD207" s="59"/>
      <c r="BE207" s="59"/>
      <c r="BF207" s="59"/>
      <c r="BG207" s="59"/>
      <c r="BH207" s="59"/>
      <c r="BI207" s="59"/>
      <c r="BJ207" s="59"/>
      <c r="BK207" s="59"/>
      <c r="BL207" s="59"/>
      <c r="BM207" s="59"/>
      <c r="BN207" s="59"/>
      <c r="BO207" s="59"/>
      <c r="BP207" s="59"/>
      <c r="BQ207" s="59"/>
      <c r="BR207" s="59"/>
      <c r="BS207" s="59"/>
      <c r="BT207" s="59"/>
      <c r="BU207" s="59"/>
      <c r="BV207" s="59"/>
      <c r="BW207" s="59"/>
      <c r="BX207" s="59"/>
      <c r="BY207" s="59"/>
      <c r="BZ207" s="59"/>
      <c r="CA207" s="59"/>
      <c r="CB207" s="59"/>
      <c r="CC207" s="59"/>
      <c r="CD207" s="59"/>
      <c r="CE207" s="59"/>
      <c r="CF207" s="59"/>
      <c r="CG207" s="59"/>
      <c r="CH207" s="59"/>
      <c r="CI207" s="59"/>
      <c r="CJ207" s="59"/>
      <c r="CK207" s="59"/>
      <c r="CL207" s="59"/>
      <c r="CM207" s="59"/>
      <c r="CN207" s="59"/>
      <c r="CO207" s="59"/>
      <c r="CP207" s="59"/>
      <c r="CQ207" s="59"/>
      <c r="CR207" s="59"/>
      <c r="CS207" s="59"/>
      <c r="CT207" s="59"/>
      <c r="CU207" s="59"/>
      <c r="CV207" s="59"/>
      <c r="CW207" s="59"/>
      <c r="CX207" s="59"/>
      <c r="CY207" s="59"/>
      <c r="CZ207" s="59"/>
      <c r="DA207" s="59"/>
      <c r="DB207" s="59"/>
      <c r="DC207" s="59"/>
      <c r="DD207" s="59"/>
      <c r="DE207" s="59"/>
      <c r="DF207" s="59"/>
      <c r="DG207" s="59"/>
      <c r="DH207" s="59"/>
      <c r="DI207" s="59"/>
      <c r="DJ207" s="59"/>
      <c r="DK207" s="59"/>
      <c r="DL207" s="59"/>
      <c r="DM207" s="59"/>
      <c r="DN207" s="59"/>
      <c r="DO207" s="59"/>
      <c r="DP207" s="59"/>
      <c r="DQ207" s="59"/>
      <c r="DR207" s="59"/>
      <c r="DS207" s="59"/>
      <c r="DT207" s="59"/>
      <c r="DU207" s="59"/>
      <c r="DV207" s="59"/>
      <c r="DW207" s="59"/>
      <c r="DX207" s="59"/>
      <c r="DY207" s="59"/>
      <c r="DZ207" s="59"/>
      <c r="EA207" s="59"/>
      <c r="EB207" s="59"/>
      <c r="EC207" s="59"/>
      <c r="ED207" s="59"/>
      <c r="EE207" s="59"/>
      <c r="EF207" s="59"/>
      <c r="EG207" s="59"/>
      <c r="EH207" s="59"/>
      <c r="EI207" s="59"/>
    </row>
    <row r="208" spans="38:139" ht="15" x14ac:dyDescent="0.25">
      <c r="AL208" s="59"/>
      <c r="AM208"/>
      <c r="AN208"/>
      <c r="AO208"/>
      <c r="AP208"/>
      <c r="AQ208"/>
      <c r="AR208"/>
      <c r="AS208"/>
      <c r="AT208"/>
      <c r="AU208"/>
      <c r="AV208"/>
      <c r="AW208"/>
      <c r="AX208"/>
      <c r="AY208"/>
      <c r="AZ208" s="59"/>
      <c r="BA208" s="59"/>
      <c r="BB208" s="59"/>
      <c r="BC208" s="59"/>
      <c r="BD208" s="59"/>
      <c r="BE208" s="59"/>
      <c r="BF208" s="59"/>
      <c r="BG208" s="59"/>
      <c r="BH208" s="59"/>
      <c r="BI208" s="59"/>
      <c r="BJ208" s="59"/>
      <c r="BK208" s="59"/>
      <c r="BL208" s="59"/>
      <c r="BM208" s="59"/>
      <c r="BN208" s="59"/>
      <c r="BO208" s="59"/>
      <c r="BP208" s="59"/>
      <c r="BQ208" s="59"/>
      <c r="BR208" s="59"/>
      <c r="BS208" s="59"/>
      <c r="BT208" s="59"/>
      <c r="BU208" s="59"/>
      <c r="BV208" s="59"/>
      <c r="BW208" s="59"/>
      <c r="BX208" s="59"/>
      <c r="BY208" s="59"/>
      <c r="BZ208" s="59"/>
      <c r="CA208" s="59"/>
      <c r="CB208" s="59"/>
      <c r="CC208" s="59"/>
      <c r="CD208" s="59"/>
      <c r="CE208" s="59"/>
      <c r="CF208" s="59"/>
      <c r="CG208" s="59"/>
      <c r="CH208" s="59"/>
      <c r="CI208" s="59"/>
      <c r="CJ208" s="59"/>
      <c r="CK208" s="59"/>
      <c r="CL208" s="59"/>
      <c r="CM208" s="59"/>
      <c r="CN208" s="59"/>
      <c r="CO208" s="59"/>
      <c r="CP208" s="59"/>
      <c r="CQ208" s="59"/>
      <c r="CR208" s="59"/>
      <c r="CS208" s="59"/>
      <c r="CT208" s="59"/>
      <c r="CU208" s="59"/>
      <c r="CV208" s="59"/>
      <c r="CW208" s="59"/>
      <c r="CX208" s="59"/>
      <c r="CY208" s="59"/>
      <c r="CZ208" s="59"/>
      <c r="DA208" s="59"/>
      <c r="DB208" s="59"/>
      <c r="DC208" s="59"/>
      <c r="DD208" s="59"/>
      <c r="DE208" s="59"/>
      <c r="DF208" s="59"/>
      <c r="DG208" s="59"/>
      <c r="DH208" s="59"/>
      <c r="DI208" s="59"/>
      <c r="DJ208" s="59"/>
      <c r="DK208" s="59"/>
      <c r="DL208" s="59"/>
      <c r="DM208" s="59"/>
      <c r="DN208" s="59"/>
      <c r="DO208" s="59"/>
      <c r="DP208" s="59"/>
      <c r="DQ208" s="59"/>
      <c r="DR208" s="59"/>
      <c r="DS208" s="59"/>
      <c r="DT208" s="59"/>
      <c r="DU208" s="59"/>
      <c r="DV208" s="59"/>
      <c r="DW208" s="59"/>
      <c r="DX208" s="59"/>
      <c r="DY208" s="59"/>
      <c r="DZ208" s="59"/>
      <c r="EA208" s="59"/>
      <c r="EB208" s="59"/>
      <c r="EC208" s="59"/>
      <c r="ED208" s="59"/>
      <c r="EE208" s="59"/>
      <c r="EF208" s="59"/>
      <c r="EG208" s="59"/>
      <c r="EH208" s="59"/>
      <c r="EI208" s="59"/>
    </row>
    <row r="209" spans="38:139" ht="15" x14ac:dyDescent="0.25">
      <c r="AL209" s="59"/>
      <c r="AM209"/>
      <c r="AN209"/>
      <c r="AO209"/>
      <c r="AP209"/>
      <c r="AQ209"/>
      <c r="AR209"/>
      <c r="AS209"/>
      <c r="AT209"/>
      <c r="AU209"/>
      <c r="AV209"/>
      <c r="AW209"/>
      <c r="AX209"/>
      <c r="AY209"/>
      <c r="AZ209" s="59"/>
      <c r="BA209" s="59"/>
      <c r="BB209" s="59"/>
      <c r="BC209" s="59"/>
      <c r="BD209" s="59"/>
      <c r="BE209" s="59"/>
      <c r="BF209" s="59"/>
      <c r="BG209" s="59"/>
      <c r="BH209" s="59"/>
      <c r="BI209" s="59"/>
      <c r="BJ209" s="59"/>
      <c r="BK209" s="59"/>
      <c r="BL209" s="59"/>
      <c r="BM209" s="59"/>
      <c r="BN209" s="59"/>
      <c r="BO209" s="59"/>
      <c r="BP209" s="59"/>
      <c r="BQ209" s="59"/>
      <c r="BR209" s="59"/>
      <c r="BS209" s="59"/>
      <c r="BT209" s="59"/>
      <c r="BU209" s="59"/>
      <c r="BV209" s="59"/>
      <c r="BW209" s="59"/>
      <c r="BX209" s="59"/>
      <c r="BY209" s="59"/>
      <c r="BZ209" s="59"/>
      <c r="CA209" s="59"/>
      <c r="CB209" s="59"/>
      <c r="CC209" s="59"/>
      <c r="CD209" s="59"/>
      <c r="CE209" s="59"/>
      <c r="CF209" s="59"/>
      <c r="CG209" s="59"/>
      <c r="CH209" s="59"/>
      <c r="CI209" s="59"/>
      <c r="CJ209" s="59"/>
      <c r="CK209" s="59"/>
      <c r="CL209" s="59"/>
      <c r="CM209" s="59"/>
      <c r="CN209" s="59"/>
      <c r="CO209" s="59"/>
      <c r="CP209" s="59"/>
      <c r="CQ209" s="59"/>
      <c r="CR209" s="59"/>
      <c r="CS209" s="59"/>
      <c r="CT209" s="59"/>
      <c r="CU209" s="59"/>
      <c r="CV209" s="59"/>
      <c r="CW209" s="59"/>
      <c r="CX209" s="59"/>
      <c r="CY209" s="59"/>
      <c r="CZ209" s="59"/>
      <c r="DA209" s="59"/>
      <c r="DB209" s="59"/>
      <c r="DC209" s="59"/>
      <c r="DD209" s="59"/>
      <c r="DE209" s="59"/>
      <c r="DF209" s="59"/>
      <c r="DG209" s="59"/>
      <c r="DH209" s="59"/>
      <c r="DI209" s="59"/>
      <c r="DJ209" s="59"/>
      <c r="DK209" s="59"/>
      <c r="DL209" s="59"/>
      <c r="DM209" s="59"/>
      <c r="DN209" s="59"/>
      <c r="DO209" s="59"/>
      <c r="DP209" s="59"/>
      <c r="DQ209" s="59"/>
      <c r="DR209" s="59"/>
      <c r="DS209" s="59"/>
      <c r="DT209" s="59"/>
      <c r="DU209" s="59"/>
      <c r="DV209" s="59"/>
      <c r="DW209" s="59"/>
      <c r="DX209" s="59"/>
      <c r="DY209" s="59"/>
      <c r="DZ209" s="59"/>
      <c r="EA209" s="59"/>
      <c r="EB209" s="59"/>
      <c r="EC209" s="59"/>
      <c r="ED209" s="59"/>
      <c r="EE209" s="59"/>
      <c r="EF209" s="59"/>
      <c r="EG209" s="59"/>
      <c r="EH209" s="59"/>
      <c r="EI209" s="59"/>
    </row>
    <row r="210" spans="38:139" ht="15" x14ac:dyDescent="0.25">
      <c r="AL210" s="59"/>
      <c r="AM210"/>
      <c r="AN210"/>
      <c r="AO210"/>
      <c r="AP210"/>
      <c r="AQ210"/>
      <c r="AR210"/>
      <c r="AS210"/>
      <c r="AT210"/>
      <c r="AU210"/>
      <c r="AV210"/>
      <c r="AW210"/>
      <c r="AX210"/>
      <c r="AY210"/>
      <c r="AZ210" s="59"/>
      <c r="BA210" s="59"/>
      <c r="BB210" s="59"/>
      <c r="BC210" s="59"/>
      <c r="BD210" s="59"/>
      <c r="BE210" s="59"/>
      <c r="BF210" s="59"/>
      <c r="BG210" s="59"/>
      <c r="BH210" s="59"/>
      <c r="BI210" s="59"/>
      <c r="BJ210" s="59"/>
      <c r="BK210" s="59"/>
      <c r="BL210" s="59"/>
      <c r="BM210" s="59"/>
      <c r="BN210" s="59"/>
      <c r="BO210" s="59"/>
      <c r="BP210" s="59"/>
      <c r="BQ210" s="59"/>
      <c r="BR210" s="59"/>
      <c r="BS210" s="59"/>
      <c r="BT210" s="59"/>
      <c r="BU210" s="59"/>
      <c r="BV210" s="59"/>
      <c r="BW210" s="59"/>
      <c r="BX210" s="59"/>
      <c r="BY210" s="59"/>
      <c r="BZ210" s="59"/>
      <c r="CA210" s="59"/>
      <c r="CB210" s="59"/>
      <c r="CC210" s="59"/>
      <c r="CD210" s="59"/>
      <c r="CE210" s="59"/>
      <c r="CF210" s="59"/>
      <c r="CG210" s="59"/>
      <c r="CH210" s="59"/>
      <c r="CI210" s="59"/>
      <c r="CJ210" s="59"/>
      <c r="CK210" s="59"/>
      <c r="CL210" s="59"/>
      <c r="CM210" s="59"/>
      <c r="CN210" s="59"/>
      <c r="CO210" s="59"/>
      <c r="CP210" s="59"/>
      <c r="CQ210" s="59"/>
      <c r="CR210" s="59"/>
      <c r="CS210" s="59"/>
      <c r="CT210" s="59"/>
      <c r="CU210" s="59"/>
      <c r="CV210" s="59"/>
      <c r="CW210" s="59"/>
      <c r="CX210" s="59"/>
      <c r="CY210" s="59"/>
      <c r="CZ210" s="59"/>
      <c r="DA210" s="59"/>
      <c r="DB210" s="59"/>
      <c r="DC210" s="59"/>
      <c r="DD210" s="59"/>
      <c r="DE210" s="59"/>
      <c r="DF210" s="59"/>
      <c r="DG210" s="59"/>
      <c r="DH210" s="59"/>
      <c r="DI210" s="59"/>
      <c r="DJ210" s="59"/>
      <c r="DK210" s="59"/>
      <c r="DL210" s="59"/>
      <c r="DM210" s="59"/>
      <c r="DN210" s="59"/>
      <c r="DO210" s="59"/>
      <c r="DP210" s="59"/>
      <c r="DQ210" s="59"/>
      <c r="DR210" s="59"/>
      <c r="DS210" s="59"/>
      <c r="DT210" s="59"/>
      <c r="DU210" s="59"/>
      <c r="DV210" s="59"/>
      <c r="DW210" s="59"/>
      <c r="DX210" s="59"/>
      <c r="DY210" s="59"/>
      <c r="DZ210" s="59"/>
      <c r="EA210" s="59"/>
      <c r="EB210" s="59"/>
      <c r="EC210" s="59"/>
      <c r="ED210" s="59"/>
      <c r="EE210" s="59"/>
      <c r="EF210" s="59"/>
      <c r="EG210" s="59"/>
      <c r="EH210" s="59"/>
      <c r="EI210" s="59"/>
    </row>
    <row r="211" spans="38:139" ht="15" x14ac:dyDescent="0.25">
      <c r="AL211" s="59"/>
      <c r="AM211"/>
      <c r="AN211"/>
      <c r="AO211"/>
      <c r="AP211"/>
      <c r="AQ211"/>
      <c r="AR211"/>
      <c r="AS211"/>
      <c r="AT211"/>
      <c r="AU211"/>
      <c r="AV211"/>
      <c r="AW211"/>
      <c r="AX211"/>
      <c r="AY211"/>
      <c r="AZ211" s="59"/>
      <c r="BA211" s="59"/>
      <c r="BB211" s="59"/>
      <c r="BC211" s="59"/>
      <c r="BD211" s="59"/>
      <c r="BE211" s="59"/>
      <c r="BF211" s="59"/>
      <c r="BG211" s="59"/>
      <c r="BH211" s="59"/>
      <c r="BI211" s="59"/>
      <c r="BJ211" s="59"/>
      <c r="BK211" s="59"/>
      <c r="BL211" s="59"/>
      <c r="BM211" s="59"/>
      <c r="BN211" s="59"/>
      <c r="BO211" s="59"/>
      <c r="BP211" s="59"/>
      <c r="BQ211" s="59"/>
      <c r="BR211" s="59"/>
      <c r="BS211" s="59"/>
      <c r="BT211" s="59"/>
      <c r="BU211" s="59"/>
      <c r="BV211" s="59"/>
      <c r="BW211" s="59"/>
      <c r="BX211" s="59"/>
      <c r="BY211" s="59"/>
      <c r="BZ211" s="59"/>
      <c r="CA211" s="59"/>
      <c r="CB211" s="59"/>
      <c r="CC211" s="59"/>
      <c r="CD211" s="59"/>
      <c r="CE211" s="59"/>
      <c r="CF211" s="59"/>
      <c r="CG211" s="59"/>
      <c r="CH211" s="59"/>
      <c r="CI211" s="59"/>
      <c r="CJ211" s="59"/>
      <c r="CK211" s="59"/>
      <c r="CL211" s="59"/>
      <c r="CM211" s="59"/>
      <c r="CN211" s="59"/>
      <c r="CO211" s="59"/>
      <c r="CP211" s="59"/>
      <c r="CQ211" s="59"/>
      <c r="CR211" s="59"/>
      <c r="CS211" s="59"/>
      <c r="CT211" s="59"/>
      <c r="CU211" s="59"/>
      <c r="CV211" s="59"/>
      <c r="CW211" s="59"/>
      <c r="CX211" s="59"/>
      <c r="CY211" s="59"/>
      <c r="CZ211" s="59"/>
      <c r="DA211" s="59"/>
      <c r="DB211" s="59"/>
      <c r="DC211" s="59"/>
      <c r="DD211" s="59"/>
      <c r="DE211" s="59"/>
      <c r="DF211" s="59"/>
      <c r="DG211" s="59"/>
      <c r="DH211" s="59"/>
      <c r="DI211" s="59"/>
      <c r="DJ211" s="59"/>
      <c r="DK211" s="59"/>
      <c r="DL211" s="59"/>
      <c r="DM211" s="59"/>
      <c r="DN211" s="59"/>
      <c r="DO211" s="59"/>
      <c r="DP211" s="59"/>
      <c r="DQ211" s="59"/>
      <c r="DR211" s="59"/>
      <c r="DS211" s="59"/>
      <c r="DT211" s="59"/>
      <c r="DU211" s="59"/>
      <c r="DV211" s="59"/>
      <c r="DW211" s="59"/>
      <c r="DX211" s="59"/>
      <c r="DY211" s="59"/>
      <c r="DZ211" s="59"/>
      <c r="EA211" s="59"/>
      <c r="EB211" s="59"/>
      <c r="EC211" s="59"/>
      <c r="ED211" s="59"/>
      <c r="EE211" s="59"/>
      <c r="EF211" s="59"/>
      <c r="EG211" s="59"/>
      <c r="EH211" s="59"/>
      <c r="EI211" s="59"/>
    </row>
    <row r="212" spans="38:139" ht="15" x14ac:dyDescent="0.25">
      <c r="AL212" s="59"/>
      <c r="AM212"/>
      <c r="AN212"/>
      <c r="AO212"/>
      <c r="AP212"/>
      <c r="AQ212"/>
      <c r="AR212"/>
      <c r="AS212"/>
      <c r="AT212"/>
      <c r="AU212"/>
      <c r="AV212"/>
      <c r="AW212"/>
      <c r="AX212"/>
      <c r="AY212"/>
      <c r="AZ212" s="59"/>
      <c r="BA212" s="59"/>
      <c r="BB212" s="59"/>
      <c r="BC212" s="59"/>
      <c r="BD212" s="59"/>
      <c r="BE212" s="59"/>
      <c r="BF212" s="59"/>
      <c r="BG212" s="59"/>
      <c r="BH212" s="59"/>
      <c r="BI212" s="59"/>
      <c r="BJ212" s="59"/>
      <c r="BK212" s="59"/>
      <c r="BL212" s="59"/>
      <c r="BM212" s="59"/>
      <c r="BN212" s="59"/>
      <c r="BO212" s="59"/>
      <c r="BP212" s="59"/>
      <c r="BQ212" s="59"/>
      <c r="BR212" s="59"/>
      <c r="BS212" s="59"/>
      <c r="BT212" s="59"/>
      <c r="BU212" s="59"/>
      <c r="BV212" s="59"/>
      <c r="BW212" s="59"/>
      <c r="BX212" s="59"/>
      <c r="BY212" s="59"/>
      <c r="BZ212" s="59"/>
      <c r="CA212" s="59"/>
      <c r="CB212" s="59"/>
      <c r="CC212" s="59"/>
      <c r="CD212" s="59"/>
      <c r="CE212" s="59"/>
      <c r="CF212" s="59"/>
      <c r="CG212" s="59"/>
      <c r="CH212" s="59"/>
      <c r="CI212" s="59"/>
      <c r="CJ212" s="59"/>
      <c r="CK212" s="59"/>
      <c r="CL212" s="59"/>
      <c r="CM212" s="59"/>
      <c r="CN212" s="59"/>
      <c r="CO212" s="59"/>
      <c r="CP212" s="59"/>
      <c r="CQ212" s="59"/>
      <c r="CR212" s="59"/>
      <c r="CS212" s="59"/>
      <c r="CT212" s="59"/>
      <c r="CU212" s="59"/>
      <c r="CV212" s="59"/>
      <c r="CW212" s="59"/>
      <c r="CX212" s="59"/>
      <c r="CY212" s="59"/>
      <c r="CZ212" s="59"/>
      <c r="DA212" s="59"/>
      <c r="DB212" s="59"/>
      <c r="DC212" s="59"/>
      <c r="DD212" s="59"/>
      <c r="DE212" s="59"/>
      <c r="DF212" s="59"/>
      <c r="DG212" s="59"/>
      <c r="DH212" s="59"/>
      <c r="DI212" s="59"/>
      <c r="DJ212" s="59"/>
      <c r="DK212" s="59"/>
      <c r="DL212" s="59"/>
      <c r="DM212" s="59"/>
      <c r="DN212" s="59"/>
      <c r="DO212" s="59"/>
      <c r="DP212" s="59"/>
      <c r="DQ212" s="59"/>
      <c r="DR212" s="59"/>
      <c r="DS212" s="59"/>
      <c r="DT212" s="59"/>
      <c r="DU212" s="59"/>
      <c r="DV212" s="59"/>
      <c r="DW212" s="59"/>
      <c r="DX212" s="59"/>
      <c r="DY212" s="59"/>
      <c r="DZ212" s="59"/>
      <c r="EA212" s="59"/>
      <c r="EB212" s="59"/>
      <c r="EC212" s="59"/>
      <c r="ED212" s="59"/>
      <c r="EE212" s="59"/>
      <c r="EF212" s="59"/>
      <c r="EG212" s="59"/>
      <c r="EH212" s="59"/>
      <c r="EI212" s="59"/>
    </row>
    <row r="213" spans="38:139" ht="15" x14ac:dyDescent="0.25">
      <c r="AL213" s="59"/>
      <c r="AM213"/>
      <c r="AN213"/>
      <c r="AO213"/>
      <c r="AP213"/>
      <c r="AQ213"/>
      <c r="AR213"/>
      <c r="AS213"/>
      <c r="AT213"/>
      <c r="AU213"/>
      <c r="AV213"/>
      <c r="AW213"/>
      <c r="AX213"/>
      <c r="AY213"/>
      <c r="AZ213" s="59"/>
      <c r="BA213" s="59"/>
      <c r="BB213" s="59"/>
      <c r="BC213" s="59"/>
      <c r="BD213" s="59"/>
      <c r="BE213" s="59"/>
      <c r="BF213" s="59"/>
      <c r="BG213" s="59"/>
      <c r="BH213" s="59"/>
      <c r="BI213" s="59"/>
      <c r="BJ213" s="59"/>
      <c r="BK213" s="59"/>
      <c r="BL213" s="59"/>
      <c r="BM213" s="59"/>
      <c r="BN213" s="59"/>
      <c r="BO213" s="59"/>
      <c r="BP213" s="59"/>
      <c r="BQ213" s="59"/>
      <c r="BR213" s="59"/>
      <c r="BS213" s="59"/>
      <c r="BT213" s="59"/>
      <c r="BU213" s="59"/>
      <c r="BV213" s="59"/>
      <c r="BW213" s="59"/>
      <c r="BX213" s="59"/>
      <c r="BY213" s="59"/>
      <c r="BZ213" s="59"/>
      <c r="CA213" s="59"/>
      <c r="CB213" s="59"/>
      <c r="CC213" s="59"/>
      <c r="CD213" s="59"/>
      <c r="CE213" s="59"/>
      <c r="CF213" s="59"/>
      <c r="CG213" s="59"/>
      <c r="CH213" s="59"/>
      <c r="CI213" s="59"/>
      <c r="CJ213" s="59"/>
      <c r="CK213" s="59"/>
      <c r="CL213" s="59"/>
      <c r="CM213" s="59"/>
      <c r="CN213" s="59"/>
      <c r="CO213" s="59"/>
      <c r="CP213" s="59"/>
      <c r="CQ213" s="59"/>
      <c r="CR213" s="59"/>
      <c r="CS213" s="59"/>
      <c r="CT213" s="59"/>
      <c r="CU213" s="59"/>
      <c r="CV213" s="59"/>
      <c r="CW213" s="59"/>
      <c r="CX213" s="59"/>
      <c r="CY213" s="59"/>
      <c r="CZ213" s="59"/>
      <c r="DA213" s="59"/>
      <c r="DB213" s="59"/>
      <c r="DC213" s="59"/>
      <c r="DD213" s="59"/>
      <c r="DE213" s="59"/>
      <c r="DF213" s="59"/>
      <c r="DG213" s="59"/>
      <c r="DH213" s="59"/>
      <c r="DI213" s="59"/>
      <c r="DJ213" s="59"/>
      <c r="DK213" s="59"/>
      <c r="DL213" s="59"/>
      <c r="DM213" s="59"/>
      <c r="DN213" s="59"/>
      <c r="DO213" s="59"/>
      <c r="DP213" s="59"/>
      <c r="DQ213" s="59"/>
      <c r="DR213" s="59"/>
      <c r="DS213" s="59"/>
      <c r="DT213" s="59"/>
      <c r="DU213" s="59"/>
      <c r="DV213" s="59"/>
      <c r="DW213" s="59"/>
      <c r="DX213" s="59"/>
      <c r="DY213" s="59"/>
      <c r="DZ213" s="59"/>
      <c r="EA213" s="59"/>
      <c r="EB213" s="59"/>
      <c r="EC213" s="59"/>
      <c r="ED213" s="59"/>
      <c r="EE213" s="59"/>
      <c r="EF213" s="59"/>
      <c r="EG213" s="59"/>
      <c r="EH213" s="59"/>
      <c r="EI213" s="59"/>
    </row>
    <row r="214" spans="38:139" ht="15" x14ac:dyDescent="0.25">
      <c r="AL214" s="59"/>
      <c r="AM214"/>
      <c r="AN214"/>
      <c r="AO214"/>
      <c r="AP214"/>
      <c r="AQ214"/>
      <c r="AR214"/>
      <c r="AS214"/>
      <c r="AT214"/>
      <c r="AU214"/>
      <c r="AV214"/>
      <c r="AW214"/>
      <c r="AX214"/>
      <c r="AY214"/>
      <c r="AZ214" s="59"/>
      <c r="BA214" s="59"/>
      <c r="BB214" s="59"/>
      <c r="BC214" s="59"/>
      <c r="BD214" s="59"/>
      <c r="BE214" s="59"/>
      <c r="BF214" s="59"/>
      <c r="BG214" s="59"/>
      <c r="BH214" s="59"/>
      <c r="BI214" s="59"/>
      <c r="BJ214" s="59"/>
      <c r="BK214" s="59"/>
      <c r="BL214" s="59"/>
      <c r="BM214" s="59"/>
      <c r="BN214" s="59"/>
      <c r="BO214" s="59"/>
      <c r="BP214" s="59"/>
      <c r="BQ214" s="59"/>
      <c r="BR214" s="59"/>
      <c r="BS214" s="59"/>
      <c r="BT214" s="59"/>
      <c r="BU214" s="59"/>
      <c r="BV214" s="59"/>
      <c r="BW214" s="59"/>
      <c r="BX214" s="59"/>
      <c r="BY214" s="59"/>
      <c r="BZ214" s="59"/>
      <c r="CA214" s="59"/>
      <c r="CB214" s="59"/>
      <c r="CC214" s="59"/>
      <c r="CD214" s="59"/>
      <c r="CE214" s="59"/>
      <c r="CF214" s="59"/>
      <c r="CG214" s="59"/>
      <c r="CH214" s="59"/>
      <c r="CI214" s="59"/>
      <c r="CJ214" s="59"/>
      <c r="CK214" s="59"/>
      <c r="CL214" s="59"/>
      <c r="CM214" s="59"/>
      <c r="CN214" s="59"/>
      <c r="CO214" s="59"/>
      <c r="CP214" s="59"/>
      <c r="CQ214" s="59"/>
      <c r="CR214" s="59"/>
      <c r="CS214" s="59"/>
      <c r="CT214" s="59"/>
      <c r="CU214" s="59"/>
      <c r="CV214" s="59"/>
      <c r="CW214" s="59"/>
      <c r="CX214" s="59"/>
      <c r="CY214" s="59"/>
      <c r="CZ214" s="59"/>
      <c r="DA214" s="59"/>
      <c r="DB214" s="59"/>
      <c r="DC214" s="59"/>
      <c r="DD214" s="59"/>
      <c r="DE214" s="59"/>
      <c r="DF214" s="59"/>
      <c r="DG214" s="59"/>
      <c r="DH214" s="59"/>
      <c r="DI214" s="59"/>
      <c r="DJ214" s="59"/>
      <c r="DK214" s="59"/>
      <c r="DL214" s="59"/>
      <c r="DM214" s="59"/>
      <c r="DN214" s="59"/>
      <c r="DO214" s="59"/>
      <c r="DP214" s="59"/>
      <c r="DQ214" s="59"/>
      <c r="DR214" s="59"/>
      <c r="DS214" s="59"/>
      <c r="DT214" s="59"/>
      <c r="DU214" s="59"/>
      <c r="DV214" s="59"/>
      <c r="DW214" s="59"/>
      <c r="DX214" s="59"/>
      <c r="DY214" s="59"/>
      <c r="DZ214" s="59"/>
      <c r="EA214" s="59"/>
      <c r="EB214" s="59"/>
      <c r="EC214" s="59"/>
      <c r="ED214" s="59"/>
      <c r="EE214" s="59"/>
      <c r="EF214" s="59"/>
      <c r="EG214" s="59"/>
      <c r="EH214" s="59"/>
      <c r="EI214" s="59"/>
    </row>
    <row r="215" spans="38:139" ht="15" x14ac:dyDescent="0.25">
      <c r="AL215" s="59"/>
      <c r="AM215"/>
      <c r="AN215"/>
      <c r="AO215"/>
      <c r="AP215"/>
      <c r="AQ215"/>
      <c r="AR215"/>
      <c r="AS215"/>
      <c r="AT215"/>
      <c r="AU215"/>
      <c r="AV215"/>
      <c r="AW215"/>
      <c r="AX215"/>
      <c r="AY215"/>
      <c r="AZ215" s="59"/>
      <c r="BA215" s="59"/>
      <c r="BB215" s="59"/>
      <c r="BC215" s="59"/>
      <c r="BD215" s="59"/>
      <c r="BE215" s="59"/>
      <c r="BF215" s="59"/>
      <c r="BG215" s="59"/>
      <c r="BH215" s="59"/>
      <c r="BI215" s="59"/>
      <c r="BJ215" s="59"/>
      <c r="BK215" s="59"/>
      <c r="BL215" s="59"/>
      <c r="BM215" s="59"/>
      <c r="BN215" s="59"/>
      <c r="BO215" s="59"/>
      <c r="BP215" s="59"/>
      <c r="BQ215" s="59"/>
      <c r="BR215" s="59"/>
      <c r="BS215" s="59"/>
      <c r="BT215" s="59"/>
      <c r="BU215" s="59"/>
      <c r="BV215" s="59"/>
      <c r="BW215" s="59"/>
      <c r="BX215" s="59"/>
      <c r="BY215" s="59"/>
      <c r="BZ215" s="59"/>
      <c r="CA215" s="59"/>
      <c r="CB215" s="59"/>
      <c r="CC215" s="59"/>
      <c r="CD215" s="59"/>
      <c r="CE215" s="59"/>
      <c r="CF215" s="59"/>
      <c r="CG215" s="59"/>
      <c r="CH215" s="59"/>
      <c r="CI215" s="59"/>
      <c r="CJ215" s="59"/>
      <c r="CK215" s="59"/>
      <c r="CL215" s="59"/>
      <c r="CM215" s="59"/>
      <c r="CN215" s="59"/>
      <c r="CO215" s="59"/>
      <c r="CP215" s="59"/>
      <c r="CQ215" s="59"/>
      <c r="CR215" s="59"/>
      <c r="CS215" s="59"/>
      <c r="CT215" s="59"/>
      <c r="CU215" s="59"/>
      <c r="CV215" s="59"/>
      <c r="CW215" s="59"/>
      <c r="CX215" s="59"/>
      <c r="CY215" s="59"/>
      <c r="CZ215" s="59"/>
      <c r="DA215" s="59"/>
      <c r="DB215" s="59"/>
      <c r="DC215" s="59"/>
      <c r="DD215" s="59"/>
      <c r="DE215" s="59"/>
      <c r="DF215" s="59"/>
      <c r="DG215" s="59"/>
      <c r="DH215" s="59"/>
      <c r="DI215" s="59"/>
      <c r="DJ215" s="59"/>
      <c r="DK215" s="59"/>
      <c r="DL215" s="59"/>
      <c r="DM215" s="59"/>
      <c r="DN215" s="59"/>
      <c r="DO215" s="59"/>
      <c r="DP215" s="59"/>
      <c r="DQ215" s="59"/>
      <c r="DR215" s="59"/>
      <c r="DS215" s="59"/>
      <c r="DT215" s="59"/>
      <c r="DU215" s="59"/>
      <c r="DV215" s="59"/>
      <c r="DW215" s="59"/>
      <c r="DX215" s="59"/>
      <c r="DY215" s="59"/>
      <c r="DZ215" s="59"/>
      <c r="EA215" s="59"/>
      <c r="EB215" s="59"/>
      <c r="EC215" s="59"/>
      <c r="ED215" s="59"/>
      <c r="EE215" s="59"/>
      <c r="EF215" s="59"/>
      <c r="EG215" s="59"/>
      <c r="EH215" s="59"/>
      <c r="EI215" s="59"/>
    </row>
    <row r="216" spans="38:139" ht="15" x14ac:dyDescent="0.25">
      <c r="AL216" s="59"/>
      <c r="AM216"/>
      <c r="AN216"/>
      <c r="AO216"/>
      <c r="AP216"/>
      <c r="AQ216"/>
      <c r="AR216"/>
      <c r="AS216"/>
      <c r="AT216"/>
      <c r="AU216"/>
      <c r="AV216"/>
      <c r="AW216"/>
      <c r="AX216"/>
      <c r="AY216"/>
      <c r="AZ216" s="59"/>
      <c r="BA216" s="59"/>
      <c r="BB216" s="59"/>
      <c r="BC216" s="59"/>
      <c r="BD216" s="59"/>
      <c r="BE216" s="59"/>
      <c r="BF216" s="59"/>
      <c r="BG216" s="59"/>
      <c r="BH216" s="59"/>
      <c r="BI216" s="59"/>
      <c r="BJ216" s="59"/>
      <c r="BK216" s="59"/>
      <c r="BL216" s="59"/>
      <c r="BM216" s="59"/>
      <c r="BN216" s="59"/>
      <c r="BO216" s="59"/>
      <c r="BP216" s="59"/>
      <c r="BQ216" s="59"/>
      <c r="BR216" s="59"/>
      <c r="BS216" s="59"/>
      <c r="BT216" s="59"/>
      <c r="BU216" s="59"/>
      <c r="BV216" s="59"/>
      <c r="BW216" s="59"/>
      <c r="BX216" s="59"/>
      <c r="BY216" s="59"/>
      <c r="BZ216" s="59"/>
      <c r="CA216" s="59"/>
      <c r="CB216" s="59"/>
      <c r="CC216" s="59"/>
      <c r="CD216" s="59"/>
      <c r="CE216" s="59"/>
      <c r="CF216" s="59"/>
      <c r="CG216" s="59"/>
      <c r="CH216" s="59"/>
      <c r="CI216" s="59"/>
      <c r="CJ216" s="59"/>
      <c r="CK216" s="59"/>
      <c r="CL216" s="59"/>
      <c r="CM216" s="59"/>
      <c r="CN216" s="59"/>
      <c r="CO216" s="59"/>
      <c r="CP216" s="59"/>
      <c r="CQ216" s="59"/>
      <c r="CR216" s="59"/>
      <c r="CS216" s="59"/>
      <c r="CT216" s="59"/>
      <c r="CU216" s="59"/>
      <c r="CV216" s="59"/>
      <c r="CW216" s="59"/>
      <c r="CX216" s="59"/>
      <c r="CY216" s="59"/>
      <c r="CZ216" s="59"/>
      <c r="DA216" s="59"/>
      <c r="DB216" s="59"/>
      <c r="DC216" s="59"/>
      <c r="DD216" s="59"/>
      <c r="DE216" s="59"/>
      <c r="DF216" s="59"/>
      <c r="DG216" s="59"/>
      <c r="DH216" s="59"/>
      <c r="DI216" s="59"/>
      <c r="DJ216" s="59"/>
      <c r="DK216" s="59"/>
      <c r="DL216" s="59"/>
      <c r="DM216" s="59"/>
      <c r="DN216" s="59"/>
      <c r="DO216" s="59"/>
      <c r="DP216" s="59"/>
      <c r="DQ216" s="59"/>
      <c r="DR216" s="59"/>
      <c r="DS216" s="59"/>
      <c r="DT216" s="59"/>
      <c r="DU216" s="59"/>
      <c r="DV216" s="59"/>
      <c r="DW216" s="59"/>
      <c r="DX216" s="59"/>
      <c r="DY216" s="59"/>
      <c r="DZ216" s="59"/>
      <c r="EA216" s="59"/>
      <c r="EB216" s="59"/>
      <c r="EC216" s="59"/>
      <c r="ED216" s="59"/>
      <c r="EE216" s="59"/>
      <c r="EF216" s="59"/>
      <c r="EG216" s="59"/>
      <c r="EH216" s="59"/>
      <c r="EI216" s="59"/>
    </row>
    <row r="217" spans="38:139" ht="15" x14ac:dyDescent="0.25">
      <c r="AL217" s="59"/>
      <c r="AM217"/>
      <c r="AN217"/>
      <c r="AO217"/>
      <c r="AP217"/>
      <c r="AQ217"/>
      <c r="AR217"/>
      <c r="AS217"/>
      <c r="AT217"/>
      <c r="AU217"/>
      <c r="AV217"/>
      <c r="AW217"/>
      <c r="AX217"/>
      <c r="AY217"/>
      <c r="AZ217" s="59"/>
      <c r="BA217" s="59"/>
      <c r="BB217" s="59"/>
      <c r="BC217" s="59"/>
      <c r="BD217" s="59"/>
      <c r="BE217" s="59"/>
      <c r="BF217" s="59"/>
      <c r="BG217" s="59"/>
      <c r="BH217" s="59"/>
      <c r="BI217" s="59"/>
      <c r="BJ217" s="59"/>
      <c r="BK217" s="59"/>
      <c r="BL217" s="59"/>
      <c r="BM217" s="59"/>
      <c r="BN217" s="59"/>
      <c r="BO217" s="59"/>
      <c r="BP217" s="59"/>
      <c r="BQ217" s="59"/>
      <c r="BR217" s="59"/>
      <c r="BS217" s="59"/>
      <c r="BT217" s="59"/>
      <c r="BU217" s="59"/>
      <c r="BV217" s="59"/>
      <c r="BW217" s="59"/>
      <c r="BX217" s="59"/>
      <c r="BY217" s="59"/>
      <c r="BZ217" s="59"/>
      <c r="CA217" s="59"/>
      <c r="CB217" s="59"/>
      <c r="CC217" s="59"/>
      <c r="CD217" s="59"/>
      <c r="CE217" s="59"/>
      <c r="CF217" s="59"/>
      <c r="CG217" s="59"/>
      <c r="CH217" s="59"/>
      <c r="CI217" s="59"/>
      <c r="CJ217" s="59"/>
      <c r="CK217" s="59"/>
      <c r="CL217" s="59"/>
      <c r="CM217" s="59"/>
      <c r="CN217" s="59"/>
      <c r="CO217" s="59"/>
      <c r="CP217" s="59"/>
      <c r="CQ217" s="59"/>
      <c r="CR217" s="59"/>
      <c r="CS217" s="59"/>
      <c r="CT217" s="59"/>
      <c r="CU217" s="59"/>
      <c r="CV217" s="59"/>
      <c r="CW217" s="59"/>
      <c r="CX217" s="59"/>
      <c r="CY217" s="59"/>
      <c r="CZ217" s="59"/>
      <c r="DA217" s="59"/>
      <c r="DB217" s="59"/>
      <c r="DC217" s="59"/>
      <c r="DD217" s="59"/>
      <c r="DE217" s="59"/>
      <c r="DF217" s="59"/>
      <c r="DG217" s="59"/>
      <c r="DH217" s="59"/>
      <c r="DI217" s="59"/>
      <c r="DJ217" s="59"/>
      <c r="DK217" s="59"/>
      <c r="DL217" s="59"/>
      <c r="DM217" s="59"/>
      <c r="DN217" s="59"/>
      <c r="DO217" s="59"/>
      <c r="DP217" s="59"/>
      <c r="DQ217" s="59"/>
      <c r="DR217" s="59"/>
      <c r="DS217" s="59"/>
      <c r="DT217" s="59"/>
      <c r="DU217" s="59"/>
      <c r="DV217" s="59"/>
      <c r="DW217" s="59"/>
      <c r="DX217" s="59"/>
      <c r="DY217" s="59"/>
      <c r="DZ217" s="59"/>
      <c r="EA217" s="59"/>
      <c r="EB217" s="59"/>
      <c r="EC217" s="59"/>
      <c r="ED217" s="59"/>
      <c r="EE217" s="59"/>
      <c r="EF217" s="59"/>
      <c r="EG217" s="59"/>
      <c r="EH217" s="59"/>
      <c r="EI217" s="59"/>
    </row>
    <row r="218" spans="38:139" ht="15" x14ac:dyDescent="0.25">
      <c r="AL218" s="59"/>
      <c r="AM218"/>
      <c r="AN218"/>
      <c r="AO218"/>
      <c r="AP218"/>
      <c r="AQ218"/>
      <c r="AR218"/>
      <c r="AS218"/>
      <c r="AT218"/>
      <c r="AU218"/>
      <c r="AV218"/>
      <c r="AW218"/>
      <c r="AX218"/>
      <c r="AY218"/>
      <c r="AZ218" s="59"/>
      <c r="BA218" s="59"/>
      <c r="BB218" s="59"/>
      <c r="BC218" s="59"/>
      <c r="BD218" s="59"/>
      <c r="BE218" s="59"/>
      <c r="BF218" s="59"/>
      <c r="BG218" s="59"/>
      <c r="BH218" s="59"/>
      <c r="BI218" s="59"/>
      <c r="BJ218" s="59"/>
      <c r="BK218" s="59"/>
      <c r="BL218" s="59"/>
      <c r="BM218" s="59"/>
      <c r="BN218" s="59"/>
      <c r="BO218" s="59"/>
      <c r="BP218" s="59"/>
      <c r="BQ218" s="59"/>
      <c r="BR218" s="59"/>
      <c r="BS218" s="59"/>
      <c r="BT218" s="59"/>
      <c r="BU218" s="59"/>
      <c r="BV218" s="59"/>
      <c r="BW218" s="59"/>
      <c r="BX218" s="59"/>
      <c r="BY218" s="59"/>
      <c r="BZ218" s="59"/>
      <c r="CA218" s="59"/>
      <c r="CB218" s="59"/>
      <c r="CC218" s="59"/>
      <c r="CD218" s="59"/>
      <c r="CE218" s="59"/>
      <c r="CF218" s="59"/>
      <c r="CG218" s="59"/>
      <c r="CH218" s="59"/>
      <c r="CI218" s="59"/>
      <c r="CJ218" s="59"/>
      <c r="CK218" s="59"/>
      <c r="CL218" s="59"/>
      <c r="CM218" s="59"/>
      <c r="CN218" s="59"/>
      <c r="CO218" s="59"/>
      <c r="CP218" s="59"/>
      <c r="CQ218" s="59"/>
      <c r="CR218" s="59"/>
      <c r="CS218" s="59"/>
      <c r="CT218" s="59"/>
      <c r="CU218" s="59"/>
      <c r="CV218" s="59"/>
      <c r="CW218" s="59"/>
      <c r="CX218" s="59"/>
      <c r="CY218" s="59"/>
      <c r="CZ218" s="59"/>
      <c r="DA218" s="59"/>
      <c r="DB218" s="59"/>
      <c r="DC218" s="59"/>
      <c r="DD218" s="59"/>
      <c r="DE218" s="59"/>
      <c r="DF218" s="59"/>
      <c r="DG218" s="59"/>
      <c r="DH218" s="59"/>
      <c r="DI218" s="59"/>
      <c r="DJ218" s="59"/>
      <c r="DK218" s="59"/>
      <c r="DL218" s="59"/>
      <c r="DM218" s="59"/>
      <c r="DN218" s="59"/>
      <c r="DO218" s="59"/>
      <c r="DP218" s="59"/>
      <c r="DQ218" s="59"/>
      <c r="DR218" s="59"/>
      <c r="DS218" s="59"/>
      <c r="DT218" s="59"/>
      <c r="DU218" s="59"/>
      <c r="DV218" s="59"/>
      <c r="DW218" s="59"/>
      <c r="DX218" s="59"/>
      <c r="DY218" s="59"/>
      <c r="DZ218" s="59"/>
      <c r="EA218" s="59"/>
      <c r="EB218" s="59"/>
      <c r="EC218" s="59"/>
      <c r="ED218" s="59"/>
      <c r="EE218" s="59"/>
      <c r="EF218" s="59"/>
      <c r="EG218" s="59"/>
      <c r="EH218" s="59"/>
      <c r="EI218" s="59"/>
    </row>
    <row r="219" spans="38:139" ht="15" x14ac:dyDescent="0.25">
      <c r="AL219" s="59"/>
      <c r="AM219"/>
      <c r="AN219"/>
      <c r="AO219"/>
      <c r="AP219"/>
      <c r="AQ219"/>
      <c r="AR219"/>
      <c r="AS219"/>
      <c r="AT219"/>
      <c r="AU219"/>
      <c r="AV219"/>
      <c r="AW219"/>
      <c r="AX219"/>
      <c r="AY219"/>
      <c r="AZ219" s="59"/>
      <c r="BA219" s="59"/>
      <c r="BB219" s="59"/>
      <c r="BC219" s="59"/>
      <c r="BD219" s="59"/>
      <c r="BE219" s="59"/>
      <c r="BF219" s="59"/>
      <c r="BG219" s="59"/>
      <c r="BH219" s="59"/>
      <c r="BI219" s="59"/>
      <c r="BJ219" s="59"/>
      <c r="BK219" s="59"/>
      <c r="BL219" s="59"/>
      <c r="BM219" s="59"/>
      <c r="BN219" s="59"/>
      <c r="BO219" s="59"/>
      <c r="BP219" s="59"/>
      <c r="BQ219" s="59"/>
      <c r="BR219" s="59"/>
      <c r="BS219" s="59"/>
      <c r="BT219" s="59"/>
      <c r="BU219" s="59"/>
      <c r="BV219" s="59"/>
      <c r="BW219" s="59"/>
      <c r="BX219" s="59"/>
      <c r="BY219" s="59"/>
      <c r="BZ219" s="59"/>
      <c r="CA219" s="59"/>
      <c r="CB219" s="59"/>
      <c r="CC219" s="59"/>
      <c r="CD219" s="59"/>
      <c r="CE219" s="59"/>
      <c r="CF219" s="59"/>
      <c r="CG219" s="59"/>
      <c r="CH219" s="59"/>
      <c r="CI219" s="59"/>
      <c r="CJ219" s="59"/>
      <c r="CK219" s="59"/>
      <c r="CL219" s="59"/>
      <c r="CM219" s="59"/>
      <c r="CN219" s="59"/>
      <c r="CO219" s="59"/>
      <c r="CP219" s="59"/>
      <c r="CQ219" s="59"/>
      <c r="CR219" s="59"/>
      <c r="CS219" s="59"/>
      <c r="CT219" s="59"/>
      <c r="CU219" s="59"/>
      <c r="CV219" s="59"/>
      <c r="CW219" s="59"/>
      <c r="CX219" s="59"/>
      <c r="CY219" s="59"/>
      <c r="CZ219" s="59"/>
      <c r="DA219" s="59"/>
      <c r="DB219" s="59"/>
      <c r="DC219" s="59"/>
      <c r="DD219" s="59"/>
      <c r="DE219" s="59"/>
      <c r="DF219" s="59"/>
      <c r="DG219" s="59"/>
      <c r="DH219" s="59"/>
      <c r="DI219" s="59"/>
      <c r="DJ219" s="59"/>
      <c r="DK219" s="59"/>
      <c r="DL219" s="59"/>
      <c r="DM219" s="59"/>
      <c r="DN219" s="59"/>
      <c r="DO219" s="59"/>
      <c r="DP219" s="59"/>
      <c r="DQ219" s="59"/>
      <c r="DR219" s="59"/>
      <c r="DS219" s="59"/>
      <c r="DT219" s="59"/>
      <c r="DU219" s="59"/>
      <c r="DV219" s="59"/>
      <c r="DW219" s="59"/>
      <c r="DX219" s="59"/>
      <c r="DY219" s="59"/>
      <c r="DZ219" s="59"/>
      <c r="EA219" s="59"/>
      <c r="EB219" s="59"/>
      <c r="EC219" s="59"/>
      <c r="ED219" s="59"/>
      <c r="EE219" s="59"/>
      <c r="EF219" s="59"/>
      <c r="EG219" s="59"/>
      <c r="EH219" s="59"/>
      <c r="EI219" s="59"/>
    </row>
    <row r="220" spans="38:139" ht="15" x14ac:dyDescent="0.25">
      <c r="AL220" s="59"/>
      <c r="AM220"/>
      <c r="AN220"/>
      <c r="AO220"/>
      <c r="AP220"/>
      <c r="AQ220"/>
      <c r="AR220"/>
      <c r="AS220"/>
      <c r="AT220"/>
      <c r="AU220"/>
      <c r="AV220"/>
      <c r="AW220"/>
      <c r="AX220"/>
      <c r="AY220"/>
      <c r="AZ220" s="59"/>
      <c r="BA220" s="59"/>
      <c r="BB220" s="59"/>
      <c r="BC220" s="59"/>
      <c r="BD220" s="59"/>
      <c r="BE220" s="59"/>
      <c r="BF220" s="59"/>
      <c r="BG220" s="59"/>
      <c r="BH220" s="59"/>
      <c r="BI220" s="59"/>
      <c r="BJ220" s="59"/>
      <c r="BK220" s="59"/>
      <c r="BL220" s="59"/>
      <c r="BM220" s="59"/>
      <c r="BN220" s="59"/>
      <c r="BO220" s="59"/>
      <c r="BP220" s="59"/>
      <c r="BQ220" s="59"/>
      <c r="BR220" s="59"/>
      <c r="BS220" s="59"/>
      <c r="BT220" s="59"/>
      <c r="BU220" s="59"/>
      <c r="BV220" s="59"/>
      <c r="BW220" s="59"/>
      <c r="BX220" s="59"/>
      <c r="BY220" s="59"/>
      <c r="BZ220" s="59"/>
      <c r="CA220" s="59"/>
      <c r="CB220" s="59"/>
      <c r="CC220" s="59"/>
      <c r="CD220" s="59"/>
      <c r="CE220" s="59"/>
      <c r="CF220" s="59"/>
      <c r="CG220" s="59"/>
      <c r="CH220" s="59"/>
      <c r="CI220" s="59"/>
      <c r="CJ220" s="59"/>
      <c r="CK220" s="59"/>
      <c r="CL220" s="59"/>
      <c r="CM220" s="59"/>
      <c r="CN220" s="59"/>
      <c r="CO220" s="59"/>
      <c r="CP220" s="59"/>
      <c r="CQ220" s="59"/>
      <c r="CR220" s="59"/>
      <c r="CS220" s="59"/>
      <c r="CT220" s="59"/>
      <c r="CU220" s="59"/>
      <c r="CV220" s="59"/>
      <c r="CW220" s="59"/>
      <c r="CX220" s="59"/>
      <c r="CY220" s="59"/>
      <c r="CZ220" s="59"/>
      <c r="DA220" s="59"/>
      <c r="DB220" s="59"/>
      <c r="DC220" s="59"/>
      <c r="DD220" s="59"/>
      <c r="DE220" s="59"/>
      <c r="DF220" s="59"/>
      <c r="DG220" s="59"/>
      <c r="DH220" s="59"/>
      <c r="DI220" s="59"/>
      <c r="DJ220" s="59"/>
      <c r="DK220" s="59"/>
      <c r="DL220" s="59"/>
      <c r="DM220" s="59"/>
      <c r="DN220" s="59"/>
      <c r="DO220" s="59"/>
      <c r="DP220" s="59"/>
      <c r="DQ220" s="59"/>
      <c r="DR220" s="59"/>
      <c r="DS220" s="59"/>
      <c r="DT220" s="59"/>
      <c r="DU220" s="59"/>
      <c r="DV220" s="59"/>
      <c r="DW220" s="59"/>
      <c r="DX220" s="59"/>
      <c r="DY220" s="59"/>
      <c r="DZ220" s="59"/>
      <c r="EA220" s="59"/>
      <c r="EB220" s="59"/>
      <c r="EC220" s="59"/>
      <c r="ED220" s="59"/>
      <c r="EE220" s="59"/>
      <c r="EF220" s="59"/>
      <c r="EG220" s="59"/>
      <c r="EH220" s="59"/>
      <c r="EI220" s="59"/>
    </row>
    <row r="221" spans="38:139" ht="15" x14ac:dyDescent="0.25">
      <c r="AL221" s="59"/>
      <c r="AM221"/>
      <c r="AN221"/>
      <c r="AO221"/>
      <c r="AP221"/>
      <c r="AQ221"/>
      <c r="AR221"/>
      <c r="AS221"/>
      <c r="AT221"/>
      <c r="AU221"/>
      <c r="AV221"/>
      <c r="AW221"/>
      <c r="AX221"/>
      <c r="AY221"/>
      <c r="AZ221" s="59"/>
      <c r="BA221" s="59"/>
      <c r="BB221" s="59"/>
      <c r="BC221" s="59"/>
      <c r="BD221" s="59"/>
      <c r="BE221" s="59"/>
      <c r="BF221" s="59"/>
      <c r="BG221" s="59"/>
      <c r="BH221" s="59"/>
      <c r="BI221" s="59"/>
      <c r="BJ221" s="59"/>
      <c r="BK221" s="59"/>
      <c r="BL221" s="59"/>
      <c r="BM221" s="59"/>
      <c r="BN221" s="59"/>
      <c r="BO221" s="59"/>
      <c r="BP221" s="59"/>
      <c r="BQ221" s="59"/>
      <c r="BR221" s="59"/>
      <c r="BS221" s="59"/>
      <c r="BT221" s="59"/>
      <c r="BU221" s="59"/>
      <c r="BV221" s="59"/>
      <c r="BW221" s="59"/>
      <c r="BX221" s="59"/>
      <c r="BY221" s="59"/>
      <c r="BZ221" s="59"/>
      <c r="CA221" s="59"/>
      <c r="CB221" s="59"/>
      <c r="CC221" s="59"/>
      <c r="CD221" s="59"/>
      <c r="CE221" s="59"/>
      <c r="CF221" s="59"/>
      <c r="CG221" s="59"/>
      <c r="CH221" s="59"/>
      <c r="CI221" s="59"/>
      <c r="CJ221" s="59"/>
      <c r="CK221" s="59"/>
      <c r="CL221" s="59"/>
      <c r="CM221" s="59"/>
      <c r="CN221" s="59"/>
      <c r="CO221" s="59"/>
      <c r="CP221" s="59"/>
      <c r="CQ221" s="59"/>
      <c r="CR221" s="59"/>
      <c r="CS221" s="59"/>
      <c r="CT221" s="59"/>
      <c r="CU221" s="59"/>
      <c r="CV221" s="59"/>
      <c r="CW221" s="59"/>
      <c r="CX221" s="59"/>
      <c r="CY221" s="59"/>
      <c r="CZ221" s="59"/>
      <c r="DA221" s="59"/>
      <c r="DB221" s="59"/>
      <c r="DC221" s="59"/>
      <c r="DD221" s="59"/>
      <c r="DE221" s="59"/>
      <c r="DF221" s="59"/>
      <c r="DG221" s="59"/>
      <c r="DH221" s="59"/>
      <c r="DI221" s="59"/>
      <c r="DJ221" s="59"/>
      <c r="DK221" s="59"/>
      <c r="DL221" s="59"/>
      <c r="DM221" s="59"/>
      <c r="DN221" s="59"/>
      <c r="DO221" s="59"/>
      <c r="DP221" s="59"/>
      <c r="DQ221" s="59"/>
      <c r="DR221" s="59"/>
      <c r="DS221" s="59"/>
      <c r="DT221" s="59"/>
      <c r="DU221" s="59"/>
      <c r="DV221" s="59"/>
      <c r="DW221" s="59"/>
      <c r="DX221" s="59"/>
      <c r="DY221" s="59"/>
      <c r="DZ221" s="59"/>
      <c r="EA221" s="59"/>
      <c r="EB221" s="59"/>
      <c r="EC221" s="59"/>
      <c r="ED221" s="59"/>
      <c r="EE221" s="59"/>
      <c r="EF221" s="59"/>
      <c r="EG221" s="59"/>
      <c r="EH221" s="59"/>
      <c r="EI221" s="59"/>
    </row>
    <row r="222" spans="38:139" ht="15" x14ac:dyDescent="0.25">
      <c r="AL222" s="59"/>
      <c r="AM222"/>
      <c r="AN222"/>
      <c r="AO222"/>
      <c r="AP222"/>
      <c r="AQ222"/>
      <c r="AR222"/>
      <c r="AS222"/>
      <c r="AT222"/>
      <c r="AU222"/>
      <c r="AV222"/>
      <c r="AW222"/>
      <c r="AX222"/>
      <c r="AY222"/>
      <c r="AZ222" s="59"/>
      <c r="BA222" s="59"/>
      <c r="BB222" s="59"/>
      <c r="BC222" s="59"/>
      <c r="BD222" s="59"/>
      <c r="BE222" s="59"/>
      <c r="BF222" s="59"/>
      <c r="BG222" s="59"/>
      <c r="BH222" s="59"/>
      <c r="BI222" s="59"/>
      <c r="BJ222" s="59"/>
      <c r="BK222" s="59"/>
      <c r="BL222" s="59"/>
      <c r="BM222" s="59"/>
      <c r="BN222" s="59"/>
      <c r="BO222" s="59"/>
      <c r="BP222" s="59"/>
      <c r="BQ222" s="59"/>
      <c r="BR222" s="59"/>
      <c r="BS222" s="59"/>
      <c r="BT222" s="59"/>
      <c r="BU222" s="59"/>
      <c r="BV222" s="59"/>
      <c r="BW222" s="59"/>
      <c r="BX222" s="59"/>
      <c r="BY222" s="59"/>
      <c r="BZ222" s="59"/>
      <c r="CA222" s="59"/>
      <c r="CB222" s="59"/>
      <c r="CC222" s="59"/>
      <c r="CD222" s="59"/>
      <c r="CE222" s="59"/>
      <c r="CF222" s="59"/>
      <c r="CG222" s="59"/>
      <c r="CH222" s="59"/>
      <c r="CI222" s="59"/>
      <c r="CJ222" s="59"/>
      <c r="CK222" s="59"/>
      <c r="CL222" s="59"/>
      <c r="CM222" s="59"/>
      <c r="CN222" s="59"/>
      <c r="CO222" s="59"/>
      <c r="CP222" s="59"/>
      <c r="CQ222" s="59"/>
      <c r="CR222" s="59"/>
      <c r="CS222" s="59"/>
      <c r="CT222" s="59"/>
      <c r="CU222" s="59"/>
      <c r="CV222" s="59"/>
      <c r="CW222" s="59"/>
      <c r="CX222" s="59"/>
      <c r="CY222" s="59"/>
      <c r="CZ222" s="59"/>
      <c r="DA222" s="59"/>
      <c r="DB222" s="59"/>
      <c r="DC222" s="59"/>
      <c r="DD222" s="59"/>
      <c r="DE222" s="59"/>
      <c r="DF222" s="59"/>
      <c r="DG222" s="59"/>
      <c r="DH222" s="59"/>
      <c r="DI222" s="59"/>
      <c r="DJ222" s="59"/>
      <c r="DK222" s="59"/>
      <c r="DL222" s="59"/>
      <c r="DM222" s="59"/>
      <c r="DN222" s="59"/>
      <c r="DO222" s="59"/>
      <c r="DP222" s="59"/>
      <c r="DQ222" s="59"/>
      <c r="DR222" s="59"/>
      <c r="DS222" s="59"/>
      <c r="DT222" s="59"/>
      <c r="DU222" s="59"/>
      <c r="DV222" s="59"/>
      <c r="DW222" s="59"/>
      <c r="DX222" s="59"/>
      <c r="DY222" s="59"/>
      <c r="DZ222" s="59"/>
      <c r="EA222" s="59"/>
      <c r="EB222" s="59"/>
      <c r="EC222" s="59"/>
      <c r="ED222" s="59"/>
      <c r="EE222" s="59"/>
      <c r="EF222" s="59"/>
      <c r="EG222" s="59"/>
      <c r="EH222" s="59"/>
      <c r="EI222" s="59"/>
    </row>
    <row r="223" spans="38:139" ht="15" x14ac:dyDescent="0.25">
      <c r="AL223" s="59"/>
      <c r="AM223"/>
      <c r="AN223"/>
      <c r="AO223"/>
      <c r="AP223"/>
      <c r="AQ223"/>
      <c r="AR223"/>
      <c r="AS223"/>
      <c r="AT223"/>
      <c r="AU223"/>
      <c r="AV223"/>
      <c r="AW223"/>
      <c r="AX223"/>
      <c r="AY223"/>
      <c r="AZ223" s="59"/>
      <c r="BA223" s="59"/>
      <c r="BB223" s="59"/>
      <c r="BC223" s="59"/>
      <c r="BD223" s="59"/>
      <c r="BE223" s="59"/>
      <c r="BF223" s="59"/>
      <c r="BG223" s="59"/>
      <c r="BH223" s="59"/>
      <c r="BI223" s="59"/>
      <c r="BJ223" s="59"/>
      <c r="BK223" s="59"/>
      <c r="BL223" s="59"/>
      <c r="BM223" s="59"/>
      <c r="BN223" s="59"/>
      <c r="BO223" s="59"/>
      <c r="BP223" s="59"/>
      <c r="BQ223" s="59"/>
      <c r="BR223" s="59"/>
      <c r="BS223" s="59"/>
      <c r="BT223" s="59"/>
      <c r="BU223" s="59"/>
      <c r="BV223" s="59"/>
      <c r="BW223" s="59"/>
      <c r="BX223" s="59"/>
      <c r="BY223" s="59"/>
      <c r="BZ223" s="59"/>
      <c r="CA223" s="59"/>
      <c r="CB223" s="59"/>
      <c r="CC223" s="59"/>
      <c r="CD223" s="59"/>
      <c r="CE223" s="59"/>
      <c r="CF223" s="59"/>
      <c r="CG223" s="59"/>
      <c r="CH223" s="59"/>
      <c r="CI223" s="59"/>
      <c r="CJ223" s="59"/>
      <c r="CK223" s="59"/>
      <c r="CL223" s="59"/>
      <c r="CM223" s="59"/>
      <c r="CN223" s="59"/>
      <c r="CO223" s="59"/>
      <c r="CP223" s="59"/>
      <c r="CQ223" s="59"/>
      <c r="CR223" s="59"/>
      <c r="CS223" s="59"/>
      <c r="CT223" s="59"/>
      <c r="CU223" s="59"/>
      <c r="CV223" s="59"/>
      <c r="CW223" s="59"/>
      <c r="CX223" s="59"/>
      <c r="CY223" s="59"/>
      <c r="CZ223" s="59"/>
      <c r="DA223" s="59"/>
      <c r="DB223" s="59"/>
      <c r="DC223" s="59"/>
      <c r="DD223" s="59"/>
      <c r="DE223" s="59"/>
      <c r="DF223" s="59"/>
      <c r="DG223" s="59"/>
      <c r="DH223" s="59"/>
      <c r="DI223" s="59"/>
      <c r="DJ223" s="59"/>
      <c r="DK223" s="59"/>
      <c r="DL223" s="59"/>
      <c r="DM223" s="59"/>
      <c r="DN223" s="59"/>
      <c r="DO223" s="59"/>
      <c r="DP223" s="59"/>
      <c r="DQ223" s="59"/>
      <c r="DR223" s="59"/>
      <c r="DS223" s="59"/>
      <c r="DT223" s="59"/>
      <c r="DU223" s="59"/>
      <c r="DV223" s="59"/>
      <c r="DW223" s="59"/>
      <c r="DX223" s="59"/>
      <c r="DY223" s="59"/>
      <c r="DZ223" s="59"/>
      <c r="EA223" s="59"/>
      <c r="EB223" s="59"/>
      <c r="EC223" s="59"/>
      <c r="ED223" s="59"/>
      <c r="EE223" s="59"/>
      <c r="EF223" s="59"/>
      <c r="EG223" s="59"/>
      <c r="EH223" s="59"/>
      <c r="EI223" s="59"/>
    </row>
    <row r="224" spans="38:139" ht="15" x14ac:dyDescent="0.25">
      <c r="AL224" s="59"/>
      <c r="AM224"/>
      <c r="AN224"/>
      <c r="AO224"/>
      <c r="AP224"/>
      <c r="AQ224"/>
      <c r="AR224"/>
      <c r="AS224"/>
      <c r="AT224"/>
      <c r="AU224"/>
      <c r="AV224"/>
      <c r="AW224"/>
      <c r="AX224"/>
      <c r="AY224"/>
      <c r="AZ224" s="59"/>
      <c r="BA224" s="59"/>
      <c r="BB224" s="59"/>
      <c r="BC224" s="59"/>
      <c r="BD224" s="59"/>
      <c r="BE224" s="59"/>
      <c r="BF224" s="59"/>
      <c r="BG224" s="59"/>
      <c r="BH224" s="59"/>
      <c r="BI224" s="59"/>
      <c r="BJ224" s="59"/>
      <c r="BK224" s="59"/>
      <c r="BL224" s="59"/>
      <c r="BM224" s="59"/>
      <c r="BN224" s="59"/>
      <c r="BO224" s="59"/>
      <c r="BP224" s="59"/>
      <c r="BQ224" s="59"/>
      <c r="BR224" s="59"/>
      <c r="BS224" s="59"/>
      <c r="BT224" s="59"/>
      <c r="BU224" s="59"/>
      <c r="BV224" s="59"/>
      <c r="BW224" s="59"/>
      <c r="BX224" s="59"/>
      <c r="BY224" s="59"/>
      <c r="BZ224" s="59"/>
      <c r="CA224" s="59"/>
      <c r="CB224" s="59"/>
      <c r="CC224" s="59"/>
      <c r="CD224" s="59"/>
      <c r="CE224" s="59"/>
      <c r="CF224" s="59"/>
      <c r="CG224" s="59"/>
      <c r="CH224" s="59"/>
      <c r="CI224" s="59"/>
      <c r="CJ224" s="59"/>
      <c r="CK224" s="59"/>
      <c r="CL224" s="59"/>
      <c r="CM224" s="59"/>
      <c r="CN224" s="59"/>
      <c r="CO224" s="59"/>
      <c r="CP224" s="59"/>
      <c r="CQ224" s="59"/>
      <c r="CR224" s="59"/>
      <c r="CS224" s="59"/>
      <c r="CT224" s="59"/>
      <c r="CU224" s="59"/>
      <c r="CV224" s="59"/>
      <c r="CW224" s="59"/>
      <c r="CX224" s="59"/>
      <c r="CY224" s="59"/>
      <c r="CZ224" s="59"/>
      <c r="DA224" s="59"/>
      <c r="DB224" s="59"/>
      <c r="DC224" s="59"/>
      <c r="DD224" s="59"/>
      <c r="DE224" s="59"/>
      <c r="DF224" s="59"/>
      <c r="DG224" s="59"/>
      <c r="DH224" s="59"/>
      <c r="DI224" s="59"/>
      <c r="DJ224" s="59"/>
      <c r="DK224" s="59"/>
      <c r="DL224" s="59"/>
      <c r="DM224" s="59"/>
      <c r="DN224" s="59"/>
      <c r="DO224" s="59"/>
      <c r="DP224" s="59"/>
      <c r="DQ224" s="59"/>
      <c r="DR224" s="59"/>
      <c r="DS224" s="59"/>
      <c r="DT224" s="59"/>
      <c r="DU224" s="59"/>
      <c r="DV224" s="59"/>
      <c r="DW224" s="59"/>
      <c r="DX224" s="59"/>
      <c r="DY224" s="59"/>
      <c r="DZ224" s="59"/>
      <c r="EA224" s="59"/>
      <c r="EB224" s="59"/>
      <c r="EC224" s="59"/>
      <c r="ED224" s="59"/>
      <c r="EE224" s="59"/>
      <c r="EF224" s="59"/>
      <c r="EG224" s="59"/>
      <c r="EH224" s="59"/>
      <c r="EI224" s="59"/>
    </row>
    <row r="225" spans="38:139" ht="15" x14ac:dyDescent="0.25">
      <c r="AL225" s="59"/>
      <c r="AM225"/>
      <c r="AN225"/>
      <c r="AO225"/>
      <c r="AP225"/>
      <c r="AQ225"/>
      <c r="AR225"/>
      <c r="AS225"/>
      <c r="AT225"/>
      <c r="AU225"/>
      <c r="AV225"/>
      <c r="AW225"/>
      <c r="AX225"/>
      <c r="AY225"/>
      <c r="AZ225" s="59"/>
      <c r="BA225" s="59"/>
      <c r="BB225" s="59"/>
      <c r="BC225" s="59"/>
      <c r="BD225" s="59"/>
      <c r="BE225" s="59"/>
      <c r="BF225" s="59"/>
      <c r="BG225" s="59"/>
      <c r="BH225" s="59"/>
      <c r="BI225" s="59"/>
      <c r="BJ225" s="59"/>
      <c r="BK225" s="59"/>
      <c r="BL225" s="59"/>
      <c r="BM225" s="59"/>
      <c r="BN225" s="59"/>
      <c r="BO225" s="59"/>
      <c r="BP225" s="59"/>
      <c r="BQ225" s="59"/>
      <c r="BR225" s="59"/>
      <c r="BS225" s="59"/>
      <c r="BT225" s="59"/>
      <c r="BU225" s="59"/>
      <c r="BV225" s="59"/>
      <c r="BW225" s="59"/>
      <c r="BX225" s="59"/>
      <c r="BY225" s="59"/>
      <c r="BZ225" s="59"/>
      <c r="CA225" s="59"/>
      <c r="CB225" s="59"/>
      <c r="CC225" s="59"/>
      <c r="CD225" s="59"/>
      <c r="CE225" s="59"/>
      <c r="CF225" s="59"/>
      <c r="CG225" s="59"/>
      <c r="CH225" s="59"/>
      <c r="CI225" s="59"/>
      <c r="CJ225" s="59"/>
      <c r="CK225" s="59"/>
      <c r="CL225" s="59"/>
      <c r="CM225" s="59"/>
      <c r="CN225" s="59"/>
      <c r="CO225" s="59"/>
      <c r="CP225" s="59"/>
      <c r="CQ225" s="59"/>
      <c r="CR225" s="59"/>
      <c r="CS225" s="59"/>
      <c r="CT225" s="59"/>
      <c r="CU225" s="59"/>
      <c r="CV225" s="59"/>
      <c r="CW225" s="59"/>
      <c r="CX225" s="59"/>
      <c r="CY225" s="59"/>
      <c r="CZ225" s="59"/>
      <c r="DA225" s="59"/>
      <c r="DB225" s="59"/>
      <c r="DC225" s="59"/>
      <c r="DD225" s="59"/>
      <c r="DE225" s="59"/>
      <c r="DF225" s="59"/>
      <c r="DG225" s="59"/>
      <c r="DH225" s="59"/>
      <c r="DI225" s="59"/>
      <c r="DJ225" s="59"/>
      <c r="DK225" s="59"/>
      <c r="DL225" s="59"/>
      <c r="DM225" s="59"/>
      <c r="DN225" s="59"/>
      <c r="DO225" s="59"/>
      <c r="DP225" s="59"/>
      <c r="DQ225" s="59"/>
      <c r="DR225" s="59"/>
      <c r="DS225" s="59"/>
      <c r="DT225" s="59"/>
      <c r="DU225" s="59"/>
      <c r="DV225" s="59"/>
      <c r="DW225" s="59"/>
      <c r="DX225" s="59"/>
      <c r="DY225" s="59"/>
      <c r="DZ225" s="59"/>
      <c r="EA225" s="59"/>
      <c r="EB225" s="59"/>
      <c r="EC225" s="59"/>
      <c r="ED225" s="59"/>
      <c r="EE225" s="59"/>
      <c r="EF225" s="59"/>
      <c r="EG225" s="59"/>
      <c r="EH225" s="59"/>
      <c r="EI225" s="59"/>
    </row>
    <row r="226" spans="38:139" ht="15" x14ac:dyDescent="0.25">
      <c r="AL226" s="59"/>
      <c r="AM226"/>
      <c r="AN226"/>
      <c r="AO226"/>
      <c r="AP226"/>
      <c r="AQ226"/>
      <c r="AR226"/>
      <c r="AS226"/>
      <c r="AT226"/>
      <c r="AU226"/>
      <c r="AV226"/>
      <c r="AW226"/>
      <c r="AX226"/>
      <c r="AY226"/>
      <c r="AZ226" s="59"/>
      <c r="BA226" s="59"/>
      <c r="BB226" s="59"/>
      <c r="BC226" s="59"/>
      <c r="BD226" s="59"/>
      <c r="BE226" s="59"/>
      <c r="BF226" s="59"/>
      <c r="BG226" s="59"/>
      <c r="BH226" s="59"/>
      <c r="BI226" s="59"/>
      <c r="BJ226" s="59"/>
      <c r="BK226" s="59"/>
      <c r="BL226" s="59"/>
      <c r="BM226" s="59"/>
      <c r="BN226" s="59"/>
      <c r="BO226" s="59"/>
      <c r="BP226" s="59"/>
      <c r="BQ226" s="59"/>
      <c r="BR226" s="59"/>
      <c r="BS226" s="59"/>
      <c r="BT226" s="59"/>
      <c r="BU226" s="59"/>
      <c r="BV226" s="59"/>
      <c r="BW226" s="59"/>
      <c r="BX226" s="59"/>
      <c r="BY226" s="59"/>
      <c r="BZ226" s="59"/>
      <c r="CA226" s="59"/>
      <c r="CB226" s="59"/>
      <c r="CC226" s="59"/>
      <c r="CD226" s="59"/>
      <c r="CE226" s="59"/>
      <c r="CF226" s="59"/>
      <c r="CG226" s="59"/>
      <c r="CH226" s="59"/>
      <c r="CI226" s="59"/>
      <c r="CJ226" s="59"/>
      <c r="CK226" s="59"/>
      <c r="CL226" s="59"/>
      <c r="CM226" s="59"/>
      <c r="CN226" s="59"/>
      <c r="CO226" s="59"/>
      <c r="CP226" s="59"/>
      <c r="CQ226" s="59"/>
      <c r="CR226" s="59"/>
      <c r="CS226" s="59"/>
      <c r="CT226" s="59"/>
      <c r="CU226" s="59"/>
      <c r="CV226" s="59"/>
      <c r="CW226" s="59"/>
      <c r="CX226" s="59"/>
      <c r="CY226" s="59"/>
      <c r="CZ226" s="59"/>
      <c r="DA226" s="59"/>
      <c r="DB226" s="59"/>
      <c r="DC226" s="59"/>
      <c r="DD226" s="59"/>
      <c r="DE226" s="59"/>
      <c r="DF226" s="59"/>
      <c r="DG226" s="59"/>
      <c r="DH226" s="59"/>
      <c r="DI226" s="59"/>
      <c r="DJ226" s="59"/>
      <c r="DK226" s="59"/>
      <c r="DL226" s="59"/>
      <c r="DM226" s="59"/>
      <c r="DN226" s="59"/>
      <c r="DO226" s="59"/>
      <c r="DP226" s="59"/>
      <c r="DQ226" s="59"/>
      <c r="DR226" s="59"/>
      <c r="DS226" s="59"/>
      <c r="DT226" s="59"/>
      <c r="DU226" s="59"/>
      <c r="DV226" s="59"/>
      <c r="DW226" s="59"/>
      <c r="DX226" s="59"/>
      <c r="DY226" s="59"/>
      <c r="DZ226" s="59"/>
      <c r="EA226" s="59"/>
      <c r="EB226" s="59"/>
      <c r="EC226" s="59"/>
      <c r="ED226" s="59"/>
      <c r="EE226" s="59"/>
      <c r="EF226" s="59"/>
      <c r="EG226" s="59"/>
      <c r="EH226" s="59"/>
      <c r="EI226" s="59"/>
    </row>
    <row r="227" spans="38:139" ht="15" x14ac:dyDescent="0.25">
      <c r="AL227" s="59"/>
      <c r="AM227"/>
      <c r="AN227"/>
      <c r="AO227"/>
      <c r="AP227"/>
      <c r="AQ227"/>
      <c r="AR227"/>
      <c r="AS227"/>
      <c r="AT227"/>
      <c r="AU227"/>
      <c r="AV227"/>
      <c r="AW227"/>
      <c r="AX227"/>
      <c r="AY227"/>
      <c r="AZ227" s="59"/>
      <c r="BA227" s="59"/>
      <c r="BB227" s="59"/>
      <c r="BC227" s="59"/>
      <c r="BD227" s="59"/>
      <c r="BE227" s="59"/>
      <c r="BF227" s="59"/>
      <c r="BG227" s="59"/>
      <c r="BH227" s="59"/>
      <c r="BI227" s="59"/>
      <c r="BJ227" s="59"/>
      <c r="BK227" s="59"/>
      <c r="BL227" s="59"/>
      <c r="BM227" s="59"/>
      <c r="BN227" s="59"/>
      <c r="BO227" s="59"/>
      <c r="BP227" s="59"/>
      <c r="BQ227" s="59"/>
      <c r="BR227" s="59"/>
      <c r="BS227" s="59"/>
      <c r="BT227" s="59"/>
      <c r="BU227" s="59"/>
      <c r="BV227" s="59"/>
      <c r="BW227" s="59"/>
      <c r="BX227" s="59"/>
      <c r="BY227" s="59"/>
      <c r="BZ227" s="59"/>
      <c r="CA227" s="59"/>
      <c r="CB227" s="59"/>
      <c r="CC227" s="59"/>
      <c r="CD227" s="59"/>
      <c r="CE227" s="59"/>
      <c r="CF227" s="59"/>
      <c r="CG227" s="59"/>
      <c r="CH227" s="59"/>
      <c r="CI227" s="59"/>
      <c r="CJ227" s="59"/>
      <c r="CK227" s="59"/>
      <c r="CL227" s="59"/>
      <c r="CM227" s="59"/>
      <c r="CN227" s="59"/>
      <c r="CO227" s="59"/>
      <c r="CP227" s="59"/>
      <c r="CQ227" s="59"/>
      <c r="CR227" s="59"/>
      <c r="CS227" s="59"/>
      <c r="CT227" s="59"/>
      <c r="CU227" s="59"/>
      <c r="CV227" s="59"/>
      <c r="CW227" s="59"/>
      <c r="CX227" s="59"/>
      <c r="CY227" s="59"/>
      <c r="CZ227" s="59"/>
      <c r="DA227" s="59"/>
      <c r="DB227" s="59"/>
      <c r="DC227" s="59"/>
      <c r="DD227" s="59"/>
      <c r="DE227" s="59"/>
      <c r="DF227" s="59"/>
      <c r="DG227" s="59"/>
      <c r="DH227" s="59"/>
      <c r="DI227" s="59"/>
      <c r="DJ227" s="59"/>
      <c r="DK227" s="59"/>
      <c r="DL227" s="59"/>
      <c r="DM227" s="59"/>
      <c r="DN227" s="59"/>
      <c r="DO227" s="59"/>
      <c r="DP227" s="59"/>
      <c r="DQ227" s="59"/>
      <c r="DR227" s="59"/>
      <c r="DS227" s="59"/>
      <c r="DT227" s="59"/>
      <c r="DU227" s="59"/>
      <c r="DV227" s="59"/>
      <c r="DW227" s="59"/>
      <c r="DX227" s="59"/>
      <c r="DY227" s="59"/>
      <c r="DZ227" s="59"/>
      <c r="EA227" s="59"/>
      <c r="EB227" s="59"/>
      <c r="EC227" s="59"/>
      <c r="ED227" s="59"/>
      <c r="EE227" s="59"/>
      <c r="EF227" s="59"/>
      <c r="EG227" s="59"/>
      <c r="EH227" s="59"/>
      <c r="EI227" s="59"/>
    </row>
    <row r="228" spans="38:139" ht="15" x14ac:dyDescent="0.25">
      <c r="AL228" s="59"/>
      <c r="AM228"/>
      <c r="AN228"/>
      <c r="AO228"/>
      <c r="AP228"/>
      <c r="AQ228"/>
      <c r="AR228"/>
      <c r="AS228"/>
      <c r="AT228"/>
      <c r="AU228"/>
      <c r="AV228"/>
      <c r="AW228"/>
      <c r="AX228"/>
      <c r="AY228"/>
      <c r="AZ228" s="59"/>
      <c r="BA228" s="59"/>
      <c r="BB228" s="59"/>
      <c r="BC228" s="59"/>
      <c r="BD228" s="59"/>
      <c r="BE228" s="59"/>
      <c r="BF228" s="59"/>
      <c r="BG228" s="59"/>
      <c r="BH228" s="59"/>
      <c r="BI228" s="59"/>
      <c r="BJ228" s="59"/>
      <c r="BK228" s="59"/>
      <c r="BL228" s="59"/>
      <c r="BM228" s="59"/>
      <c r="BN228" s="59"/>
      <c r="BO228" s="59"/>
      <c r="BP228" s="59"/>
      <c r="BQ228" s="59"/>
      <c r="BR228" s="59"/>
      <c r="BS228" s="59"/>
      <c r="BT228" s="59"/>
      <c r="BU228" s="59"/>
      <c r="BV228" s="59"/>
      <c r="BW228" s="59"/>
      <c r="BX228" s="59"/>
      <c r="BY228" s="59"/>
      <c r="BZ228" s="59"/>
      <c r="CA228" s="59"/>
      <c r="CB228" s="59"/>
      <c r="CC228" s="59"/>
      <c r="CD228" s="59"/>
      <c r="CE228" s="59"/>
      <c r="CF228" s="59"/>
      <c r="CG228" s="59"/>
      <c r="CH228" s="59"/>
      <c r="CI228" s="59"/>
      <c r="CJ228" s="59"/>
      <c r="CK228" s="59"/>
      <c r="CL228" s="59"/>
      <c r="CM228" s="59"/>
      <c r="CN228" s="59"/>
      <c r="CO228" s="59"/>
      <c r="CP228" s="59"/>
      <c r="CQ228" s="59"/>
      <c r="CR228" s="59"/>
      <c r="CS228" s="59"/>
      <c r="CT228" s="59"/>
      <c r="CU228" s="59"/>
      <c r="CV228" s="59"/>
      <c r="CW228" s="59"/>
      <c r="CX228" s="59"/>
      <c r="CY228" s="59"/>
      <c r="CZ228" s="59"/>
      <c r="DA228" s="59"/>
      <c r="DB228" s="59"/>
      <c r="DC228" s="59"/>
      <c r="DD228" s="59"/>
      <c r="DE228" s="59"/>
      <c r="DF228" s="59"/>
      <c r="DG228" s="59"/>
      <c r="DH228" s="59"/>
      <c r="DI228" s="59"/>
      <c r="DJ228" s="59"/>
      <c r="DK228" s="59"/>
      <c r="DL228" s="59"/>
      <c r="DM228" s="59"/>
      <c r="DN228" s="59"/>
      <c r="DO228" s="59"/>
      <c r="DP228" s="59"/>
      <c r="DQ228" s="59"/>
      <c r="DR228" s="59"/>
      <c r="DS228" s="59"/>
      <c r="DT228" s="59"/>
      <c r="DU228" s="59"/>
      <c r="DV228" s="59"/>
      <c r="DW228" s="59"/>
      <c r="DX228" s="59"/>
      <c r="DY228" s="59"/>
      <c r="DZ228" s="59"/>
      <c r="EA228" s="59"/>
      <c r="EB228" s="59"/>
      <c r="EC228" s="59"/>
      <c r="ED228" s="59"/>
      <c r="EE228" s="59"/>
      <c r="EF228" s="59"/>
      <c r="EG228" s="59"/>
      <c r="EH228" s="59"/>
      <c r="EI228" s="59"/>
    </row>
    <row r="229" spans="38:139" ht="15" x14ac:dyDescent="0.25">
      <c r="AL229" s="59"/>
      <c r="AM229"/>
      <c r="AN229"/>
      <c r="AO229"/>
      <c r="AP229"/>
      <c r="AQ229"/>
      <c r="AR229"/>
      <c r="AS229"/>
      <c r="AT229"/>
      <c r="AU229"/>
      <c r="AV229"/>
      <c r="AW229"/>
      <c r="AX229"/>
      <c r="AY229"/>
      <c r="AZ229" s="59"/>
      <c r="BA229" s="59"/>
      <c r="BB229" s="59"/>
      <c r="BC229" s="59"/>
      <c r="BD229" s="59"/>
      <c r="BE229" s="59"/>
      <c r="BF229" s="59"/>
      <c r="BG229" s="59"/>
      <c r="BH229" s="59"/>
      <c r="BI229" s="59"/>
      <c r="BJ229" s="59"/>
      <c r="BK229" s="59"/>
      <c r="BL229" s="59"/>
      <c r="BM229" s="59"/>
      <c r="BN229" s="59"/>
      <c r="BO229" s="59"/>
      <c r="BP229" s="59"/>
      <c r="BQ229" s="59"/>
      <c r="BR229" s="59"/>
      <c r="BS229" s="59"/>
      <c r="BT229" s="59"/>
      <c r="BU229" s="59"/>
      <c r="BV229" s="59"/>
      <c r="BW229" s="59"/>
      <c r="BX229" s="59"/>
      <c r="BY229" s="59"/>
      <c r="BZ229" s="59"/>
      <c r="CA229" s="59"/>
      <c r="CB229" s="59"/>
      <c r="CC229" s="59"/>
      <c r="CD229" s="59"/>
      <c r="CE229" s="59"/>
      <c r="CF229" s="59"/>
      <c r="CG229" s="59"/>
      <c r="CH229" s="59"/>
      <c r="CI229" s="59"/>
      <c r="CJ229" s="59"/>
      <c r="CK229" s="59"/>
      <c r="CL229" s="59"/>
      <c r="CM229" s="59"/>
      <c r="CN229" s="59"/>
      <c r="CO229" s="59"/>
      <c r="CP229" s="59"/>
      <c r="CQ229" s="59"/>
      <c r="CR229" s="59"/>
      <c r="CS229" s="59"/>
      <c r="CT229" s="59"/>
      <c r="CU229" s="59"/>
      <c r="CV229" s="59"/>
      <c r="CW229" s="59"/>
      <c r="CX229" s="59"/>
      <c r="CY229" s="59"/>
      <c r="CZ229" s="59"/>
      <c r="DA229" s="59"/>
      <c r="DB229" s="59"/>
      <c r="DC229" s="59"/>
      <c r="DD229" s="59"/>
      <c r="DE229" s="59"/>
      <c r="DF229" s="59"/>
      <c r="DG229" s="59"/>
      <c r="DH229" s="59"/>
      <c r="DI229" s="59"/>
      <c r="DJ229" s="59"/>
      <c r="DK229" s="59"/>
      <c r="DL229" s="59"/>
      <c r="DM229" s="59"/>
      <c r="DN229" s="59"/>
      <c r="DO229" s="59"/>
      <c r="DP229" s="59"/>
      <c r="DQ229" s="59"/>
      <c r="DR229" s="59"/>
      <c r="DS229" s="59"/>
      <c r="DT229" s="59"/>
      <c r="DU229" s="59"/>
      <c r="DV229" s="59"/>
      <c r="DW229" s="59"/>
      <c r="DX229" s="59"/>
      <c r="DY229" s="59"/>
      <c r="DZ229" s="59"/>
      <c r="EA229" s="59"/>
      <c r="EB229" s="59"/>
      <c r="EC229" s="59"/>
      <c r="ED229" s="59"/>
      <c r="EE229" s="59"/>
      <c r="EF229" s="59"/>
      <c r="EG229" s="59"/>
      <c r="EH229" s="59"/>
      <c r="EI229" s="59"/>
    </row>
    <row r="230" spans="38:139" ht="15" x14ac:dyDescent="0.25">
      <c r="AL230" s="59"/>
      <c r="AM230"/>
      <c r="AN230"/>
      <c r="AO230"/>
      <c r="AP230"/>
      <c r="AQ230"/>
      <c r="AR230"/>
      <c r="AS230"/>
      <c r="AT230"/>
      <c r="AU230"/>
      <c r="AV230"/>
      <c r="AW230"/>
      <c r="AX230"/>
      <c r="AY230"/>
      <c r="AZ230" s="59"/>
      <c r="BA230" s="59"/>
      <c r="BB230" s="59"/>
      <c r="BC230" s="59"/>
      <c r="BD230" s="59"/>
      <c r="BE230" s="59"/>
      <c r="BF230" s="59"/>
      <c r="BG230" s="59"/>
      <c r="BH230" s="59"/>
      <c r="BI230" s="59"/>
      <c r="BJ230" s="59"/>
      <c r="BK230" s="59"/>
      <c r="BL230" s="59"/>
      <c r="BM230" s="59"/>
      <c r="BN230" s="59"/>
      <c r="BO230" s="59"/>
      <c r="BP230" s="59"/>
      <c r="BQ230" s="59"/>
      <c r="BR230" s="59"/>
      <c r="BS230" s="59"/>
      <c r="BT230" s="59"/>
      <c r="BU230" s="59"/>
      <c r="BV230" s="59"/>
      <c r="BW230" s="59"/>
      <c r="BX230" s="59"/>
      <c r="BY230" s="59"/>
      <c r="BZ230" s="59"/>
      <c r="CA230" s="59"/>
      <c r="CB230" s="59"/>
      <c r="CC230" s="59"/>
      <c r="CD230" s="59"/>
      <c r="CE230" s="59"/>
      <c r="CF230" s="59"/>
      <c r="CG230" s="59"/>
      <c r="CH230" s="59"/>
      <c r="CI230" s="59"/>
      <c r="CJ230" s="59"/>
      <c r="CK230" s="59"/>
      <c r="CL230" s="59"/>
      <c r="CM230" s="59"/>
      <c r="CN230" s="59"/>
      <c r="CO230" s="59"/>
      <c r="CP230" s="59"/>
      <c r="CQ230" s="59"/>
      <c r="CR230" s="59"/>
      <c r="CS230" s="59"/>
      <c r="CT230" s="59"/>
      <c r="CU230" s="59"/>
      <c r="CV230" s="59"/>
      <c r="CW230" s="59"/>
      <c r="CX230" s="59"/>
      <c r="CY230" s="59"/>
      <c r="CZ230" s="59"/>
      <c r="DA230" s="59"/>
      <c r="DB230" s="59"/>
      <c r="DC230" s="59"/>
      <c r="DD230" s="59"/>
      <c r="DE230" s="59"/>
      <c r="DF230" s="59"/>
      <c r="DG230" s="59"/>
      <c r="DH230" s="59"/>
      <c r="DI230" s="59"/>
      <c r="DJ230" s="59"/>
      <c r="DK230" s="59"/>
      <c r="DL230" s="59"/>
      <c r="DM230" s="59"/>
      <c r="DN230" s="59"/>
      <c r="DO230" s="59"/>
      <c r="DP230" s="59"/>
      <c r="DQ230" s="59"/>
      <c r="DR230" s="59"/>
      <c r="DS230" s="59"/>
      <c r="DT230" s="59"/>
      <c r="DU230" s="59"/>
      <c r="DV230" s="59"/>
      <c r="DW230" s="59"/>
      <c r="DX230" s="59"/>
      <c r="DY230" s="59"/>
      <c r="DZ230" s="59"/>
      <c r="EA230" s="59"/>
      <c r="EB230" s="59"/>
      <c r="EC230" s="59"/>
      <c r="ED230" s="59"/>
      <c r="EE230" s="59"/>
      <c r="EF230" s="59"/>
      <c r="EG230" s="59"/>
      <c r="EH230" s="59"/>
      <c r="EI230" s="59"/>
    </row>
    <row r="231" spans="38:139" ht="15" x14ac:dyDescent="0.25">
      <c r="AL231" s="59"/>
      <c r="AM231"/>
      <c r="AN231"/>
      <c r="AO231"/>
      <c r="AP231"/>
      <c r="AQ231"/>
      <c r="AR231"/>
      <c r="AS231"/>
      <c r="AT231"/>
      <c r="AU231"/>
      <c r="AV231"/>
      <c r="AW231"/>
      <c r="AX231"/>
      <c r="AY231"/>
      <c r="AZ231" s="59"/>
      <c r="BA231" s="59"/>
      <c r="BB231" s="59"/>
      <c r="BC231" s="59"/>
      <c r="BD231" s="59"/>
      <c r="BE231" s="59"/>
      <c r="BF231" s="59"/>
      <c r="BG231" s="59"/>
      <c r="BH231" s="59"/>
      <c r="BI231" s="59"/>
      <c r="BJ231" s="59"/>
      <c r="BK231" s="59"/>
      <c r="BL231" s="59"/>
      <c r="BM231" s="59"/>
      <c r="BN231" s="59"/>
      <c r="BO231" s="59"/>
      <c r="BP231" s="59"/>
      <c r="BQ231" s="59"/>
      <c r="BR231" s="59"/>
      <c r="BS231" s="59"/>
      <c r="BT231" s="59"/>
      <c r="BU231" s="59"/>
      <c r="BV231" s="59"/>
      <c r="BW231" s="59"/>
      <c r="BX231" s="59"/>
      <c r="BY231" s="59"/>
      <c r="BZ231" s="59"/>
      <c r="CA231" s="59"/>
      <c r="CB231" s="59"/>
      <c r="CC231" s="59"/>
      <c r="CD231" s="59"/>
      <c r="CE231" s="59"/>
      <c r="CF231" s="59"/>
      <c r="CG231" s="59"/>
      <c r="CH231" s="59"/>
      <c r="CI231" s="59"/>
      <c r="CJ231" s="59"/>
      <c r="CK231" s="59"/>
      <c r="CL231" s="59"/>
      <c r="CM231" s="59"/>
      <c r="CN231" s="59"/>
      <c r="CO231" s="59"/>
      <c r="CP231" s="59"/>
      <c r="CQ231" s="59"/>
      <c r="CR231" s="59"/>
      <c r="CS231" s="59"/>
      <c r="CT231" s="59"/>
      <c r="CU231" s="59"/>
      <c r="CV231" s="59"/>
      <c r="CW231" s="59"/>
      <c r="CX231" s="59"/>
      <c r="CY231" s="59"/>
      <c r="CZ231" s="59"/>
      <c r="DA231" s="59"/>
      <c r="DB231" s="59"/>
      <c r="DC231" s="59"/>
      <c r="DD231" s="59"/>
      <c r="DE231" s="59"/>
      <c r="DF231" s="59"/>
      <c r="DG231" s="59"/>
      <c r="DH231" s="59"/>
      <c r="DI231" s="59"/>
      <c r="DJ231" s="59"/>
      <c r="DK231" s="59"/>
      <c r="DL231" s="59"/>
      <c r="DM231" s="59"/>
      <c r="DN231" s="59"/>
      <c r="DO231" s="59"/>
      <c r="DP231" s="59"/>
      <c r="DQ231" s="59"/>
      <c r="DR231" s="59"/>
      <c r="DS231" s="59"/>
      <c r="DT231" s="59"/>
      <c r="DU231" s="59"/>
      <c r="DV231" s="59"/>
      <c r="DW231" s="59"/>
      <c r="DX231" s="59"/>
      <c r="DY231" s="59"/>
      <c r="DZ231" s="59"/>
      <c r="EA231" s="59"/>
      <c r="EB231" s="59"/>
      <c r="EC231" s="59"/>
      <c r="ED231" s="59"/>
      <c r="EE231" s="59"/>
      <c r="EF231" s="59"/>
      <c r="EG231" s="59"/>
      <c r="EH231" s="59"/>
      <c r="EI231" s="59"/>
    </row>
    <row r="232" spans="38:139" ht="15" x14ac:dyDescent="0.25">
      <c r="AL232" s="59"/>
      <c r="AM232"/>
      <c r="AN232"/>
      <c r="AO232"/>
      <c r="AP232"/>
      <c r="AQ232"/>
      <c r="AR232"/>
      <c r="AS232"/>
      <c r="AT232"/>
      <c r="AU232"/>
      <c r="AV232"/>
      <c r="AW232"/>
      <c r="AX232"/>
      <c r="AY232"/>
      <c r="AZ232" s="59"/>
      <c r="BA232" s="59"/>
      <c r="BB232" s="59"/>
      <c r="BC232" s="59"/>
      <c r="BD232" s="59"/>
      <c r="BE232" s="59"/>
      <c r="BF232" s="59"/>
      <c r="BG232" s="59"/>
      <c r="BH232" s="59"/>
      <c r="BI232" s="59"/>
      <c r="BJ232" s="59"/>
      <c r="BK232" s="59"/>
      <c r="BL232" s="59"/>
      <c r="BM232" s="59"/>
      <c r="BN232" s="59"/>
      <c r="BO232" s="59"/>
      <c r="BP232" s="59"/>
      <c r="BQ232" s="59"/>
      <c r="BR232" s="59"/>
      <c r="BS232" s="59"/>
      <c r="BT232" s="59"/>
      <c r="BU232" s="59"/>
      <c r="BV232" s="59"/>
      <c r="BW232" s="59"/>
      <c r="BX232" s="59"/>
      <c r="BY232" s="59"/>
      <c r="BZ232" s="59"/>
      <c r="CA232" s="59"/>
      <c r="CB232" s="59"/>
      <c r="CC232" s="59"/>
      <c r="CD232" s="59"/>
      <c r="CE232" s="59"/>
      <c r="CF232" s="59"/>
      <c r="CG232" s="59"/>
      <c r="CH232" s="59"/>
      <c r="CI232" s="59"/>
      <c r="CJ232" s="59"/>
      <c r="CK232" s="59"/>
      <c r="CL232" s="59"/>
      <c r="CM232" s="59"/>
      <c r="CN232" s="59"/>
      <c r="CO232" s="59"/>
      <c r="CP232" s="59"/>
      <c r="CQ232" s="59"/>
      <c r="CR232" s="59"/>
      <c r="CS232" s="59"/>
      <c r="CT232" s="59"/>
      <c r="CU232" s="59"/>
      <c r="CV232" s="59"/>
      <c r="CW232" s="59"/>
      <c r="CX232" s="59"/>
      <c r="CY232" s="59"/>
      <c r="CZ232" s="59"/>
      <c r="DA232" s="59"/>
      <c r="DB232" s="59"/>
      <c r="DC232" s="59"/>
      <c r="DD232" s="59"/>
      <c r="DE232" s="59"/>
      <c r="DF232" s="59"/>
      <c r="DG232" s="59"/>
      <c r="DH232" s="59"/>
      <c r="DI232" s="59"/>
      <c r="DJ232" s="59"/>
      <c r="DK232" s="59"/>
      <c r="DL232" s="59"/>
      <c r="DM232" s="59"/>
      <c r="DN232" s="59"/>
      <c r="DO232" s="59"/>
      <c r="DP232" s="59"/>
      <c r="DQ232" s="59"/>
      <c r="DR232" s="59"/>
      <c r="DS232" s="59"/>
      <c r="DT232" s="59"/>
      <c r="DU232" s="59"/>
      <c r="DV232" s="59"/>
      <c r="DW232" s="59"/>
      <c r="DX232" s="59"/>
      <c r="DY232" s="59"/>
      <c r="DZ232" s="59"/>
      <c r="EA232" s="59"/>
      <c r="EB232" s="59"/>
      <c r="EC232" s="59"/>
      <c r="ED232" s="59"/>
      <c r="EE232" s="59"/>
      <c r="EF232" s="59"/>
      <c r="EG232" s="59"/>
      <c r="EH232" s="59"/>
      <c r="EI232" s="59"/>
    </row>
    <row r="233" spans="38:139" ht="15" x14ac:dyDescent="0.25">
      <c r="AL233" s="59"/>
      <c r="AM233"/>
      <c r="AN233"/>
      <c r="AO233"/>
      <c r="AP233"/>
      <c r="AQ233"/>
      <c r="AR233"/>
      <c r="AS233"/>
      <c r="AT233"/>
      <c r="AU233"/>
      <c r="AV233"/>
      <c r="AW233"/>
      <c r="AX233"/>
      <c r="AY233"/>
      <c r="AZ233" s="59"/>
      <c r="BA233" s="59"/>
      <c r="BB233" s="59"/>
      <c r="BC233" s="59"/>
      <c r="BD233" s="59"/>
      <c r="BE233" s="59"/>
      <c r="BF233" s="59"/>
      <c r="BG233" s="59"/>
      <c r="BH233" s="59"/>
      <c r="BI233" s="59"/>
      <c r="BJ233" s="59"/>
      <c r="BK233" s="59"/>
      <c r="BL233" s="59"/>
      <c r="BM233" s="59"/>
      <c r="BN233" s="59"/>
      <c r="BO233" s="59"/>
      <c r="BP233" s="59"/>
      <c r="BQ233" s="59"/>
      <c r="BR233" s="59"/>
      <c r="BS233" s="59"/>
      <c r="BT233" s="59"/>
      <c r="BU233" s="59"/>
      <c r="BV233" s="59"/>
      <c r="BW233" s="59"/>
      <c r="BX233" s="59"/>
      <c r="BY233" s="59"/>
      <c r="BZ233" s="59"/>
      <c r="CA233" s="59"/>
      <c r="CB233" s="59"/>
      <c r="CC233" s="59"/>
      <c r="CD233" s="59"/>
      <c r="CE233" s="59"/>
      <c r="CF233" s="59"/>
      <c r="CG233" s="59"/>
      <c r="CH233" s="59"/>
      <c r="CI233" s="59"/>
      <c r="CJ233" s="59"/>
      <c r="CK233" s="59"/>
      <c r="CL233" s="59"/>
      <c r="CM233" s="59"/>
      <c r="CN233" s="59"/>
      <c r="CO233" s="59"/>
      <c r="CP233" s="59"/>
      <c r="CQ233" s="59"/>
      <c r="CR233" s="59"/>
      <c r="CS233" s="59"/>
      <c r="CT233" s="59"/>
      <c r="CU233" s="59"/>
      <c r="CV233" s="59"/>
      <c r="CW233" s="59"/>
      <c r="CX233" s="59"/>
      <c r="CY233" s="59"/>
      <c r="CZ233" s="59"/>
      <c r="DA233" s="59"/>
      <c r="DB233" s="59"/>
      <c r="DC233" s="59"/>
      <c r="DD233" s="59"/>
      <c r="DE233" s="59"/>
      <c r="DF233" s="59"/>
      <c r="DG233" s="59"/>
      <c r="DH233" s="59"/>
      <c r="DI233" s="59"/>
      <c r="DJ233" s="59"/>
      <c r="DK233" s="59"/>
      <c r="DL233" s="59"/>
      <c r="DM233" s="59"/>
      <c r="DN233" s="59"/>
      <c r="DO233" s="59"/>
      <c r="DP233" s="59"/>
      <c r="DQ233" s="59"/>
      <c r="DR233" s="59"/>
      <c r="DS233" s="59"/>
      <c r="DT233" s="59"/>
      <c r="DU233" s="59"/>
      <c r="DV233" s="59"/>
      <c r="DW233" s="59"/>
      <c r="DX233" s="59"/>
      <c r="DY233" s="59"/>
      <c r="DZ233" s="59"/>
      <c r="EA233" s="59"/>
      <c r="EB233" s="59"/>
      <c r="EC233" s="59"/>
      <c r="ED233" s="59"/>
      <c r="EE233" s="59"/>
      <c r="EF233" s="59"/>
      <c r="EG233" s="59"/>
      <c r="EH233" s="59"/>
      <c r="EI233" s="59"/>
    </row>
    <row r="234" spans="38:139" ht="15" x14ac:dyDescent="0.25">
      <c r="AL234" s="59"/>
      <c r="AM234"/>
      <c r="AN234"/>
      <c r="AO234"/>
      <c r="AP234"/>
      <c r="AQ234"/>
      <c r="AR234"/>
      <c r="AS234"/>
      <c r="AT234"/>
      <c r="AU234"/>
      <c r="AV234"/>
      <c r="AW234"/>
      <c r="AX234"/>
      <c r="AY234"/>
      <c r="AZ234" s="59"/>
      <c r="BA234" s="59"/>
      <c r="BB234" s="59"/>
      <c r="BC234" s="59"/>
      <c r="BD234" s="59"/>
      <c r="BE234" s="59"/>
      <c r="BF234" s="59"/>
      <c r="BG234" s="59"/>
      <c r="BH234" s="59"/>
      <c r="BI234" s="59"/>
      <c r="BJ234" s="59"/>
      <c r="BK234" s="59"/>
      <c r="BL234" s="59"/>
      <c r="BM234" s="59"/>
      <c r="BN234" s="59"/>
      <c r="BO234" s="59"/>
      <c r="BP234" s="59"/>
      <c r="BQ234" s="59"/>
      <c r="BR234" s="59"/>
      <c r="BS234" s="59"/>
      <c r="BT234" s="59"/>
      <c r="BU234" s="59"/>
      <c r="BV234" s="59"/>
      <c r="BW234" s="59"/>
      <c r="BX234" s="59"/>
      <c r="BY234" s="59"/>
      <c r="BZ234" s="59"/>
      <c r="CA234" s="59"/>
      <c r="CB234" s="59"/>
      <c r="CC234" s="59"/>
      <c r="CD234" s="59"/>
      <c r="CE234" s="59"/>
      <c r="CF234" s="59"/>
      <c r="CG234" s="59"/>
      <c r="CH234" s="59"/>
      <c r="CI234" s="59"/>
      <c r="CJ234" s="59"/>
      <c r="CK234" s="59"/>
      <c r="CL234" s="59"/>
      <c r="CM234" s="59"/>
      <c r="CN234" s="59"/>
      <c r="CO234" s="59"/>
      <c r="CP234" s="59"/>
      <c r="CQ234" s="59"/>
      <c r="CR234" s="59"/>
      <c r="CS234" s="59"/>
      <c r="CT234" s="59"/>
      <c r="CU234" s="59"/>
      <c r="CV234" s="59"/>
      <c r="CW234" s="59"/>
      <c r="CX234" s="59"/>
      <c r="CY234" s="59"/>
      <c r="CZ234" s="59"/>
      <c r="DA234" s="59"/>
      <c r="DB234" s="59"/>
      <c r="DC234" s="59"/>
      <c r="DD234" s="59"/>
      <c r="DE234" s="59"/>
      <c r="DF234" s="59"/>
      <c r="DG234" s="59"/>
      <c r="DH234" s="59"/>
      <c r="DI234" s="59"/>
      <c r="DJ234" s="59"/>
      <c r="DK234" s="59"/>
      <c r="DL234" s="59"/>
      <c r="DM234" s="59"/>
      <c r="DN234" s="59"/>
      <c r="DO234" s="59"/>
      <c r="DP234" s="59"/>
      <c r="DQ234" s="59"/>
      <c r="DR234" s="59"/>
      <c r="DS234" s="59"/>
      <c r="DT234" s="59"/>
      <c r="DU234" s="59"/>
      <c r="DV234" s="59"/>
      <c r="DW234" s="59"/>
      <c r="DX234" s="59"/>
      <c r="DY234" s="59"/>
      <c r="DZ234" s="59"/>
      <c r="EA234" s="59"/>
      <c r="EB234" s="59"/>
      <c r="EC234" s="59"/>
      <c r="ED234" s="59"/>
      <c r="EE234" s="59"/>
      <c r="EF234" s="59"/>
      <c r="EG234" s="59"/>
      <c r="EH234" s="59"/>
      <c r="EI234" s="59"/>
    </row>
    <row r="235" spans="38:139" ht="15" x14ac:dyDescent="0.25">
      <c r="AL235" s="59"/>
      <c r="AM235"/>
      <c r="AN235"/>
      <c r="AO235"/>
      <c r="AP235"/>
      <c r="AQ235"/>
      <c r="AR235"/>
      <c r="AS235"/>
      <c r="AT235"/>
      <c r="AU235"/>
      <c r="AV235"/>
      <c r="AW235"/>
      <c r="AX235"/>
      <c r="AY235"/>
      <c r="AZ235" s="59"/>
      <c r="BA235" s="59"/>
      <c r="BB235" s="59"/>
      <c r="BC235" s="59"/>
      <c r="BD235" s="59"/>
      <c r="BE235" s="59"/>
      <c r="BF235" s="59"/>
      <c r="BG235" s="59"/>
      <c r="BH235" s="59"/>
      <c r="BI235" s="59"/>
      <c r="BJ235" s="59"/>
      <c r="BK235" s="59"/>
      <c r="BL235" s="59"/>
      <c r="BM235" s="59"/>
      <c r="BN235" s="59"/>
      <c r="BO235" s="59"/>
      <c r="BP235" s="59"/>
      <c r="BQ235" s="59"/>
      <c r="BR235" s="59"/>
      <c r="BS235" s="59"/>
      <c r="BT235" s="59"/>
      <c r="BU235" s="59"/>
      <c r="BV235" s="59"/>
      <c r="BW235" s="59"/>
      <c r="BX235" s="59"/>
      <c r="BY235" s="59"/>
      <c r="BZ235" s="59"/>
      <c r="CA235" s="59"/>
      <c r="CB235" s="59"/>
      <c r="CC235" s="59"/>
      <c r="CD235" s="59"/>
      <c r="CE235" s="59"/>
      <c r="CF235" s="59"/>
      <c r="CG235" s="59"/>
      <c r="CH235" s="59"/>
      <c r="CI235" s="59"/>
      <c r="CJ235" s="59"/>
      <c r="CK235" s="59"/>
      <c r="CL235" s="59"/>
      <c r="CM235" s="59"/>
      <c r="CN235" s="59"/>
      <c r="CO235" s="59"/>
      <c r="CP235" s="59"/>
      <c r="CQ235" s="59"/>
      <c r="CR235" s="59"/>
      <c r="CS235" s="59"/>
      <c r="CT235" s="59"/>
      <c r="CU235" s="59"/>
      <c r="CV235" s="59"/>
      <c r="CW235" s="59"/>
      <c r="CX235" s="59"/>
      <c r="CY235" s="59"/>
      <c r="CZ235" s="59"/>
      <c r="DA235" s="59"/>
      <c r="DB235" s="59"/>
      <c r="DC235" s="59"/>
      <c r="DD235" s="59"/>
      <c r="DE235" s="59"/>
      <c r="DF235" s="59"/>
      <c r="DG235" s="59"/>
      <c r="DH235" s="59"/>
      <c r="DI235" s="59"/>
      <c r="DJ235" s="59"/>
      <c r="DK235" s="59"/>
      <c r="DL235" s="59"/>
      <c r="DM235" s="59"/>
      <c r="DN235" s="59"/>
      <c r="DO235" s="59"/>
      <c r="DP235" s="59"/>
      <c r="DQ235" s="59"/>
      <c r="DR235" s="59"/>
      <c r="DS235" s="59"/>
      <c r="DT235" s="59"/>
      <c r="DU235" s="59"/>
      <c r="DV235" s="59"/>
      <c r="DW235" s="59"/>
      <c r="DX235" s="59"/>
      <c r="DY235" s="59"/>
      <c r="DZ235" s="59"/>
      <c r="EA235" s="59"/>
      <c r="EB235" s="59"/>
      <c r="EC235" s="59"/>
      <c r="ED235" s="59"/>
      <c r="EE235" s="59"/>
      <c r="EF235" s="59"/>
      <c r="EG235" s="59"/>
      <c r="EH235" s="59"/>
      <c r="EI235" s="59"/>
    </row>
    <row r="236" spans="38:139" ht="15" x14ac:dyDescent="0.25">
      <c r="AL236" s="59"/>
      <c r="AM236"/>
      <c r="AN236"/>
      <c r="AO236"/>
      <c r="AP236"/>
      <c r="AQ236"/>
      <c r="AR236"/>
      <c r="AS236"/>
      <c r="AT236"/>
      <c r="AU236"/>
      <c r="AV236"/>
      <c r="AW236"/>
      <c r="AX236"/>
      <c r="AY236"/>
      <c r="AZ236" s="59"/>
      <c r="BA236" s="59"/>
      <c r="BB236" s="59"/>
      <c r="BC236" s="59"/>
      <c r="BD236" s="59"/>
      <c r="BE236" s="59"/>
      <c r="BF236" s="59"/>
      <c r="BG236" s="59"/>
      <c r="BH236" s="59"/>
      <c r="BI236" s="59"/>
      <c r="BJ236" s="59"/>
      <c r="BK236" s="59"/>
      <c r="BL236" s="59"/>
      <c r="BM236" s="59"/>
      <c r="BN236" s="59"/>
      <c r="BO236" s="59"/>
      <c r="BP236" s="59"/>
      <c r="BQ236" s="59"/>
      <c r="BR236" s="59"/>
      <c r="BS236" s="59"/>
      <c r="BT236" s="59"/>
      <c r="BU236" s="59"/>
      <c r="BV236" s="59"/>
      <c r="BW236" s="59"/>
      <c r="BX236" s="59"/>
      <c r="BY236" s="59"/>
      <c r="BZ236" s="59"/>
      <c r="CA236" s="59"/>
      <c r="CB236" s="59"/>
      <c r="CC236" s="59"/>
      <c r="CD236" s="59"/>
      <c r="CE236" s="59"/>
      <c r="CF236" s="59"/>
      <c r="CG236" s="59"/>
      <c r="CH236" s="59"/>
      <c r="CI236" s="59"/>
      <c r="CJ236" s="59"/>
      <c r="CK236" s="59"/>
      <c r="CL236" s="59"/>
      <c r="CM236" s="59"/>
      <c r="CN236" s="59"/>
      <c r="CO236" s="59"/>
      <c r="CP236" s="59"/>
      <c r="CQ236" s="59"/>
      <c r="CR236" s="59"/>
      <c r="CS236" s="59"/>
      <c r="CT236" s="59"/>
      <c r="CU236" s="59"/>
      <c r="CV236" s="59"/>
      <c r="CW236" s="59"/>
      <c r="CX236" s="59"/>
      <c r="CY236" s="59"/>
      <c r="CZ236" s="59"/>
      <c r="DA236" s="59"/>
      <c r="DB236" s="59"/>
      <c r="DC236" s="59"/>
      <c r="DD236" s="59"/>
      <c r="DE236" s="59"/>
      <c r="DF236" s="59"/>
      <c r="DG236" s="59"/>
      <c r="DH236" s="59"/>
      <c r="DI236" s="59"/>
      <c r="DJ236" s="59"/>
      <c r="DK236" s="59"/>
      <c r="DL236" s="59"/>
      <c r="DM236" s="59"/>
      <c r="DN236" s="59"/>
      <c r="DO236" s="59"/>
      <c r="DP236" s="59"/>
      <c r="DQ236" s="59"/>
      <c r="DR236" s="59"/>
      <c r="DS236" s="59"/>
      <c r="DT236" s="59"/>
      <c r="DU236" s="59"/>
      <c r="DV236" s="59"/>
      <c r="DW236" s="59"/>
      <c r="DX236" s="59"/>
      <c r="DY236" s="59"/>
      <c r="DZ236" s="59"/>
      <c r="EA236" s="59"/>
      <c r="EB236" s="59"/>
      <c r="EC236" s="59"/>
      <c r="ED236" s="59"/>
      <c r="EE236" s="59"/>
      <c r="EF236" s="59"/>
      <c r="EG236" s="59"/>
      <c r="EH236" s="59"/>
      <c r="EI236" s="59"/>
    </row>
    <row r="237" spans="38:139" ht="15" x14ac:dyDescent="0.25">
      <c r="AL237" s="59"/>
      <c r="AM237"/>
      <c r="AN237"/>
      <c r="AO237"/>
      <c r="AP237"/>
      <c r="AQ237"/>
      <c r="AR237"/>
      <c r="AS237"/>
      <c r="AT237"/>
      <c r="AU237"/>
      <c r="AV237"/>
      <c r="AW237"/>
      <c r="AX237"/>
      <c r="AY237"/>
      <c r="AZ237" s="59"/>
      <c r="BA237" s="59"/>
      <c r="BB237" s="59"/>
      <c r="BC237" s="59"/>
      <c r="BD237" s="59"/>
      <c r="BE237" s="59"/>
      <c r="BF237" s="59"/>
      <c r="BG237" s="59"/>
      <c r="BH237" s="59"/>
      <c r="BI237" s="59"/>
      <c r="BJ237" s="59"/>
      <c r="BK237" s="59"/>
      <c r="BL237" s="59"/>
      <c r="BM237" s="59"/>
      <c r="BN237" s="59"/>
      <c r="BO237" s="59"/>
      <c r="BP237" s="59"/>
      <c r="BQ237" s="59"/>
      <c r="BR237" s="59"/>
      <c r="BS237" s="59"/>
      <c r="BT237" s="59"/>
      <c r="BU237" s="59"/>
      <c r="BV237" s="59"/>
      <c r="BW237" s="59"/>
      <c r="BX237" s="59"/>
      <c r="BY237" s="59"/>
      <c r="BZ237" s="59"/>
      <c r="CA237" s="59"/>
      <c r="CB237" s="59"/>
      <c r="CC237" s="59"/>
      <c r="CD237" s="59"/>
      <c r="CE237" s="59"/>
      <c r="CF237" s="59"/>
      <c r="CG237" s="59"/>
      <c r="CH237" s="59"/>
      <c r="CI237" s="59"/>
      <c r="CJ237" s="59"/>
      <c r="CK237" s="59"/>
      <c r="CL237" s="59"/>
      <c r="CM237" s="59"/>
      <c r="CN237" s="59"/>
      <c r="CO237" s="59"/>
      <c r="CP237" s="59"/>
      <c r="CQ237" s="59"/>
      <c r="CR237" s="59"/>
      <c r="CS237" s="59"/>
      <c r="CT237" s="59"/>
      <c r="CU237" s="59"/>
      <c r="CV237" s="59"/>
      <c r="CW237" s="59"/>
      <c r="CX237" s="59"/>
      <c r="CY237" s="59"/>
      <c r="CZ237" s="59"/>
      <c r="DA237" s="59"/>
      <c r="DB237" s="59"/>
      <c r="DC237" s="59"/>
      <c r="DD237" s="59"/>
      <c r="DE237" s="59"/>
      <c r="DF237" s="59"/>
      <c r="DG237" s="59"/>
      <c r="DH237" s="59"/>
      <c r="DI237" s="59"/>
      <c r="DJ237" s="59"/>
      <c r="DK237" s="59"/>
      <c r="DL237" s="59"/>
      <c r="DM237" s="59"/>
      <c r="DN237" s="59"/>
      <c r="DO237" s="59"/>
      <c r="DP237" s="59"/>
      <c r="DQ237" s="59"/>
      <c r="DR237" s="59"/>
      <c r="DS237" s="59"/>
      <c r="DT237" s="59"/>
      <c r="DU237" s="59"/>
      <c r="DV237" s="59"/>
      <c r="DW237" s="59"/>
      <c r="DX237" s="59"/>
      <c r="DY237" s="59"/>
      <c r="DZ237" s="59"/>
      <c r="EA237" s="59"/>
      <c r="EB237" s="59"/>
      <c r="EC237" s="59"/>
      <c r="ED237" s="59"/>
      <c r="EE237" s="59"/>
      <c r="EF237" s="59"/>
      <c r="EG237" s="59"/>
      <c r="EH237" s="59"/>
      <c r="EI237" s="59"/>
    </row>
    <row r="238" spans="38:139" ht="15" x14ac:dyDescent="0.25">
      <c r="AL238" s="59"/>
      <c r="AM238"/>
      <c r="AN238"/>
      <c r="AO238"/>
      <c r="AP238"/>
      <c r="AQ238"/>
      <c r="AR238"/>
      <c r="AS238"/>
      <c r="AT238"/>
      <c r="AU238"/>
      <c r="AV238"/>
      <c r="AW238"/>
      <c r="AX238"/>
      <c r="AY238"/>
      <c r="AZ238" s="59"/>
      <c r="BA238" s="59"/>
      <c r="BB238" s="59"/>
      <c r="BC238" s="59"/>
      <c r="BD238" s="59"/>
      <c r="BE238" s="59"/>
      <c r="BF238" s="59"/>
      <c r="BG238" s="59"/>
      <c r="BH238" s="59"/>
      <c r="BI238" s="59"/>
      <c r="BJ238" s="59"/>
      <c r="BK238" s="59"/>
      <c r="BL238" s="59"/>
      <c r="BM238" s="59"/>
      <c r="BN238" s="59"/>
      <c r="BO238" s="59"/>
      <c r="BP238" s="59"/>
      <c r="BQ238" s="59"/>
      <c r="BR238" s="59"/>
      <c r="BS238" s="59"/>
      <c r="BT238" s="59"/>
      <c r="BU238" s="59"/>
      <c r="BV238" s="59"/>
      <c r="BW238" s="59"/>
      <c r="BX238" s="59"/>
      <c r="BY238" s="59"/>
      <c r="BZ238" s="59"/>
      <c r="CA238" s="59"/>
      <c r="CB238" s="59"/>
      <c r="CC238" s="59"/>
      <c r="CD238" s="59"/>
      <c r="CE238" s="59"/>
      <c r="CF238" s="59"/>
      <c r="CG238" s="59"/>
      <c r="CH238" s="59"/>
      <c r="CI238" s="59"/>
      <c r="CJ238" s="59"/>
      <c r="CK238" s="59"/>
      <c r="CL238" s="59"/>
      <c r="CM238" s="59"/>
      <c r="CN238" s="59"/>
      <c r="CO238" s="59"/>
      <c r="CP238" s="59"/>
      <c r="CQ238" s="59"/>
      <c r="CR238" s="59"/>
      <c r="CS238" s="59"/>
      <c r="CT238" s="59"/>
      <c r="CU238" s="59"/>
      <c r="CV238" s="59"/>
      <c r="CW238" s="59"/>
      <c r="CX238" s="59"/>
      <c r="CY238" s="59"/>
      <c r="CZ238" s="59"/>
      <c r="DA238" s="59"/>
      <c r="DB238" s="59"/>
      <c r="DC238" s="59"/>
      <c r="DD238" s="59"/>
      <c r="DE238" s="59"/>
      <c r="DF238" s="59"/>
      <c r="DG238" s="59"/>
      <c r="DH238" s="59"/>
      <c r="DI238" s="59"/>
      <c r="DJ238" s="59"/>
      <c r="DK238" s="59"/>
      <c r="DL238" s="59"/>
      <c r="DM238" s="59"/>
      <c r="DN238" s="59"/>
      <c r="DO238" s="59"/>
      <c r="DP238" s="59"/>
      <c r="DQ238" s="59"/>
      <c r="DR238" s="59"/>
      <c r="DS238" s="59"/>
      <c r="DT238" s="59"/>
      <c r="DU238" s="59"/>
      <c r="DV238" s="59"/>
      <c r="DW238" s="59"/>
      <c r="DX238" s="59"/>
      <c r="DY238" s="59"/>
      <c r="DZ238" s="59"/>
      <c r="EA238" s="59"/>
      <c r="EB238" s="59"/>
      <c r="EC238" s="59"/>
      <c r="ED238" s="59"/>
      <c r="EE238" s="59"/>
      <c r="EF238" s="59"/>
      <c r="EG238" s="59"/>
      <c r="EH238" s="59"/>
      <c r="EI238" s="59"/>
    </row>
    <row r="239" spans="38:139" ht="15" x14ac:dyDescent="0.25">
      <c r="AL239" s="59"/>
      <c r="AM239"/>
      <c r="AN239"/>
      <c r="AO239"/>
      <c r="AP239"/>
      <c r="AQ239"/>
      <c r="AR239"/>
      <c r="AS239"/>
      <c r="AT239"/>
      <c r="AU239"/>
      <c r="AV239"/>
      <c r="AW239"/>
      <c r="AX239"/>
      <c r="AY239"/>
      <c r="AZ239" s="59"/>
      <c r="BA239" s="59"/>
      <c r="BB239" s="59"/>
      <c r="BC239" s="59"/>
      <c r="BD239" s="59"/>
      <c r="BE239" s="59"/>
      <c r="BF239" s="59"/>
      <c r="BG239" s="59"/>
      <c r="BH239" s="59"/>
      <c r="BI239" s="59"/>
      <c r="BJ239" s="59"/>
      <c r="BK239" s="59"/>
      <c r="BL239" s="59"/>
      <c r="BM239" s="59"/>
      <c r="BN239" s="59"/>
      <c r="BO239" s="59"/>
      <c r="BP239" s="59"/>
      <c r="BQ239" s="59"/>
      <c r="BR239" s="59"/>
      <c r="BS239" s="59"/>
      <c r="BT239" s="59"/>
      <c r="BU239" s="59"/>
      <c r="BV239" s="59"/>
      <c r="BW239" s="59"/>
      <c r="BX239" s="59"/>
      <c r="BY239" s="59"/>
      <c r="BZ239" s="59"/>
      <c r="CA239" s="59"/>
      <c r="CB239" s="59"/>
      <c r="CC239" s="59"/>
      <c r="CD239" s="59"/>
      <c r="CE239" s="59"/>
      <c r="CF239" s="59"/>
      <c r="CG239" s="59"/>
      <c r="CH239" s="59"/>
      <c r="CI239" s="59"/>
      <c r="CJ239" s="59"/>
      <c r="CK239" s="59"/>
      <c r="CL239" s="59"/>
      <c r="CM239" s="59"/>
      <c r="CN239" s="59"/>
      <c r="CO239" s="59"/>
      <c r="CP239" s="59"/>
      <c r="CQ239" s="59"/>
      <c r="CR239" s="59"/>
      <c r="CS239" s="59"/>
      <c r="CT239" s="59"/>
      <c r="CU239" s="59"/>
      <c r="CV239" s="59"/>
      <c r="CW239" s="59"/>
      <c r="CX239" s="59"/>
      <c r="CY239" s="59"/>
      <c r="CZ239" s="59"/>
      <c r="DA239" s="59"/>
      <c r="DB239" s="59"/>
      <c r="DC239" s="59"/>
      <c r="DD239" s="59"/>
      <c r="DE239" s="59"/>
      <c r="DF239" s="59"/>
      <c r="DG239" s="59"/>
      <c r="DH239" s="59"/>
      <c r="DI239" s="59"/>
      <c r="DJ239" s="59"/>
      <c r="DK239" s="59"/>
      <c r="DL239" s="59"/>
      <c r="DM239" s="59"/>
      <c r="DN239" s="59"/>
      <c r="DO239" s="59"/>
      <c r="DP239" s="59"/>
      <c r="DQ239" s="59"/>
      <c r="DR239" s="59"/>
      <c r="DS239" s="59"/>
      <c r="DT239" s="59"/>
      <c r="DU239" s="59"/>
      <c r="DV239" s="59"/>
      <c r="DW239" s="59"/>
      <c r="DX239" s="59"/>
      <c r="DY239" s="59"/>
      <c r="DZ239" s="59"/>
      <c r="EA239" s="59"/>
      <c r="EB239" s="59"/>
      <c r="EC239" s="59"/>
      <c r="ED239" s="59"/>
      <c r="EE239" s="59"/>
      <c r="EF239" s="59"/>
      <c r="EG239" s="59"/>
      <c r="EH239" s="59"/>
      <c r="EI239" s="59"/>
    </row>
    <row r="240" spans="38:139" ht="15" x14ac:dyDescent="0.25">
      <c r="AL240" s="59"/>
      <c r="AM240"/>
      <c r="AN240"/>
      <c r="AO240"/>
      <c r="AP240"/>
      <c r="AQ240"/>
      <c r="AR240"/>
      <c r="AS240"/>
      <c r="AT240"/>
      <c r="AU240"/>
      <c r="AV240"/>
      <c r="AW240"/>
      <c r="AX240"/>
      <c r="AY240"/>
      <c r="AZ240" s="59"/>
      <c r="BA240" s="59"/>
      <c r="BB240" s="59"/>
      <c r="BC240" s="59"/>
      <c r="BD240" s="59"/>
      <c r="BE240" s="59"/>
      <c r="BF240" s="59"/>
      <c r="BG240" s="59"/>
      <c r="BH240" s="59"/>
      <c r="BI240" s="59"/>
      <c r="BJ240" s="59"/>
      <c r="BK240" s="59"/>
      <c r="BL240" s="59"/>
      <c r="BM240" s="59"/>
      <c r="BN240" s="59"/>
      <c r="BO240" s="59"/>
      <c r="BP240" s="59"/>
      <c r="BQ240" s="59"/>
      <c r="BR240" s="59"/>
      <c r="BS240" s="59"/>
      <c r="BT240" s="59"/>
      <c r="BU240" s="59"/>
      <c r="BV240" s="59"/>
      <c r="BW240" s="59"/>
      <c r="BX240" s="59"/>
      <c r="BY240" s="59"/>
      <c r="BZ240" s="59"/>
      <c r="CA240" s="59"/>
      <c r="CB240" s="59"/>
      <c r="CC240" s="59"/>
      <c r="CD240" s="59"/>
      <c r="CE240" s="59"/>
      <c r="CF240" s="59"/>
      <c r="CG240" s="59"/>
      <c r="CH240" s="59"/>
      <c r="CI240" s="59"/>
      <c r="CJ240" s="59"/>
      <c r="CK240" s="59"/>
      <c r="CL240" s="59"/>
      <c r="CM240" s="59"/>
      <c r="CN240" s="59"/>
      <c r="CO240" s="59"/>
      <c r="CP240" s="59"/>
      <c r="CQ240" s="59"/>
      <c r="CR240" s="59"/>
      <c r="CS240" s="59"/>
      <c r="CT240" s="59"/>
      <c r="CU240" s="59"/>
      <c r="CV240" s="59"/>
      <c r="CW240" s="59"/>
      <c r="CX240" s="59"/>
      <c r="CY240" s="59"/>
      <c r="CZ240" s="59"/>
      <c r="DA240" s="59"/>
      <c r="DB240" s="59"/>
      <c r="DC240" s="59"/>
      <c r="DD240" s="59"/>
      <c r="DE240" s="59"/>
      <c r="DF240" s="59"/>
      <c r="DG240" s="59"/>
      <c r="DH240" s="59"/>
      <c r="DI240" s="59"/>
      <c r="DJ240" s="59"/>
      <c r="DK240" s="59"/>
      <c r="DL240" s="59"/>
      <c r="DM240" s="59"/>
      <c r="DN240" s="59"/>
      <c r="DO240" s="59"/>
      <c r="DP240" s="59"/>
      <c r="DQ240" s="59"/>
      <c r="DR240" s="59"/>
      <c r="DS240" s="59"/>
      <c r="DT240" s="59"/>
      <c r="DU240" s="59"/>
      <c r="DV240" s="59"/>
      <c r="DW240" s="59"/>
      <c r="DX240" s="59"/>
      <c r="DY240" s="59"/>
      <c r="DZ240" s="59"/>
      <c r="EA240" s="59"/>
      <c r="EB240" s="59"/>
      <c r="EC240" s="59"/>
      <c r="ED240" s="59"/>
      <c r="EE240" s="59"/>
      <c r="EF240" s="59"/>
      <c r="EG240" s="59"/>
      <c r="EH240" s="59"/>
      <c r="EI240" s="59"/>
    </row>
    <row r="241" spans="38:139" ht="15" x14ac:dyDescent="0.25">
      <c r="AL241" s="59"/>
      <c r="AM241"/>
      <c r="AN241"/>
      <c r="AO241"/>
      <c r="AP241"/>
      <c r="AQ241"/>
      <c r="AR241"/>
      <c r="AS241"/>
      <c r="AT241"/>
      <c r="AU241"/>
      <c r="AV241"/>
      <c r="AW241"/>
      <c r="AX241"/>
      <c r="AY241"/>
      <c r="AZ241" s="59"/>
      <c r="BA241" s="59"/>
      <c r="BB241" s="59"/>
      <c r="BC241" s="59"/>
      <c r="BD241" s="59"/>
      <c r="BE241" s="59"/>
      <c r="BF241" s="59"/>
      <c r="BG241" s="59"/>
      <c r="BH241" s="59"/>
      <c r="BI241" s="59"/>
      <c r="BJ241" s="59"/>
      <c r="BK241" s="59"/>
      <c r="BL241" s="59"/>
      <c r="BM241" s="59"/>
      <c r="BN241" s="59"/>
      <c r="BO241" s="59"/>
      <c r="BP241" s="59"/>
      <c r="BQ241" s="59"/>
      <c r="BR241" s="59"/>
      <c r="BS241" s="59"/>
      <c r="BT241" s="59"/>
      <c r="BU241" s="59"/>
      <c r="BV241" s="59"/>
      <c r="BW241" s="59"/>
      <c r="BX241" s="59"/>
      <c r="BY241" s="59"/>
      <c r="BZ241" s="59"/>
      <c r="CA241" s="59"/>
      <c r="CB241" s="59"/>
      <c r="CC241" s="59"/>
      <c r="CD241" s="59"/>
      <c r="CE241" s="59"/>
      <c r="CF241" s="59"/>
      <c r="CG241" s="59"/>
      <c r="CH241" s="59"/>
      <c r="CI241" s="59"/>
      <c r="CJ241" s="59"/>
      <c r="CK241" s="59"/>
      <c r="CL241" s="59"/>
      <c r="CM241" s="59"/>
      <c r="CN241" s="59"/>
      <c r="CO241" s="59"/>
      <c r="CP241" s="59"/>
      <c r="CQ241" s="59"/>
      <c r="CR241" s="59"/>
      <c r="CS241" s="59"/>
      <c r="CT241" s="59"/>
      <c r="CU241" s="59"/>
      <c r="CV241" s="59"/>
      <c r="CW241" s="59"/>
      <c r="CX241" s="59"/>
      <c r="CY241" s="59"/>
      <c r="CZ241" s="59"/>
      <c r="DA241" s="59"/>
      <c r="DB241" s="59"/>
      <c r="DC241" s="59"/>
      <c r="DD241" s="59"/>
      <c r="DE241" s="59"/>
      <c r="DF241" s="59"/>
      <c r="DG241" s="59"/>
      <c r="DH241" s="59"/>
      <c r="DI241" s="59"/>
      <c r="DJ241" s="59"/>
      <c r="DK241" s="59"/>
      <c r="DL241" s="59"/>
      <c r="DM241" s="59"/>
      <c r="DN241" s="59"/>
      <c r="DO241" s="59"/>
      <c r="DP241" s="59"/>
      <c r="DQ241" s="59"/>
      <c r="DR241" s="59"/>
      <c r="DS241" s="59"/>
      <c r="DT241" s="59"/>
      <c r="DU241" s="59"/>
      <c r="DV241" s="59"/>
      <c r="DW241" s="59"/>
      <c r="DX241" s="59"/>
      <c r="DY241" s="59"/>
      <c r="DZ241" s="59"/>
      <c r="EA241" s="59"/>
      <c r="EB241" s="59"/>
      <c r="EC241" s="59"/>
      <c r="ED241" s="59"/>
      <c r="EE241" s="59"/>
      <c r="EF241" s="59"/>
      <c r="EG241" s="59"/>
      <c r="EH241" s="59"/>
      <c r="EI241" s="59"/>
    </row>
    <row r="242" spans="38:139" ht="15" x14ac:dyDescent="0.25">
      <c r="AL242" s="59"/>
      <c r="AM242"/>
      <c r="AN242"/>
      <c r="AO242"/>
      <c r="AP242"/>
      <c r="AQ242"/>
      <c r="AR242"/>
      <c r="AS242"/>
      <c r="AT242"/>
      <c r="AU242"/>
      <c r="AV242"/>
      <c r="AW242"/>
      <c r="AX242"/>
      <c r="AY242"/>
      <c r="AZ242" s="59"/>
      <c r="BA242" s="59"/>
      <c r="BB242" s="59"/>
      <c r="BC242" s="59"/>
      <c r="BD242" s="59"/>
      <c r="BE242" s="59"/>
      <c r="BF242" s="59"/>
      <c r="BG242" s="59"/>
      <c r="BH242" s="59"/>
      <c r="BI242" s="59"/>
      <c r="BJ242" s="59"/>
      <c r="BK242" s="59"/>
      <c r="BL242" s="59"/>
      <c r="BM242" s="59"/>
      <c r="BN242" s="59"/>
      <c r="BO242" s="59"/>
      <c r="BP242" s="59"/>
      <c r="BQ242" s="59"/>
      <c r="BR242" s="59"/>
      <c r="BS242" s="59"/>
      <c r="BT242" s="59"/>
      <c r="BU242" s="59"/>
      <c r="BV242" s="59"/>
      <c r="BW242" s="59"/>
      <c r="BX242" s="59"/>
      <c r="BY242" s="59"/>
      <c r="BZ242" s="59"/>
      <c r="CA242" s="59"/>
      <c r="CB242" s="59"/>
      <c r="CC242" s="59"/>
      <c r="CD242" s="59"/>
      <c r="CE242" s="59"/>
      <c r="CF242" s="59"/>
      <c r="CG242" s="59"/>
      <c r="CH242" s="59"/>
      <c r="CI242" s="59"/>
      <c r="CJ242" s="59"/>
      <c r="CK242" s="59"/>
      <c r="CL242" s="59"/>
      <c r="CM242" s="59"/>
      <c r="CN242" s="59"/>
      <c r="CO242" s="59"/>
      <c r="CP242" s="59"/>
      <c r="CQ242" s="59"/>
      <c r="CR242" s="59"/>
      <c r="CS242" s="59"/>
      <c r="CT242" s="59"/>
      <c r="CU242" s="59"/>
      <c r="CV242" s="59"/>
      <c r="CW242" s="59"/>
      <c r="CX242" s="59"/>
      <c r="CY242" s="59"/>
      <c r="CZ242" s="59"/>
      <c r="DA242" s="59"/>
      <c r="DB242" s="59"/>
      <c r="DC242" s="59"/>
      <c r="DD242" s="59"/>
      <c r="DE242" s="59"/>
      <c r="DF242" s="59"/>
      <c r="DG242" s="59"/>
      <c r="DH242" s="59"/>
      <c r="DI242" s="59"/>
      <c r="DJ242" s="59"/>
      <c r="DK242" s="59"/>
      <c r="DL242" s="59"/>
      <c r="DM242" s="59"/>
      <c r="DN242" s="59"/>
      <c r="DO242" s="59"/>
      <c r="DP242" s="59"/>
      <c r="DQ242" s="59"/>
      <c r="DR242" s="59"/>
      <c r="DS242" s="59"/>
      <c r="DT242" s="59"/>
      <c r="DU242" s="59"/>
      <c r="DV242" s="59"/>
      <c r="DW242" s="59"/>
      <c r="DX242" s="59"/>
      <c r="DY242" s="59"/>
      <c r="DZ242" s="59"/>
      <c r="EA242" s="59"/>
      <c r="EB242" s="59"/>
      <c r="EC242" s="59"/>
      <c r="ED242" s="59"/>
      <c r="EE242" s="59"/>
      <c r="EF242" s="59"/>
      <c r="EG242" s="59"/>
      <c r="EH242" s="59"/>
      <c r="EI242" s="59"/>
    </row>
    <row r="243" spans="38:139" ht="15" x14ac:dyDescent="0.25">
      <c r="AL243" s="59"/>
      <c r="AM243"/>
      <c r="AN243"/>
      <c r="AO243"/>
      <c r="AP243"/>
      <c r="AQ243"/>
      <c r="AR243"/>
      <c r="AS243"/>
      <c r="AT243"/>
      <c r="AU243"/>
      <c r="AV243"/>
      <c r="AW243"/>
      <c r="AX243"/>
      <c r="AY243"/>
      <c r="AZ243" s="59"/>
      <c r="BA243" s="59"/>
      <c r="BB243" s="59"/>
      <c r="BC243" s="59"/>
      <c r="BD243" s="59"/>
      <c r="BE243" s="59"/>
      <c r="BF243" s="59"/>
      <c r="BG243" s="59"/>
      <c r="BH243" s="59"/>
      <c r="BI243" s="59"/>
      <c r="BJ243" s="59"/>
      <c r="BK243" s="59"/>
      <c r="BL243" s="59"/>
      <c r="BM243" s="59"/>
      <c r="BN243" s="59"/>
      <c r="BO243" s="59"/>
      <c r="BP243" s="59"/>
      <c r="BQ243" s="59"/>
      <c r="BR243" s="59"/>
      <c r="BS243" s="59"/>
      <c r="BT243" s="59"/>
      <c r="BU243" s="59"/>
      <c r="BV243" s="59"/>
      <c r="BW243" s="59"/>
      <c r="BX243" s="59"/>
      <c r="BY243" s="59"/>
      <c r="BZ243" s="59"/>
      <c r="CA243" s="59"/>
      <c r="CB243" s="59"/>
      <c r="CC243" s="59"/>
      <c r="CD243" s="59"/>
      <c r="CE243" s="59"/>
      <c r="CF243" s="59"/>
      <c r="CG243" s="59"/>
      <c r="CH243" s="59"/>
      <c r="CI243" s="59"/>
      <c r="CJ243" s="59"/>
      <c r="CK243" s="59"/>
      <c r="CL243" s="59"/>
      <c r="CM243" s="59"/>
      <c r="CN243" s="59"/>
      <c r="CO243" s="59"/>
      <c r="CP243" s="59"/>
      <c r="CQ243" s="59"/>
      <c r="CR243" s="59"/>
      <c r="CS243" s="59"/>
      <c r="CT243" s="59"/>
      <c r="CU243" s="59"/>
      <c r="CV243" s="59"/>
      <c r="CW243" s="59"/>
      <c r="CX243" s="59"/>
      <c r="CY243" s="59"/>
      <c r="CZ243" s="59"/>
      <c r="DA243" s="59"/>
      <c r="DB243" s="59"/>
      <c r="DC243" s="59"/>
      <c r="DD243" s="59"/>
      <c r="DE243" s="59"/>
      <c r="DF243" s="59"/>
      <c r="DG243" s="59"/>
      <c r="DH243" s="59"/>
      <c r="DI243" s="59"/>
      <c r="DJ243" s="59"/>
      <c r="DK243" s="59"/>
      <c r="DL243" s="59"/>
      <c r="DM243" s="59"/>
      <c r="DN243" s="59"/>
      <c r="DO243" s="59"/>
      <c r="DP243" s="59"/>
      <c r="DQ243" s="59"/>
      <c r="DR243" s="59"/>
      <c r="DS243" s="59"/>
      <c r="DT243" s="59"/>
      <c r="DU243" s="59"/>
      <c r="DV243" s="59"/>
      <c r="DW243" s="59"/>
      <c r="DX243" s="59"/>
      <c r="DY243" s="59"/>
      <c r="DZ243" s="59"/>
      <c r="EA243" s="59"/>
      <c r="EB243" s="59"/>
      <c r="EC243" s="59"/>
      <c r="ED243" s="59"/>
      <c r="EE243" s="59"/>
      <c r="EF243" s="59"/>
      <c r="EG243" s="59"/>
      <c r="EH243" s="59"/>
      <c r="EI243" s="59"/>
    </row>
    <row r="244" spans="38:139" ht="15" x14ac:dyDescent="0.25">
      <c r="AL244" s="59"/>
      <c r="AM244"/>
      <c r="AN244"/>
      <c r="AO244"/>
      <c r="AP244"/>
      <c r="AQ244"/>
      <c r="AR244"/>
      <c r="AS244"/>
      <c r="AT244"/>
      <c r="AU244"/>
      <c r="AV244"/>
      <c r="AW244"/>
      <c r="AX244"/>
      <c r="AY244"/>
      <c r="AZ244" s="59"/>
      <c r="BA244" s="59"/>
      <c r="BB244" s="59"/>
      <c r="BC244" s="59"/>
      <c r="BD244" s="59"/>
      <c r="BE244" s="59"/>
      <c r="BF244" s="59"/>
      <c r="BG244" s="59"/>
      <c r="BH244" s="59"/>
      <c r="BI244" s="59"/>
      <c r="BJ244" s="59"/>
      <c r="BK244" s="59"/>
      <c r="BL244" s="59"/>
      <c r="BM244" s="59"/>
      <c r="BN244" s="59"/>
      <c r="BO244" s="59"/>
      <c r="BP244" s="59"/>
      <c r="BQ244" s="59"/>
      <c r="BR244" s="59"/>
      <c r="BS244" s="59"/>
      <c r="BT244" s="59"/>
      <c r="BU244" s="59"/>
      <c r="BV244" s="59"/>
      <c r="BW244" s="59"/>
      <c r="BX244" s="59"/>
      <c r="BY244" s="59"/>
      <c r="BZ244" s="59"/>
      <c r="CA244" s="59"/>
      <c r="CB244" s="59"/>
      <c r="CC244" s="59"/>
      <c r="CD244" s="59"/>
      <c r="CE244" s="59"/>
      <c r="CF244" s="59"/>
      <c r="CG244" s="59"/>
      <c r="CH244" s="59"/>
      <c r="CI244" s="59"/>
      <c r="CJ244" s="59"/>
      <c r="CK244" s="59"/>
      <c r="CL244" s="59"/>
      <c r="CM244" s="59"/>
      <c r="CN244" s="59"/>
      <c r="CO244" s="59"/>
      <c r="CP244" s="59"/>
      <c r="CQ244" s="59"/>
      <c r="CR244" s="59"/>
      <c r="CS244" s="59"/>
      <c r="CT244" s="59"/>
      <c r="CU244" s="59"/>
      <c r="CV244" s="59"/>
      <c r="CW244" s="59"/>
      <c r="CX244" s="59"/>
      <c r="CY244" s="59"/>
      <c r="CZ244" s="59"/>
      <c r="DA244" s="59"/>
      <c r="DB244" s="59"/>
      <c r="DC244" s="59"/>
      <c r="DD244" s="59"/>
      <c r="DE244" s="59"/>
      <c r="DF244" s="59"/>
      <c r="DG244" s="59"/>
      <c r="DH244" s="59"/>
      <c r="DI244" s="59"/>
      <c r="DJ244" s="59"/>
      <c r="DK244" s="59"/>
      <c r="DL244" s="59"/>
      <c r="DM244" s="59"/>
      <c r="DN244" s="59"/>
      <c r="DO244" s="59"/>
      <c r="DP244" s="59"/>
      <c r="DQ244" s="59"/>
      <c r="DR244" s="59"/>
      <c r="DS244" s="59"/>
      <c r="DT244" s="59"/>
      <c r="DU244" s="59"/>
      <c r="DV244" s="59"/>
      <c r="DW244" s="59"/>
      <c r="DX244" s="59"/>
      <c r="DY244" s="59"/>
      <c r="DZ244" s="59"/>
      <c r="EA244" s="59"/>
      <c r="EB244" s="59"/>
      <c r="EC244" s="59"/>
      <c r="ED244" s="59"/>
      <c r="EE244" s="59"/>
      <c r="EF244" s="59"/>
      <c r="EG244" s="59"/>
      <c r="EH244" s="59"/>
      <c r="EI244" s="59"/>
    </row>
    <row r="245" spans="38:139" ht="15" x14ac:dyDescent="0.25">
      <c r="AL245" s="59"/>
      <c r="AM245"/>
      <c r="AN245"/>
      <c r="AO245"/>
      <c r="AP245"/>
      <c r="AQ245"/>
      <c r="AR245"/>
      <c r="AS245"/>
      <c r="AT245"/>
      <c r="AU245"/>
      <c r="AV245"/>
      <c r="AW245"/>
      <c r="AX245"/>
      <c r="AY245"/>
      <c r="AZ245" s="59"/>
      <c r="BA245" s="59"/>
      <c r="BB245" s="59"/>
      <c r="BC245" s="59"/>
      <c r="BD245" s="59"/>
      <c r="BE245" s="59"/>
      <c r="BF245" s="59"/>
      <c r="BG245" s="59"/>
      <c r="BH245" s="59"/>
      <c r="BI245" s="59"/>
      <c r="BJ245" s="59"/>
      <c r="BK245" s="59"/>
      <c r="BL245" s="59"/>
      <c r="BM245" s="59"/>
      <c r="BN245" s="59"/>
      <c r="BO245" s="59"/>
      <c r="BP245" s="59"/>
      <c r="BQ245" s="59"/>
      <c r="BR245" s="59"/>
      <c r="BS245" s="59"/>
      <c r="BT245" s="59"/>
      <c r="BU245" s="59"/>
      <c r="BV245" s="59"/>
      <c r="BW245" s="59"/>
      <c r="BX245" s="59"/>
      <c r="BY245" s="59"/>
      <c r="BZ245" s="59"/>
      <c r="CA245" s="59"/>
      <c r="CB245" s="59"/>
      <c r="CC245" s="59"/>
      <c r="CD245" s="59"/>
      <c r="CE245" s="59"/>
      <c r="CF245" s="59"/>
      <c r="CG245" s="59"/>
      <c r="CH245" s="59"/>
      <c r="CI245" s="59"/>
      <c r="CJ245" s="59"/>
      <c r="CK245" s="59"/>
      <c r="CL245" s="59"/>
      <c r="CM245" s="59"/>
      <c r="CN245" s="59"/>
      <c r="CO245" s="59"/>
      <c r="CP245" s="59"/>
      <c r="CQ245" s="59"/>
      <c r="CR245" s="59"/>
      <c r="CS245" s="59"/>
      <c r="CT245" s="59"/>
      <c r="CU245" s="59"/>
      <c r="CV245" s="59"/>
      <c r="CW245" s="59"/>
      <c r="CX245" s="59"/>
      <c r="CY245" s="59"/>
      <c r="CZ245" s="59"/>
      <c r="DA245" s="59"/>
      <c r="DB245" s="59"/>
      <c r="DC245" s="59"/>
      <c r="DD245" s="59"/>
      <c r="DE245" s="59"/>
      <c r="DF245" s="59"/>
      <c r="DG245" s="59"/>
      <c r="DH245" s="59"/>
      <c r="DI245" s="59"/>
      <c r="DJ245" s="59"/>
      <c r="DK245" s="59"/>
      <c r="DL245" s="59"/>
      <c r="DM245" s="59"/>
      <c r="DN245" s="59"/>
      <c r="DO245" s="59"/>
      <c r="DP245" s="59"/>
      <c r="DQ245" s="59"/>
      <c r="DR245" s="59"/>
      <c r="DS245" s="59"/>
      <c r="DT245" s="59"/>
      <c r="DU245" s="59"/>
      <c r="DV245" s="59"/>
      <c r="DW245" s="59"/>
      <c r="DX245" s="59"/>
      <c r="DY245" s="59"/>
      <c r="DZ245" s="59"/>
      <c r="EA245" s="59"/>
      <c r="EB245" s="59"/>
      <c r="EC245" s="59"/>
      <c r="ED245" s="59"/>
      <c r="EE245" s="59"/>
      <c r="EF245" s="59"/>
      <c r="EG245" s="59"/>
      <c r="EH245" s="59"/>
      <c r="EI245" s="59"/>
    </row>
    <row r="246" spans="38:139" ht="15" x14ac:dyDescent="0.25">
      <c r="AL246" s="59"/>
      <c r="AM246"/>
      <c r="AN246"/>
      <c r="AO246"/>
      <c r="AP246"/>
      <c r="AQ246"/>
      <c r="AR246"/>
      <c r="AS246"/>
      <c r="AT246"/>
      <c r="AU246"/>
      <c r="AV246"/>
      <c r="AW246"/>
      <c r="AX246"/>
      <c r="AY246"/>
      <c r="AZ246" s="59"/>
      <c r="BA246" s="59"/>
      <c r="BB246" s="59"/>
      <c r="BC246" s="59"/>
      <c r="BD246" s="59"/>
      <c r="BE246" s="59"/>
      <c r="BF246" s="59"/>
      <c r="BG246" s="59"/>
      <c r="BH246" s="59"/>
      <c r="BI246" s="59"/>
      <c r="BJ246" s="59"/>
      <c r="BK246" s="59"/>
      <c r="BL246" s="59"/>
      <c r="BM246" s="59"/>
      <c r="BN246" s="59"/>
      <c r="BO246" s="59"/>
      <c r="BP246" s="59"/>
      <c r="BQ246" s="59"/>
      <c r="BR246" s="59"/>
      <c r="BS246" s="59"/>
      <c r="BT246" s="59"/>
      <c r="BU246" s="59"/>
      <c r="BV246" s="59"/>
      <c r="BW246" s="59"/>
      <c r="BX246" s="59"/>
      <c r="BY246" s="59"/>
      <c r="BZ246" s="59"/>
      <c r="CA246" s="59"/>
      <c r="CB246" s="59"/>
      <c r="CC246" s="59"/>
      <c r="CD246" s="59"/>
      <c r="CE246" s="59"/>
      <c r="CF246" s="59"/>
      <c r="CG246" s="59"/>
      <c r="CH246" s="59"/>
      <c r="CI246" s="59"/>
      <c r="CJ246" s="59"/>
      <c r="CK246" s="59"/>
      <c r="CL246" s="59"/>
      <c r="CM246" s="59"/>
      <c r="CN246" s="59"/>
      <c r="CO246" s="59"/>
      <c r="CP246" s="59"/>
      <c r="CQ246" s="59"/>
      <c r="CR246" s="59"/>
      <c r="CS246" s="59"/>
      <c r="CT246" s="59"/>
      <c r="CU246" s="59"/>
      <c r="CV246" s="59"/>
      <c r="CW246" s="59"/>
      <c r="CX246" s="59"/>
      <c r="CY246" s="59"/>
      <c r="CZ246" s="59"/>
      <c r="DA246" s="59"/>
      <c r="DB246" s="59"/>
      <c r="DC246" s="59"/>
      <c r="DD246" s="59"/>
      <c r="DE246" s="59"/>
      <c r="DF246" s="59"/>
      <c r="DG246" s="59"/>
      <c r="DH246" s="59"/>
      <c r="DI246" s="59"/>
      <c r="DJ246" s="59"/>
      <c r="DK246" s="59"/>
      <c r="DL246" s="59"/>
      <c r="DM246" s="59"/>
      <c r="DN246" s="59"/>
      <c r="DO246" s="59"/>
      <c r="DP246" s="59"/>
      <c r="DQ246" s="59"/>
      <c r="DR246" s="59"/>
      <c r="DS246" s="59"/>
      <c r="DT246" s="59"/>
      <c r="DU246" s="59"/>
      <c r="DV246" s="59"/>
      <c r="DW246" s="59"/>
      <c r="DX246" s="59"/>
      <c r="DY246" s="59"/>
      <c r="DZ246" s="59"/>
      <c r="EA246" s="59"/>
      <c r="EB246" s="59"/>
      <c r="EC246" s="59"/>
      <c r="ED246" s="59"/>
      <c r="EE246" s="59"/>
      <c r="EF246" s="59"/>
      <c r="EG246" s="59"/>
      <c r="EH246" s="59"/>
      <c r="EI246" s="59"/>
    </row>
    <row r="247" spans="38:139" ht="15" x14ac:dyDescent="0.25">
      <c r="AL247" s="59"/>
      <c r="AM247"/>
      <c r="AN247"/>
      <c r="AO247"/>
      <c r="AP247"/>
      <c r="AQ247"/>
      <c r="AR247"/>
      <c r="AS247"/>
      <c r="AT247"/>
      <c r="AU247"/>
      <c r="AV247"/>
      <c r="AW247"/>
      <c r="AX247"/>
      <c r="AY247"/>
      <c r="AZ247" s="59"/>
      <c r="BA247" s="59"/>
      <c r="BB247" s="59"/>
      <c r="BC247" s="59"/>
      <c r="BD247" s="59"/>
      <c r="BE247" s="59"/>
      <c r="BF247" s="59"/>
      <c r="BG247" s="59"/>
      <c r="BH247" s="59"/>
      <c r="BI247" s="59"/>
      <c r="BJ247" s="59"/>
      <c r="BK247" s="59"/>
      <c r="BL247" s="59"/>
      <c r="BM247" s="59"/>
      <c r="BN247" s="59"/>
      <c r="BO247" s="59"/>
      <c r="BP247" s="59"/>
      <c r="BQ247" s="59"/>
      <c r="BR247" s="59"/>
      <c r="BS247" s="59"/>
      <c r="BT247" s="59"/>
      <c r="BU247" s="59"/>
      <c r="BV247" s="59"/>
      <c r="BW247" s="59"/>
      <c r="BX247" s="59"/>
      <c r="BY247" s="59"/>
      <c r="BZ247" s="59"/>
      <c r="CA247" s="59"/>
      <c r="CB247" s="59"/>
      <c r="CC247" s="59"/>
      <c r="CD247" s="59"/>
      <c r="CE247" s="59"/>
      <c r="CF247" s="59"/>
      <c r="CG247" s="59"/>
      <c r="CH247" s="59"/>
      <c r="CI247" s="59"/>
      <c r="CJ247" s="59"/>
      <c r="CK247" s="59"/>
      <c r="CL247" s="59"/>
      <c r="CM247" s="59"/>
      <c r="CN247" s="59"/>
      <c r="CO247" s="59"/>
      <c r="CP247" s="59"/>
      <c r="CQ247" s="59"/>
      <c r="CR247" s="59"/>
      <c r="CS247" s="59"/>
      <c r="CT247" s="59"/>
      <c r="CU247" s="59"/>
      <c r="CV247" s="59"/>
      <c r="CW247" s="59"/>
      <c r="CX247" s="59"/>
      <c r="CY247" s="59"/>
      <c r="CZ247" s="59"/>
      <c r="DA247" s="59"/>
      <c r="DB247" s="59"/>
      <c r="DC247" s="59"/>
      <c r="DD247" s="59"/>
      <c r="DE247" s="59"/>
      <c r="DF247" s="59"/>
      <c r="DG247" s="59"/>
      <c r="DH247" s="59"/>
      <c r="DI247" s="59"/>
      <c r="DJ247" s="59"/>
      <c r="DK247" s="59"/>
      <c r="DL247" s="59"/>
      <c r="DM247" s="59"/>
      <c r="DN247" s="59"/>
      <c r="DO247" s="59"/>
      <c r="DP247" s="59"/>
      <c r="DQ247" s="59"/>
      <c r="DR247" s="59"/>
      <c r="DS247" s="59"/>
      <c r="DT247" s="59"/>
      <c r="DU247" s="59"/>
      <c r="DV247" s="59"/>
      <c r="DW247" s="59"/>
      <c r="DX247" s="59"/>
      <c r="DY247" s="59"/>
      <c r="DZ247" s="59"/>
      <c r="EA247" s="59"/>
      <c r="EB247" s="59"/>
      <c r="EC247" s="59"/>
      <c r="ED247" s="59"/>
      <c r="EE247" s="59"/>
      <c r="EF247" s="59"/>
      <c r="EG247" s="59"/>
      <c r="EH247" s="59"/>
      <c r="EI247" s="59"/>
    </row>
    <row r="248" spans="38:139" ht="15" x14ac:dyDescent="0.25">
      <c r="AL248" s="59"/>
      <c r="AM248"/>
      <c r="AN248"/>
      <c r="AO248"/>
      <c r="AP248"/>
      <c r="AQ248"/>
      <c r="AR248"/>
      <c r="AS248"/>
      <c r="AT248"/>
      <c r="AU248"/>
      <c r="AV248"/>
      <c r="AW248"/>
      <c r="AX248"/>
      <c r="AY248"/>
      <c r="AZ248" s="59"/>
      <c r="BA248" s="59"/>
      <c r="BB248" s="59"/>
      <c r="BC248" s="59"/>
      <c r="BD248" s="59"/>
      <c r="BE248" s="59"/>
      <c r="BF248" s="59"/>
      <c r="BG248" s="59"/>
      <c r="BH248" s="59"/>
      <c r="BI248" s="59"/>
      <c r="BJ248" s="59"/>
      <c r="BK248" s="59"/>
      <c r="BL248" s="59"/>
      <c r="BM248" s="59"/>
      <c r="BN248" s="59"/>
      <c r="BO248" s="59"/>
      <c r="BP248" s="59"/>
      <c r="BQ248" s="59"/>
      <c r="BR248" s="59"/>
      <c r="BS248" s="59"/>
      <c r="BT248" s="59"/>
      <c r="BU248" s="59"/>
      <c r="BV248" s="59"/>
      <c r="BW248" s="59"/>
      <c r="BX248" s="59"/>
      <c r="BY248" s="59"/>
      <c r="BZ248" s="59"/>
      <c r="CA248" s="59"/>
      <c r="CB248" s="59"/>
      <c r="CC248" s="59"/>
      <c r="CD248" s="59"/>
      <c r="CE248" s="59"/>
      <c r="CF248" s="59"/>
      <c r="CG248" s="59"/>
      <c r="CH248" s="59"/>
      <c r="CI248" s="59"/>
      <c r="CJ248" s="59"/>
      <c r="CK248" s="59"/>
      <c r="CL248" s="59"/>
      <c r="CM248" s="59"/>
      <c r="CN248" s="59"/>
      <c r="CO248" s="59"/>
      <c r="CP248" s="59"/>
      <c r="CQ248" s="59"/>
      <c r="CR248" s="59"/>
      <c r="CS248" s="59"/>
      <c r="CT248" s="59"/>
      <c r="CU248" s="59"/>
      <c r="CV248" s="59"/>
      <c r="CW248" s="59"/>
      <c r="CX248" s="59"/>
      <c r="CY248" s="59"/>
      <c r="CZ248" s="59"/>
      <c r="DA248" s="59"/>
      <c r="DB248" s="59"/>
      <c r="DC248" s="59"/>
      <c r="DD248" s="59"/>
      <c r="DE248" s="59"/>
      <c r="DF248" s="59"/>
      <c r="DG248" s="59"/>
      <c r="DH248" s="59"/>
      <c r="DI248" s="59"/>
      <c r="DJ248" s="59"/>
      <c r="DK248" s="59"/>
      <c r="DL248" s="59"/>
      <c r="DM248" s="59"/>
      <c r="DN248" s="59"/>
      <c r="DO248" s="59"/>
      <c r="DP248" s="59"/>
      <c r="DQ248" s="59"/>
      <c r="DR248" s="59"/>
      <c r="DS248" s="59"/>
      <c r="DT248" s="59"/>
      <c r="DU248" s="59"/>
      <c r="DV248" s="59"/>
      <c r="DW248" s="59"/>
      <c r="DX248" s="59"/>
      <c r="DY248" s="59"/>
      <c r="DZ248" s="59"/>
      <c r="EA248" s="59"/>
      <c r="EB248" s="59"/>
      <c r="EC248" s="59"/>
      <c r="ED248" s="59"/>
      <c r="EE248" s="59"/>
      <c r="EF248" s="59"/>
      <c r="EG248" s="59"/>
      <c r="EH248" s="59"/>
      <c r="EI248" s="59"/>
    </row>
    <row r="249" spans="38:139" ht="15" x14ac:dyDescent="0.25">
      <c r="AL249" s="59"/>
      <c r="AM249"/>
      <c r="AN249"/>
      <c r="AO249"/>
      <c r="AP249"/>
      <c r="AQ249"/>
      <c r="AR249"/>
      <c r="AS249"/>
      <c r="AT249"/>
      <c r="AU249"/>
      <c r="AV249"/>
      <c r="AW249"/>
      <c r="AX249"/>
      <c r="AY249"/>
      <c r="AZ249" s="59"/>
      <c r="BA249" s="59"/>
      <c r="BB249" s="59"/>
      <c r="BC249" s="59"/>
      <c r="BD249" s="59"/>
      <c r="BE249" s="59"/>
      <c r="BF249" s="59"/>
      <c r="BG249" s="59"/>
      <c r="BH249" s="59"/>
      <c r="BI249" s="59"/>
      <c r="BJ249" s="59"/>
      <c r="BK249" s="59"/>
      <c r="BL249" s="59"/>
      <c r="BM249" s="59"/>
      <c r="BN249" s="59"/>
      <c r="BO249" s="59"/>
      <c r="BP249" s="59"/>
      <c r="BQ249" s="59"/>
      <c r="BR249" s="59"/>
      <c r="BS249" s="59"/>
      <c r="BT249" s="59"/>
      <c r="BU249" s="59"/>
      <c r="BV249" s="59"/>
      <c r="BW249" s="59"/>
      <c r="BX249" s="59"/>
      <c r="BY249" s="59"/>
      <c r="BZ249" s="59"/>
      <c r="CA249" s="59"/>
      <c r="CB249" s="59"/>
      <c r="CC249" s="59"/>
      <c r="CD249" s="59"/>
      <c r="CE249" s="59"/>
      <c r="CF249" s="59"/>
      <c r="CG249" s="59"/>
      <c r="CH249" s="59"/>
      <c r="CI249" s="59"/>
      <c r="CJ249" s="59"/>
      <c r="CK249" s="59"/>
      <c r="CL249" s="59"/>
      <c r="CM249" s="59"/>
      <c r="CN249" s="59"/>
      <c r="CO249" s="59"/>
      <c r="CP249" s="59"/>
      <c r="CQ249" s="59"/>
      <c r="CR249" s="59"/>
      <c r="CS249" s="59"/>
      <c r="CT249" s="59"/>
      <c r="CU249" s="59"/>
      <c r="CV249" s="59"/>
      <c r="CW249" s="59"/>
      <c r="CX249" s="59"/>
      <c r="CY249" s="59"/>
      <c r="CZ249" s="59"/>
      <c r="DA249" s="59"/>
      <c r="DB249" s="59"/>
      <c r="DC249" s="59"/>
      <c r="DD249" s="59"/>
      <c r="DE249" s="59"/>
      <c r="DF249" s="59"/>
      <c r="DG249" s="59"/>
      <c r="DH249" s="59"/>
      <c r="DI249" s="59"/>
      <c r="DJ249" s="59"/>
      <c r="DK249" s="59"/>
      <c r="DL249" s="59"/>
      <c r="DM249" s="59"/>
      <c r="DN249" s="59"/>
      <c r="DO249" s="59"/>
      <c r="DP249" s="59"/>
      <c r="DQ249" s="59"/>
      <c r="DR249" s="59"/>
      <c r="DS249" s="59"/>
      <c r="DT249" s="59"/>
      <c r="DU249" s="59"/>
      <c r="DV249" s="59"/>
      <c r="DW249" s="59"/>
      <c r="DX249" s="59"/>
      <c r="DY249" s="59"/>
      <c r="DZ249" s="59"/>
      <c r="EA249" s="59"/>
      <c r="EB249" s="59"/>
      <c r="EC249" s="59"/>
      <c r="ED249" s="59"/>
      <c r="EE249" s="59"/>
      <c r="EF249" s="59"/>
      <c r="EG249" s="59"/>
      <c r="EH249" s="59"/>
      <c r="EI249" s="59"/>
    </row>
    <row r="250" spans="38:139" ht="15" x14ac:dyDescent="0.25">
      <c r="AL250" s="59"/>
      <c r="AM250"/>
      <c r="AN250"/>
      <c r="AO250"/>
      <c r="AP250"/>
      <c r="AQ250"/>
      <c r="AR250"/>
      <c r="AS250"/>
      <c r="AT250"/>
      <c r="AU250"/>
      <c r="AV250"/>
      <c r="AW250"/>
      <c r="AX250"/>
      <c r="AY250"/>
      <c r="AZ250" s="59"/>
      <c r="BA250" s="59"/>
      <c r="BB250" s="59"/>
      <c r="BC250" s="59"/>
      <c r="BD250" s="59"/>
      <c r="BE250" s="59"/>
      <c r="BF250" s="59"/>
      <c r="BG250" s="59"/>
      <c r="BH250" s="59"/>
      <c r="BI250" s="59"/>
      <c r="BJ250" s="59"/>
      <c r="BK250" s="59"/>
      <c r="BL250" s="59"/>
      <c r="BM250" s="59"/>
      <c r="BN250" s="59"/>
      <c r="BO250" s="59"/>
      <c r="BP250" s="59"/>
      <c r="BQ250" s="59"/>
      <c r="BR250" s="59"/>
      <c r="BS250" s="59"/>
      <c r="BT250" s="59"/>
      <c r="BU250" s="59"/>
      <c r="BV250" s="59"/>
      <c r="BW250" s="59"/>
      <c r="BX250" s="59"/>
      <c r="BY250" s="59"/>
      <c r="BZ250" s="59"/>
      <c r="CA250" s="59"/>
      <c r="CB250" s="59"/>
      <c r="CC250" s="59"/>
      <c r="CD250" s="59"/>
      <c r="CE250" s="59"/>
      <c r="CF250" s="59"/>
      <c r="CG250" s="59"/>
      <c r="CH250" s="59"/>
      <c r="CI250" s="59"/>
      <c r="CJ250" s="59"/>
      <c r="CK250" s="59"/>
      <c r="CL250" s="59"/>
      <c r="CM250" s="59"/>
      <c r="CN250" s="59"/>
      <c r="CO250" s="59"/>
      <c r="CP250" s="59"/>
      <c r="CQ250" s="59"/>
      <c r="CR250" s="59"/>
      <c r="CS250" s="59"/>
      <c r="CT250" s="59"/>
      <c r="CU250" s="59"/>
      <c r="CV250" s="59"/>
      <c r="CW250" s="59"/>
      <c r="CX250" s="59"/>
      <c r="CY250" s="59"/>
      <c r="CZ250" s="59"/>
      <c r="DA250" s="59"/>
      <c r="DB250" s="59"/>
      <c r="DC250" s="59"/>
      <c r="DD250" s="59"/>
      <c r="DE250" s="59"/>
      <c r="DF250" s="59"/>
      <c r="DG250" s="59"/>
      <c r="DH250" s="59"/>
      <c r="DI250" s="59"/>
      <c r="DJ250" s="59"/>
      <c r="DK250" s="59"/>
      <c r="DL250" s="59"/>
      <c r="DM250" s="59"/>
      <c r="DN250" s="59"/>
      <c r="DO250" s="59"/>
      <c r="DP250" s="59"/>
      <c r="DQ250" s="59"/>
      <c r="DR250" s="59"/>
      <c r="DS250" s="59"/>
      <c r="DT250" s="59"/>
      <c r="DU250" s="59"/>
      <c r="DV250" s="59"/>
      <c r="DW250" s="59"/>
      <c r="DX250" s="59"/>
      <c r="DY250" s="59"/>
      <c r="DZ250" s="59"/>
      <c r="EA250" s="59"/>
      <c r="EB250" s="59"/>
      <c r="EC250" s="59"/>
      <c r="ED250" s="59"/>
      <c r="EE250" s="59"/>
      <c r="EF250" s="59"/>
      <c r="EG250" s="59"/>
      <c r="EH250" s="59"/>
      <c r="EI250" s="59"/>
    </row>
    <row r="251" spans="38:139" ht="15" x14ac:dyDescent="0.25">
      <c r="AL251" s="59"/>
      <c r="AM251"/>
      <c r="AN251"/>
      <c r="AO251"/>
      <c r="AP251"/>
      <c r="AQ251"/>
      <c r="AR251"/>
      <c r="AS251"/>
      <c r="AT251"/>
      <c r="AU251"/>
      <c r="AV251"/>
      <c r="AW251"/>
      <c r="AX251"/>
      <c r="AY251"/>
      <c r="AZ251" s="59"/>
      <c r="BA251" s="59"/>
      <c r="BB251" s="59"/>
      <c r="BC251" s="59"/>
      <c r="BD251" s="59"/>
      <c r="BE251" s="59"/>
      <c r="BF251" s="59"/>
      <c r="BG251" s="59"/>
      <c r="BH251" s="59"/>
      <c r="BI251" s="59"/>
      <c r="BJ251" s="59"/>
      <c r="BK251" s="59"/>
      <c r="BL251" s="59"/>
      <c r="BM251" s="59"/>
      <c r="BN251" s="59"/>
      <c r="BO251" s="59"/>
      <c r="BP251" s="59"/>
      <c r="BQ251" s="59"/>
      <c r="BR251" s="59"/>
      <c r="BS251" s="59"/>
      <c r="BT251" s="59"/>
      <c r="BU251" s="59"/>
      <c r="BV251" s="59"/>
      <c r="BW251" s="59"/>
      <c r="BX251" s="59"/>
      <c r="BY251" s="59"/>
      <c r="BZ251" s="59"/>
      <c r="CA251" s="59"/>
      <c r="CB251" s="59"/>
      <c r="CC251" s="59"/>
      <c r="CD251" s="59"/>
      <c r="CE251" s="59"/>
      <c r="CF251" s="59"/>
      <c r="CG251" s="59"/>
      <c r="CH251" s="59"/>
      <c r="CI251" s="59"/>
      <c r="CJ251" s="59"/>
      <c r="CK251" s="59"/>
      <c r="CL251" s="59"/>
      <c r="CM251" s="59"/>
      <c r="CN251" s="59"/>
      <c r="CO251" s="59"/>
      <c r="CP251" s="59"/>
      <c r="CQ251" s="59"/>
      <c r="CR251" s="59"/>
      <c r="CS251" s="59"/>
      <c r="CT251" s="59"/>
      <c r="CU251" s="59"/>
      <c r="CV251" s="59"/>
      <c r="CW251" s="59"/>
      <c r="CX251" s="59"/>
      <c r="CY251" s="59"/>
      <c r="CZ251" s="59"/>
      <c r="DA251" s="59"/>
      <c r="DB251" s="59"/>
      <c r="DC251" s="59"/>
      <c r="DD251" s="59"/>
      <c r="DE251" s="59"/>
      <c r="DF251" s="59"/>
      <c r="DG251" s="59"/>
      <c r="DH251" s="59"/>
      <c r="DI251" s="59"/>
      <c r="DJ251" s="59"/>
      <c r="DK251" s="59"/>
      <c r="DL251" s="59"/>
      <c r="DM251" s="59"/>
      <c r="DN251" s="59"/>
      <c r="DO251" s="59"/>
      <c r="DP251" s="59"/>
      <c r="DQ251" s="59"/>
      <c r="DR251" s="59"/>
      <c r="DS251" s="59"/>
      <c r="DT251" s="59"/>
      <c r="DU251" s="59"/>
      <c r="DV251" s="59"/>
      <c r="DW251" s="59"/>
      <c r="DX251" s="59"/>
      <c r="DY251" s="59"/>
      <c r="DZ251" s="59"/>
      <c r="EA251" s="59"/>
      <c r="EB251" s="59"/>
      <c r="EC251" s="59"/>
      <c r="ED251" s="59"/>
      <c r="EE251" s="59"/>
      <c r="EF251" s="59"/>
      <c r="EG251" s="59"/>
      <c r="EH251" s="59"/>
      <c r="EI251" s="59"/>
    </row>
    <row r="252" spans="38:139" ht="15" x14ac:dyDescent="0.25">
      <c r="AL252" s="59"/>
      <c r="AM252"/>
      <c r="AN252"/>
      <c r="AO252"/>
      <c r="AP252"/>
      <c r="AQ252"/>
      <c r="AR252"/>
      <c r="AS252"/>
      <c r="AT252"/>
      <c r="AU252"/>
      <c r="AV252"/>
      <c r="AW252"/>
      <c r="AX252"/>
      <c r="AY252"/>
      <c r="AZ252" s="59"/>
      <c r="BA252" s="59"/>
      <c r="BB252" s="59"/>
      <c r="BC252" s="59"/>
      <c r="BD252" s="59"/>
      <c r="BE252" s="59"/>
      <c r="BF252" s="59"/>
      <c r="BG252" s="59"/>
      <c r="BH252" s="59"/>
      <c r="BI252" s="59"/>
      <c r="BJ252" s="59"/>
      <c r="BK252" s="59"/>
      <c r="BL252" s="59"/>
      <c r="BM252" s="59"/>
      <c r="BN252" s="59"/>
      <c r="BO252" s="59"/>
      <c r="BP252" s="59"/>
      <c r="BQ252" s="59"/>
      <c r="BR252" s="59"/>
      <c r="BS252" s="59"/>
      <c r="BT252" s="59"/>
      <c r="BU252" s="59"/>
      <c r="BV252" s="59"/>
      <c r="BW252" s="59"/>
      <c r="BX252" s="59"/>
      <c r="BY252" s="59"/>
      <c r="BZ252" s="59"/>
      <c r="CA252" s="59"/>
      <c r="CB252" s="59"/>
      <c r="CC252" s="59"/>
      <c r="CD252" s="59"/>
      <c r="CE252" s="59"/>
      <c r="CF252" s="59"/>
      <c r="CG252" s="59"/>
      <c r="CH252" s="59"/>
      <c r="CI252" s="59"/>
      <c r="CJ252" s="59"/>
      <c r="CK252" s="59"/>
      <c r="CL252" s="59"/>
      <c r="CM252" s="59"/>
      <c r="CN252" s="59"/>
      <c r="CO252" s="59"/>
      <c r="CP252" s="59"/>
      <c r="CQ252" s="59"/>
      <c r="CR252" s="59"/>
      <c r="CS252" s="59"/>
      <c r="CT252" s="59"/>
      <c r="CU252" s="59"/>
      <c r="CV252" s="59"/>
      <c r="CW252" s="59"/>
      <c r="CX252" s="59"/>
      <c r="CY252" s="59"/>
      <c r="CZ252" s="59"/>
      <c r="DA252" s="59"/>
      <c r="DB252" s="59"/>
      <c r="DC252" s="59"/>
      <c r="DD252" s="59"/>
      <c r="DE252" s="59"/>
      <c r="DF252" s="59"/>
      <c r="DG252" s="59"/>
      <c r="DH252" s="59"/>
      <c r="DI252" s="59"/>
      <c r="DJ252" s="59"/>
      <c r="DK252" s="59"/>
      <c r="DL252" s="59"/>
      <c r="DM252" s="59"/>
      <c r="DN252" s="59"/>
      <c r="DO252" s="59"/>
      <c r="DP252" s="59"/>
      <c r="DQ252" s="59"/>
      <c r="DR252" s="59"/>
      <c r="DS252" s="59"/>
      <c r="DT252" s="59"/>
      <c r="DU252" s="59"/>
      <c r="DV252" s="59"/>
      <c r="DW252" s="59"/>
      <c r="DX252" s="59"/>
      <c r="DY252" s="59"/>
      <c r="DZ252" s="59"/>
      <c r="EA252" s="59"/>
      <c r="EB252" s="59"/>
      <c r="EC252" s="59"/>
      <c r="ED252" s="59"/>
      <c r="EE252" s="59"/>
      <c r="EF252" s="59"/>
      <c r="EG252" s="59"/>
      <c r="EH252" s="59"/>
      <c r="EI252" s="59"/>
    </row>
    <row r="253" spans="38:139" ht="15" x14ac:dyDescent="0.25">
      <c r="AL253" s="59"/>
      <c r="AM253"/>
      <c r="AN253"/>
      <c r="AO253"/>
      <c r="AP253"/>
      <c r="AQ253"/>
      <c r="AR253"/>
      <c r="AS253"/>
      <c r="AT253"/>
      <c r="AU253"/>
      <c r="AV253"/>
      <c r="AW253"/>
      <c r="AX253"/>
      <c r="AY253"/>
      <c r="AZ253" s="59"/>
      <c r="BA253" s="59"/>
      <c r="BB253" s="59"/>
      <c r="BC253" s="59"/>
      <c r="BD253" s="59"/>
      <c r="BE253" s="59"/>
      <c r="BF253" s="59"/>
      <c r="BG253" s="59"/>
      <c r="BH253" s="59"/>
      <c r="BI253" s="59"/>
      <c r="BJ253" s="59"/>
      <c r="BK253" s="59"/>
      <c r="BL253" s="59"/>
      <c r="BM253" s="59"/>
      <c r="BN253" s="59"/>
      <c r="BO253" s="59"/>
      <c r="BP253" s="59"/>
      <c r="BQ253" s="59"/>
      <c r="BR253" s="59"/>
      <c r="BS253" s="59"/>
      <c r="BT253" s="59"/>
      <c r="BU253" s="59"/>
      <c r="BV253" s="59"/>
      <c r="BW253" s="59"/>
      <c r="BX253" s="59"/>
      <c r="BY253" s="59"/>
      <c r="BZ253" s="59"/>
      <c r="CA253" s="59"/>
      <c r="CB253" s="59"/>
      <c r="CC253" s="59"/>
      <c r="CD253" s="59"/>
      <c r="CE253" s="59"/>
      <c r="CF253" s="59"/>
      <c r="CG253" s="59"/>
      <c r="CH253" s="59"/>
      <c r="CI253" s="59"/>
      <c r="CJ253" s="59"/>
      <c r="CK253" s="59"/>
      <c r="CL253" s="59"/>
      <c r="CM253" s="59"/>
      <c r="CN253" s="59"/>
      <c r="CO253" s="59"/>
      <c r="CP253" s="59"/>
      <c r="CQ253" s="59"/>
      <c r="CR253" s="59"/>
      <c r="CS253" s="59"/>
      <c r="CT253" s="59"/>
      <c r="CU253" s="59"/>
      <c r="CV253" s="59"/>
      <c r="CW253" s="59"/>
      <c r="CX253" s="59"/>
      <c r="CY253" s="59"/>
      <c r="CZ253" s="59"/>
      <c r="DA253" s="59"/>
      <c r="DB253" s="59"/>
      <c r="DC253" s="59"/>
      <c r="DD253" s="59"/>
      <c r="DE253" s="59"/>
      <c r="DF253" s="59"/>
      <c r="DG253" s="59"/>
      <c r="DH253" s="59"/>
      <c r="DI253" s="59"/>
      <c r="DJ253" s="59"/>
      <c r="DK253" s="59"/>
      <c r="DL253" s="59"/>
      <c r="DM253" s="59"/>
      <c r="DN253" s="59"/>
      <c r="DO253" s="59"/>
      <c r="DP253" s="59"/>
      <c r="DQ253" s="59"/>
      <c r="DR253" s="59"/>
      <c r="DS253" s="59"/>
      <c r="DT253" s="59"/>
      <c r="DU253" s="59"/>
      <c r="DV253" s="59"/>
      <c r="DW253" s="59"/>
      <c r="DX253" s="59"/>
      <c r="DY253" s="59"/>
      <c r="DZ253" s="59"/>
      <c r="EA253" s="59"/>
      <c r="EB253" s="59"/>
      <c r="EC253" s="59"/>
      <c r="ED253" s="59"/>
      <c r="EE253" s="59"/>
      <c r="EF253" s="59"/>
      <c r="EG253" s="59"/>
      <c r="EH253" s="59"/>
      <c r="EI253" s="59"/>
    </row>
    <row r="254" spans="38:139" ht="15" x14ac:dyDescent="0.25">
      <c r="AL254" s="59"/>
      <c r="AM254"/>
      <c r="AN254"/>
      <c r="AO254"/>
      <c r="AP254"/>
      <c r="AQ254"/>
      <c r="AR254"/>
      <c r="AS254"/>
      <c r="AT254"/>
      <c r="AU254"/>
      <c r="AV254"/>
      <c r="AW254"/>
      <c r="AX254"/>
      <c r="AY254"/>
      <c r="AZ254" s="59"/>
      <c r="BA254" s="59"/>
      <c r="BB254" s="59"/>
      <c r="BC254" s="59"/>
      <c r="BD254" s="59"/>
      <c r="BE254" s="59"/>
      <c r="BF254" s="59"/>
      <c r="BG254" s="59"/>
      <c r="BH254" s="59"/>
      <c r="BI254" s="59"/>
      <c r="BJ254" s="59"/>
      <c r="BK254" s="59"/>
      <c r="BL254" s="59"/>
      <c r="BM254" s="59"/>
      <c r="BN254" s="59"/>
      <c r="BO254" s="59"/>
      <c r="BP254" s="59"/>
      <c r="BQ254" s="59"/>
      <c r="BR254" s="59"/>
      <c r="BS254" s="59"/>
      <c r="BT254" s="59"/>
      <c r="BU254" s="59"/>
      <c r="BV254" s="59"/>
      <c r="BW254" s="59"/>
      <c r="BX254" s="59"/>
      <c r="BY254" s="59"/>
      <c r="BZ254" s="59"/>
      <c r="CA254" s="59"/>
      <c r="CB254" s="59"/>
      <c r="CC254" s="59"/>
      <c r="CD254" s="59"/>
      <c r="CE254" s="59"/>
      <c r="CF254" s="59"/>
      <c r="CG254" s="59"/>
      <c r="CH254" s="59"/>
      <c r="CI254" s="59"/>
      <c r="CJ254" s="59"/>
      <c r="CK254" s="59"/>
      <c r="CL254" s="59"/>
      <c r="CM254" s="59"/>
      <c r="CN254" s="59"/>
      <c r="CO254" s="59"/>
      <c r="CP254" s="59"/>
      <c r="CQ254" s="59"/>
      <c r="CR254" s="59"/>
      <c r="CS254" s="59"/>
      <c r="CT254" s="59"/>
      <c r="CU254" s="59"/>
      <c r="CV254" s="59"/>
      <c r="CW254" s="59"/>
      <c r="CX254" s="59"/>
      <c r="CY254" s="59"/>
      <c r="CZ254" s="59"/>
      <c r="DA254" s="59"/>
      <c r="DB254" s="59"/>
      <c r="DC254" s="59"/>
      <c r="DD254" s="59"/>
      <c r="DE254" s="59"/>
      <c r="DF254" s="59"/>
      <c r="DG254" s="59"/>
      <c r="DH254" s="59"/>
      <c r="DI254" s="59"/>
      <c r="DJ254" s="59"/>
      <c r="DK254" s="59"/>
      <c r="DL254" s="59"/>
      <c r="DM254" s="59"/>
      <c r="DN254" s="59"/>
      <c r="DO254" s="59"/>
      <c r="DP254" s="59"/>
      <c r="DQ254" s="59"/>
      <c r="DR254" s="59"/>
      <c r="DS254" s="59"/>
      <c r="DT254" s="59"/>
      <c r="DU254" s="59"/>
      <c r="DV254" s="59"/>
      <c r="DW254" s="59"/>
      <c r="DX254" s="59"/>
      <c r="DY254" s="59"/>
      <c r="DZ254" s="59"/>
      <c r="EA254" s="59"/>
      <c r="EB254" s="59"/>
      <c r="EC254" s="59"/>
      <c r="ED254" s="59"/>
      <c r="EE254" s="59"/>
      <c r="EF254" s="59"/>
      <c r="EG254" s="59"/>
      <c r="EH254" s="59"/>
      <c r="EI254" s="59"/>
    </row>
    <row r="255" spans="38:139" ht="15" x14ac:dyDescent="0.25">
      <c r="AL255" s="59"/>
      <c r="AM255"/>
      <c r="AN255"/>
      <c r="AO255"/>
      <c r="AP255"/>
      <c r="AQ255"/>
      <c r="AR255"/>
      <c r="AS255"/>
      <c r="AT255"/>
      <c r="AU255"/>
      <c r="AV255"/>
      <c r="AW255"/>
      <c r="AX255"/>
      <c r="AY255"/>
      <c r="AZ255" s="59"/>
      <c r="BA255" s="59"/>
      <c r="BB255" s="59"/>
      <c r="BC255" s="59"/>
      <c r="BD255" s="59"/>
      <c r="BE255" s="59"/>
      <c r="BF255" s="59"/>
      <c r="BG255" s="59"/>
      <c r="BH255" s="59"/>
      <c r="BI255" s="59"/>
      <c r="BJ255" s="59"/>
      <c r="BK255" s="59"/>
      <c r="BL255" s="59"/>
      <c r="BM255" s="59"/>
      <c r="BN255" s="59"/>
      <c r="BO255" s="59"/>
      <c r="BP255" s="59"/>
      <c r="BQ255" s="59"/>
      <c r="BR255" s="59"/>
      <c r="BS255" s="59"/>
      <c r="BT255" s="59"/>
      <c r="BU255" s="59"/>
      <c r="BV255" s="59"/>
      <c r="BW255" s="59"/>
      <c r="BX255" s="59"/>
      <c r="BY255" s="59"/>
      <c r="BZ255" s="59"/>
      <c r="CA255" s="59"/>
      <c r="CB255" s="59"/>
      <c r="CC255" s="59"/>
      <c r="CD255" s="59"/>
      <c r="CE255" s="59"/>
      <c r="CF255" s="59"/>
      <c r="CG255" s="59"/>
      <c r="CH255" s="59"/>
      <c r="CI255" s="59"/>
      <c r="CJ255" s="59"/>
      <c r="CK255" s="59"/>
      <c r="CL255" s="59"/>
      <c r="CM255" s="59"/>
      <c r="CN255" s="59"/>
      <c r="CO255" s="59"/>
      <c r="CP255" s="59"/>
      <c r="CQ255" s="59"/>
      <c r="CR255" s="59"/>
      <c r="CS255" s="59"/>
      <c r="CT255" s="59"/>
      <c r="CU255" s="59"/>
      <c r="CV255" s="59"/>
      <c r="CW255" s="59"/>
      <c r="CX255" s="59"/>
      <c r="CY255" s="59"/>
      <c r="CZ255" s="59"/>
      <c r="DA255" s="59"/>
      <c r="DB255" s="59"/>
      <c r="DC255" s="59"/>
      <c r="DD255" s="59"/>
      <c r="DE255" s="59"/>
      <c r="DF255" s="59"/>
      <c r="DG255" s="59"/>
      <c r="DH255" s="59"/>
      <c r="DI255" s="59"/>
      <c r="DJ255" s="59"/>
      <c r="DK255" s="59"/>
      <c r="DL255" s="59"/>
      <c r="DM255" s="59"/>
      <c r="DN255" s="59"/>
      <c r="DO255" s="59"/>
      <c r="DP255" s="59"/>
      <c r="DQ255" s="59"/>
      <c r="DR255" s="59"/>
      <c r="DS255" s="59"/>
      <c r="DT255" s="59"/>
      <c r="DU255" s="59"/>
      <c r="DV255" s="59"/>
      <c r="DW255" s="59"/>
      <c r="DX255" s="59"/>
      <c r="DY255" s="59"/>
      <c r="DZ255" s="59"/>
      <c r="EA255" s="59"/>
      <c r="EB255" s="59"/>
      <c r="EC255" s="59"/>
      <c r="ED255" s="59"/>
      <c r="EE255" s="59"/>
      <c r="EF255" s="59"/>
      <c r="EG255" s="59"/>
      <c r="EH255" s="59"/>
      <c r="EI255" s="59"/>
    </row>
    <row r="256" spans="38:139" ht="15" x14ac:dyDescent="0.25">
      <c r="AL256" s="59"/>
      <c r="AM256"/>
      <c r="AN256"/>
      <c r="AO256"/>
      <c r="AP256"/>
      <c r="AQ256"/>
      <c r="AR256"/>
      <c r="AS256"/>
      <c r="AT256"/>
      <c r="AU256"/>
      <c r="AV256"/>
      <c r="AW256"/>
      <c r="AX256"/>
      <c r="AY256"/>
      <c r="AZ256" s="59"/>
      <c r="BA256" s="59"/>
      <c r="BB256" s="59"/>
      <c r="BC256" s="59"/>
      <c r="BD256" s="59"/>
      <c r="BE256" s="59"/>
      <c r="BF256" s="59"/>
      <c r="BG256" s="59"/>
      <c r="BH256" s="59"/>
      <c r="BI256" s="59"/>
      <c r="BJ256" s="59"/>
      <c r="BK256" s="59"/>
      <c r="BL256" s="59"/>
      <c r="BM256" s="59"/>
      <c r="BN256" s="59"/>
      <c r="BO256" s="59"/>
      <c r="BP256" s="59"/>
      <c r="BQ256" s="59"/>
      <c r="BR256" s="59"/>
      <c r="BS256" s="59"/>
      <c r="BT256" s="59"/>
      <c r="BU256" s="59"/>
      <c r="BV256" s="59"/>
      <c r="BW256" s="59"/>
      <c r="BX256" s="59"/>
      <c r="BY256" s="59"/>
      <c r="BZ256" s="59"/>
      <c r="CA256" s="59"/>
      <c r="CB256" s="59"/>
      <c r="CC256" s="59"/>
      <c r="CD256" s="59"/>
      <c r="CE256" s="59"/>
      <c r="CF256" s="59"/>
      <c r="CG256" s="59"/>
      <c r="CH256" s="59"/>
      <c r="CI256" s="59"/>
      <c r="CJ256" s="59"/>
      <c r="CK256" s="59"/>
      <c r="CL256" s="59"/>
      <c r="CM256" s="59"/>
      <c r="CN256" s="59"/>
      <c r="CO256" s="59"/>
      <c r="CP256" s="59"/>
      <c r="CQ256" s="59"/>
      <c r="CR256" s="59"/>
      <c r="CS256" s="59"/>
      <c r="CT256" s="59"/>
      <c r="CU256" s="59"/>
      <c r="CV256" s="59"/>
      <c r="CW256" s="59"/>
      <c r="CX256" s="59"/>
      <c r="CY256" s="59"/>
      <c r="CZ256" s="59"/>
      <c r="DA256" s="59"/>
      <c r="DB256" s="59"/>
      <c r="DC256" s="59"/>
      <c r="DD256" s="59"/>
      <c r="DE256" s="59"/>
      <c r="DF256" s="59"/>
      <c r="DG256" s="59"/>
      <c r="DH256" s="59"/>
      <c r="DI256" s="59"/>
      <c r="DJ256" s="59"/>
      <c r="DK256" s="59"/>
      <c r="DL256" s="59"/>
      <c r="DM256" s="59"/>
      <c r="DN256" s="59"/>
      <c r="DO256" s="59"/>
      <c r="DP256" s="59"/>
      <c r="DQ256" s="59"/>
      <c r="DR256" s="59"/>
      <c r="DS256" s="59"/>
      <c r="DT256" s="59"/>
      <c r="DU256" s="59"/>
      <c r="DV256" s="59"/>
      <c r="DW256" s="59"/>
      <c r="DX256" s="59"/>
      <c r="DY256" s="59"/>
      <c r="DZ256" s="59"/>
      <c r="EA256" s="59"/>
      <c r="EB256" s="59"/>
      <c r="EC256" s="59"/>
      <c r="ED256" s="59"/>
      <c r="EE256" s="59"/>
      <c r="EF256" s="59"/>
      <c r="EG256" s="59"/>
      <c r="EH256" s="59"/>
      <c r="EI256" s="59"/>
    </row>
    <row r="257" spans="38:139" ht="15" x14ac:dyDescent="0.25">
      <c r="AL257" s="59"/>
      <c r="AM257"/>
      <c r="AN257"/>
      <c r="AO257"/>
      <c r="AP257"/>
      <c r="AQ257"/>
      <c r="AR257"/>
      <c r="AS257"/>
      <c r="AT257"/>
      <c r="AU257"/>
      <c r="AV257"/>
      <c r="AW257"/>
      <c r="AX257"/>
      <c r="AY257"/>
      <c r="AZ257" s="59"/>
      <c r="BA257" s="59"/>
      <c r="BB257" s="59"/>
      <c r="BC257" s="59"/>
      <c r="BD257" s="59"/>
      <c r="BE257" s="59"/>
      <c r="BF257" s="59"/>
      <c r="BG257" s="59"/>
      <c r="BH257" s="59"/>
      <c r="BI257" s="59"/>
      <c r="BJ257" s="59"/>
      <c r="BK257" s="59"/>
      <c r="BL257" s="59"/>
      <c r="BM257" s="59"/>
      <c r="BN257" s="59"/>
      <c r="BO257" s="59"/>
      <c r="BP257" s="59"/>
      <c r="BQ257" s="59"/>
      <c r="BR257" s="59"/>
      <c r="BS257" s="59"/>
      <c r="BT257" s="59"/>
      <c r="BU257" s="59"/>
      <c r="BV257" s="59"/>
      <c r="BW257" s="59"/>
      <c r="BX257" s="59"/>
      <c r="BY257" s="59"/>
      <c r="BZ257" s="59"/>
      <c r="CA257" s="59"/>
      <c r="CB257" s="59"/>
      <c r="CC257" s="59"/>
      <c r="CD257" s="59"/>
      <c r="CE257" s="59"/>
      <c r="CF257" s="59"/>
      <c r="CG257" s="59"/>
      <c r="CH257" s="59"/>
      <c r="CI257" s="59"/>
      <c r="CJ257" s="59"/>
      <c r="CK257" s="59"/>
      <c r="CL257" s="59"/>
      <c r="CM257" s="59"/>
      <c r="CN257" s="59"/>
      <c r="CO257" s="59"/>
      <c r="CP257" s="59"/>
      <c r="CQ257" s="59"/>
      <c r="CR257" s="59"/>
      <c r="CS257" s="59"/>
      <c r="CT257" s="59"/>
      <c r="CU257" s="59"/>
      <c r="CV257" s="59"/>
      <c r="CW257" s="59"/>
      <c r="CX257" s="59"/>
      <c r="CY257" s="59"/>
      <c r="CZ257" s="59"/>
      <c r="DA257" s="59"/>
      <c r="DB257" s="59"/>
      <c r="DC257" s="59"/>
      <c r="DD257" s="59"/>
      <c r="DE257" s="59"/>
      <c r="DF257" s="59"/>
      <c r="DG257" s="59"/>
      <c r="DH257" s="59"/>
      <c r="DI257" s="59"/>
      <c r="DJ257" s="59"/>
      <c r="DK257" s="59"/>
      <c r="DL257" s="59"/>
      <c r="DM257" s="59"/>
      <c r="DN257" s="59"/>
      <c r="DO257" s="59"/>
      <c r="DP257" s="59"/>
      <c r="DQ257" s="59"/>
      <c r="DR257" s="59"/>
      <c r="DS257" s="59"/>
      <c r="DT257" s="59"/>
      <c r="DU257" s="59"/>
      <c r="DV257" s="59"/>
      <c r="DW257" s="59"/>
      <c r="DX257" s="59"/>
      <c r="DY257" s="59"/>
      <c r="DZ257" s="59"/>
      <c r="EA257" s="59"/>
      <c r="EB257" s="59"/>
      <c r="EC257" s="59"/>
      <c r="ED257" s="59"/>
      <c r="EE257" s="59"/>
      <c r="EF257" s="59"/>
      <c r="EG257" s="59"/>
      <c r="EH257" s="59"/>
      <c r="EI257" s="59"/>
    </row>
    <row r="258" spans="38:139" ht="15" x14ac:dyDescent="0.25">
      <c r="AL258" s="59"/>
      <c r="AM258"/>
      <c r="AN258"/>
      <c r="AO258"/>
      <c r="AP258"/>
      <c r="AQ258"/>
      <c r="AR258"/>
      <c r="AS258"/>
      <c r="AT258"/>
      <c r="AU258"/>
      <c r="AV258"/>
      <c r="AW258"/>
      <c r="AX258"/>
      <c r="AY258"/>
      <c r="AZ258" s="59"/>
      <c r="BA258" s="59"/>
      <c r="BB258" s="59"/>
      <c r="BC258" s="59"/>
      <c r="BD258" s="59"/>
      <c r="BE258" s="59"/>
      <c r="BF258" s="59"/>
      <c r="BG258" s="59"/>
      <c r="BH258" s="59"/>
      <c r="BI258" s="59"/>
      <c r="BJ258" s="59"/>
      <c r="BK258" s="59"/>
      <c r="BL258" s="59"/>
      <c r="BM258" s="59"/>
      <c r="BN258" s="59"/>
      <c r="BO258" s="59"/>
      <c r="BP258" s="59"/>
      <c r="BQ258" s="59"/>
      <c r="BR258" s="59"/>
      <c r="BS258" s="59"/>
      <c r="BT258" s="59"/>
      <c r="BU258" s="59"/>
      <c r="BV258" s="59"/>
      <c r="BW258" s="59"/>
      <c r="BX258" s="59"/>
      <c r="BY258" s="59"/>
      <c r="BZ258" s="59"/>
      <c r="CA258" s="59"/>
      <c r="CB258" s="59"/>
      <c r="CC258" s="59"/>
      <c r="CD258" s="59"/>
      <c r="CE258" s="59"/>
      <c r="CF258" s="59"/>
      <c r="CG258" s="59"/>
      <c r="CH258" s="59"/>
      <c r="CI258" s="59"/>
      <c r="CJ258" s="59"/>
      <c r="CK258" s="59"/>
      <c r="CL258" s="59"/>
      <c r="CM258" s="59"/>
      <c r="CN258" s="59"/>
      <c r="CO258" s="59"/>
      <c r="CP258" s="59"/>
      <c r="CQ258" s="59"/>
      <c r="CR258" s="59"/>
      <c r="CS258" s="59"/>
      <c r="CT258" s="59"/>
      <c r="CU258" s="59"/>
      <c r="CV258" s="59"/>
      <c r="CW258" s="59"/>
      <c r="CX258" s="59"/>
      <c r="CY258" s="59"/>
      <c r="CZ258" s="59"/>
      <c r="DA258" s="59"/>
      <c r="DB258" s="59"/>
      <c r="DC258" s="59"/>
      <c r="DD258" s="59"/>
      <c r="DE258" s="59"/>
      <c r="DF258" s="59"/>
      <c r="DG258" s="59"/>
      <c r="DH258" s="59"/>
      <c r="DI258" s="59"/>
      <c r="DJ258" s="59"/>
      <c r="DK258" s="59"/>
      <c r="DL258" s="59"/>
      <c r="DM258" s="59"/>
      <c r="DN258" s="59"/>
      <c r="DO258" s="59"/>
      <c r="DP258" s="59"/>
      <c r="DQ258" s="59"/>
      <c r="DR258" s="59"/>
      <c r="DS258" s="59"/>
      <c r="DT258" s="59"/>
      <c r="DU258" s="59"/>
      <c r="DV258" s="59"/>
      <c r="DW258" s="59"/>
      <c r="DX258" s="59"/>
      <c r="DY258" s="59"/>
      <c r="DZ258" s="59"/>
      <c r="EA258" s="59"/>
      <c r="EB258" s="59"/>
      <c r="EC258" s="59"/>
      <c r="ED258" s="59"/>
      <c r="EE258" s="59"/>
      <c r="EF258" s="59"/>
      <c r="EG258" s="59"/>
      <c r="EH258" s="59"/>
      <c r="EI258" s="59"/>
    </row>
    <row r="259" spans="38:139" ht="15" x14ac:dyDescent="0.25">
      <c r="AL259" s="59"/>
      <c r="AM259"/>
      <c r="AN259"/>
      <c r="AO259"/>
      <c r="AP259"/>
      <c r="AQ259"/>
      <c r="AR259"/>
      <c r="AS259"/>
      <c r="AT259"/>
      <c r="AU259"/>
      <c r="AV259"/>
      <c r="AW259"/>
      <c r="AX259"/>
      <c r="AY259"/>
      <c r="AZ259" s="59"/>
      <c r="BA259" s="59"/>
      <c r="BB259" s="59"/>
      <c r="BC259" s="59"/>
      <c r="BD259" s="59"/>
      <c r="BE259" s="59"/>
      <c r="BF259" s="59"/>
      <c r="BG259" s="59"/>
      <c r="BH259" s="59"/>
      <c r="BI259" s="59"/>
      <c r="BJ259" s="59"/>
      <c r="BK259" s="59"/>
      <c r="BL259" s="59"/>
      <c r="BM259" s="59"/>
      <c r="BN259" s="59"/>
      <c r="BO259" s="59"/>
      <c r="BP259" s="59"/>
      <c r="BQ259" s="59"/>
      <c r="BR259" s="59"/>
      <c r="BS259" s="59"/>
      <c r="BT259" s="59"/>
      <c r="BU259" s="59"/>
      <c r="BV259" s="59"/>
      <c r="BW259" s="59"/>
      <c r="BX259" s="59"/>
      <c r="BY259" s="59"/>
      <c r="BZ259" s="59"/>
      <c r="CA259" s="59"/>
      <c r="CB259" s="59"/>
      <c r="CC259" s="59"/>
      <c r="CD259" s="59"/>
      <c r="CE259" s="59"/>
      <c r="CF259" s="59"/>
      <c r="CG259" s="59"/>
      <c r="CH259" s="59"/>
      <c r="CI259" s="59"/>
      <c r="CJ259" s="59"/>
      <c r="CK259" s="59"/>
      <c r="CL259" s="59"/>
      <c r="CM259" s="59"/>
      <c r="CN259" s="59"/>
      <c r="CO259" s="59"/>
      <c r="CP259" s="59"/>
      <c r="CQ259" s="59"/>
      <c r="CR259" s="59"/>
      <c r="CS259" s="59"/>
      <c r="CT259" s="59"/>
      <c r="CU259" s="59"/>
      <c r="CV259" s="59"/>
      <c r="CW259" s="59"/>
      <c r="CX259" s="59"/>
      <c r="CY259" s="59"/>
      <c r="CZ259" s="59"/>
      <c r="DA259" s="59"/>
      <c r="DB259" s="59"/>
      <c r="DC259" s="59"/>
      <c r="DD259" s="59"/>
      <c r="DE259" s="59"/>
      <c r="DF259" s="59"/>
      <c r="DG259" s="59"/>
      <c r="DH259" s="59"/>
      <c r="DI259" s="59"/>
      <c r="DJ259" s="59"/>
      <c r="DK259" s="59"/>
      <c r="DL259" s="59"/>
      <c r="DM259" s="59"/>
      <c r="DN259" s="59"/>
      <c r="DO259" s="59"/>
      <c r="DP259" s="59"/>
      <c r="DQ259" s="59"/>
      <c r="DR259" s="59"/>
      <c r="DS259" s="59"/>
      <c r="DT259" s="59"/>
      <c r="DU259" s="59"/>
      <c r="DV259" s="59"/>
      <c r="DW259" s="59"/>
      <c r="DX259" s="59"/>
      <c r="DY259" s="59"/>
      <c r="DZ259" s="59"/>
      <c r="EA259" s="59"/>
      <c r="EB259" s="59"/>
      <c r="EC259" s="59"/>
      <c r="ED259" s="59"/>
      <c r="EE259" s="59"/>
      <c r="EF259" s="59"/>
      <c r="EG259" s="59"/>
      <c r="EH259" s="59"/>
      <c r="EI259" s="59"/>
    </row>
    <row r="260" spans="38:139" ht="15" x14ac:dyDescent="0.25">
      <c r="AL260" s="59"/>
      <c r="AM260"/>
      <c r="AN260"/>
      <c r="AO260"/>
      <c r="AP260"/>
      <c r="AQ260"/>
      <c r="AR260"/>
      <c r="AS260"/>
      <c r="AT260"/>
      <c r="AU260"/>
      <c r="AV260"/>
      <c r="AW260"/>
      <c r="AX260"/>
      <c r="AY260"/>
      <c r="AZ260" s="59"/>
      <c r="BA260" s="59"/>
      <c r="BB260" s="59"/>
      <c r="BC260" s="59"/>
      <c r="BD260" s="59"/>
      <c r="BE260" s="59"/>
      <c r="BF260" s="59"/>
      <c r="BG260" s="59"/>
      <c r="BH260" s="59"/>
      <c r="BI260" s="59"/>
      <c r="BJ260" s="59"/>
      <c r="BK260" s="59"/>
      <c r="BL260" s="59"/>
      <c r="BM260" s="59"/>
      <c r="BN260" s="59"/>
      <c r="BO260" s="59"/>
      <c r="BP260" s="59"/>
      <c r="BQ260" s="59"/>
      <c r="BR260" s="59"/>
      <c r="BS260" s="59"/>
      <c r="BT260" s="59"/>
      <c r="BU260" s="59"/>
      <c r="BV260" s="59"/>
      <c r="BW260" s="59"/>
      <c r="BX260" s="59"/>
      <c r="BY260" s="59"/>
      <c r="BZ260" s="59"/>
      <c r="CA260" s="59"/>
      <c r="CB260" s="59"/>
      <c r="CC260" s="59"/>
      <c r="CD260" s="59"/>
      <c r="CE260" s="59"/>
      <c r="CF260" s="59"/>
      <c r="CG260" s="59"/>
      <c r="CH260" s="59"/>
      <c r="CI260" s="59"/>
      <c r="CJ260" s="59"/>
      <c r="CK260" s="59"/>
      <c r="CL260" s="59"/>
      <c r="CM260" s="59"/>
      <c r="CN260" s="59"/>
      <c r="CO260" s="59"/>
      <c r="CP260" s="59"/>
      <c r="CQ260" s="59"/>
      <c r="CR260" s="59"/>
      <c r="CS260" s="59"/>
      <c r="CT260" s="59"/>
      <c r="CU260" s="59"/>
      <c r="CV260" s="59"/>
      <c r="CW260" s="59"/>
      <c r="CX260" s="59"/>
      <c r="CY260" s="59"/>
      <c r="CZ260" s="59"/>
      <c r="DA260" s="59"/>
      <c r="DB260" s="59"/>
      <c r="DC260" s="59"/>
      <c r="DD260" s="59"/>
      <c r="DE260" s="59"/>
      <c r="DF260" s="59"/>
      <c r="DG260" s="59"/>
      <c r="DH260" s="59"/>
      <c r="DI260" s="59"/>
      <c r="DJ260" s="59"/>
      <c r="DK260" s="59"/>
      <c r="DL260" s="59"/>
      <c r="DM260" s="59"/>
      <c r="DN260" s="59"/>
      <c r="DO260" s="59"/>
      <c r="DP260" s="59"/>
      <c r="DQ260" s="59"/>
      <c r="DR260" s="59"/>
      <c r="DS260" s="59"/>
      <c r="DT260" s="59"/>
      <c r="DU260" s="59"/>
      <c r="DV260" s="59"/>
      <c r="DW260" s="59"/>
      <c r="DX260" s="59"/>
      <c r="DY260" s="59"/>
      <c r="DZ260" s="59"/>
      <c r="EA260" s="59"/>
      <c r="EB260" s="59"/>
      <c r="EC260" s="59"/>
      <c r="ED260" s="59"/>
      <c r="EE260" s="59"/>
      <c r="EF260" s="59"/>
      <c r="EG260" s="59"/>
      <c r="EH260" s="59"/>
      <c r="EI260" s="59"/>
    </row>
    <row r="261" spans="38:139" ht="15" x14ac:dyDescent="0.25">
      <c r="AL261" s="59"/>
      <c r="AM261"/>
      <c r="AN261"/>
      <c r="AO261"/>
      <c r="AP261"/>
      <c r="AQ261"/>
      <c r="AR261"/>
      <c r="AS261"/>
      <c r="AT261"/>
      <c r="AU261"/>
      <c r="AV261"/>
      <c r="AW261"/>
      <c r="AX261"/>
      <c r="AY261"/>
      <c r="AZ261" s="59"/>
      <c r="BA261" s="59"/>
      <c r="BB261" s="59"/>
      <c r="BC261" s="59"/>
      <c r="BD261" s="59"/>
      <c r="BE261" s="59"/>
      <c r="BF261" s="59"/>
      <c r="BG261" s="59"/>
      <c r="BH261" s="59"/>
      <c r="BI261" s="59"/>
      <c r="BJ261" s="59"/>
      <c r="BK261" s="59"/>
      <c r="BL261" s="59"/>
      <c r="BM261" s="59"/>
      <c r="BN261" s="59"/>
      <c r="BO261" s="59"/>
      <c r="BP261" s="59"/>
      <c r="BQ261" s="59"/>
      <c r="BR261" s="59"/>
      <c r="BS261" s="59"/>
      <c r="BT261" s="59"/>
      <c r="BU261" s="59"/>
      <c r="BV261" s="59"/>
      <c r="BW261" s="59"/>
      <c r="BX261" s="59"/>
      <c r="BY261" s="59"/>
      <c r="BZ261" s="59"/>
      <c r="CA261" s="59"/>
      <c r="CB261" s="59"/>
      <c r="CC261" s="59"/>
      <c r="CD261" s="59"/>
      <c r="CE261" s="59"/>
      <c r="CF261" s="59"/>
      <c r="CG261" s="59"/>
      <c r="CH261" s="59"/>
      <c r="CI261" s="59"/>
      <c r="CJ261" s="59"/>
      <c r="CK261" s="59"/>
      <c r="CL261" s="59"/>
      <c r="CM261" s="59"/>
      <c r="CN261" s="59"/>
      <c r="CO261" s="59"/>
      <c r="CP261" s="59"/>
      <c r="CQ261" s="59"/>
      <c r="CR261" s="59"/>
      <c r="CS261" s="59"/>
      <c r="CT261" s="59"/>
      <c r="CU261" s="59"/>
      <c r="CV261" s="59"/>
      <c r="CW261" s="59"/>
      <c r="CX261" s="59"/>
      <c r="CY261" s="59"/>
      <c r="CZ261" s="59"/>
      <c r="DA261" s="59"/>
      <c r="DB261" s="59"/>
      <c r="DC261" s="59"/>
      <c r="DD261" s="59"/>
      <c r="DE261" s="59"/>
      <c r="DF261" s="59"/>
      <c r="DG261" s="59"/>
      <c r="DH261" s="59"/>
      <c r="DI261" s="59"/>
      <c r="DJ261" s="59"/>
      <c r="DK261" s="59"/>
      <c r="DL261" s="59"/>
      <c r="DM261" s="59"/>
      <c r="DN261" s="59"/>
      <c r="DO261" s="59"/>
      <c r="DP261" s="59"/>
      <c r="DQ261" s="59"/>
      <c r="DR261" s="59"/>
      <c r="DS261" s="59"/>
      <c r="DT261" s="59"/>
      <c r="DU261" s="59"/>
      <c r="DV261" s="59"/>
      <c r="DW261" s="59"/>
      <c r="DX261" s="59"/>
      <c r="DY261" s="59"/>
      <c r="DZ261" s="59"/>
      <c r="EA261" s="59"/>
      <c r="EB261" s="59"/>
      <c r="EC261" s="59"/>
      <c r="ED261" s="59"/>
      <c r="EE261" s="59"/>
      <c r="EF261" s="59"/>
      <c r="EG261" s="59"/>
      <c r="EH261" s="59"/>
      <c r="EI261" s="59"/>
    </row>
    <row r="262" spans="38:139" ht="15" x14ac:dyDescent="0.25">
      <c r="AL262" s="59"/>
      <c r="AM262"/>
      <c r="AN262"/>
      <c r="AO262"/>
      <c r="AP262"/>
      <c r="AQ262"/>
      <c r="AR262"/>
      <c r="AS262"/>
      <c r="AT262"/>
      <c r="AU262"/>
      <c r="AV262"/>
      <c r="AW262"/>
      <c r="AX262"/>
      <c r="AY262"/>
      <c r="AZ262" s="59"/>
      <c r="BA262" s="59"/>
      <c r="BB262" s="59"/>
      <c r="BC262" s="59"/>
      <c r="BD262" s="59"/>
      <c r="BE262" s="59"/>
      <c r="BF262" s="59"/>
      <c r="BG262" s="59"/>
      <c r="BH262" s="59"/>
      <c r="BI262" s="59"/>
      <c r="BJ262" s="59"/>
      <c r="BK262" s="59"/>
      <c r="BL262" s="59"/>
      <c r="BM262" s="59"/>
      <c r="BN262" s="59"/>
      <c r="BO262" s="59"/>
      <c r="BP262" s="59"/>
      <c r="BQ262" s="59"/>
      <c r="BR262" s="59"/>
      <c r="BS262" s="59"/>
      <c r="BT262" s="59"/>
      <c r="BU262" s="59"/>
      <c r="BV262" s="59"/>
      <c r="BW262" s="59"/>
      <c r="BX262" s="59"/>
      <c r="BY262" s="59"/>
      <c r="BZ262" s="59"/>
      <c r="CA262" s="59"/>
      <c r="CB262" s="59"/>
      <c r="CC262" s="59"/>
      <c r="CD262" s="59"/>
      <c r="CE262" s="59"/>
      <c r="CF262" s="59"/>
      <c r="CG262" s="59"/>
      <c r="CH262" s="59"/>
      <c r="CI262" s="59"/>
      <c r="CJ262" s="59"/>
      <c r="CK262" s="59"/>
      <c r="CL262" s="59"/>
      <c r="CM262" s="59"/>
      <c r="CN262" s="59"/>
      <c r="CO262" s="59"/>
      <c r="CP262" s="59"/>
      <c r="CQ262" s="59"/>
      <c r="CR262" s="59"/>
      <c r="CS262" s="59"/>
      <c r="CT262" s="59"/>
      <c r="CU262" s="59"/>
      <c r="CV262" s="59"/>
      <c r="CW262" s="59"/>
      <c r="CX262" s="59"/>
      <c r="CY262" s="59"/>
      <c r="CZ262" s="59"/>
      <c r="DA262" s="59"/>
      <c r="DB262" s="59"/>
      <c r="DC262" s="59"/>
      <c r="DD262" s="59"/>
      <c r="DE262" s="59"/>
      <c r="DF262" s="59"/>
      <c r="DG262" s="59"/>
      <c r="DH262" s="59"/>
      <c r="DI262" s="59"/>
      <c r="DJ262" s="59"/>
      <c r="DK262" s="59"/>
      <c r="DL262" s="59"/>
      <c r="DM262" s="59"/>
      <c r="DN262" s="59"/>
      <c r="DO262" s="59"/>
      <c r="DP262" s="59"/>
      <c r="DQ262" s="59"/>
      <c r="DR262" s="59"/>
      <c r="DS262" s="59"/>
      <c r="DT262" s="59"/>
      <c r="DU262" s="59"/>
      <c r="DV262" s="59"/>
      <c r="DW262" s="59"/>
      <c r="DX262" s="59"/>
      <c r="DY262" s="59"/>
      <c r="DZ262" s="59"/>
      <c r="EA262" s="59"/>
      <c r="EB262" s="59"/>
      <c r="EC262" s="59"/>
      <c r="ED262" s="59"/>
      <c r="EE262" s="59"/>
      <c r="EF262" s="59"/>
      <c r="EG262" s="59"/>
      <c r="EH262" s="59"/>
      <c r="EI262" s="59"/>
    </row>
    <row r="263" spans="38:139" ht="15" x14ac:dyDescent="0.25">
      <c r="AL263" s="59"/>
      <c r="AM263"/>
      <c r="AN263"/>
      <c r="AO263"/>
      <c r="AP263"/>
      <c r="AQ263"/>
      <c r="AR263"/>
      <c r="AS263"/>
      <c r="AT263"/>
      <c r="AU263"/>
      <c r="AV263"/>
      <c r="AW263"/>
      <c r="AX263"/>
      <c r="AY263"/>
      <c r="AZ263" s="59"/>
      <c r="BA263" s="59"/>
      <c r="BB263" s="59"/>
      <c r="BC263" s="59"/>
      <c r="BD263" s="59"/>
      <c r="BE263" s="59"/>
      <c r="BF263" s="59"/>
      <c r="BG263" s="59"/>
      <c r="BH263" s="59"/>
      <c r="BI263" s="59"/>
      <c r="BJ263" s="59"/>
      <c r="BK263" s="59"/>
      <c r="BL263" s="59"/>
      <c r="BM263" s="59"/>
      <c r="BN263" s="59"/>
      <c r="BO263" s="59"/>
      <c r="BP263" s="59"/>
      <c r="BQ263" s="59"/>
      <c r="BR263" s="59"/>
      <c r="BS263" s="59"/>
      <c r="BT263" s="59"/>
      <c r="BU263" s="59"/>
      <c r="BV263" s="59"/>
      <c r="BW263" s="59"/>
      <c r="BX263" s="59"/>
      <c r="BY263" s="59"/>
      <c r="BZ263" s="59"/>
      <c r="CA263" s="59"/>
      <c r="CB263" s="59"/>
      <c r="CC263" s="59"/>
      <c r="CD263" s="59"/>
      <c r="CE263" s="59"/>
      <c r="CF263" s="59"/>
      <c r="CG263" s="59"/>
      <c r="CH263" s="59"/>
      <c r="CI263" s="59"/>
      <c r="CJ263" s="59"/>
      <c r="CK263" s="59"/>
      <c r="CL263" s="59"/>
      <c r="CM263" s="59"/>
      <c r="CN263" s="59"/>
      <c r="CO263" s="59"/>
      <c r="CP263" s="59"/>
      <c r="CQ263" s="59"/>
      <c r="CR263" s="59"/>
      <c r="CS263" s="59"/>
      <c r="CT263" s="59"/>
      <c r="CU263" s="59"/>
      <c r="CV263" s="59"/>
      <c r="CW263" s="59"/>
      <c r="CX263" s="59"/>
      <c r="CY263" s="59"/>
      <c r="CZ263" s="59"/>
      <c r="DA263" s="59"/>
      <c r="DB263" s="59"/>
      <c r="DC263" s="59"/>
      <c r="DD263" s="59"/>
      <c r="DE263" s="59"/>
      <c r="DF263" s="59"/>
      <c r="DG263" s="59"/>
      <c r="DH263" s="59"/>
      <c r="DI263" s="59"/>
      <c r="DJ263" s="59"/>
      <c r="DK263" s="59"/>
      <c r="DL263" s="59"/>
      <c r="DM263" s="59"/>
      <c r="DN263" s="59"/>
      <c r="DO263" s="59"/>
      <c r="DP263" s="59"/>
      <c r="DQ263" s="59"/>
      <c r="DR263" s="59"/>
      <c r="DS263" s="59"/>
      <c r="DT263" s="59"/>
      <c r="DU263" s="59"/>
      <c r="DV263" s="59"/>
      <c r="DW263" s="59"/>
      <c r="DX263" s="59"/>
      <c r="DY263" s="59"/>
      <c r="DZ263" s="59"/>
      <c r="EA263" s="59"/>
      <c r="EB263" s="59"/>
      <c r="EC263" s="59"/>
      <c r="ED263" s="59"/>
      <c r="EE263" s="59"/>
      <c r="EF263" s="59"/>
      <c r="EG263" s="59"/>
      <c r="EH263" s="59"/>
      <c r="EI263" s="59"/>
    </row>
    <row r="264" spans="38:139" ht="15" x14ac:dyDescent="0.25">
      <c r="AL264" s="59"/>
      <c r="AM264"/>
      <c r="AN264"/>
      <c r="AO264"/>
      <c r="AP264"/>
      <c r="AQ264"/>
      <c r="AR264"/>
      <c r="AS264"/>
      <c r="AT264"/>
      <c r="AU264"/>
      <c r="AV264"/>
      <c r="AW264"/>
      <c r="AX264"/>
      <c r="AY264"/>
      <c r="AZ264" s="59"/>
      <c r="BA264" s="59"/>
      <c r="BB264" s="59"/>
      <c r="BC264" s="59"/>
      <c r="BD264" s="59"/>
      <c r="BE264" s="59"/>
      <c r="BF264" s="59"/>
      <c r="BG264" s="59"/>
      <c r="BH264" s="59"/>
      <c r="BI264" s="59"/>
      <c r="BJ264" s="59"/>
      <c r="BK264" s="59"/>
      <c r="BL264" s="59"/>
      <c r="BM264" s="59"/>
      <c r="BN264" s="59"/>
      <c r="BO264" s="59"/>
      <c r="BP264" s="59"/>
      <c r="BQ264" s="59"/>
      <c r="BR264" s="59"/>
      <c r="BS264" s="59"/>
      <c r="BT264" s="59"/>
      <c r="BU264" s="59"/>
      <c r="BV264" s="59"/>
      <c r="BW264" s="59"/>
      <c r="BX264" s="59"/>
      <c r="BY264" s="59"/>
      <c r="BZ264" s="59"/>
      <c r="CA264" s="59"/>
      <c r="CB264" s="59"/>
      <c r="CC264" s="59"/>
      <c r="CD264" s="59"/>
      <c r="CE264" s="59"/>
      <c r="CF264" s="59"/>
      <c r="CG264" s="59"/>
      <c r="CH264" s="59"/>
      <c r="CI264" s="59"/>
      <c r="CJ264" s="59"/>
      <c r="CK264" s="59"/>
      <c r="CL264" s="59"/>
      <c r="CM264" s="59"/>
      <c r="CN264" s="59"/>
      <c r="CO264" s="59"/>
      <c r="CP264" s="59"/>
      <c r="CQ264" s="59"/>
      <c r="CR264" s="59"/>
      <c r="CS264" s="59"/>
      <c r="CT264" s="59"/>
      <c r="CU264" s="59"/>
      <c r="CV264" s="59"/>
      <c r="CW264" s="59"/>
      <c r="CX264" s="59"/>
      <c r="CY264" s="59"/>
      <c r="CZ264" s="59"/>
      <c r="DA264" s="59"/>
      <c r="DB264" s="59"/>
      <c r="DC264" s="59"/>
      <c r="DD264" s="59"/>
      <c r="DE264" s="59"/>
      <c r="DF264" s="59"/>
      <c r="DG264" s="59"/>
      <c r="DH264" s="59"/>
      <c r="DI264" s="59"/>
      <c r="DJ264" s="59"/>
      <c r="DK264" s="59"/>
      <c r="DL264" s="59"/>
      <c r="DM264" s="59"/>
      <c r="DN264" s="59"/>
      <c r="DO264" s="59"/>
      <c r="DP264" s="59"/>
      <c r="DQ264" s="59"/>
      <c r="DR264" s="59"/>
      <c r="DS264" s="59"/>
      <c r="DT264" s="59"/>
      <c r="DU264" s="59"/>
      <c r="DV264" s="59"/>
      <c r="DW264" s="59"/>
      <c r="DX264" s="59"/>
      <c r="DY264" s="59"/>
      <c r="DZ264" s="59"/>
      <c r="EA264" s="59"/>
      <c r="EB264" s="59"/>
      <c r="EC264" s="59"/>
      <c r="ED264" s="59"/>
      <c r="EE264" s="59"/>
      <c r="EF264" s="59"/>
      <c r="EG264" s="59"/>
      <c r="EH264" s="59"/>
      <c r="EI264" s="59"/>
    </row>
    <row r="265" spans="38:139" ht="15" x14ac:dyDescent="0.25">
      <c r="AL265" s="59"/>
      <c r="AM265"/>
      <c r="AN265"/>
      <c r="AO265"/>
      <c r="AP265"/>
      <c r="AQ265"/>
      <c r="AR265"/>
      <c r="AS265"/>
      <c r="AT265"/>
      <c r="AU265"/>
      <c r="AV265"/>
      <c r="AW265"/>
      <c r="AX265"/>
      <c r="AY265"/>
      <c r="AZ265" s="59"/>
      <c r="BA265" s="59"/>
      <c r="BB265" s="59"/>
      <c r="BC265" s="59"/>
      <c r="BD265" s="59"/>
      <c r="BE265" s="59"/>
      <c r="BF265" s="59"/>
      <c r="BG265" s="59"/>
      <c r="BH265" s="59"/>
      <c r="BI265" s="59"/>
      <c r="BJ265" s="59"/>
      <c r="BK265" s="59"/>
      <c r="BL265" s="59"/>
      <c r="BM265" s="59"/>
      <c r="BN265" s="59"/>
      <c r="BO265" s="59"/>
      <c r="BP265" s="59"/>
      <c r="BQ265" s="59"/>
      <c r="BR265" s="59"/>
      <c r="BS265" s="59"/>
      <c r="BT265" s="59"/>
      <c r="BU265" s="59"/>
      <c r="BV265" s="59"/>
      <c r="BW265" s="59"/>
      <c r="BX265" s="59"/>
      <c r="BY265" s="59"/>
      <c r="BZ265" s="59"/>
      <c r="CA265" s="59"/>
      <c r="CB265" s="59"/>
      <c r="CC265" s="59"/>
      <c r="CD265" s="59"/>
      <c r="CE265" s="59"/>
      <c r="CF265" s="59"/>
      <c r="CG265" s="59"/>
      <c r="CH265" s="59"/>
      <c r="CI265" s="59"/>
      <c r="CJ265" s="59"/>
      <c r="CK265" s="59"/>
      <c r="CL265" s="59"/>
      <c r="CM265" s="59"/>
      <c r="CN265" s="59"/>
      <c r="CO265" s="59"/>
      <c r="CP265" s="59"/>
      <c r="CQ265" s="59"/>
      <c r="CR265" s="59"/>
      <c r="CS265" s="59"/>
      <c r="CT265" s="59"/>
      <c r="CU265" s="59"/>
      <c r="CV265" s="59"/>
      <c r="CW265" s="59"/>
      <c r="CX265" s="59"/>
      <c r="CY265" s="59"/>
      <c r="CZ265" s="59"/>
      <c r="DA265" s="59"/>
      <c r="DB265" s="59"/>
      <c r="DC265" s="59"/>
      <c r="DD265" s="59"/>
      <c r="DE265" s="59"/>
      <c r="DF265" s="59"/>
      <c r="DG265" s="59"/>
      <c r="DH265" s="59"/>
      <c r="DI265" s="59"/>
      <c r="DJ265" s="59"/>
      <c r="DK265" s="59"/>
      <c r="DL265" s="59"/>
      <c r="DM265" s="59"/>
      <c r="DN265" s="59"/>
      <c r="DO265" s="59"/>
      <c r="DP265" s="59"/>
      <c r="DQ265" s="59"/>
      <c r="DR265" s="59"/>
      <c r="DS265" s="59"/>
      <c r="DT265" s="59"/>
      <c r="DU265" s="59"/>
      <c r="DV265" s="59"/>
      <c r="DW265" s="59"/>
      <c r="DX265" s="59"/>
      <c r="DY265" s="59"/>
      <c r="DZ265" s="59"/>
      <c r="EA265" s="59"/>
      <c r="EB265" s="59"/>
      <c r="EC265" s="59"/>
      <c r="ED265" s="59"/>
      <c r="EE265" s="59"/>
      <c r="EF265" s="59"/>
      <c r="EG265" s="59"/>
      <c r="EH265" s="59"/>
      <c r="EI265" s="59"/>
    </row>
    <row r="266" spans="38:139" ht="15" x14ac:dyDescent="0.25">
      <c r="AL266" s="59"/>
      <c r="AM266"/>
      <c r="AN266"/>
      <c r="AO266"/>
      <c r="AP266"/>
      <c r="AQ266"/>
      <c r="AR266"/>
      <c r="AS266"/>
      <c r="AT266"/>
      <c r="AU266"/>
      <c r="AV266"/>
      <c r="AW266"/>
      <c r="AX266"/>
      <c r="AY266"/>
      <c r="AZ266" s="59"/>
      <c r="BA266" s="59"/>
      <c r="BB266" s="59"/>
      <c r="BC266" s="59"/>
      <c r="BD266" s="59"/>
      <c r="BE266" s="59"/>
      <c r="BF266" s="59"/>
      <c r="BG266" s="59"/>
      <c r="BH266" s="59"/>
      <c r="BI266" s="59"/>
      <c r="BJ266" s="59"/>
      <c r="BK266" s="59"/>
      <c r="BL266" s="59"/>
      <c r="BM266" s="59"/>
      <c r="BN266" s="59"/>
      <c r="BO266" s="59"/>
      <c r="BP266" s="59"/>
      <c r="BQ266" s="59"/>
      <c r="BR266" s="59"/>
      <c r="BS266" s="59"/>
      <c r="BT266" s="59"/>
      <c r="BU266" s="59"/>
      <c r="BV266" s="59"/>
      <c r="BW266" s="59"/>
      <c r="BX266" s="59"/>
      <c r="BY266" s="59"/>
      <c r="BZ266" s="59"/>
      <c r="CA266" s="59"/>
      <c r="CB266" s="59"/>
      <c r="CC266" s="59"/>
      <c r="CD266" s="59"/>
      <c r="CE266" s="59"/>
      <c r="CF266" s="59"/>
      <c r="CG266" s="59"/>
      <c r="CH266" s="59"/>
      <c r="CI266" s="59"/>
      <c r="CJ266" s="59"/>
      <c r="CK266" s="59"/>
      <c r="CL266" s="59"/>
      <c r="CM266" s="59"/>
      <c r="CN266" s="59"/>
      <c r="CO266" s="59"/>
      <c r="CP266" s="59"/>
      <c r="CQ266" s="59"/>
      <c r="CR266" s="59"/>
      <c r="CS266" s="59"/>
      <c r="CT266" s="59"/>
      <c r="CU266" s="59"/>
      <c r="CV266" s="59"/>
      <c r="CW266" s="59"/>
      <c r="CX266" s="59"/>
      <c r="CY266" s="59"/>
      <c r="CZ266" s="59"/>
      <c r="DA266" s="59"/>
      <c r="DB266" s="59"/>
      <c r="DC266" s="59"/>
      <c r="DD266" s="59"/>
      <c r="DE266" s="59"/>
      <c r="DF266" s="59"/>
      <c r="DG266" s="59"/>
      <c r="DH266" s="59"/>
      <c r="DI266" s="59"/>
      <c r="DJ266" s="59"/>
      <c r="DK266" s="59"/>
      <c r="DL266" s="59"/>
      <c r="DM266" s="59"/>
      <c r="DN266" s="59"/>
      <c r="DO266" s="59"/>
      <c r="DP266" s="59"/>
      <c r="DQ266" s="59"/>
      <c r="DR266" s="59"/>
      <c r="DS266" s="59"/>
      <c r="DT266" s="59"/>
      <c r="DU266" s="59"/>
      <c r="DV266" s="59"/>
      <c r="DW266" s="59"/>
      <c r="DX266" s="59"/>
      <c r="DY266" s="59"/>
      <c r="DZ266" s="59"/>
      <c r="EA266" s="59"/>
      <c r="EB266" s="59"/>
      <c r="EC266" s="59"/>
      <c r="ED266" s="59"/>
      <c r="EE266" s="59"/>
      <c r="EF266" s="59"/>
      <c r="EG266" s="59"/>
      <c r="EH266" s="59"/>
      <c r="EI266" s="59"/>
    </row>
    <row r="267" spans="38:139" ht="15" x14ac:dyDescent="0.25">
      <c r="AL267" s="59"/>
      <c r="AM267"/>
      <c r="AN267"/>
      <c r="AO267"/>
      <c r="AP267"/>
      <c r="AQ267"/>
      <c r="AR267"/>
      <c r="AS267"/>
      <c r="AT267"/>
      <c r="AU267"/>
      <c r="AV267"/>
      <c r="AW267"/>
      <c r="AX267"/>
      <c r="AY267"/>
      <c r="AZ267" s="59"/>
      <c r="BA267" s="59"/>
      <c r="BB267" s="59"/>
      <c r="BC267" s="59"/>
      <c r="BD267" s="59"/>
      <c r="BE267" s="59"/>
      <c r="BF267" s="59"/>
      <c r="BG267" s="59"/>
      <c r="BH267" s="59"/>
      <c r="BI267" s="59"/>
      <c r="BJ267" s="59"/>
      <c r="BK267" s="59"/>
      <c r="BL267" s="59"/>
      <c r="BM267" s="59"/>
      <c r="BN267" s="59"/>
      <c r="BO267" s="59"/>
      <c r="BP267" s="59"/>
      <c r="BQ267" s="59"/>
      <c r="BR267" s="59"/>
      <c r="BS267" s="59"/>
      <c r="BT267" s="59"/>
      <c r="BU267" s="59"/>
      <c r="BV267" s="59"/>
      <c r="BW267" s="59"/>
      <c r="BX267" s="59"/>
      <c r="BY267" s="59"/>
      <c r="BZ267" s="59"/>
      <c r="CA267" s="59"/>
      <c r="CB267" s="59"/>
      <c r="CC267" s="59"/>
      <c r="CD267" s="59"/>
      <c r="CE267" s="59"/>
      <c r="CF267" s="59"/>
      <c r="CG267" s="59"/>
      <c r="CH267" s="59"/>
      <c r="CI267" s="59"/>
      <c r="CJ267" s="59"/>
      <c r="CK267" s="59"/>
      <c r="CL267" s="59"/>
      <c r="CM267" s="59"/>
      <c r="CN267" s="59"/>
      <c r="CO267" s="59"/>
      <c r="CP267" s="59"/>
      <c r="CQ267" s="59"/>
      <c r="CR267" s="59"/>
      <c r="CS267" s="59"/>
      <c r="CT267" s="59"/>
      <c r="CU267" s="59"/>
      <c r="CV267" s="59"/>
      <c r="CW267" s="59"/>
      <c r="CX267" s="59"/>
      <c r="CY267" s="59"/>
      <c r="CZ267" s="59"/>
      <c r="DA267" s="59"/>
      <c r="DB267" s="59"/>
      <c r="DC267" s="59"/>
      <c r="DD267" s="59"/>
      <c r="DE267" s="59"/>
      <c r="DF267" s="59"/>
      <c r="DG267" s="59"/>
      <c r="DH267" s="59"/>
      <c r="DI267" s="59"/>
      <c r="DJ267" s="59"/>
      <c r="DK267" s="59"/>
      <c r="DL267" s="59"/>
      <c r="DM267" s="59"/>
      <c r="DN267" s="59"/>
      <c r="DO267" s="59"/>
      <c r="DP267" s="59"/>
      <c r="DQ267" s="59"/>
      <c r="DR267" s="59"/>
      <c r="DS267" s="59"/>
      <c r="DT267" s="59"/>
      <c r="DU267" s="59"/>
      <c r="DV267" s="59"/>
      <c r="DW267" s="59"/>
      <c r="DX267" s="59"/>
      <c r="DY267" s="59"/>
      <c r="DZ267" s="59"/>
      <c r="EA267" s="59"/>
      <c r="EB267" s="59"/>
      <c r="EC267" s="59"/>
      <c r="ED267" s="59"/>
      <c r="EE267" s="59"/>
      <c r="EF267" s="59"/>
      <c r="EG267" s="59"/>
      <c r="EH267" s="59"/>
      <c r="EI267" s="59"/>
    </row>
    <row r="268" spans="38:139" ht="15" x14ac:dyDescent="0.25">
      <c r="AL268" s="59"/>
      <c r="AM268"/>
      <c r="AN268"/>
      <c r="AO268"/>
      <c r="AP268"/>
      <c r="AQ268"/>
      <c r="AR268"/>
      <c r="AS268"/>
      <c r="AT268"/>
      <c r="AU268"/>
      <c r="AV268"/>
      <c r="AW268"/>
      <c r="AX268"/>
      <c r="AY268"/>
      <c r="AZ268" s="59"/>
      <c r="BA268" s="59"/>
      <c r="BB268" s="59"/>
      <c r="BC268" s="59"/>
      <c r="BD268" s="59"/>
      <c r="BE268" s="59"/>
      <c r="BF268" s="59"/>
      <c r="BG268" s="59"/>
      <c r="BH268" s="59"/>
      <c r="BI268" s="59"/>
      <c r="BJ268" s="59"/>
      <c r="BK268" s="59"/>
      <c r="BL268" s="59"/>
      <c r="BM268" s="59"/>
      <c r="BN268" s="59"/>
      <c r="BO268" s="59"/>
      <c r="BP268" s="59"/>
      <c r="BQ268" s="59"/>
      <c r="BR268" s="59"/>
      <c r="BS268" s="59"/>
      <c r="BT268" s="59"/>
      <c r="BU268" s="59"/>
      <c r="BV268" s="59"/>
      <c r="BW268" s="59"/>
      <c r="BX268" s="59"/>
      <c r="BY268" s="59"/>
      <c r="BZ268" s="59"/>
      <c r="CA268" s="59"/>
      <c r="CB268" s="59"/>
      <c r="CC268" s="59"/>
      <c r="CD268" s="59"/>
      <c r="CE268" s="59"/>
      <c r="CF268" s="59"/>
      <c r="CG268" s="59"/>
      <c r="CH268" s="59"/>
      <c r="CI268" s="59"/>
      <c r="CJ268" s="59"/>
      <c r="CK268" s="59"/>
      <c r="CL268" s="59"/>
      <c r="CM268" s="59"/>
      <c r="CN268" s="59"/>
      <c r="CO268" s="59"/>
      <c r="CP268" s="59"/>
      <c r="CQ268" s="59"/>
      <c r="CR268" s="59"/>
      <c r="CS268" s="59"/>
      <c r="CT268" s="59"/>
      <c r="CU268" s="59"/>
      <c r="CV268" s="59"/>
      <c r="CW268" s="59"/>
      <c r="CX268" s="59"/>
      <c r="CY268" s="59"/>
      <c r="CZ268" s="59"/>
      <c r="DA268" s="59"/>
      <c r="DB268" s="59"/>
      <c r="DC268" s="59"/>
      <c r="DD268" s="59"/>
      <c r="DE268" s="59"/>
      <c r="DF268" s="59"/>
      <c r="DG268" s="59"/>
      <c r="DH268" s="59"/>
      <c r="DI268" s="59"/>
      <c r="DJ268" s="59"/>
      <c r="DK268" s="59"/>
      <c r="DL268" s="59"/>
      <c r="DM268" s="59"/>
      <c r="DN268" s="59"/>
      <c r="DO268" s="59"/>
      <c r="DP268" s="59"/>
      <c r="DQ268" s="59"/>
      <c r="DR268" s="59"/>
      <c r="DS268" s="59"/>
      <c r="DT268" s="59"/>
      <c r="DU268" s="59"/>
      <c r="DV268" s="59"/>
      <c r="DW268" s="59"/>
      <c r="DX268" s="59"/>
      <c r="DY268" s="59"/>
      <c r="DZ268" s="59"/>
      <c r="EA268" s="59"/>
      <c r="EB268" s="59"/>
      <c r="EC268" s="59"/>
      <c r="ED268" s="59"/>
      <c r="EE268" s="59"/>
      <c r="EF268" s="59"/>
      <c r="EG268" s="59"/>
      <c r="EH268" s="59"/>
      <c r="EI268" s="59"/>
    </row>
    <row r="269" spans="38:139" ht="15" x14ac:dyDescent="0.25">
      <c r="AL269" s="59"/>
      <c r="AM269"/>
      <c r="AN269"/>
      <c r="AO269"/>
      <c r="AP269"/>
      <c r="AQ269"/>
      <c r="AR269"/>
      <c r="AS269"/>
      <c r="AT269"/>
      <c r="AU269"/>
      <c r="AV269"/>
      <c r="AW269"/>
      <c r="AX269"/>
      <c r="AY269"/>
      <c r="AZ269" s="59"/>
      <c r="BA269" s="59"/>
      <c r="BB269" s="59"/>
      <c r="BC269" s="59"/>
      <c r="BD269" s="59"/>
      <c r="BE269" s="59"/>
      <c r="BF269" s="59"/>
      <c r="BG269" s="59"/>
      <c r="BH269" s="59"/>
      <c r="BI269" s="59"/>
      <c r="BJ269" s="59"/>
      <c r="BK269" s="59"/>
      <c r="BL269" s="59"/>
      <c r="BM269" s="59"/>
      <c r="BN269" s="59"/>
      <c r="BO269" s="59"/>
      <c r="BP269" s="59"/>
      <c r="BQ269" s="59"/>
      <c r="BR269" s="59"/>
      <c r="BS269" s="59"/>
      <c r="BT269" s="59"/>
      <c r="BU269" s="59"/>
      <c r="BV269" s="59"/>
      <c r="BW269" s="59"/>
      <c r="BX269" s="59"/>
      <c r="BY269" s="59"/>
      <c r="BZ269" s="59"/>
      <c r="CA269" s="59"/>
      <c r="CB269" s="59"/>
      <c r="CC269" s="59"/>
      <c r="CD269" s="59"/>
      <c r="CE269" s="59"/>
      <c r="CF269" s="59"/>
      <c r="CG269" s="59"/>
      <c r="CH269" s="59"/>
      <c r="CI269" s="59"/>
      <c r="CJ269" s="59"/>
      <c r="CK269" s="59"/>
      <c r="CL269" s="59"/>
      <c r="CM269" s="59"/>
      <c r="CN269" s="59"/>
      <c r="CO269" s="59"/>
      <c r="CP269" s="59"/>
      <c r="CQ269" s="59"/>
      <c r="CR269" s="59"/>
      <c r="CS269" s="59"/>
      <c r="CT269" s="59"/>
      <c r="CU269" s="59"/>
      <c r="CV269" s="59"/>
      <c r="CW269" s="59"/>
      <c r="CX269" s="59"/>
      <c r="CY269" s="59"/>
      <c r="CZ269" s="59"/>
      <c r="DA269" s="59"/>
      <c r="DB269" s="59"/>
      <c r="DC269" s="59"/>
      <c r="DD269" s="59"/>
      <c r="DE269" s="59"/>
      <c r="DF269" s="59"/>
      <c r="DG269" s="59"/>
      <c r="DH269" s="59"/>
      <c r="DI269" s="59"/>
      <c r="DJ269" s="59"/>
      <c r="DK269" s="59"/>
      <c r="DL269" s="59"/>
      <c r="DM269" s="59"/>
      <c r="DN269" s="59"/>
      <c r="DO269" s="59"/>
      <c r="DP269" s="59"/>
      <c r="DQ269" s="59"/>
      <c r="DR269" s="59"/>
      <c r="DS269" s="59"/>
      <c r="DT269" s="59"/>
      <c r="DU269" s="59"/>
      <c r="DV269" s="59"/>
      <c r="DW269" s="59"/>
      <c r="DX269" s="59"/>
      <c r="DY269" s="59"/>
      <c r="DZ269" s="59"/>
      <c r="EA269" s="59"/>
      <c r="EB269" s="59"/>
      <c r="EC269" s="59"/>
      <c r="ED269" s="59"/>
      <c r="EE269" s="59"/>
      <c r="EF269" s="59"/>
      <c r="EG269" s="59"/>
      <c r="EH269" s="59"/>
      <c r="EI269" s="59"/>
    </row>
    <row r="270" spans="38:139" ht="15" x14ac:dyDescent="0.25">
      <c r="AL270" s="59"/>
      <c r="AM270"/>
      <c r="AN270"/>
      <c r="AO270"/>
      <c r="AP270"/>
      <c r="AQ270"/>
      <c r="AR270"/>
      <c r="AS270"/>
      <c r="AT270"/>
      <c r="AU270"/>
      <c r="AV270"/>
      <c r="AW270"/>
      <c r="AX270"/>
      <c r="AY270"/>
      <c r="AZ270" s="59"/>
      <c r="BA270" s="59"/>
      <c r="BB270" s="59"/>
      <c r="BC270" s="59"/>
      <c r="BD270" s="59"/>
      <c r="BE270" s="59"/>
      <c r="BF270" s="59"/>
      <c r="BG270" s="59"/>
      <c r="BH270" s="59"/>
      <c r="BI270" s="59"/>
      <c r="BJ270" s="59"/>
      <c r="BK270" s="59"/>
      <c r="BL270" s="59"/>
      <c r="BM270" s="59"/>
      <c r="BN270" s="59"/>
      <c r="BO270" s="59"/>
      <c r="BP270" s="59"/>
      <c r="BQ270" s="59"/>
      <c r="BR270" s="59"/>
      <c r="BS270" s="59"/>
      <c r="BT270" s="59"/>
      <c r="BU270" s="59"/>
      <c r="BV270" s="59"/>
      <c r="BW270" s="59"/>
      <c r="BX270" s="59"/>
      <c r="BY270" s="59"/>
      <c r="BZ270" s="59"/>
      <c r="CA270" s="59"/>
      <c r="CB270" s="59"/>
      <c r="CC270" s="59"/>
      <c r="CD270" s="59"/>
      <c r="CE270" s="59"/>
      <c r="CF270" s="59"/>
      <c r="CG270" s="59"/>
      <c r="CH270" s="59"/>
      <c r="CI270" s="59"/>
      <c r="CJ270" s="59"/>
      <c r="CK270" s="59"/>
      <c r="CL270" s="59"/>
      <c r="CM270" s="59"/>
      <c r="CN270" s="59"/>
      <c r="CO270" s="59"/>
      <c r="CP270" s="59"/>
      <c r="CQ270" s="59"/>
      <c r="CR270" s="59"/>
      <c r="CS270" s="59"/>
      <c r="CT270" s="59"/>
      <c r="CU270" s="59"/>
      <c r="CV270" s="59"/>
      <c r="CW270" s="59"/>
      <c r="CX270" s="59"/>
      <c r="CY270" s="59"/>
      <c r="CZ270" s="59"/>
      <c r="DA270" s="59"/>
      <c r="DB270" s="59"/>
      <c r="DC270" s="59"/>
      <c r="DD270" s="59"/>
      <c r="DE270" s="59"/>
      <c r="DF270" s="59"/>
      <c r="DG270" s="59"/>
      <c r="DH270" s="59"/>
      <c r="DI270" s="59"/>
      <c r="DJ270" s="59"/>
      <c r="DK270" s="59"/>
      <c r="DL270" s="59"/>
      <c r="DM270" s="59"/>
      <c r="DN270" s="59"/>
      <c r="DO270" s="59"/>
      <c r="DP270" s="59"/>
      <c r="DQ270" s="59"/>
      <c r="DR270" s="59"/>
      <c r="DS270" s="59"/>
      <c r="DT270" s="59"/>
      <c r="DU270" s="59"/>
      <c r="DV270" s="59"/>
      <c r="DW270" s="59"/>
      <c r="DX270" s="59"/>
      <c r="DY270" s="59"/>
      <c r="DZ270" s="59"/>
      <c r="EA270" s="59"/>
      <c r="EB270" s="59"/>
      <c r="EC270" s="59"/>
      <c r="ED270" s="59"/>
      <c r="EE270" s="59"/>
      <c r="EF270" s="59"/>
      <c r="EG270" s="59"/>
      <c r="EH270" s="59"/>
      <c r="EI270" s="59"/>
    </row>
    <row r="271" spans="38:139" ht="15" x14ac:dyDescent="0.25">
      <c r="AL271" s="59"/>
      <c r="AM271"/>
      <c r="AN271"/>
      <c r="AO271"/>
      <c r="AP271"/>
      <c r="AQ271"/>
      <c r="AR271"/>
      <c r="AS271"/>
      <c r="AT271"/>
      <c r="AU271"/>
      <c r="AV271"/>
      <c r="AW271"/>
      <c r="AX271"/>
      <c r="AY271"/>
      <c r="AZ271" s="59"/>
      <c r="BA271" s="59"/>
      <c r="BB271" s="59"/>
      <c r="BC271" s="59"/>
      <c r="BD271" s="59"/>
      <c r="BE271" s="59"/>
      <c r="BF271" s="59"/>
      <c r="BG271" s="59"/>
      <c r="BH271" s="59"/>
      <c r="BI271" s="59"/>
      <c r="BJ271" s="59"/>
      <c r="BK271" s="59"/>
      <c r="BL271" s="59"/>
      <c r="BM271" s="59"/>
      <c r="BN271" s="59"/>
      <c r="BO271" s="59"/>
      <c r="BP271" s="59"/>
      <c r="BQ271" s="59"/>
      <c r="BR271" s="59"/>
      <c r="BS271" s="59"/>
      <c r="BT271" s="59"/>
      <c r="BU271" s="59"/>
      <c r="BV271" s="59"/>
      <c r="BW271" s="59"/>
      <c r="BX271" s="59"/>
      <c r="BY271" s="59"/>
      <c r="BZ271" s="59"/>
      <c r="CA271" s="59"/>
      <c r="CB271" s="59"/>
      <c r="CC271" s="59"/>
      <c r="CD271" s="59"/>
      <c r="CE271" s="59"/>
      <c r="CF271" s="59"/>
      <c r="CG271" s="59"/>
      <c r="CH271" s="59"/>
      <c r="CI271" s="59"/>
      <c r="CJ271" s="59"/>
      <c r="CK271" s="59"/>
      <c r="CL271" s="59"/>
      <c r="CM271" s="59"/>
      <c r="CN271" s="59"/>
      <c r="CO271" s="59"/>
      <c r="CP271" s="59"/>
      <c r="CQ271" s="59"/>
      <c r="CR271" s="59"/>
      <c r="CS271" s="59"/>
      <c r="CT271" s="59"/>
      <c r="CU271" s="59"/>
      <c r="CV271" s="59"/>
      <c r="CW271" s="59"/>
      <c r="CX271" s="59"/>
      <c r="CY271" s="59"/>
      <c r="CZ271" s="59"/>
      <c r="DA271" s="59"/>
      <c r="DB271" s="59"/>
      <c r="DC271" s="59"/>
      <c r="DD271" s="59"/>
      <c r="DE271" s="59"/>
      <c r="DF271" s="59"/>
      <c r="DG271" s="59"/>
      <c r="DH271" s="59"/>
      <c r="DI271" s="59"/>
      <c r="DJ271" s="59"/>
      <c r="DK271" s="59"/>
      <c r="DL271" s="59"/>
      <c r="DM271" s="59"/>
      <c r="DN271" s="59"/>
      <c r="DO271" s="59"/>
      <c r="DP271" s="59"/>
      <c r="DQ271" s="59"/>
      <c r="DR271" s="59"/>
      <c r="DS271" s="59"/>
      <c r="DT271" s="59"/>
      <c r="DU271" s="59"/>
      <c r="DV271" s="59"/>
      <c r="DW271" s="59"/>
      <c r="DX271" s="59"/>
      <c r="DY271" s="59"/>
      <c r="DZ271" s="59"/>
      <c r="EA271" s="59"/>
      <c r="EB271" s="59"/>
      <c r="EC271" s="59"/>
      <c r="ED271" s="59"/>
      <c r="EE271" s="59"/>
      <c r="EF271" s="59"/>
      <c r="EG271" s="59"/>
      <c r="EH271" s="59"/>
      <c r="EI271" s="59"/>
    </row>
    <row r="272" spans="38:139" ht="15" x14ac:dyDescent="0.25">
      <c r="AL272" s="59"/>
      <c r="AM272"/>
      <c r="AN272"/>
      <c r="AO272"/>
      <c r="AP272"/>
      <c r="AQ272"/>
      <c r="AR272"/>
      <c r="AS272"/>
      <c r="AT272"/>
      <c r="AU272"/>
      <c r="AV272"/>
      <c r="AW272"/>
      <c r="AX272"/>
      <c r="AY272"/>
      <c r="AZ272" s="59"/>
      <c r="BA272" s="59"/>
      <c r="BB272" s="59"/>
      <c r="BC272" s="59"/>
      <c r="BD272" s="59"/>
      <c r="BE272" s="59"/>
      <c r="BF272" s="59"/>
      <c r="BG272" s="59"/>
      <c r="BH272" s="59"/>
      <c r="BI272" s="59"/>
      <c r="BJ272" s="59"/>
      <c r="BK272" s="59"/>
      <c r="BL272" s="59"/>
      <c r="BM272" s="59"/>
      <c r="BN272" s="59"/>
      <c r="BO272" s="59"/>
      <c r="BP272" s="59"/>
      <c r="BQ272" s="59"/>
      <c r="BR272" s="59"/>
      <c r="BS272" s="59"/>
      <c r="BT272" s="59"/>
      <c r="BU272" s="59"/>
      <c r="BV272" s="59"/>
      <c r="BW272" s="59"/>
      <c r="BX272" s="59"/>
      <c r="BY272" s="59"/>
      <c r="BZ272" s="59"/>
      <c r="CA272" s="59"/>
      <c r="CB272" s="59"/>
      <c r="CC272" s="59"/>
      <c r="CD272" s="59"/>
      <c r="CE272" s="59"/>
      <c r="CF272" s="59"/>
      <c r="CG272" s="59"/>
      <c r="CH272" s="59"/>
      <c r="CI272" s="59"/>
      <c r="CJ272" s="59"/>
      <c r="CK272" s="59"/>
      <c r="CL272" s="59"/>
      <c r="CM272" s="59"/>
      <c r="CN272" s="59"/>
      <c r="CO272" s="59"/>
      <c r="CP272" s="59"/>
      <c r="CQ272" s="59"/>
      <c r="CR272" s="59"/>
      <c r="CS272" s="59"/>
      <c r="CT272" s="59"/>
      <c r="CU272" s="59"/>
      <c r="CV272" s="59"/>
      <c r="CW272" s="59"/>
      <c r="CX272" s="59"/>
      <c r="CY272" s="59"/>
      <c r="CZ272" s="59"/>
      <c r="DA272" s="59"/>
      <c r="DB272" s="59"/>
      <c r="DC272" s="59"/>
      <c r="DD272" s="59"/>
      <c r="DE272" s="59"/>
      <c r="DF272" s="59"/>
      <c r="DG272" s="59"/>
      <c r="DH272" s="59"/>
      <c r="DI272" s="59"/>
      <c r="DJ272" s="59"/>
      <c r="DK272" s="59"/>
      <c r="DL272" s="59"/>
      <c r="DM272" s="59"/>
      <c r="DN272" s="59"/>
      <c r="DO272" s="59"/>
      <c r="DP272" s="59"/>
      <c r="DQ272" s="59"/>
      <c r="DR272" s="59"/>
      <c r="DS272" s="59"/>
      <c r="DT272" s="59"/>
      <c r="DU272" s="59"/>
      <c r="DV272" s="59"/>
      <c r="DW272" s="59"/>
      <c r="DX272" s="59"/>
      <c r="DY272" s="59"/>
      <c r="DZ272" s="59"/>
      <c r="EA272" s="59"/>
      <c r="EB272" s="59"/>
      <c r="EC272" s="59"/>
      <c r="ED272" s="59"/>
      <c r="EE272" s="59"/>
      <c r="EF272" s="59"/>
      <c r="EG272" s="59"/>
      <c r="EH272" s="59"/>
      <c r="EI272" s="59"/>
    </row>
    <row r="273" spans="38:139" ht="15" x14ac:dyDescent="0.25">
      <c r="AL273" s="59"/>
      <c r="AM273"/>
      <c r="AN273"/>
      <c r="AO273"/>
      <c r="AP273"/>
      <c r="AQ273"/>
      <c r="AR273"/>
      <c r="AS273"/>
      <c r="AT273"/>
      <c r="AU273"/>
      <c r="AV273"/>
      <c r="AW273"/>
      <c r="AX273"/>
      <c r="AY273"/>
      <c r="AZ273" s="59"/>
      <c r="BA273" s="59"/>
      <c r="BB273" s="59"/>
      <c r="BC273" s="59"/>
      <c r="BD273" s="59"/>
      <c r="BE273" s="59"/>
      <c r="BF273" s="59"/>
      <c r="BG273" s="59"/>
      <c r="BH273" s="59"/>
      <c r="BI273" s="59"/>
      <c r="BJ273" s="59"/>
      <c r="BK273" s="59"/>
      <c r="BL273" s="59"/>
      <c r="BM273" s="59"/>
      <c r="BN273" s="59"/>
      <c r="BO273" s="59"/>
      <c r="BP273" s="59"/>
      <c r="BQ273" s="59"/>
      <c r="BR273" s="59"/>
      <c r="BS273" s="59"/>
      <c r="BT273" s="59"/>
      <c r="BU273" s="59"/>
      <c r="BV273" s="59"/>
      <c r="BW273" s="59"/>
      <c r="BX273" s="59"/>
      <c r="BY273" s="59"/>
      <c r="BZ273" s="59"/>
      <c r="CA273" s="59"/>
      <c r="CB273" s="59"/>
      <c r="CC273" s="59"/>
      <c r="CD273" s="59"/>
      <c r="CE273" s="59"/>
      <c r="CF273" s="59"/>
      <c r="CG273" s="59"/>
      <c r="CH273" s="59"/>
      <c r="CI273" s="59"/>
      <c r="CJ273" s="59"/>
      <c r="CK273" s="59"/>
      <c r="CL273" s="59"/>
      <c r="CM273" s="59"/>
      <c r="CN273" s="59"/>
      <c r="CO273" s="59"/>
      <c r="CP273" s="59"/>
      <c r="CQ273" s="59"/>
      <c r="CR273" s="59"/>
      <c r="CS273" s="59"/>
      <c r="CT273" s="59"/>
      <c r="CU273" s="59"/>
      <c r="CV273" s="59"/>
      <c r="CW273" s="59"/>
      <c r="CX273" s="59"/>
      <c r="CY273" s="59"/>
      <c r="CZ273" s="59"/>
      <c r="DA273" s="59"/>
      <c r="DB273" s="59"/>
      <c r="DC273" s="59"/>
      <c r="DD273" s="59"/>
      <c r="DE273" s="59"/>
      <c r="DF273" s="59"/>
      <c r="DG273" s="59"/>
      <c r="DH273" s="59"/>
      <c r="DI273" s="59"/>
      <c r="DJ273" s="59"/>
      <c r="DK273" s="59"/>
      <c r="DL273" s="59"/>
      <c r="DM273" s="59"/>
      <c r="DN273" s="59"/>
      <c r="DO273" s="59"/>
      <c r="DP273" s="59"/>
      <c r="DQ273" s="59"/>
      <c r="DR273" s="59"/>
      <c r="DS273" s="59"/>
      <c r="DT273" s="59"/>
      <c r="DU273" s="59"/>
      <c r="DV273" s="59"/>
      <c r="DW273" s="59"/>
      <c r="DX273" s="59"/>
      <c r="DY273" s="59"/>
      <c r="DZ273" s="59"/>
      <c r="EA273" s="59"/>
      <c r="EB273" s="59"/>
      <c r="EC273" s="59"/>
      <c r="ED273" s="59"/>
      <c r="EE273" s="59"/>
      <c r="EF273" s="59"/>
      <c r="EG273" s="59"/>
      <c r="EH273" s="59"/>
      <c r="EI273" s="59"/>
    </row>
    <row r="274" spans="38:139" ht="15" x14ac:dyDescent="0.25">
      <c r="AL274" s="59"/>
      <c r="AM274"/>
      <c r="AN274"/>
      <c r="AO274"/>
      <c r="AP274"/>
      <c r="AQ274"/>
      <c r="AR274"/>
      <c r="AS274"/>
      <c r="AT274"/>
      <c r="AU274"/>
      <c r="AV274"/>
      <c r="AW274"/>
      <c r="AX274"/>
      <c r="AY274"/>
      <c r="AZ274" s="59"/>
      <c r="BA274" s="59"/>
      <c r="BB274" s="59"/>
      <c r="BC274" s="59"/>
      <c r="BD274" s="59"/>
      <c r="BE274" s="59"/>
      <c r="BF274" s="59"/>
      <c r="BG274" s="59"/>
      <c r="BH274" s="59"/>
      <c r="BI274" s="59"/>
      <c r="BJ274" s="59"/>
      <c r="BK274" s="59"/>
      <c r="BL274" s="59"/>
      <c r="BM274" s="59"/>
      <c r="BN274" s="59"/>
      <c r="BO274" s="59"/>
      <c r="BP274" s="59"/>
      <c r="BQ274" s="59"/>
      <c r="BR274" s="59"/>
      <c r="BS274" s="59"/>
      <c r="BT274" s="59"/>
      <c r="BU274" s="59"/>
      <c r="BV274" s="59"/>
      <c r="BW274" s="59"/>
      <c r="BX274" s="59"/>
      <c r="BY274" s="59"/>
      <c r="BZ274" s="59"/>
      <c r="CA274" s="59"/>
      <c r="CB274" s="59"/>
      <c r="CC274" s="59"/>
      <c r="CD274" s="59"/>
      <c r="CE274" s="59"/>
      <c r="CF274" s="59"/>
      <c r="CG274" s="59"/>
      <c r="CH274" s="59"/>
      <c r="CI274" s="59"/>
      <c r="CJ274" s="59"/>
      <c r="CK274" s="59"/>
      <c r="CL274" s="59"/>
      <c r="CM274" s="59"/>
      <c r="CN274" s="59"/>
      <c r="CO274" s="59"/>
      <c r="CP274" s="59"/>
      <c r="CQ274" s="59"/>
      <c r="CR274" s="59"/>
      <c r="CS274" s="59"/>
      <c r="CT274" s="59"/>
      <c r="CU274" s="59"/>
      <c r="CV274" s="59"/>
      <c r="CW274" s="59"/>
      <c r="CX274" s="59"/>
      <c r="CY274" s="59"/>
      <c r="CZ274" s="59"/>
      <c r="DA274" s="59"/>
      <c r="DB274" s="59"/>
      <c r="DC274" s="59"/>
      <c r="DD274" s="59"/>
      <c r="DE274" s="59"/>
      <c r="DF274" s="59"/>
      <c r="DG274" s="59"/>
      <c r="DH274" s="59"/>
      <c r="DI274" s="59"/>
      <c r="DJ274" s="59"/>
      <c r="DK274" s="59"/>
      <c r="DL274" s="59"/>
      <c r="DM274" s="59"/>
      <c r="DN274" s="59"/>
      <c r="DO274" s="59"/>
      <c r="DP274" s="59"/>
      <c r="DQ274" s="59"/>
      <c r="DR274" s="59"/>
      <c r="DS274" s="59"/>
      <c r="DT274" s="59"/>
      <c r="DU274" s="59"/>
      <c r="DV274" s="59"/>
      <c r="DW274" s="59"/>
      <c r="DX274" s="59"/>
      <c r="DY274" s="59"/>
      <c r="DZ274" s="59"/>
      <c r="EA274" s="59"/>
      <c r="EB274" s="59"/>
      <c r="EC274" s="59"/>
      <c r="ED274" s="59"/>
      <c r="EE274" s="59"/>
      <c r="EF274" s="59"/>
      <c r="EG274" s="59"/>
      <c r="EH274" s="59"/>
      <c r="EI274" s="59"/>
    </row>
    <row r="275" spans="38:139" ht="15" x14ac:dyDescent="0.25">
      <c r="AL275" s="59"/>
      <c r="AM275"/>
      <c r="AN275"/>
      <c r="AO275"/>
      <c r="AP275"/>
      <c r="AQ275"/>
      <c r="AR275"/>
      <c r="AS275"/>
      <c r="AT275"/>
      <c r="AU275"/>
      <c r="AV275"/>
      <c r="AW275"/>
      <c r="AX275"/>
      <c r="AY275"/>
      <c r="AZ275" s="59"/>
      <c r="BA275" s="59"/>
      <c r="BB275" s="59"/>
      <c r="BC275" s="59"/>
      <c r="BD275" s="59"/>
      <c r="BE275" s="59"/>
      <c r="BF275" s="59"/>
      <c r="BG275" s="59"/>
      <c r="BH275" s="59"/>
      <c r="BI275" s="59"/>
      <c r="BJ275" s="59"/>
      <c r="BK275" s="59"/>
      <c r="BL275" s="59"/>
      <c r="BM275" s="59"/>
      <c r="BN275" s="59"/>
      <c r="BO275" s="59"/>
      <c r="BP275" s="59"/>
      <c r="BQ275" s="59"/>
      <c r="BR275" s="59"/>
      <c r="BS275" s="59"/>
      <c r="BT275" s="59"/>
      <c r="BU275" s="59"/>
      <c r="BV275" s="59"/>
      <c r="BW275" s="59"/>
      <c r="BX275" s="59"/>
      <c r="BY275" s="59"/>
      <c r="BZ275" s="59"/>
      <c r="CA275" s="59"/>
      <c r="CB275" s="59"/>
      <c r="CC275" s="59"/>
      <c r="CD275" s="59"/>
      <c r="CE275" s="59"/>
      <c r="CF275" s="59"/>
      <c r="CG275" s="59"/>
      <c r="CH275" s="59"/>
      <c r="CI275" s="59"/>
      <c r="CJ275" s="59"/>
      <c r="CK275" s="59"/>
      <c r="CL275" s="59"/>
      <c r="CM275" s="59"/>
      <c r="CN275" s="59"/>
      <c r="CO275" s="59"/>
      <c r="CP275" s="59"/>
      <c r="CQ275" s="59"/>
      <c r="CR275" s="59"/>
      <c r="CS275" s="59"/>
      <c r="CT275" s="59"/>
      <c r="CU275" s="59"/>
      <c r="CV275" s="59"/>
      <c r="CW275" s="59"/>
      <c r="CX275" s="59"/>
      <c r="CY275" s="59"/>
      <c r="CZ275" s="59"/>
      <c r="DA275" s="59"/>
      <c r="DB275" s="59"/>
      <c r="DC275" s="59"/>
      <c r="DD275" s="59"/>
      <c r="DE275" s="59"/>
      <c r="DF275" s="59"/>
      <c r="DG275" s="59"/>
      <c r="DH275" s="59"/>
      <c r="DI275" s="59"/>
      <c r="DJ275" s="59"/>
      <c r="DK275" s="59"/>
      <c r="DL275" s="59"/>
      <c r="DM275" s="59"/>
      <c r="DN275" s="59"/>
      <c r="DO275" s="59"/>
      <c r="DP275" s="59"/>
      <c r="DQ275" s="59"/>
      <c r="DR275" s="59"/>
      <c r="DS275" s="59"/>
      <c r="DT275" s="59"/>
      <c r="DU275" s="59"/>
      <c r="DV275" s="59"/>
      <c r="DW275" s="59"/>
      <c r="DX275" s="59"/>
      <c r="DY275" s="59"/>
      <c r="DZ275" s="59"/>
      <c r="EA275" s="59"/>
      <c r="EB275" s="59"/>
      <c r="EC275" s="59"/>
      <c r="ED275" s="59"/>
      <c r="EE275" s="59"/>
      <c r="EF275" s="59"/>
      <c r="EG275" s="59"/>
      <c r="EH275" s="59"/>
      <c r="EI275" s="59"/>
    </row>
    <row r="276" spans="38:139" ht="15" x14ac:dyDescent="0.25">
      <c r="AL276" s="59"/>
      <c r="AM276"/>
      <c r="AN276"/>
      <c r="AO276"/>
      <c r="AP276"/>
      <c r="AQ276"/>
      <c r="AR276"/>
      <c r="AS276"/>
      <c r="AT276"/>
      <c r="AU276"/>
      <c r="AV276"/>
      <c r="AW276"/>
      <c r="AX276"/>
      <c r="AY276"/>
      <c r="AZ276" s="59"/>
      <c r="BA276" s="59"/>
      <c r="BB276" s="59"/>
      <c r="BC276" s="59"/>
      <c r="BD276" s="59"/>
      <c r="BE276" s="59"/>
      <c r="BF276" s="59"/>
      <c r="BG276" s="59"/>
      <c r="BH276" s="59"/>
      <c r="BI276" s="59"/>
      <c r="BJ276" s="59"/>
      <c r="BK276" s="59"/>
      <c r="BL276" s="59"/>
      <c r="BM276" s="59"/>
      <c r="BN276" s="59"/>
      <c r="BO276" s="59"/>
      <c r="BP276" s="59"/>
      <c r="BQ276" s="59"/>
      <c r="BR276" s="59"/>
      <c r="BS276" s="59"/>
      <c r="BT276" s="59"/>
      <c r="BU276" s="59"/>
      <c r="BV276" s="59"/>
      <c r="BW276" s="59"/>
      <c r="BX276" s="59"/>
      <c r="BY276" s="59"/>
      <c r="BZ276" s="59"/>
      <c r="CA276" s="59"/>
      <c r="CB276" s="59"/>
      <c r="CC276" s="59"/>
      <c r="CD276" s="59"/>
      <c r="CE276" s="59"/>
      <c r="CF276" s="59"/>
      <c r="CG276" s="59"/>
      <c r="CH276" s="59"/>
      <c r="CI276" s="59"/>
      <c r="CJ276" s="59"/>
      <c r="CK276" s="59"/>
      <c r="CL276" s="59"/>
      <c r="CM276" s="59"/>
      <c r="CN276" s="59"/>
      <c r="CO276" s="59"/>
      <c r="CP276" s="59"/>
      <c r="CQ276" s="59"/>
      <c r="CR276" s="59"/>
      <c r="CS276" s="59"/>
      <c r="CT276" s="59"/>
      <c r="CU276" s="59"/>
      <c r="CV276" s="59"/>
      <c r="CW276" s="59"/>
      <c r="CX276" s="59"/>
      <c r="CY276" s="59"/>
      <c r="CZ276" s="59"/>
      <c r="DA276" s="59"/>
      <c r="DB276" s="59"/>
      <c r="DC276" s="59"/>
      <c r="DD276" s="59"/>
      <c r="DE276" s="59"/>
      <c r="DF276" s="59"/>
      <c r="DG276" s="59"/>
      <c r="DH276" s="59"/>
      <c r="DI276" s="59"/>
      <c r="DJ276" s="59"/>
      <c r="DK276" s="59"/>
      <c r="DL276" s="59"/>
      <c r="DM276" s="59"/>
      <c r="DN276" s="59"/>
      <c r="DO276" s="59"/>
      <c r="DP276" s="59"/>
      <c r="DQ276" s="59"/>
      <c r="DR276" s="59"/>
      <c r="DS276" s="59"/>
      <c r="DT276" s="59"/>
      <c r="DU276" s="59"/>
      <c r="DV276" s="59"/>
      <c r="DW276" s="59"/>
      <c r="DX276" s="59"/>
      <c r="DY276" s="59"/>
      <c r="DZ276" s="59"/>
      <c r="EA276" s="59"/>
      <c r="EB276" s="59"/>
      <c r="EC276" s="59"/>
      <c r="ED276" s="59"/>
      <c r="EE276" s="59"/>
      <c r="EF276" s="59"/>
      <c r="EG276" s="59"/>
      <c r="EH276" s="59"/>
      <c r="EI276" s="59"/>
    </row>
    <row r="277" spans="38:139" ht="15" x14ac:dyDescent="0.25">
      <c r="AL277" s="59"/>
      <c r="AM277"/>
      <c r="AN277"/>
      <c r="AO277"/>
      <c r="AP277"/>
      <c r="AQ277"/>
      <c r="AR277"/>
      <c r="AS277"/>
      <c r="AT277"/>
      <c r="AU277"/>
      <c r="AV277"/>
      <c r="AW277"/>
      <c r="AX277"/>
      <c r="AY277"/>
      <c r="AZ277" s="59"/>
      <c r="BA277" s="59"/>
      <c r="BB277" s="59"/>
      <c r="BC277" s="59"/>
      <c r="BD277" s="59"/>
      <c r="BE277" s="59"/>
      <c r="BF277" s="59"/>
      <c r="BG277" s="59"/>
      <c r="BH277" s="59"/>
      <c r="BI277" s="59"/>
      <c r="BJ277" s="59"/>
      <c r="BK277" s="59"/>
      <c r="BL277" s="59"/>
      <c r="BM277" s="59"/>
      <c r="BN277" s="59"/>
      <c r="BO277" s="59"/>
      <c r="BP277" s="59"/>
      <c r="BQ277" s="59"/>
      <c r="BR277" s="59"/>
      <c r="BS277" s="59"/>
      <c r="BT277" s="59"/>
      <c r="BU277" s="59"/>
      <c r="BV277" s="59"/>
      <c r="BW277" s="59"/>
      <c r="BX277" s="59"/>
      <c r="BY277" s="59"/>
      <c r="BZ277" s="59"/>
      <c r="CA277" s="59"/>
      <c r="CB277" s="59"/>
      <c r="CC277" s="59"/>
      <c r="CD277" s="59"/>
      <c r="CE277" s="59"/>
      <c r="CF277" s="59"/>
      <c r="CG277" s="59"/>
      <c r="CH277" s="59"/>
      <c r="CI277" s="59"/>
      <c r="CJ277" s="59"/>
      <c r="CK277" s="59"/>
      <c r="CL277" s="59"/>
      <c r="CM277" s="59"/>
      <c r="CN277" s="59"/>
      <c r="CO277" s="59"/>
      <c r="CP277" s="59"/>
      <c r="CQ277" s="59"/>
      <c r="CR277" s="59"/>
      <c r="CS277" s="59"/>
      <c r="CT277" s="59"/>
      <c r="CU277" s="59"/>
      <c r="CV277" s="59"/>
      <c r="CW277" s="59"/>
      <c r="CX277" s="59"/>
      <c r="CY277" s="59"/>
      <c r="CZ277" s="59"/>
      <c r="DA277" s="59"/>
      <c r="DB277" s="59"/>
      <c r="DC277" s="59"/>
      <c r="DD277" s="59"/>
      <c r="DE277" s="59"/>
      <c r="DF277" s="59"/>
      <c r="DG277" s="59"/>
      <c r="DH277" s="59"/>
      <c r="DI277" s="59"/>
      <c r="DJ277" s="59"/>
      <c r="DK277" s="59"/>
      <c r="DL277" s="59"/>
      <c r="DM277" s="59"/>
      <c r="DN277" s="59"/>
      <c r="DO277" s="59"/>
      <c r="DP277" s="59"/>
      <c r="DQ277" s="59"/>
      <c r="DR277" s="59"/>
      <c r="DS277" s="59"/>
      <c r="DT277" s="59"/>
      <c r="DU277" s="59"/>
      <c r="DV277" s="59"/>
      <c r="DW277" s="59"/>
      <c r="DX277" s="59"/>
      <c r="DY277" s="59"/>
      <c r="DZ277" s="59"/>
      <c r="EA277" s="59"/>
      <c r="EB277" s="59"/>
      <c r="EC277" s="59"/>
      <c r="ED277" s="59"/>
      <c r="EE277" s="59"/>
      <c r="EF277" s="59"/>
      <c r="EG277" s="59"/>
      <c r="EH277" s="59"/>
      <c r="EI277" s="59"/>
    </row>
    <row r="278" spans="38:139" ht="15" x14ac:dyDescent="0.25">
      <c r="AL278" s="59"/>
      <c r="AM278"/>
      <c r="AN278"/>
      <c r="AO278"/>
      <c r="AP278"/>
      <c r="AQ278"/>
      <c r="AR278"/>
      <c r="AS278"/>
      <c r="AT278"/>
      <c r="AU278"/>
      <c r="AV278"/>
      <c r="AW278"/>
      <c r="AX278"/>
      <c r="AY278"/>
      <c r="AZ278" s="59"/>
      <c r="BA278" s="59"/>
      <c r="BB278" s="59"/>
      <c r="BC278" s="59"/>
      <c r="BD278" s="59"/>
      <c r="BE278" s="59"/>
      <c r="BF278" s="59"/>
      <c r="BG278" s="59"/>
      <c r="BH278" s="59"/>
      <c r="BI278" s="59"/>
      <c r="BJ278" s="59"/>
      <c r="BK278" s="59"/>
      <c r="BL278" s="59"/>
      <c r="BM278" s="59"/>
      <c r="BN278" s="59"/>
      <c r="BO278" s="59"/>
      <c r="BP278" s="59"/>
      <c r="BQ278" s="59"/>
      <c r="BR278" s="59"/>
      <c r="BS278" s="59"/>
      <c r="BT278" s="59"/>
      <c r="BU278" s="59"/>
      <c r="BV278" s="59"/>
      <c r="BW278" s="59"/>
      <c r="BX278" s="59"/>
      <c r="BY278" s="59"/>
      <c r="BZ278" s="59"/>
      <c r="CA278" s="59"/>
      <c r="CB278" s="59"/>
      <c r="CC278" s="59"/>
      <c r="CD278" s="59"/>
      <c r="CE278" s="59"/>
      <c r="CF278" s="59"/>
      <c r="CG278" s="59"/>
      <c r="CH278" s="59"/>
      <c r="CI278" s="59"/>
      <c r="CJ278" s="59"/>
      <c r="CK278" s="59"/>
      <c r="CL278" s="59"/>
      <c r="CM278" s="59"/>
      <c r="CN278" s="59"/>
      <c r="CO278" s="59"/>
      <c r="CP278" s="59"/>
      <c r="CQ278" s="59"/>
      <c r="CR278" s="59"/>
      <c r="CS278" s="59"/>
      <c r="CT278" s="59"/>
      <c r="CU278" s="59"/>
      <c r="CV278" s="59"/>
      <c r="CW278" s="59"/>
      <c r="CX278" s="59"/>
      <c r="CY278" s="59"/>
      <c r="CZ278" s="59"/>
      <c r="DA278" s="59"/>
      <c r="DB278" s="59"/>
      <c r="DC278" s="59"/>
      <c r="DD278" s="59"/>
      <c r="DE278" s="59"/>
      <c r="DF278" s="59"/>
      <c r="DG278" s="59"/>
      <c r="DH278" s="59"/>
      <c r="DI278" s="59"/>
      <c r="DJ278" s="59"/>
      <c r="DK278" s="59"/>
      <c r="DL278" s="59"/>
      <c r="DM278" s="59"/>
      <c r="DN278" s="59"/>
      <c r="DO278" s="59"/>
      <c r="DP278" s="59"/>
      <c r="DQ278" s="59"/>
      <c r="DR278" s="59"/>
      <c r="DS278" s="59"/>
      <c r="DT278" s="59"/>
      <c r="DU278" s="59"/>
      <c r="DV278" s="59"/>
      <c r="DW278" s="59"/>
      <c r="DX278" s="59"/>
      <c r="DY278" s="59"/>
      <c r="DZ278" s="59"/>
      <c r="EA278" s="59"/>
      <c r="EB278" s="59"/>
      <c r="EC278" s="59"/>
      <c r="ED278" s="59"/>
      <c r="EE278" s="59"/>
      <c r="EF278" s="59"/>
      <c r="EG278" s="59"/>
      <c r="EH278" s="59"/>
      <c r="EI278" s="59"/>
    </row>
    <row r="279" spans="38:139" ht="15" x14ac:dyDescent="0.25">
      <c r="AL279" s="59"/>
      <c r="AM279"/>
      <c r="AN279"/>
      <c r="AO279"/>
      <c r="AP279"/>
      <c r="AQ279"/>
      <c r="AR279"/>
      <c r="AS279"/>
      <c r="AT279"/>
      <c r="AU279"/>
      <c r="AV279"/>
      <c r="AW279"/>
      <c r="AX279"/>
      <c r="AY279"/>
      <c r="AZ279" s="59"/>
      <c r="BA279" s="59"/>
      <c r="BB279" s="59"/>
      <c r="BC279" s="59"/>
      <c r="BD279" s="59"/>
      <c r="BE279" s="59"/>
      <c r="BF279" s="59"/>
      <c r="BG279" s="59"/>
      <c r="BH279" s="59"/>
      <c r="BI279" s="59"/>
      <c r="BJ279" s="59"/>
      <c r="BK279" s="59"/>
      <c r="BL279" s="59"/>
      <c r="BM279" s="59"/>
      <c r="BN279" s="59"/>
      <c r="BO279" s="59"/>
      <c r="BP279" s="59"/>
      <c r="BQ279" s="59"/>
      <c r="BR279" s="59"/>
      <c r="BS279" s="59"/>
      <c r="BT279" s="59"/>
      <c r="BU279" s="59"/>
      <c r="BV279" s="59"/>
      <c r="BW279" s="59"/>
      <c r="BX279" s="59"/>
      <c r="BY279" s="59"/>
      <c r="BZ279" s="59"/>
      <c r="CA279" s="59"/>
      <c r="CB279" s="59"/>
      <c r="CC279" s="59"/>
      <c r="CD279" s="59"/>
      <c r="CE279" s="59"/>
      <c r="CF279" s="59"/>
      <c r="CG279" s="59"/>
      <c r="CH279" s="59"/>
      <c r="CI279" s="59"/>
      <c r="CJ279" s="59"/>
      <c r="CK279" s="59"/>
      <c r="CL279" s="59"/>
      <c r="CM279" s="59"/>
      <c r="CN279" s="59"/>
      <c r="CO279" s="59"/>
      <c r="CP279" s="59"/>
      <c r="CQ279" s="59"/>
      <c r="CR279" s="59"/>
      <c r="CS279" s="59"/>
      <c r="CT279" s="59"/>
      <c r="CU279" s="59"/>
      <c r="CV279" s="59"/>
      <c r="CW279" s="59"/>
      <c r="CX279" s="59"/>
      <c r="CY279" s="59"/>
      <c r="CZ279" s="59"/>
      <c r="DA279" s="59"/>
      <c r="DB279" s="59"/>
      <c r="DC279" s="59"/>
      <c r="DD279" s="59"/>
      <c r="DE279" s="59"/>
      <c r="DF279" s="59"/>
      <c r="DG279" s="59"/>
      <c r="DH279" s="59"/>
      <c r="DI279" s="59"/>
      <c r="DJ279" s="59"/>
      <c r="DK279" s="59"/>
      <c r="DL279" s="59"/>
      <c r="DM279" s="59"/>
      <c r="DN279" s="59"/>
      <c r="DO279" s="59"/>
      <c r="DP279" s="59"/>
      <c r="DQ279" s="59"/>
      <c r="DR279" s="59"/>
      <c r="DS279" s="59"/>
      <c r="DT279" s="59"/>
      <c r="DU279" s="59"/>
      <c r="DV279" s="59"/>
      <c r="DW279" s="59"/>
      <c r="DX279" s="59"/>
      <c r="DY279" s="59"/>
      <c r="DZ279" s="59"/>
      <c r="EA279" s="59"/>
      <c r="EB279" s="59"/>
      <c r="EC279" s="59"/>
      <c r="ED279" s="59"/>
      <c r="EE279" s="59"/>
      <c r="EF279" s="59"/>
      <c r="EG279" s="59"/>
      <c r="EH279" s="59"/>
      <c r="EI279" s="59"/>
    </row>
    <row r="280" spans="38:139" ht="15" x14ac:dyDescent="0.25">
      <c r="AL280" s="59"/>
      <c r="AM280"/>
      <c r="AN280"/>
      <c r="AO280"/>
      <c r="AP280"/>
      <c r="AQ280"/>
      <c r="AR280"/>
      <c r="AS280"/>
      <c r="AT280"/>
      <c r="AU280"/>
      <c r="AV280"/>
      <c r="AW280"/>
      <c r="AX280"/>
      <c r="AY280"/>
      <c r="AZ280" s="59"/>
      <c r="BA280" s="59"/>
      <c r="BB280" s="59"/>
      <c r="BC280" s="59"/>
      <c r="BD280" s="59"/>
      <c r="BE280" s="59"/>
      <c r="BF280" s="59"/>
      <c r="BG280" s="59"/>
      <c r="BH280" s="59"/>
      <c r="BI280" s="59"/>
      <c r="BJ280" s="59"/>
      <c r="BK280" s="59"/>
      <c r="BL280" s="59"/>
      <c r="BM280" s="59"/>
      <c r="BN280" s="59"/>
      <c r="BO280" s="59"/>
      <c r="BP280" s="59"/>
      <c r="BQ280" s="59"/>
      <c r="BR280" s="59"/>
      <c r="BS280" s="59"/>
      <c r="BT280" s="59"/>
      <c r="BU280" s="59"/>
      <c r="BV280" s="59"/>
      <c r="BW280" s="59"/>
      <c r="BX280" s="59"/>
      <c r="BY280" s="59"/>
      <c r="BZ280" s="59"/>
      <c r="CA280" s="59"/>
      <c r="CB280" s="59"/>
      <c r="CC280" s="59"/>
      <c r="CD280" s="59"/>
      <c r="CE280" s="59"/>
      <c r="CF280" s="59"/>
      <c r="CG280" s="59"/>
      <c r="CH280" s="59"/>
      <c r="CI280" s="59"/>
      <c r="CJ280" s="59"/>
      <c r="CK280" s="59"/>
      <c r="CL280" s="59"/>
      <c r="CM280" s="59"/>
      <c r="CN280" s="59"/>
      <c r="CO280" s="59"/>
      <c r="CP280" s="59"/>
      <c r="CQ280" s="59"/>
      <c r="CR280" s="59"/>
      <c r="CS280" s="59"/>
      <c r="CT280" s="59"/>
      <c r="CU280" s="59"/>
      <c r="CV280" s="59"/>
      <c r="CW280" s="59"/>
      <c r="CX280" s="59"/>
      <c r="CY280" s="59"/>
      <c r="CZ280" s="59"/>
      <c r="DA280" s="59"/>
      <c r="DB280" s="59"/>
      <c r="DC280" s="59"/>
      <c r="DD280" s="59"/>
      <c r="DE280" s="59"/>
      <c r="DF280" s="59"/>
      <c r="DG280" s="59"/>
      <c r="DH280" s="59"/>
      <c r="DI280" s="59"/>
      <c r="DJ280" s="59"/>
      <c r="DK280" s="59"/>
      <c r="DL280" s="59"/>
      <c r="DM280" s="59"/>
      <c r="DN280" s="59"/>
      <c r="DO280" s="59"/>
      <c r="DP280" s="59"/>
      <c r="DQ280" s="59"/>
      <c r="DR280" s="59"/>
      <c r="DS280" s="59"/>
      <c r="DT280" s="59"/>
      <c r="DU280" s="59"/>
      <c r="DV280" s="59"/>
      <c r="DW280" s="59"/>
      <c r="DX280" s="59"/>
      <c r="DY280" s="59"/>
      <c r="DZ280" s="59"/>
      <c r="EA280" s="59"/>
      <c r="EB280" s="59"/>
      <c r="EC280" s="59"/>
      <c r="ED280" s="59"/>
      <c r="EE280" s="59"/>
      <c r="EF280" s="59"/>
      <c r="EG280" s="59"/>
      <c r="EH280" s="59"/>
      <c r="EI280" s="59"/>
    </row>
    <row r="281" spans="38:139" ht="15" x14ac:dyDescent="0.25">
      <c r="AL281" s="59"/>
      <c r="AM281"/>
      <c r="AN281"/>
      <c r="AO281"/>
      <c r="AP281"/>
      <c r="AQ281"/>
      <c r="AR281"/>
      <c r="AS281"/>
      <c r="AT281"/>
      <c r="AU281"/>
      <c r="AV281"/>
      <c r="AW281"/>
      <c r="AX281"/>
      <c r="AY281"/>
      <c r="AZ281" s="59"/>
      <c r="BA281" s="59"/>
      <c r="BB281" s="59"/>
      <c r="BC281" s="59"/>
      <c r="BD281" s="59"/>
      <c r="BE281" s="59"/>
      <c r="BF281" s="59"/>
      <c r="BG281" s="59"/>
      <c r="BH281" s="59"/>
      <c r="BI281" s="59"/>
      <c r="BJ281" s="59"/>
      <c r="BK281" s="59"/>
      <c r="BL281" s="59"/>
      <c r="BM281" s="59"/>
      <c r="BN281" s="59"/>
      <c r="BO281" s="59"/>
      <c r="BP281" s="59"/>
      <c r="BQ281" s="59"/>
      <c r="BR281" s="59"/>
      <c r="BS281" s="59"/>
      <c r="BT281" s="59"/>
      <c r="BU281" s="59"/>
      <c r="BV281" s="59"/>
      <c r="BW281" s="59"/>
      <c r="BX281" s="59"/>
      <c r="BY281" s="59"/>
      <c r="BZ281" s="59"/>
      <c r="CA281" s="59"/>
      <c r="CB281" s="59"/>
      <c r="CC281" s="59"/>
      <c r="CD281" s="59"/>
      <c r="CE281" s="59"/>
      <c r="CF281" s="59"/>
      <c r="CG281" s="59"/>
      <c r="CH281" s="59"/>
      <c r="CI281" s="59"/>
      <c r="CJ281" s="59"/>
      <c r="CK281" s="59"/>
      <c r="CL281" s="59"/>
      <c r="CM281" s="59"/>
      <c r="CN281" s="59"/>
      <c r="CO281" s="59"/>
      <c r="CP281" s="59"/>
      <c r="CQ281" s="59"/>
      <c r="CR281" s="59"/>
      <c r="CS281" s="59"/>
      <c r="CT281" s="59"/>
      <c r="CU281" s="59"/>
      <c r="CV281" s="59"/>
      <c r="CW281" s="59"/>
      <c r="CX281" s="59"/>
      <c r="CY281" s="59"/>
      <c r="CZ281" s="59"/>
      <c r="DA281" s="59"/>
      <c r="DB281" s="59"/>
      <c r="DC281" s="59"/>
      <c r="DD281" s="59"/>
      <c r="DE281" s="59"/>
      <c r="DF281" s="59"/>
      <c r="DG281" s="59"/>
      <c r="DH281" s="59"/>
      <c r="DI281" s="59"/>
      <c r="DJ281" s="59"/>
      <c r="DK281" s="59"/>
      <c r="DL281" s="59"/>
      <c r="DM281" s="59"/>
      <c r="DN281" s="59"/>
      <c r="DO281" s="59"/>
      <c r="DP281" s="59"/>
      <c r="DQ281" s="59"/>
      <c r="DR281" s="59"/>
      <c r="DS281" s="59"/>
      <c r="DT281" s="59"/>
      <c r="DU281" s="59"/>
      <c r="DV281" s="59"/>
      <c r="DW281" s="59"/>
      <c r="DX281" s="59"/>
      <c r="DY281" s="59"/>
      <c r="DZ281" s="59"/>
      <c r="EA281" s="59"/>
      <c r="EB281" s="59"/>
      <c r="EC281" s="59"/>
      <c r="ED281" s="59"/>
      <c r="EE281" s="59"/>
      <c r="EF281" s="59"/>
      <c r="EG281" s="59"/>
      <c r="EH281" s="59"/>
      <c r="EI281" s="59"/>
    </row>
    <row r="282" spans="38:139" ht="15" x14ac:dyDescent="0.25">
      <c r="AL282" s="59"/>
      <c r="AM282"/>
      <c r="AN282"/>
      <c r="AO282"/>
      <c r="AP282"/>
      <c r="AQ282"/>
      <c r="AR282"/>
      <c r="AS282"/>
      <c r="AT282"/>
      <c r="AU282"/>
      <c r="AV282"/>
      <c r="AW282"/>
      <c r="AX282"/>
      <c r="AY282"/>
      <c r="AZ282" s="59"/>
      <c r="BA282" s="59"/>
      <c r="BB282" s="59"/>
      <c r="BC282" s="59"/>
      <c r="BD282" s="59"/>
      <c r="BE282" s="59"/>
      <c r="BF282" s="59"/>
      <c r="BG282" s="59"/>
      <c r="BH282" s="59"/>
      <c r="BI282" s="59"/>
      <c r="BJ282" s="59"/>
      <c r="BK282" s="59"/>
      <c r="BL282" s="59"/>
      <c r="BM282" s="59"/>
      <c r="BN282" s="59"/>
      <c r="BO282" s="59"/>
      <c r="BP282" s="59"/>
      <c r="BQ282" s="59"/>
      <c r="BR282" s="59"/>
      <c r="BS282" s="59"/>
      <c r="BT282" s="59"/>
      <c r="BU282" s="59"/>
      <c r="BV282" s="59"/>
      <c r="BW282" s="59"/>
      <c r="BX282" s="59"/>
      <c r="BY282" s="59"/>
      <c r="BZ282" s="59"/>
      <c r="CA282" s="59"/>
      <c r="CB282" s="59"/>
      <c r="CC282" s="59"/>
      <c r="CD282" s="59"/>
      <c r="CE282" s="59"/>
      <c r="CF282" s="59"/>
      <c r="CG282" s="59"/>
      <c r="CH282" s="59"/>
      <c r="CI282" s="59"/>
      <c r="CJ282" s="59"/>
      <c r="CK282" s="59"/>
      <c r="CL282" s="59"/>
      <c r="CM282" s="59"/>
      <c r="CN282" s="59"/>
      <c r="CO282" s="59"/>
      <c r="CP282" s="59"/>
      <c r="CQ282" s="59"/>
      <c r="CR282" s="59"/>
      <c r="CS282" s="59"/>
      <c r="CT282" s="59"/>
      <c r="CU282" s="59"/>
      <c r="CV282" s="59"/>
      <c r="CW282" s="59"/>
      <c r="CX282" s="59"/>
      <c r="CY282" s="59"/>
      <c r="CZ282" s="59"/>
      <c r="DA282" s="59"/>
      <c r="DB282" s="59"/>
      <c r="DC282" s="59"/>
      <c r="DD282" s="59"/>
      <c r="DE282" s="59"/>
      <c r="DF282" s="59"/>
      <c r="DG282" s="59"/>
      <c r="DH282" s="59"/>
      <c r="DI282" s="59"/>
      <c r="DJ282" s="59"/>
      <c r="DK282" s="59"/>
      <c r="DL282" s="59"/>
      <c r="DM282" s="59"/>
      <c r="DN282" s="59"/>
      <c r="DO282" s="59"/>
      <c r="DP282" s="59"/>
      <c r="DQ282" s="59"/>
      <c r="DR282" s="59"/>
      <c r="DS282" s="59"/>
      <c r="DT282" s="59"/>
      <c r="DU282" s="59"/>
      <c r="DV282" s="59"/>
      <c r="DW282" s="59"/>
      <c r="DX282" s="59"/>
      <c r="DY282" s="59"/>
      <c r="DZ282" s="59"/>
      <c r="EA282" s="59"/>
      <c r="EB282" s="59"/>
      <c r="EC282" s="59"/>
      <c r="ED282" s="59"/>
      <c r="EE282" s="59"/>
      <c r="EF282" s="59"/>
      <c r="EG282" s="59"/>
      <c r="EH282" s="59"/>
      <c r="EI282" s="59"/>
    </row>
    <row r="283" spans="38:139" ht="15" x14ac:dyDescent="0.25">
      <c r="AL283" s="59"/>
      <c r="AM283"/>
      <c r="AN283"/>
      <c r="AO283"/>
      <c r="AP283"/>
      <c r="AQ283"/>
      <c r="AR283"/>
      <c r="AS283"/>
      <c r="AT283"/>
      <c r="AU283"/>
      <c r="AV283"/>
      <c r="AW283"/>
      <c r="AX283"/>
      <c r="AY283"/>
      <c r="AZ283" s="59"/>
      <c r="BA283" s="59"/>
      <c r="BB283" s="59"/>
      <c r="BC283" s="59"/>
      <c r="BD283" s="59"/>
      <c r="BE283" s="59"/>
      <c r="BF283" s="59"/>
      <c r="BG283" s="59"/>
      <c r="BH283" s="59"/>
      <c r="BI283" s="59"/>
      <c r="BJ283" s="59"/>
      <c r="BK283" s="59"/>
      <c r="BL283" s="59"/>
      <c r="BM283" s="59"/>
      <c r="BN283" s="59"/>
      <c r="BO283" s="59"/>
      <c r="BP283" s="59"/>
      <c r="BQ283" s="59"/>
      <c r="BR283" s="59"/>
      <c r="BS283" s="59"/>
      <c r="BT283" s="59"/>
      <c r="BU283" s="59"/>
      <c r="BV283" s="59"/>
      <c r="BW283" s="59"/>
      <c r="BX283" s="59"/>
      <c r="BY283" s="59"/>
      <c r="BZ283" s="59"/>
      <c r="CA283" s="59"/>
      <c r="CB283" s="59"/>
      <c r="CC283" s="59"/>
      <c r="CD283" s="59"/>
      <c r="CE283" s="59"/>
      <c r="CF283" s="59"/>
      <c r="CG283" s="59"/>
      <c r="CH283" s="59"/>
      <c r="CI283" s="59"/>
      <c r="CJ283" s="59"/>
      <c r="CK283" s="59"/>
      <c r="CL283" s="59"/>
      <c r="CM283" s="59"/>
      <c r="CN283" s="59"/>
      <c r="CO283" s="59"/>
      <c r="CP283" s="59"/>
      <c r="CQ283" s="59"/>
      <c r="CR283" s="59"/>
      <c r="CS283" s="59"/>
      <c r="CT283" s="59"/>
      <c r="CU283" s="59"/>
      <c r="CV283" s="59"/>
      <c r="CW283" s="59"/>
      <c r="CX283" s="59"/>
      <c r="CY283" s="59"/>
      <c r="CZ283" s="59"/>
      <c r="DA283" s="59"/>
      <c r="DB283" s="59"/>
      <c r="DC283" s="59"/>
      <c r="DD283" s="59"/>
      <c r="DE283" s="59"/>
      <c r="DF283" s="59"/>
      <c r="DG283" s="59"/>
      <c r="DH283" s="59"/>
      <c r="DI283" s="59"/>
      <c r="DJ283" s="59"/>
      <c r="DK283" s="59"/>
      <c r="DL283" s="59"/>
      <c r="DM283" s="59"/>
      <c r="DN283" s="59"/>
      <c r="DO283" s="59"/>
      <c r="DP283" s="59"/>
      <c r="DQ283" s="59"/>
      <c r="DR283" s="59"/>
      <c r="DS283" s="59"/>
      <c r="DT283" s="59"/>
      <c r="DU283" s="59"/>
      <c r="DV283" s="59"/>
      <c r="DW283" s="59"/>
      <c r="DX283" s="59"/>
      <c r="DY283" s="59"/>
      <c r="DZ283" s="59"/>
      <c r="EA283" s="59"/>
      <c r="EB283" s="59"/>
      <c r="EC283" s="59"/>
      <c r="ED283" s="59"/>
      <c r="EE283" s="59"/>
      <c r="EF283" s="59"/>
      <c r="EG283" s="59"/>
      <c r="EH283" s="59"/>
      <c r="EI283" s="59"/>
    </row>
    <row r="284" spans="38:139" ht="15" x14ac:dyDescent="0.25">
      <c r="AL284" s="59"/>
      <c r="AM284"/>
      <c r="AN284"/>
      <c r="AO284"/>
      <c r="AP284"/>
      <c r="AQ284"/>
      <c r="AR284"/>
      <c r="AS284"/>
      <c r="AT284"/>
      <c r="AU284"/>
      <c r="AV284"/>
      <c r="AW284"/>
      <c r="AX284"/>
      <c r="AY284"/>
      <c r="AZ284" s="59"/>
      <c r="BA284" s="59"/>
      <c r="BB284" s="59"/>
      <c r="BC284" s="59"/>
      <c r="BD284" s="59"/>
      <c r="BE284" s="59"/>
      <c r="BF284" s="59"/>
      <c r="BG284" s="59"/>
      <c r="BH284" s="59"/>
      <c r="BI284" s="59"/>
      <c r="BJ284" s="59"/>
      <c r="BK284" s="59"/>
      <c r="BL284" s="59"/>
      <c r="BM284" s="59"/>
      <c r="BN284" s="59"/>
      <c r="BO284" s="59"/>
      <c r="BP284" s="59"/>
      <c r="BQ284" s="59"/>
      <c r="BR284" s="59"/>
      <c r="BS284" s="59"/>
      <c r="BT284" s="59"/>
      <c r="BU284" s="59"/>
      <c r="BV284" s="59"/>
      <c r="BW284" s="59"/>
      <c r="BX284" s="59"/>
      <c r="BY284" s="59"/>
      <c r="BZ284" s="59"/>
      <c r="CA284" s="59"/>
      <c r="CB284" s="59"/>
      <c r="CC284" s="59"/>
      <c r="CD284" s="59"/>
      <c r="CE284" s="59"/>
      <c r="CF284" s="59"/>
      <c r="CG284" s="59"/>
      <c r="CH284" s="59"/>
      <c r="CI284" s="59"/>
      <c r="CJ284" s="59"/>
      <c r="CK284" s="59"/>
      <c r="CL284" s="59"/>
      <c r="CM284" s="59"/>
      <c r="CN284" s="59"/>
      <c r="CO284" s="59"/>
      <c r="CP284" s="59"/>
      <c r="CQ284" s="59"/>
      <c r="CR284" s="59"/>
      <c r="CS284" s="59"/>
      <c r="CT284" s="59"/>
      <c r="CU284" s="59"/>
      <c r="CV284" s="59"/>
      <c r="CW284" s="59"/>
      <c r="CX284" s="59"/>
      <c r="CY284" s="59"/>
      <c r="CZ284" s="59"/>
      <c r="DA284" s="59"/>
      <c r="DB284" s="59"/>
      <c r="DC284" s="59"/>
      <c r="DD284" s="59"/>
      <c r="DE284" s="59"/>
      <c r="DF284" s="59"/>
      <c r="DG284" s="59"/>
      <c r="DH284" s="59"/>
      <c r="DI284" s="59"/>
      <c r="DJ284" s="59"/>
      <c r="DK284" s="59"/>
      <c r="DL284" s="59"/>
      <c r="DM284" s="59"/>
      <c r="DN284" s="59"/>
      <c r="DO284" s="59"/>
      <c r="DP284" s="59"/>
      <c r="DQ284" s="59"/>
      <c r="DR284" s="59"/>
      <c r="DS284" s="59"/>
      <c r="DT284" s="59"/>
      <c r="DU284" s="59"/>
      <c r="DV284" s="59"/>
      <c r="DW284" s="59"/>
      <c r="DX284" s="59"/>
      <c r="DY284" s="59"/>
      <c r="DZ284" s="59"/>
      <c r="EA284" s="59"/>
      <c r="EB284" s="59"/>
      <c r="EC284" s="59"/>
      <c r="ED284" s="59"/>
      <c r="EE284" s="59"/>
      <c r="EF284" s="59"/>
      <c r="EG284" s="59"/>
      <c r="EH284" s="59"/>
      <c r="EI284" s="59"/>
    </row>
    <row r="285" spans="38:139" ht="15" x14ac:dyDescent="0.25">
      <c r="AL285" s="59"/>
      <c r="AM285"/>
      <c r="AN285"/>
      <c r="AO285"/>
      <c r="AP285"/>
      <c r="AQ285"/>
      <c r="AR285"/>
      <c r="AS285"/>
      <c r="AT285"/>
      <c r="AU285"/>
      <c r="AV285"/>
      <c r="AW285"/>
      <c r="AX285"/>
      <c r="AY285"/>
      <c r="AZ285" s="59"/>
      <c r="BA285" s="59"/>
      <c r="BB285" s="59"/>
      <c r="BC285" s="59"/>
      <c r="BD285" s="59"/>
      <c r="BE285" s="59"/>
      <c r="BF285" s="59"/>
      <c r="BG285" s="59"/>
      <c r="BH285" s="59"/>
      <c r="BI285" s="59"/>
      <c r="BJ285" s="59"/>
      <c r="BK285" s="59"/>
      <c r="BL285" s="59"/>
      <c r="BM285" s="59"/>
      <c r="BN285" s="59"/>
      <c r="BO285" s="59"/>
      <c r="BP285" s="59"/>
      <c r="BQ285" s="59"/>
      <c r="BR285" s="59"/>
      <c r="BS285" s="59"/>
      <c r="BT285" s="59"/>
      <c r="BU285" s="59"/>
      <c r="BV285" s="59"/>
      <c r="BW285" s="59"/>
      <c r="BX285" s="59"/>
      <c r="BY285" s="59"/>
      <c r="BZ285" s="59"/>
      <c r="CA285" s="59"/>
      <c r="CB285" s="59"/>
      <c r="CC285" s="59"/>
      <c r="CD285" s="59"/>
      <c r="CE285" s="59"/>
      <c r="CF285" s="59"/>
      <c r="CG285" s="59"/>
      <c r="CH285" s="59"/>
      <c r="CI285" s="59"/>
      <c r="CJ285" s="59"/>
      <c r="CK285" s="59"/>
      <c r="CL285" s="59"/>
      <c r="CM285" s="59"/>
      <c r="CN285" s="59"/>
      <c r="CO285" s="59"/>
      <c r="CP285" s="59"/>
      <c r="CQ285" s="59"/>
      <c r="CR285" s="59"/>
      <c r="CS285" s="59"/>
      <c r="CT285" s="59"/>
      <c r="CU285" s="59"/>
      <c r="CV285" s="59"/>
      <c r="CW285" s="59"/>
      <c r="CX285" s="59"/>
      <c r="CY285" s="59"/>
      <c r="CZ285" s="59"/>
      <c r="DA285" s="59"/>
      <c r="DB285" s="59"/>
      <c r="DC285" s="59"/>
      <c r="DD285" s="59"/>
      <c r="DE285" s="59"/>
      <c r="DF285" s="59"/>
      <c r="DG285" s="59"/>
      <c r="DH285" s="59"/>
      <c r="DI285" s="59"/>
      <c r="DJ285" s="59"/>
      <c r="DK285" s="59"/>
      <c r="DL285" s="59"/>
      <c r="DM285" s="59"/>
      <c r="DN285" s="59"/>
      <c r="DO285" s="59"/>
      <c r="DP285" s="59"/>
      <c r="DQ285" s="59"/>
      <c r="DR285" s="59"/>
      <c r="DS285" s="59"/>
      <c r="DT285" s="59"/>
      <c r="DU285" s="59"/>
      <c r="DV285" s="59"/>
      <c r="DW285" s="59"/>
      <c r="DX285" s="59"/>
      <c r="DY285" s="59"/>
      <c r="DZ285" s="59"/>
      <c r="EA285" s="59"/>
      <c r="EB285" s="59"/>
      <c r="EC285" s="59"/>
      <c r="ED285" s="59"/>
      <c r="EE285" s="59"/>
      <c r="EF285" s="59"/>
      <c r="EG285" s="59"/>
      <c r="EH285" s="59"/>
      <c r="EI285" s="59"/>
    </row>
    <row r="286" spans="38:139" ht="15" x14ac:dyDescent="0.25">
      <c r="AL286" s="59"/>
      <c r="AM286"/>
      <c r="AN286"/>
      <c r="AO286"/>
      <c r="AP286"/>
      <c r="AQ286"/>
      <c r="AR286"/>
      <c r="AS286"/>
      <c r="AT286"/>
      <c r="AU286"/>
      <c r="AV286"/>
      <c r="AW286"/>
      <c r="AX286"/>
      <c r="AY286"/>
      <c r="AZ286" s="59"/>
      <c r="BA286" s="59"/>
      <c r="BB286" s="59"/>
      <c r="BC286" s="59"/>
      <c r="BD286" s="59"/>
      <c r="BE286" s="59"/>
      <c r="BF286" s="59"/>
      <c r="BG286" s="59"/>
      <c r="BH286" s="59"/>
      <c r="BI286" s="59"/>
      <c r="BJ286" s="59"/>
      <c r="BK286" s="59"/>
      <c r="BL286" s="59"/>
      <c r="BM286" s="59"/>
      <c r="BN286" s="59"/>
      <c r="BO286" s="59"/>
      <c r="BP286" s="59"/>
      <c r="BQ286" s="59"/>
      <c r="BR286" s="59"/>
      <c r="BS286" s="59"/>
      <c r="BT286" s="59"/>
      <c r="BU286" s="59"/>
      <c r="BV286" s="59"/>
      <c r="BW286" s="59"/>
      <c r="BX286" s="59"/>
      <c r="BY286" s="59"/>
      <c r="BZ286" s="59"/>
      <c r="CA286" s="59"/>
      <c r="CB286" s="59"/>
      <c r="CC286" s="59"/>
      <c r="CD286" s="59"/>
      <c r="CE286" s="59"/>
      <c r="CF286" s="59"/>
      <c r="CG286" s="59"/>
      <c r="CH286" s="59"/>
      <c r="CI286" s="59"/>
      <c r="CJ286" s="59"/>
      <c r="CK286" s="59"/>
      <c r="CL286" s="59"/>
      <c r="CM286" s="59"/>
      <c r="CN286" s="59"/>
      <c r="CO286" s="59"/>
      <c r="CP286" s="59"/>
      <c r="CQ286" s="59"/>
      <c r="CR286" s="59"/>
      <c r="CS286" s="59"/>
      <c r="CT286" s="59"/>
      <c r="CU286" s="59"/>
      <c r="CV286" s="59"/>
      <c r="CW286" s="59"/>
      <c r="CX286" s="59"/>
      <c r="CY286" s="59"/>
      <c r="CZ286" s="59"/>
      <c r="DA286" s="59"/>
      <c r="DB286" s="59"/>
      <c r="DC286" s="59"/>
      <c r="DD286" s="59"/>
      <c r="DE286" s="59"/>
      <c r="DF286" s="59"/>
      <c r="DG286" s="59"/>
      <c r="DH286" s="59"/>
      <c r="DI286" s="59"/>
      <c r="DJ286" s="59"/>
      <c r="DK286" s="59"/>
      <c r="DL286" s="59"/>
      <c r="DM286" s="59"/>
      <c r="DN286" s="59"/>
      <c r="DO286" s="59"/>
      <c r="DP286" s="59"/>
      <c r="DQ286" s="59"/>
      <c r="DR286" s="59"/>
      <c r="DS286" s="59"/>
      <c r="DT286" s="59"/>
      <c r="DU286" s="59"/>
      <c r="DV286" s="59"/>
      <c r="DW286" s="59"/>
      <c r="DX286" s="59"/>
      <c r="DY286" s="59"/>
      <c r="DZ286" s="59"/>
      <c r="EA286" s="59"/>
      <c r="EB286" s="59"/>
      <c r="EC286" s="59"/>
      <c r="ED286" s="59"/>
      <c r="EE286" s="59"/>
      <c r="EF286" s="59"/>
      <c r="EG286" s="59"/>
      <c r="EH286" s="59"/>
      <c r="EI286" s="59"/>
    </row>
    <row r="287" spans="38:139" ht="15" x14ac:dyDescent="0.25">
      <c r="AL287" s="59"/>
      <c r="AM287"/>
      <c r="AN287"/>
      <c r="AO287"/>
      <c r="AP287"/>
      <c r="AQ287"/>
      <c r="AR287"/>
      <c r="AS287"/>
      <c r="AT287"/>
      <c r="AU287"/>
      <c r="AV287"/>
      <c r="AW287"/>
      <c r="AX287"/>
      <c r="AY287"/>
      <c r="AZ287" s="59"/>
      <c r="BA287" s="59"/>
      <c r="BB287" s="59"/>
      <c r="BC287" s="59"/>
      <c r="BD287" s="59"/>
      <c r="BE287" s="59"/>
      <c r="BF287" s="59"/>
      <c r="BG287" s="59"/>
      <c r="BH287" s="59"/>
      <c r="BI287" s="59"/>
      <c r="BJ287" s="59"/>
      <c r="BK287" s="59"/>
      <c r="BL287" s="59"/>
      <c r="BM287" s="59"/>
      <c r="BN287" s="59"/>
      <c r="BO287" s="59"/>
      <c r="BP287" s="59"/>
      <c r="BQ287" s="59"/>
      <c r="BR287" s="59"/>
      <c r="BS287" s="59"/>
      <c r="BT287" s="59"/>
      <c r="BU287" s="59"/>
      <c r="BV287" s="59"/>
      <c r="BW287" s="59"/>
      <c r="BX287" s="59"/>
      <c r="BY287" s="59"/>
      <c r="BZ287" s="59"/>
      <c r="CA287" s="59"/>
      <c r="CB287" s="59"/>
      <c r="CC287" s="59"/>
      <c r="CD287" s="59"/>
      <c r="CE287" s="59"/>
      <c r="CF287" s="59"/>
      <c r="CG287" s="59"/>
      <c r="CH287" s="59"/>
      <c r="CI287" s="59"/>
      <c r="CJ287" s="59"/>
      <c r="CK287" s="59"/>
      <c r="CL287" s="59"/>
      <c r="CM287" s="59"/>
      <c r="CN287" s="59"/>
      <c r="CO287" s="59"/>
      <c r="CP287" s="59"/>
      <c r="CQ287" s="59"/>
      <c r="CR287" s="59"/>
      <c r="CS287" s="59"/>
      <c r="CT287" s="59"/>
      <c r="CU287" s="59"/>
      <c r="CV287" s="59"/>
      <c r="CW287" s="59"/>
      <c r="CX287" s="59"/>
      <c r="CY287" s="59"/>
      <c r="CZ287" s="59"/>
      <c r="DA287" s="59"/>
      <c r="DB287" s="59"/>
      <c r="DC287" s="59"/>
      <c r="DD287" s="59"/>
      <c r="DE287" s="59"/>
      <c r="DF287" s="59"/>
      <c r="DG287" s="59"/>
      <c r="DH287" s="59"/>
      <c r="DI287" s="59"/>
      <c r="DJ287" s="59"/>
      <c r="DK287" s="59"/>
      <c r="DL287" s="59"/>
      <c r="DM287" s="59"/>
      <c r="DN287" s="59"/>
      <c r="DO287" s="59"/>
      <c r="DP287" s="59"/>
      <c r="DQ287" s="59"/>
      <c r="DR287" s="59"/>
      <c r="DS287" s="59"/>
      <c r="DT287" s="59"/>
      <c r="DU287" s="59"/>
      <c r="DV287" s="59"/>
      <c r="DW287" s="59"/>
      <c r="DX287" s="59"/>
      <c r="DY287" s="59"/>
      <c r="DZ287" s="59"/>
      <c r="EA287" s="59"/>
      <c r="EB287" s="59"/>
      <c r="EC287" s="59"/>
      <c r="ED287" s="59"/>
      <c r="EE287" s="59"/>
      <c r="EF287" s="59"/>
      <c r="EG287" s="59"/>
      <c r="EH287" s="59"/>
      <c r="EI287" s="59"/>
    </row>
    <row r="288" spans="38:139" ht="15" x14ac:dyDescent="0.25">
      <c r="AL288" s="59"/>
      <c r="AM288"/>
      <c r="AN288"/>
      <c r="AO288"/>
      <c r="AP288"/>
      <c r="AQ288"/>
      <c r="AR288"/>
      <c r="AS288"/>
      <c r="AT288"/>
      <c r="AU288"/>
      <c r="AV288"/>
      <c r="AW288"/>
      <c r="AX288"/>
      <c r="AY288"/>
      <c r="AZ288" s="59"/>
      <c r="BA288" s="59"/>
      <c r="BB288" s="59"/>
      <c r="BC288" s="59"/>
      <c r="BD288" s="59"/>
      <c r="BE288" s="59"/>
      <c r="BF288" s="59"/>
      <c r="BG288" s="59"/>
      <c r="BH288" s="59"/>
      <c r="BI288" s="59"/>
      <c r="BJ288" s="59"/>
      <c r="BK288" s="59"/>
      <c r="BL288" s="59"/>
      <c r="BM288" s="59"/>
      <c r="BN288" s="59"/>
      <c r="BO288" s="59"/>
      <c r="BP288" s="59"/>
      <c r="BQ288" s="59"/>
      <c r="BR288" s="59"/>
      <c r="BS288" s="59"/>
      <c r="BT288" s="59"/>
      <c r="BU288" s="59"/>
      <c r="BV288" s="59"/>
      <c r="BW288" s="59"/>
      <c r="BX288" s="59"/>
      <c r="BY288" s="59"/>
      <c r="BZ288" s="59"/>
      <c r="CA288" s="59"/>
      <c r="CB288" s="59"/>
      <c r="CC288" s="59"/>
      <c r="CD288" s="59"/>
      <c r="CE288" s="59"/>
      <c r="CF288" s="59"/>
      <c r="CG288" s="59"/>
      <c r="CH288" s="59"/>
      <c r="CI288" s="59"/>
      <c r="CJ288" s="59"/>
      <c r="CK288" s="59"/>
      <c r="CL288" s="59"/>
      <c r="CM288" s="59"/>
      <c r="CN288" s="59"/>
      <c r="CO288" s="59"/>
      <c r="CP288" s="59"/>
      <c r="CQ288" s="59"/>
      <c r="CR288" s="59"/>
      <c r="CS288" s="59"/>
      <c r="CT288" s="59"/>
      <c r="CU288" s="59"/>
      <c r="CV288" s="59"/>
      <c r="CW288" s="59"/>
      <c r="CX288" s="59"/>
      <c r="CY288" s="59"/>
      <c r="CZ288" s="59"/>
      <c r="DA288" s="59"/>
      <c r="DB288" s="59"/>
      <c r="DC288" s="59"/>
      <c r="DD288" s="59"/>
      <c r="DE288" s="59"/>
      <c r="DF288" s="59"/>
      <c r="DG288" s="59"/>
      <c r="DH288" s="59"/>
      <c r="DI288" s="59"/>
      <c r="DJ288" s="59"/>
      <c r="DK288" s="59"/>
      <c r="DL288" s="59"/>
      <c r="DM288" s="59"/>
      <c r="DN288" s="59"/>
      <c r="DO288" s="59"/>
      <c r="DP288" s="59"/>
      <c r="DQ288" s="59"/>
      <c r="DR288" s="59"/>
      <c r="DS288" s="59"/>
      <c r="DT288" s="59"/>
      <c r="DU288" s="59"/>
      <c r="DV288" s="59"/>
      <c r="DW288" s="59"/>
      <c r="DX288" s="59"/>
      <c r="DY288" s="59"/>
      <c r="DZ288" s="59"/>
      <c r="EA288" s="59"/>
      <c r="EB288" s="59"/>
      <c r="EC288" s="59"/>
      <c r="ED288" s="59"/>
      <c r="EE288" s="59"/>
      <c r="EF288" s="59"/>
      <c r="EG288" s="59"/>
      <c r="EH288" s="59"/>
      <c r="EI288" s="59"/>
    </row>
    <row r="289" spans="38:139" ht="15" x14ac:dyDescent="0.25">
      <c r="AL289" s="59"/>
      <c r="AM289"/>
      <c r="AN289"/>
      <c r="AO289"/>
      <c r="AP289"/>
      <c r="AQ289"/>
      <c r="AR289"/>
      <c r="AS289"/>
      <c r="AT289"/>
      <c r="AU289"/>
      <c r="AV289"/>
      <c r="AW289"/>
      <c r="AX289"/>
      <c r="AY289"/>
      <c r="AZ289" s="59"/>
      <c r="BA289" s="59"/>
      <c r="BB289" s="59"/>
      <c r="BC289" s="59"/>
      <c r="BD289" s="59"/>
      <c r="BE289" s="59"/>
      <c r="BF289" s="59"/>
      <c r="BG289" s="59"/>
      <c r="BH289" s="59"/>
      <c r="BI289" s="59"/>
      <c r="BJ289" s="59"/>
      <c r="BK289" s="59"/>
      <c r="BL289" s="59"/>
      <c r="BM289" s="59"/>
      <c r="BN289" s="59"/>
      <c r="BO289" s="59"/>
      <c r="BP289" s="59"/>
      <c r="BQ289" s="59"/>
      <c r="BR289" s="59"/>
      <c r="BS289" s="59"/>
      <c r="BT289" s="59"/>
      <c r="BU289" s="59"/>
      <c r="BV289" s="59"/>
      <c r="BW289" s="59"/>
      <c r="BX289" s="59"/>
      <c r="BY289" s="59"/>
      <c r="BZ289" s="59"/>
      <c r="CA289" s="59"/>
      <c r="CB289" s="59"/>
      <c r="CC289" s="59"/>
      <c r="CD289" s="59"/>
      <c r="CE289" s="59"/>
      <c r="CF289" s="59"/>
      <c r="CG289" s="59"/>
      <c r="CH289" s="59"/>
      <c r="CI289" s="59"/>
      <c r="CJ289" s="59"/>
      <c r="CK289" s="59"/>
      <c r="CL289" s="59"/>
      <c r="CM289" s="59"/>
      <c r="CN289" s="59"/>
      <c r="CO289" s="59"/>
      <c r="CP289" s="59"/>
      <c r="CQ289" s="59"/>
      <c r="CR289" s="59"/>
      <c r="CS289" s="59"/>
      <c r="CT289" s="59"/>
      <c r="CU289" s="59"/>
      <c r="CV289" s="59"/>
      <c r="CW289" s="59"/>
      <c r="CX289" s="59"/>
      <c r="CY289" s="59"/>
      <c r="CZ289" s="59"/>
      <c r="DA289" s="59"/>
      <c r="DB289" s="59"/>
      <c r="DC289" s="59"/>
      <c r="DD289" s="59"/>
      <c r="DE289" s="59"/>
      <c r="DF289" s="59"/>
      <c r="DG289" s="59"/>
      <c r="DH289" s="59"/>
      <c r="DI289" s="59"/>
      <c r="DJ289" s="59"/>
      <c r="DK289" s="59"/>
      <c r="DL289" s="59"/>
      <c r="DM289" s="59"/>
      <c r="DN289" s="59"/>
      <c r="DO289" s="59"/>
      <c r="DP289" s="59"/>
      <c r="DQ289" s="59"/>
      <c r="DR289" s="59"/>
      <c r="DS289" s="59"/>
      <c r="DT289" s="59"/>
      <c r="DU289" s="59"/>
      <c r="DV289" s="59"/>
      <c r="DW289" s="59"/>
      <c r="DX289" s="59"/>
      <c r="DY289" s="59"/>
      <c r="DZ289" s="59"/>
      <c r="EA289" s="59"/>
      <c r="EB289" s="59"/>
      <c r="EC289" s="59"/>
      <c r="ED289" s="59"/>
      <c r="EE289" s="59"/>
      <c r="EF289" s="59"/>
      <c r="EG289" s="59"/>
      <c r="EH289" s="59"/>
      <c r="EI289" s="59"/>
    </row>
    <row r="290" spans="38:139" ht="15" x14ac:dyDescent="0.25">
      <c r="AL290" s="59"/>
      <c r="AM290"/>
      <c r="AN290"/>
      <c r="AO290"/>
      <c r="AP290"/>
      <c r="AQ290"/>
      <c r="AR290"/>
      <c r="AS290"/>
      <c r="AT290"/>
      <c r="AU290"/>
      <c r="AV290"/>
      <c r="AW290"/>
      <c r="AX290"/>
      <c r="AY290"/>
      <c r="AZ290" s="59"/>
      <c r="BA290" s="59"/>
      <c r="BB290" s="59"/>
      <c r="BC290" s="59"/>
      <c r="BD290" s="59"/>
      <c r="BE290" s="59"/>
      <c r="BF290" s="59"/>
      <c r="BG290" s="59"/>
      <c r="BH290" s="59"/>
      <c r="BI290" s="59"/>
      <c r="BJ290" s="59"/>
      <c r="BK290" s="59"/>
      <c r="BL290" s="59"/>
      <c r="BM290" s="59"/>
      <c r="BN290" s="59"/>
      <c r="BO290" s="59"/>
      <c r="BP290" s="59"/>
      <c r="BQ290" s="59"/>
      <c r="BR290" s="59"/>
      <c r="BS290" s="59"/>
      <c r="BT290" s="59"/>
      <c r="BU290" s="59"/>
      <c r="BV290" s="59"/>
      <c r="BW290" s="59"/>
      <c r="BX290" s="59"/>
      <c r="BY290" s="59"/>
      <c r="BZ290" s="59"/>
      <c r="CA290" s="59"/>
      <c r="CB290" s="59"/>
      <c r="CC290" s="59"/>
      <c r="CD290" s="59"/>
      <c r="CE290" s="59"/>
      <c r="CF290" s="59"/>
      <c r="CG290" s="59"/>
      <c r="CH290" s="59"/>
      <c r="CI290" s="59"/>
      <c r="CJ290" s="59"/>
      <c r="CK290" s="59"/>
      <c r="CL290" s="59"/>
      <c r="CM290" s="59"/>
      <c r="CN290" s="59"/>
      <c r="CO290" s="59"/>
      <c r="CP290" s="59"/>
      <c r="CQ290" s="59"/>
      <c r="CR290" s="59"/>
      <c r="CS290" s="59"/>
      <c r="CT290" s="59"/>
      <c r="CU290" s="59"/>
      <c r="CV290" s="59"/>
      <c r="CW290" s="59"/>
      <c r="CX290" s="59"/>
      <c r="CY290" s="59"/>
      <c r="CZ290" s="59"/>
      <c r="DA290" s="59"/>
      <c r="DB290" s="59"/>
      <c r="DC290" s="59"/>
      <c r="DD290" s="59"/>
      <c r="DE290" s="59"/>
      <c r="DF290" s="59"/>
      <c r="DG290" s="59"/>
      <c r="DH290" s="59"/>
      <c r="DI290" s="59"/>
      <c r="DJ290" s="59"/>
      <c r="DK290" s="59"/>
      <c r="DL290" s="59"/>
      <c r="DM290" s="59"/>
      <c r="DN290" s="59"/>
      <c r="DO290" s="59"/>
      <c r="DP290" s="59"/>
      <c r="DQ290" s="59"/>
      <c r="DR290" s="59"/>
      <c r="DS290" s="59"/>
      <c r="DT290" s="59"/>
      <c r="DU290" s="59"/>
      <c r="DV290" s="59"/>
      <c r="DW290" s="59"/>
      <c r="DX290" s="59"/>
      <c r="DY290" s="59"/>
      <c r="DZ290" s="59"/>
      <c r="EA290" s="59"/>
      <c r="EB290" s="59"/>
      <c r="EC290" s="59"/>
      <c r="ED290" s="59"/>
      <c r="EE290" s="59"/>
      <c r="EF290" s="59"/>
      <c r="EG290" s="59"/>
      <c r="EH290" s="59"/>
      <c r="EI290" s="59"/>
    </row>
    <row r="291" spans="38:139" ht="15" x14ac:dyDescent="0.25">
      <c r="AL291" s="59"/>
      <c r="AM291"/>
      <c r="AN291"/>
      <c r="AO291"/>
      <c r="AP291"/>
      <c r="AQ291"/>
      <c r="AR291"/>
      <c r="AS291"/>
      <c r="AT291"/>
      <c r="AU291"/>
      <c r="AV291"/>
      <c r="AW291"/>
      <c r="AX291"/>
      <c r="AY291"/>
      <c r="AZ291" s="59"/>
      <c r="BA291" s="59"/>
      <c r="BB291" s="59"/>
      <c r="BC291" s="59"/>
      <c r="BD291" s="59"/>
      <c r="BE291" s="59"/>
      <c r="BF291" s="59"/>
      <c r="BG291" s="59"/>
      <c r="BH291" s="59"/>
      <c r="BI291" s="59"/>
      <c r="BJ291" s="59"/>
      <c r="BK291" s="59"/>
      <c r="BL291" s="59"/>
      <c r="BM291" s="59"/>
      <c r="BN291" s="59"/>
      <c r="BO291" s="59"/>
      <c r="BP291" s="59"/>
      <c r="BQ291" s="59"/>
      <c r="BR291" s="59"/>
      <c r="BS291" s="59"/>
      <c r="BT291" s="59"/>
      <c r="BU291" s="59"/>
      <c r="BV291" s="59"/>
      <c r="BW291" s="59"/>
      <c r="BX291" s="59"/>
      <c r="BY291" s="59"/>
      <c r="BZ291" s="59"/>
      <c r="CA291" s="59"/>
      <c r="CB291" s="59"/>
      <c r="CC291" s="59"/>
      <c r="CD291" s="59"/>
      <c r="CE291" s="59"/>
      <c r="CF291" s="59"/>
      <c r="CG291" s="59"/>
      <c r="CH291" s="59"/>
      <c r="CI291" s="59"/>
      <c r="CJ291" s="59"/>
      <c r="CK291" s="59"/>
      <c r="CL291" s="59"/>
      <c r="CM291" s="59"/>
      <c r="CN291" s="59"/>
      <c r="CO291" s="59"/>
      <c r="CP291" s="59"/>
      <c r="CQ291" s="59"/>
      <c r="CR291" s="59"/>
      <c r="CS291" s="59"/>
      <c r="CT291" s="59"/>
      <c r="CU291" s="59"/>
      <c r="CV291" s="59"/>
      <c r="CW291" s="59"/>
      <c r="CX291" s="59"/>
      <c r="CY291" s="59"/>
      <c r="CZ291" s="59"/>
      <c r="DA291" s="59"/>
      <c r="DB291" s="59"/>
      <c r="DC291" s="59"/>
      <c r="DD291" s="59"/>
      <c r="DE291" s="59"/>
      <c r="DF291" s="59"/>
      <c r="DG291" s="59"/>
      <c r="DH291" s="59"/>
      <c r="DI291" s="59"/>
      <c r="DJ291" s="59"/>
      <c r="DK291" s="59"/>
      <c r="DL291" s="59"/>
      <c r="DM291" s="59"/>
      <c r="DN291" s="59"/>
      <c r="DO291" s="59"/>
      <c r="DP291" s="59"/>
      <c r="DQ291" s="59"/>
      <c r="DR291" s="59"/>
      <c r="DS291" s="59"/>
      <c r="DT291" s="59"/>
      <c r="DU291" s="59"/>
      <c r="DV291" s="59"/>
      <c r="DW291" s="59"/>
      <c r="DX291" s="59"/>
      <c r="DY291" s="59"/>
      <c r="DZ291" s="59"/>
      <c r="EA291" s="59"/>
      <c r="EB291" s="59"/>
      <c r="EC291" s="59"/>
      <c r="ED291" s="59"/>
      <c r="EE291" s="59"/>
      <c r="EF291" s="59"/>
      <c r="EG291" s="59"/>
      <c r="EH291" s="59"/>
      <c r="EI291" s="59"/>
    </row>
    <row r="292" spans="38:139" ht="15" x14ac:dyDescent="0.25">
      <c r="AL292" s="59"/>
      <c r="AM292"/>
      <c r="AN292"/>
      <c r="AO292"/>
      <c r="AP292"/>
      <c r="AQ292"/>
      <c r="AR292"/>
      <c r="AS292"/>
      <c r="AT292"/>
      <c r="AU292"/>
      <c r="AV292"/>
      <c r="AW292"/>
      <c r="AX292"/>
      <c r="AY292"/>
      <c r="AZ292" s="59"/>
      <c r="BA292" s="59"/>
      <c r="BB292" s="59"/>
      <c r="BC292" s="59"/>
      <c r="BD292" s="59"/>
      <c r="BE292" s="59"/>
      <c r="BF292" s="59"/>
      <c r="BG292" s="59"/>
      <c r="BH292" s="59"/>
      <c r="BI292" s="59"/>
      <c r="BJ292" s="59"/>
      <c r="BK292" s="59"/>
      <c r="BL292" s="59"/>
      <c r="BM292" s="59"/>
      <c r="BN292" s="59"/>
      <c r="BO292" s="59"/>
      <c r="BP292" s="59"/>
      <c r="BQ292" s="59"/>
      <c r="BR292" s="59"/>
      <c r="BS292" s="59"/>
      <c r="BT292" s="59"/>
      <c r="BU292" s="59"/>
      <c r="BV292" s="59"/>
      <c r="BW292" s="59"/>
      <c r="BX292" s="59"/>
      <c r="BY292" s="59"/>
      <c r="BZ292" s="59"/>
      <c r="CA292" s="59"/>
      <c r="CB292" s="59"/>
      <c r="CC292" s="59"/>
      <c r="CD292" s="59"/>
      <c r="CE292" s="59"/>
      <c r="CF292" s="59"/>
      <c r="CG292" s="59"/>
      <c r="CH292" s="59"/>
      <c r="CI292" s="59"/>
      <c r="CJ292" s="59"/>
      <c r="CK292" s="59"/>
      <c r="CL292" s="59"/>
      <c r="CM292" s="59"/>
      <c r="CN292" s="59"/>
      <c r="CO292" s="59"/>
      <c r="CP292" s="59"/>
      <c r="CQ292" s="59"/>
      <c r="CR292" s="59"/>
      <c r="CS292" s="59"/>
      <c r="CT292" s="59"/>
      <c r="CU292" s="59"/>
      <c r="CV292" s="59"/>
      <c r="CW292" s="59"/>
      <c r="CX292" s="59"/>
      <c r="CY292" s="59"/>
      <c r="CZ292" s="59"/>
      <c r="DA292" s="59"/>
      <c r="DB292" s="59"/>
      <c r="DC292" s="59"/>
      <c r="DD292" s="59"/>
      <c r="DE292" s="59"/>
      <c r="DF292" s="59"/>
      <c r="DG292" s="59"/>
      <c r="DH292" s="59"/>
      <c r="DI292" s="59"/>
      <c r="DJ292" s="59"/>
      <c r="DK292" s="59"/>
      <c r="DL292" s="59"/>
      <c r="DM292" s="59"/>
      <c r="DN292" s="59"/>
      <c r="DO292" s="59"/>
      <c r="DP292" s="59"/>
      <c r="DQ292" s="59"/>
      <c r="DR292" s="59"/>
      <c r="DS292" s="59"/>
      <c r="DT292" s="59"/>
      <c r="DU292" s="59"/>
      <c r="DV292" s="59"/>
      <c r="DW292" s="59"/>
      <c r="DX292" s="59"/>
      <c r="DY292" s="59"/>
      <c r="DZ292" s="59"/>
      <c r="EA292" s="59"/>
      <c r="EB292" s="59"/>
      <c r="EC292" s="59"/>
      <c r="ED292" s="59"/>
      <c r="EE292" s="59"/>
      <c r="EF292" s="59"/>
      <c r="EG292" s="59"/>
      <c r="EH292" s="59"/>
      <c r="EI292" s="59"/>
    </row>
    <row r="293" spans="38:139" ht="15" x14ac:dyDescent="0.25">
      <c r="AL293" s="59"/>
      <c r="AM293"/>
      <c r="AN293"/>
      <c r="AO293"/>
      <c r="AP293"/>
      <c r="AQ293"/>
      <c r="AR293"/>
      <c r="AS293"/>
      <c r="AT293"/>
      <c r="AU293"/>
      <c r="AV293"/>
      <c r="AW293"/>
      <c r="AX293"/>
      <c r="AY293"/>
      <c r="AZ293" s="59"/>
      <c r="BA293" s="59"/>
      <c r="BB293" s="59"/>
      <c r="BC293" s="59"/>
      <c r="BD293" s="59"/>
      <c r="BE293" s="59"/>
      <c r="BF293" s="59"/>
      <c r="BG293" s="59"/>
      <c r="BH293" s="59"/>
      <c r="BI293" s="59"/>
      <c r="BJ293" s="59"/>
      <c r="BK293" s="59"/>
      <c r="BL293" s="59"/>
      <c r="BM293" s="59"/>
      <c r="BN293" s="59"/>
      <c r="BO293" s="59"/>
      <c r="BP293" s="59"/>
      <c r="BQ293" s="59"/>
      <c r="BR293" s="59"/>
      <c r="BS293" s="59"/>
      <c r="BT293" s="59"/>
      <c r="BU293" s="59"/>
      <c r="BV293" s="59"/>
      <c r="BW293" s="59"/>
      <c r="BX293" s="59"/>
      <c r="BY293" s="59"/>
      <c r="BZ293" s="59"/>
      <c r="CA293" s="59"/>
      <c r="CB293" s="59"/>
      <c r="CC293" s="59"/>
      <c r="CD293" s="59"/>
      <c r="CE293" s="59"/>
      <c r="CF293" s="59"/>
      <c r="CG293" s="59"/>
      <c r="CH293" s="59"/>
      <c r="CI293" s="59"/>
      <c r="CJ293" s="59"/>
      <c r="CK293" s="59"/>
      <c r="CL293" s="59"/>
      <c r="CM293" s="59"/>
      <c r="CN293" s="59"/>
      <c r="CO293" s="59"/>
      <c r="CP293" s="59"/>
      <c r="CQ293" s="59"/>
      <c r="CR293" s="59"/>
      <c r="CS293" s="59"/>
      <c r="CT293" s="59"/>
      <c r="CU293" s="59"/>
      <c r="CV293" s="59"/>
      <c r="CW293" s="59"/>
      <c r="CX293" s="59"/>
      <c r="CY293" s="59"/>
      <c r="CZ293" s="59"/>
      <c r="DA293" s="59"/>
      <c r="DB293" s="59"/>
      <c r="DC293" s="59"/>
      <c r="DD293" s="59"/>
      <c r="DE293" s="59"/>
      <c r="DF293" s="59"/>
      <c r="DG293" s="59"/>
      <c r="DH293" s="59"/>
      <c r="DI293" s="59"/>
      <c r="DJ293" s="59"/>
      <c r="DK293" s="59"/>
      <c r="DL293" s="59"/>
      <c r="DM293" s="59"/>
      <c r="DN293" s="59"/>
      <c r="DO293" s="59"/>
      <c r="DP293" s="59"/>
      <c r="DQ293" s="59"/>
      <c r="DR293" s="59"/>
      <c r="DS293" s="59"/>
      <c r="DT293" s="59"/>
      <c r="DU293" s="59"/>
      <c r="DV293" s="59"/>
      <c r="DW293" s="59"/>
      <c r="DX293" s="59"/>
      <c r="DY293" s="59"/>
      <c r="DZ293" s="59"/>
      <c r="EA293" s="59"/>
      <c r="EB293" s="59"/>
      <c r="EC293" s="59"/>
      <c r="ED293" s="59"/>
      <c r="EE293" s="59"/>
      <c r="EF293" s="59"/>
      <c r="EG293" s="59"/>
      <c r="EH293" s="59"/>
      <c r="EI293" s="59"/>
    </row>
    <row r="294" spans="38:139" ht="15" x14ac:dyDescent="0.25">
      <c r="AL294" s="59"/>
      <c r="AM294"/>
      <c r="AN294"/>
      <c r="AO294"/>
      <c r="AP294"/>
      <c r="AQ294"/>
      <c r="AR294"/>
      <c r="AS294"/>
      <c r="AT294"/>
      <c r="AU294"/>
      <c r="AV294"/>
      <c r="AW294"/>
      <c r="AX294"/>
      <c r="AY294"/>
      <c r="AZ294" s="59"/>
      <c r="BA294" s="59"/>
      <c r="BB294" s="59"/>
      <c r="BC294" s="59"/>
      <c r="BD294" s="59"/>
      <c r="BE294" s="59"/>
      <c r="BF294" s="59"/>
      <c r="BG294" s="59"/>
      <c r="BH294" s="59"/>
      <c r="BI294" s="59"/>
      <c r="BJ294" s="59"/>
      <c r="BK294" s="59"/>
      <c r="BL294" s="59"/>
      <c r="BM294" s="59"/>
      <c r="BN294" s="59"/>
      <c r="BO294" s="59"/>
      <c r="BP294" s="59"/>
      <c r="BQ294" s="59"/>
      <c r="BR294" s="59"/>
      <c r="BS294" s="59"/>
      <c r="BT294" s="59"/>
      <c r="BU294" s="59"/>
      <c r="BV294" s="59"/>
      <c r="BW294" s="59"/>
      <c r="BX294" s="59"/>
      <c r="BY294" s="59"/>
      <c r="BZ294" s="59"/>
      <c r="CA294" s="59"/>
      <c r="CB294" s="59"/>
      <c r="CC294" s="59"/>
      <c r="CD294" s="59"/>
      <c r="CE294" s="59"/>
      <c r="CF294" s="59"/>
      <c r="CG294" s="59"/>
      <c r="CH294" s="59"/>
      <c r="CI294" s="59"/>
      <c r="CJ294" s="59"/>
      <c r="CK294" s="59"/>
      <c r="CL294" s="59"/>
      <c r="CM294" s="59"/>
      <c r="CN294" s="59"/>
      <c r="CO294" s="59"/>
      <c r="CP294" s="59"/>
      <c r="CQ294" s="59"/>
      <c r="CR294" s="59"/>
      <c r="CS294" s="59"/>
      <c r="CT294" s="59"/>
      <c r="CU294" s="59"/>
      <c r="CV294" s="59"/>
      <c r="CW294" s="59"/>
      <c r="CX294" s="59"/>
      <c r="CY294" s="59"/>
      <c r="CZ294" s="59"/>
      <c r="DA294" s="59"/>
      <c r="DB294" s="59"/>
      <c r="DC294" s="59"/>
      <c r="DD294" s="59"/>
      <c r="DE294" s="59"/>
      <c r="DF294" s="59"/>
      <c r="DG294" s="59"/>
      <c r="DH294" s="59"/>
      <c r="DI294" s="59"/>
      <c r="DJ294" s="59"/>
      <c r="DK294" s="59"/>
      <c r="DL294" s="59"/>
      <c r="DM294" s="59"/>
      <c r="DN294" s="59"/>
      <c r="DO294" s="59"/>
      <c r="DP294" s="59"/>
      <c r="DQ294" s="59"/>
      <c r="DR294" s="59"/>
      <c r="DS294" s="59"/>
      <c r="DT294" s="59"/>
      <c r="DU294" s="59"/>
      <c r="DV294" s="59"/>
      <c r="DW294" s="59"/>
      <c r="DX294" s="59"/>
      <c r="DY294" s="59"/>
      <c r="DZ294" s="59"/>
      <c r="EA294" s="59"/>
      <c r="EB294" s="59"/>
      <c r="EC294" s="59"/>
      <c r="ED294" s="59"/>
      <c r="EE294" s="59"/>
      <c r="EF294" s="59"/>
      <c r="EG294" s="59"/>
      <c r="EH294" s="59"/>
      <c r="EI294" s="59"/>
    </row>
    <row r="295" spans="38:139" ht="15" x14ac:dyDescent="0.25">
      <c r="AL295" s="59"/>
      <c r="AM295"/>
      <c r="AN295"/>
      <c r="AO295"/>
      <c r="AP295"/>
      <c r="AQ295"/>
      <c r="AR295"/>
      <c r="AS295"/>
      <c r="AT295"/>
      <c r="AU295"/>
      <c r="AV295"/>
      <c r="AW295"/>
      <c r="AX295"/>
      <c r="AY295"/>
      <c r="AZ295" s="59"/>
      <c r="BA295" s="59"/>
      <c r="BB295" s="59"/>
      <c r="BC295" s="59"/>
      <c r="BD295" s="59"/>
      <c r="BE295" s="59"/>
      <c r="BF295" s="59"/>
      <c r="BG295" s="59"/>
      <c r="BH295" s="59"/>
      <c r="BI295" s="59"/>
      <c r="BJ295" s="59"/>
      <c r="BK295" s="59"/>
      <c r="BL295" s="59"/>
      <c r="BM295" s="59"/>
      <c r="BN295" s="59"/>
      <c r="BO295" s="59"/>
      <c r="BP295" s="59"/>
      <c r="BQ295" s="59"/>
      <c r="BR295" s="59"/>
      <c r="BS295" s="59"/>
      <c r="BT295" s="59"/>
      <c r="BU295" s="59"/>
      <c r="BV295" s="59"/>
      <c r="BW295" s="59"/>
      <c r="BX295" s="59"/>
      <c r="BY295" s="59"/>
      <c r="BZ295" s="59"/>
      <c r="CA295" s="59"/>
      <c r="CB295" s="59"/>
      <c r="CC295" s="59"/>
      <c r="CD295" s="59"/>
      <c r="CE295" s="59"/>
      <c r="CF295" s="59"/>
      <c r="CG295" s="59"/>
      <c r="CH295" s="59"/>
      <c r="CI295" s="59"/>
      <c r="CJ295" s="59"/>
      <c r="CK295" s="59"/>
      <c r="CL295" s="59"/>
      <c r="CM295" s="59"/>
      <c r="CN295" s="59"/>
      <c r="CO295" s="59"/>
      <c r="CP295" s="59"/>
      <c r="CQ295" s="59"/>
      <c r="CR295" s="59"/>
      <c r="CS295" s="59"/>
      <c r="CT295" s="59"/>
      <c r="CU295" s="59"/>
      <c r="CV295" s="59"/>
      <c r="CW295" s="59"/>
      <c r="CX295" s="59"/>
      <c r="CY295" s="59"/>
      <c r="CZ295" s="59"/>
      <c r="DA295" s="59"/>
      <c r="DB295" s="59"/>
      <c r="DC295" s="59"/>
      <c r="DD295" s="59"/>
      <c r="DE295" s="59"/>
      <c r="DF295" s="59"/>
      <c r="DG295" s="59"/>
      <c r="DH295" s="59"/>
      <c r="DI295" s="59"/>
      <c r="DJ295" s="59"/>
      <c r="DK295" s="59"/>
      <c r="DL295" s="59"/>
      <c r="DM295" s="59"/>
      <c r="DN295" s="59"/>
      <c r="DO295" s="59"/>
      <c r="DP295" s="59"/>
      <c r="DQ295" s="59"/>
      <c r="DR295" s="59"/>
      <c r="DS295" s="59"/>
      <c r="DT295" s="59"/>
      <c r="DU295" s="59"/>
      <c r="DV295" s="59"/>
      <c r="DW295" s="59"/>
      <c r="DX295" s="59"/>
      <c r="DY295" s="59"/>
      <c r="DZ295" s="59"/>
      <c r="EA295" s="59"/>
      <c r="EB295" s="59"/>
      <c r="EC295" s="59"/>
      <c r="ED295" s="59"/>
      <c r="EE295" s="59"/>
      <c r="EF295" s="59"/>
      <c r="EG295" s="59"/>
      <c r="EH295" s="59"/>
      <c r="EI295" s="59"/>
    </row>
    <row r="296" spans="38:139" ht="15" x14ac:dyDescent="0.25">
      <c r="AL296" s="59"/>
      <c r="AM296"/>
      <c r="AN296"/>
      <c r="AO296"/>
      <c r="AP296"/>
      <c r="AQ296"/>
      <c r="AR296"/>
      <c r="AS296"/>
      <c r="AT296"/>
      <c r="AU296"/>
      <c r="AV296"/>
      <c r="AW296"/>
      <c r="AX296"/>
      <c r="AY296"/>
      <c r="AZ296" s="59"/>
      <c r="BA296" s="59"/>
      <c r="BB296" s="59"/>
      <c r="BC296" s="59"/>
      <c r="BD296" s="59"/>
      <c r="BE296" s="59"/>
      <c r="BF296" s="59"/>
      <c r="BG296" s="59"/>
      <c r="BH296" s="59"/>
      <c r="BI296" s="59"/>
      <c r="BJ296" s="59"/>
      <c r="BK296" s="59"/>
      <c r="BL296" s="59"/>
      <c r="BM296" s="59"/>
      <c r="BN296" s="59"/>
      <c r="BO296" s="59"/>
      <c r="BP296" s="59"/>
      <c r="BQ296" s="59"/>
      <c r="BR296" s="59"/>
      <c r="BS296" s="59"/>
      <c r="BT296" s="59"/>
      <c r="BU296" s="59"/>
      <c r="BV296" s="59"/>
      <c r="BW296" s="59"/>
      <c r="BX296" s="59"/>
      <c r="BY296" s="59"/>
      <c r="BZ296" s="59"/>
      <c r="CA296" s="59"/>
      <c r="CB296" s="59"/>
      <c r="CC296" s="59"/>
      <c r="CD296" s="59"/>
      <c r="CE296" s="59"/>
      <c r="CF296" s="59"/>
      <c r="CG296" s="59"/>
      <c r="CH296" s="59"/>
      <c r="CI296" s="59"/>
      <c r="CJ296" s="59"/>
      <c r="CK296" s="59"/>
      <c r="CL296" s="59"/>
      <c r="CM296" s="59"/>
      <c r="CN296" s="59"/>
      <c r="CO296" s="59"/>
      <c r="CP296" s="59"/>
      <c r="CQ296" s="59"/>
      <c r="CR296" s="59"/>
      <c r="CS296" s="59"/>
      <c r="CT296" s="59"/>
      <c r="CU296" s="59"/>
      <c r="CV296" s="59"/>
      <c r="CW296" s="59"/>
      <c r="CX296" s="59"/>
      <c r="CY296" s="59"/>
      <c r="CZ296" s="59"/>
      <c r="DA296" s="59"/>
      <c r="DB296" s="59"/>
      <c r="DC296" s="59"/>
      <c r="DD296" s="59"/>
      <c r="DE296" s="59"/>
      <c r="DF296" s="59"/>
      <c r="DG296" s="59"/>
      <c r="DH296" s="59"/>
      <c r="DI296" s="59"/>
      <c r="DJ296" s="59"/>
      <c r="DK296" s="59"/>
      <c r="DL296" s="59"/>
      <c r="DM296" s="59"/>
      <c r="DN296" s="59"/>
      <c r="DO296" s="59"/>
      <c r="DP296" s="59"/>
      <c r="DQ296" s="59"/>
      <c r="DR296" s="59"/>
      <c r="DS296" s="59"/>
      <c r="DT296" s="59"/>
      <c r="DU296" s="59"/>
      <c r="DV296" s="59"/>
      <c r="DW296" s="59"/>
      <c r="DX296" s="59"/>
      <c r="DY296" s="59"/>
      <c r="DZ296" s="59"/>
      <c r="EA296" s="59"/>
      <c r="EB296" s="59"/>
      <c r="EC296" s="59"/>
      <c r="ED296" s="59"/>
      <c r="EE296" s="59"/>
      <c r="EF296" s="59"/>
      <c r="EG296" s="59"/>
      <c r="EH296" s="59"/>
      <c r="EI296" s="59"/>
    </row>
    <row r="297" spans="38:139" ht="15" x14ac:dyDescent="0.25">
      <c r="AL297" s="59"/>
      <c r="AM297"/>
      <c r="AN297"/>
      <c r="AO297"/>
      <c r="AP297"/>
      <c r="AQ297"/>
      <c r="AR297"/>
      <c r="AS297"/>
      <c r="AT297"/>
      <c r="AU297"/>
      <c r="AV297"/>
      <c r="AW297"/>
      <c r="AX297"/>
      <c r="AY297"/>
      <c r="AZ297" s="59"/>
      <c r="BA297" s="59"/>
      <c r="BB297" s="59"/>
      <c r="BC297" s="59"/>
      <c r="BD297" s="59"/>
      <c r="BE297" s="59"/>
      <c r="BF297" s="59"/>
      <c r="BG297" s="59"/>
      <c r="BH297" s="59"/>
      <c r="BI297" s="59"/>
      <c r="BJ297" s="59"/>
      <c r="BK297" s="59"/>
      <c r="BL297" s="59"/>
      <c r="BM297" s="59"/>
      <c r="BN297" s="59"/>
      <c r="BO297" s="59"/>
      <c r="BP297" s="59"/>
      <c r="BQ297" s="59"/>
      <c r="BR297" s="59"/>
      <c r="BS297" s="59"/>
      <c r="BT297" s="59"/>
      <c r="BU297" s="59"/>
      <c r="BV297" s="59"/>
      <c r="BW297" s="59"/>
      <c r="BX297" s="59"/>
      <c r="BY297" s="59"/>
      <c r="BZ297" s="59"/>
      <c r="CA297" s="59"/>
      <c r="CB297" s="59"/>
      <c r="CC297" s="59"/>
      <c r="CD297" s="59"/>
      <c r="CE297" s="59"/>
      <c r="CF297" s="59"/>
      <c r="CG297" s="59"/>
      <c r="CH297" s="59"/>
      <c r="CI297" s="59"/>
      <c r="CJ297" s="59"/>
      <c r="CK297" s="59"/>
      <c r="CL297" s="59"/>
      <c r="CM297" s="59"/>
      <c r="CN297" s="59"/>
      <c r="CO297" s="59"/>
      <c r="CP297" s="59"/>
      <c r="CQ297" s="59"/>
      <c r="CR297" s="59"/>
      <c r="CS297" s="59"/>
      <c r="CT297" s="59"/>
      <c r="CU297" s="59"/>
      <c r="CV297" s="59"/>
      <c r="CW297" s="59"/>
      <c r="CX297" s="59"/>
      <c r="CY297" s="59"/>
      <c r="CZ297" s="59"/>
      <c r="DA297" s="59"/>
      <c r="DB297" s="59"/>
      <c r="DC297" s="59"/>
      <c r="DD297" s="59"/>
      <c r="DE297" s="59"/>
      <c r="DF297" s="59"/>
      <c r="DG297" s="59"/>
      <c r="DH297" s="59"/>
      <c r="DI297" s="59"/>
      <c r="DJ297" s="59"/>
      <c r="DK297" s="59"/>
      <c r="DL297" s="59"/>
      <c r="DM297" s="59"/>
      <c r="DN297" s="59"/>
      <c r="DO297" s="59"/>
      <c r="DP297" s="59"/>
      <c r="DQ297" s="59"/>
      <c r="DR297" s="59"/>
      <c r="DS297" s="59"/>
      <c r="DT297" s="59"/>
      <c r="DU297" s="59"/>
      <c r="DV297" s="59"/>
      <c r="DW297" s="59"/>
      <c r="DX297" s="59"/>
      <c r="DY297" s="59"/>
      <c r="DZ297" s="59"/>
      <c r="EA297" s="59"/>
      <c r="EB297" s="59"/>
      <c r="EC297" s="59"/>
      <c r="ED297" s="59"/>
      <c r="EE297" s="59"/>
      <c r="EF297" s="59"/>
      <c r="EG297" s="59"/>
      <c r="EH297" s="59"/>
      <c r="EI297" s="59"/>
    </row>
    <row r="298" spans="38:139" ht="15" x14ac:dyDescent="0.25">
      <c r="AL298" s="59"/>
      <c r="AM298"/>
      <c r="AN298"/>
      <c r="AO298"/>
      <c r="AP298"/>
      <c r="AQ298"/>
      <c r="AR298"/>
      <c r="AS298"/>
      <c r="AT298"/>
      <c r="AU298"/>
      <c r="AV298"/>
      <c r="AW298"/>
      <c r="AX298"/>
      <c r="AY298"/>
      <c r="AZ298" s="59"/>
      <c r="BA298" s="59"/>
      <c r="BB298" s="59"/>
      <c r="BC298" s="59"/>
      <c r="BD298" s="59"/>
      <c r="BE298" s="59"/>
      <c r="BF298" s="59"/>
      <c r="BG298" s="59"/>
      <c r="BH298" s="59"/>
      <c r="BI298" s="59"/>
      <c r="BJ298" s="59"/>
      <c r="BK298" s="59"/>
      <c r="BL298" s="59"/>
      <c r="BM298" s="59"/>
      <c r="BN298" s="59"/>
      <c r="BO298" s="59"/>
      <c r="BP298" s="59"/>
      <c r="BQ298" s="59"/>
      <c r="BR298" s="59"/>
      <c r="BS298" s="59"/>
      <c r="BT298" s="59"/>
      <c r="BU298" s="59"/>
      <c r="BV298" s="59"/>
      <c r="BW298" s="59"/>
      <c r="BX298" s="59"/>
      <c r="BY298" s="59"/>
      <c r="BZ298" s="59"/>
      <c r="CA298" s="59"/>
      <c r="CB298" s="59"/>
      <c r="CC298" s="59"/>
      <c r="CD298" s="59"/>
      <c r="CE298" s="59"/>
      <c r="CF298" s="59"/>
      <c r="CG298" s="59"/>
      <c r="CH298" s="59"/>
      <c r="CI298" s="59"/>
      <c r="CJ298" s="59"/>
      <c r="CK298" s="59"/>
      <c r="CL298" s="59"/>
      <c r="CM298" s="59"/>
      <c r="CN298" s="59"/>
      <c r="CO298" s="59"/>
      <c r="CP298" s="59"/>
      <c r="CQ298" s="59"/>
      <c r="CR298" s="59"/>
      <c r="CS298" s="59"/>
      <c r="CT298" s="59"/>
      <c r="CU298" s="59"/>
      <c r="CV298" s="59"/>
      <c r="CW298" s="59"/>
      <c r="CX298" s="59"/>
      <c r="CY298" s="59"/>
      <c r="CZ298" s="59"/>
      <c r="DA298" s="59"/>
      <c r="DB298" s="59"/>
      <c r="DC298" s="59"/>
      <c r="DD298" s="59"/>
      <c r="DE298" s="59"/>
      <c r="DF298" s="59"/>
      <c r="DG298" s="59"/>
      <c r="DH298" s="59"/>
      <c r="DI298" s="59"/>
      <c r="DJ298" s="59"/>
      <c r="DK298" s="59"/>
      <c r="DL298" s="59"/>
      <c r="DM298" s="59"/>
      <c r="DN298" s="59"/>
      <c r="DO298" s="59"/>
      <c r="DP298" s="59"/>
      <c r="DQ298" s="59"/>
      <c r="DR298" s="59"/>
      <c r="DS298" s="59"/>
      <c r="DT298" s="59"/>
      <c r="DU298" s="59"/>
      <c r="DV298" s="59"/>
      <c r="DW298" s="59"/>
      <c r="DX298" s="59"/>
      <c r="DY298" s="59"/>
      <c r="DZ298" s="59"/>
      <c r="EA298" s="59"/>
      <c r="EB298" s="59"/>
      <c r="EC298" s="59"/>
      <c r="ED298" s="59"/>
      <c r="EE298" s="59"/>
      <c r="EF298" s="59"/>
      <c r="EG298" s="59"/>
      <c r="EH298" s="59"/>
      <c r="EI298" s="59"/>
    </row>
    <row r="299" spans="38:139" ht="15" x14ac:dyDescent="0.25">
      <c r="AL299" s="59"/>
      <c r="AM299"/>
      <c r="AN299"/>
      <c r="AO299"/>
      <c r="AP299"/>
      <c r="AQ299"/>
      <c r="AR299"/>
      <c r="AS299"/>
      <c r="AT299"/>
      <c r="AU299"/>
      <c r="AV299"/>
      <c r="AW299"/>
      <c r="AX299"/>
      <c r="AY299"/>
      <c r="AZ299" s="59"/>
      <c r="BA299" s="59"/>
      <c r="BB299" s="59"/>
      <c r="BC299" s="59"/>
      <c r="BD299" s="59"/>
      <c r="BE299" s="59"/>
      <c r="BF299" s="59"/>
      <c r="BG299" s="59"/>
      <c r="BH299" s="59"/>
      <c r="BI299" s="59"/>
      <c r="BJ299" s="59"/>
      <c r="BK299" s="59"/>
      <c r="BL299" s="59"/>
      <c r="BM299" s="59"/>
      <c r="BN299" s="59"/>
      <c r="BO299" s="59"/>
      <c r="BP299" s="59"/>
      <c r="BQ299" s="59"/>
      <c r="BR299" s="59"/>
      <c r="BS299" s="59"/>
      <c r="BT299" s="59"/>
      <c r="BU299" s="59"/>
      <c r="BV299" s="59"/>
      <c r="BW299" s="59"/>
      <c r="BX299" s="59"/>
      <c r="BY299" s="59"/>
      <c r="BZ299" s="59"/>
      <c r="CA299" s="59"/>
      <c r="CB299" s="59"/>
      <c r="CC299" s="59"/>
      <c r="CD299" s="59"/>
      <c r="CE299" s="59"/>
      <c r="CF299" s="59"/>
      <c r="CG299" s="59"/>
      <c r="CH299" s="59"/>
      <c r="CI299" s="59"/>
      <c r="CJ299" s="59"/>
      <c r="CK299" s="59"/>
      <c r="CL299" s="59"/>
      <c r="CM299" s="59"/>
      <c r="CN299" s="59"/>
      <c r="CO299" s="59"/>
      <c r="CP299" s="59"/>
      <c r="CQ299" s="59"/>
      <c r="CR299" s="59"/>
      <c r="CS299" s="59"/>
      <c r="CT299" s="59"/>
      <c r="CU299" s="59"/>
      <c r="CV299" s="59"/>
      <c r="CW299" s="59"/>
      <c r="CX299" s="59"/>
      <c r="CY299" s="59"/>
      <c r="CZ299" s="59"/>
      <c r="DA299" s="59"/>
      <c r="DB299" s="59"/>
      <c r="DC299" s="59"/>
      <c r="DD299" s="59"/>
      <c r="DE299" s="59"/>
      <c r="DF299" s="59"/>
      <c r="DG299" s="59"/>
      <c r="DH299" s="59"/>
      <c r="DI299" s="59"/>
      <c r="DJ299" s="59"/>
      <c r="DK299" s="59"/>
      <c r="DL299" s="59"/>
      <c r="DM299" s="59"/>
      <c r="DN299" s="59"/>
      <c r="DO299" s="59"/>
      <c r="DP299" s="59"/>
      <c r="DQ299" s="59"/>
      <c r="DR299" s="59"/>
      <c r="DS299" s="59"/>
      <c r="DT299" s="59"/>
      <c r="DU299" s="59"/>
      <c r="DV299" s="59"/>
      <c r="DW299" s="59"/>
      <c r="DX299" s="59"/>
      <c r="DY299" s="59"/>
      <c r="DZ299" s="59"/>
      <c r="EA299" s="59"/>
      <c r="EB299" s="59"/>
      <c r="EC299" s="59"/>
      <c r="ED299" s="59"/>
      <c r="EE299" s="59"/>
      <c r="EF299" s="59"/>
      <c r="EG299" s="59"/>
      <c r="EH299" s="59"/>
      <c r="EI299" s="59"/>
    </row>
    <row r="300" spans="38:139" ht="15" x14ac:dyDescent="0.25">
      <c r="AL300" s="59"/>
      <c r="AM300"/>
      <c r="AN300"/>
      <c r="AO300"/>
      <c r="AP300"/>
      <c r="AQ300"/>
      <c r="AR300"/>
      <c r="AS300"/>
      <c r="AT300"/>
      <c r="AU300"/>
      <c r="AV300"/>
      <c r="AW300"/>
      <c r="AX300"/>
      <c r="AY300"/>
      <c r="AZ300" s="59"/>
      <c r="BA300" s="59"/>
      <c r="BB300" s="59"/>
      <c r="BC300" s="59"/>
      <c r="BD300" s="59"/>
      <c r="BE300" s="59"/>
      <c r="BF300" s="59"/>
      <c r="BG300" s="59"/>
      <c r="BH300" s="59"/>
      <c r="BI300" s="59"/>
      <c r="BJ300" s="59"/>
      <c r="BK300" s="59"/>
      <c r="BL300" s="59"/>
      <c r="BM300" s="59"/>
      <c r="BN300" s="59"/>
      <c r="BO300" s="59"/>
      <c r="BP300" s="59"/>
      <c r="BQ300" s="59"/>
      <c r="BR300" s="59"/>
      <c r="BS300" s="59"/>
      <c r="BT300" s="59"/>
      <c r="BU300" s="59"/>
      <c r="BV300" s="59"/>
      <c r="BW300" s="59"/>
      <c r="BX300" s="59"/>
      <c r="BY300" s="59"/>
      <c r="BZ300" s="59"/>
      <c r="CA300" s="59"/>
      <c r="CB300" s="59"/>
      <c r="CC300" s="59"/>
      <c r="CD300" s="59"/>
      <c r="CE300" s="59"/>
      <c r="CF300" s="59"/>
      <c r="CG300" s="59"/>
      <c r="CH300" s="59"/>
      <c r="CI300" s="59"/>
      <c r="CJ300" s="59"/>
      <c r="CK300" s="59"/>
      <c r="CL300" s="59"/>
      <c r="CM300" s="59"/>
      <c r="CN300" s="59"/>
      <c r="CO300" s="59"/>
      <c r="CP300" s="59"/>
      <c r="CQ300" s="59"/>
      <c r="CR300" s="59"/>
      <c r="CS300" s="59"/>
      <c r="CT300" s="59"/>
      <c r="CU300" s="59"/>
      <c r="CV300" s="59"/>
      <c r="CW300" s="59"/>
      <c r="CX300" s="59"/>
      <c r="CY300" s="59"/>
      <c r="CZ300" s="59"/>
      <c r="DA300" s="59"/>
      <c r="DB300" s="59"/>
      <c r="DC300" s="59"/>
      <c r="DD300" s="59"/>
      <c r="DE300" s="59"/>
      <c r="DF300" s="59"/>
      <c r="DG300" s="59"/>
      <c r="DH300" s="59"/>
      <c r="DI300" s="59"/>
      <c r="DJ300" s="59"/>
      <c r="DK300" s="59"/>
      <c r="DL300" s="59"/>
      <c r="DM300" s="59"/>
      <c r="DN300" s="59"/>
      <c r="DO300" s="59"/>
      <c r="DP300" s="59"/>
      <c r="DQ300" s="59"/>
      <c r="DR300" s="59"/>
      <c r="DS300" s="59"/>
      <c r="DT300" s="59"/>
      <c r="DU300" s="59"/>
      <c r="DV300" s="59"/>
      <c r="DW300" s="59"/>
      <c r="DX300" s="59"/>
      <c r="DY300" s="59"/>
      <c r="DZ300" s="59"/>
      <c r="EA300" s="59"/>
      <c r="EB300" s="59"/>
      <c r="EC300" s="59"/>
      <c r="ED300" s="59"/>
      <c r="EE300" s="59"/>
      <c r="EF300" s="59"/>
      <c r="EG300" s="59"/>
      <c r="EH300" s="59"/>
      <c r="EI300" s="59"/>
    </row>
    <row r="301" spans="38:139" ht="15" x14ac:dyDescent="0.25">
      <c r="AL301" s="59"/>
      <c r="AM301"/>
      <c r="AN301"/>
      <c r="AO301"/>
      <c r="AP301"/>
      <c r="AQ301"/>
      <c r="AR301"/>
      <c r="AS301"/>
      <c r="AT301"/>
      <c r="AU301"/>
      <c r="AV301"/>
      <c r="AW301"/>
      <c r="AX301"/>
      <c r="AY301"/>
      <c r="AZ301" s="59"/>
      <c r="BA301" s="59"/>
      <c r="BB301" s="59"/>
      <c r="BC301" s="59"/>
      <c r="BD301" s="59"/>
      <c r="BE301" s="59"/>
      <c r="BF301" s="59"/>
      <c r="BG301" s="59"/>
      <c r="BH301" s="59"/>
      <c r="BI301" s="59"/>
      <c r="BJ301" s="59"/>
      <c r="BK301" s="59"/>
      <c r="BL301" s="59"/>
      <c r="BM301" s="59"/>
      <c r="BN301" s="59"/>
      <c r="BO301" s="59"/>
      <c r="BP301" s="59"/>
      <c r="BQ301" s="59"/>
      <c r="BR301" s="59"/>
      <c r="BS301" s="59"/>
      <c r="BT301" s="59"/>
      <c r="BU301" s="59"/>
      <c r="BV301" s="59"/>
      <c r="BW301" s="59"/>
      <c r="BX301" s="59"/>
      <c r="BY301" s="59"/>
      <c r="BZ301" s="59"/>
      <c r="CA301" s="59"/>
      <c r="CB301" s="59"/>
      <c r="CC301" s="59"/>
      <c r="CD301" s="59"/>
      <c r="CE301" s="59"/>
      <c r="CF301" s="59"/>
      <c r="CG301" s="59"/>
      <c r="CH301" s="59"/>
      <c r="CI301" s="59"/>
      <c r="CJ301" s="59"/>
      <c r="CK301" s="59"/>
      <c r="CL301" s="59"/>
      <c r="CM301" s="59"/>
      <c r="CN301" s="59"/>
      <c r="CO301" s="59"/>
      <c r="CP301" s="59"/>
      <c r="CQ301" s="59"/>
      <c r="CR301" s="59"/>
      <c r="CS301" s="59"/>
      <c r="CT301" s="59"/>
      <c r="CU301" s="59"/>
      <c r="CV301" s="59"/>
      <c r="CW301" s="59"/>
      <c r="CX301" s="59"/>
      <c r="CY301" s="59"/>
      <c r="CZ301" s="59"/>
      <c r="DA301" s="59"/>
      <c r="DB301" s="59"/>
      <c r="DC301" s="59"/>
      <c r="DD301" s="59"/>
      <c r="DE301" s="59"/>
      <c r="DF301" s="59"/>
      <c r="DG301" s="59"/>
      <c r="DH301" s="59"/>
      <c r="DI301" s="59"/>
      <c r="DJ301" s="59"/>
      <c r="DK301" s="59"/>
      <c r="DL301" s="59"/>
      <c r="DM301" s="59"/>
      <c r="DN301" s="59"/>
      <c r="DO301" s="59"/>
      <c r="DP301" s="59"/>
      <c r="DQ301" s="59"/>
      <c r="DR301" s="59"/>
      <c r="DS301" s="59"/>
      <c r="DT301" s="59"/>
      <c r="DU301" s="59"/>
      <c r="DV301" s="59"/>
      <c r="DW301" s="59"/>
      <c r="DX301" s="59"/>
      <c r="DY301" s="59"/>
      <c r="DZ301" s="59"/>
      <c r="EA301" s="59"/>
      <c r="EB301" s="59"/>
      <c r="EC301" s="59"/>
      <c r="ED301" s="59"/>
      <c r="EE301" s="59"/>
      <c r="EF301" s="59"/>
      <c r="EG301" s="59"/>
      <c r="EH301" s="59"/>
      <c r="EI301" s="59"/>
    </row>
    <row r="302" spans="38:139" ht="15" x14ac:dyDescent="0.25">
      <c r="AL302" s="59"/>
      <c r="AM302"/>
      <c r="AN302"/>
      <c r="AO302"/>
      <c r="AP302"/>
      <c r="AQ302"/>
      <c r="AR302"/>
      <c r="AS302"/>
      <c r="AT302"/>
      <c r="AU302"/>
      <c r="AV302"/>
      <c r="AW302"/>
      <c r="AX302"/>
      <c r="AY302"/>
      <c r="AZ302" s="59"/>
      <c r="BA302" s="59"/>
      <c r="BB302" s="59"/>
      <c r="BC302" s="59"/>
      <c r="BD302" s="59"/>
      <c r="BE302" s="59"/>
      <c r="BF302" s="59"/>
      <c r="BG302" s="59"/>
      <c r="BH302" s="59"/>
      <c r="BI302" s="59"/>
      <c r="BJ302" s="59"/>
      <c r="BK302" s="59"/>
      <c r="BL302" s="59"/>
      <c r="BM302" s="59"/>
      <c r="BN302" s="59"/>
      <c r="BO302" s="59"/>
      <c r="BP302" s="59"/>
      <c r="BQ302" s="59"/>
      <c r="BR302" s="59"/>
      <c r="BS302" s="59"/>
      <c r="BT302" s="59"/>
      <c r="BU302" s="59"/>
      <c r="BV302" s="59"/>
      <c r="BW302" s="59"/>
      <c r="BX302" s="59"/>
      <c r="BY302" s="59"/>
      <c r="BZ302" s="59"/>
      <c r="CA302" s="59"/>
      <c r="CB302" s="59"/>
      <c r="CC302" s="59"/>
      <c r="CD302" s="59"/>
      <c r="CE302" s="59"/>
      <c r="CF302" s="59"/>
      <c r="CG302" s="59"/>
      <c r="CH302" s="59"/>
      <c r="CI302" s="59"/>
      <c r="CJ302" s="59"/>
      <c r="CK302" s="59"/>
      <c r="CL302" s="59"/>
      <c r="CM302" s="59"/>
      <c r="CN302" s="59"/>
      <c r="CO302" s="59"/>
      <c r="CP302" s="59"/>
      <c r="CQ302" s="59"/>
      <c r="CR302" s="59"/>
      <c r="CS302" s="59"/>
      <c r="CT302" s="59"/>
      <c r="CU302" s="59"/>
      <c r="CV302" s="59"/>
      <c r="CW302" s="59"/>
      <c r="CX302" s="59"/>
      <c r="CY302" s="59"/>
      <c r="CZ302" s="59"/>
      <c r="DA302" s="59"/>
      <c r="DB302" s="59"/>
      <c r="DC302" s="59"/>
      <c r="DD302" s="59"/>
      <c r="DE302" s="59"/>
      <c r="DF302" s="59"/>
      <c r="DG302" s="59"/>
      <c r="DH302" s="59"/>
      <c r="DI302" s="59"/>
      <c r="DJ302" s="59"/>
      <c r="DK302" s="59"/>
      <c r="DL302" s="59"/>
      <c r="DM302" s="59"/>
      <c r="DN302" s="59"/>
      <c r="DO302" s="59"/>
      <c r="DP302" s="59"/>
      <c r="DQ302" s="59"/>
      <c r="DR302" s="59"/>
      <c r="DS302" s="59"/>
      <c r="DT302" s="59"/>
      <c r="DU302" s="59"/>
      <c r="DV302" s="59"/>
      <c r="DW302" s="59"/>
      <c r="DX302" s="59"/>
      <c r="DY302" s="59"/>
      <c r="DZ302" s="59"/>
      <c r="EA302" s="59"/>
      <c r="EB302" s="59"/>
      <c r="EC302" s="59"/>
      <c r="ED302" s="59"/>
      <c r="EE302" s="59"/>
      <c r="EF302" s="59"/>
      <c r="EG302" s="59"/>
      <c r="EH302" s="59"/>
      <c r="EI302" s="59"/>
    </row>
    <row r="303" spans="38:139" ht="15" x14ac:dyDescent="0.25">
      <c r="AL303" s="59"/>
      <c r="AM303"/>
      <c r="AN303"/>
      <c r="AO303"/>
      <c r="AP303"/>
      <c r="AQ303"/>
      <c r="AR303"/>
      <c r="AS303"/>
      <c r="AT303"/>
      <c r="AU303"/>
      <c r="AV303"/>
      <c r="AW303"/>
      <c r="AX303"/>
      <c r="AY303"/>
      <c r="AZ303" s="59"/>
      <c r="BA303" s="59"/>
      <c r="BB303" s="59"/>
      <c r="BC303" s="59"/>
      <c r="BD303" s="59"/>
      <c r="BE303" s="59"/>
      <c r="BF303" s="59"/>
      <c r="BG303" s="59"/>
      <c r="BH303" s="59"/>
      <c r="BI303" s="59"/>
      <c r="BJ303" s="59"/>
      <c r="BK303" s="59"/>
      <c r="BL303" s="59"/>
      <c r="BM303" s="59"/>
      <c r="BN303" s="59"/>
      <c r="BO303" s="59"/>
      <c r="BP303" s="59"/>
      <c r="BQ303" s="59"/>
      <c r="BR303" s="59"/>
      <c r="BS303" s="59"/>
      <c r="BT303" s="59"/>
      <c r="BU303" s="59"/>
      <c r="BV303" s="59"/>
      <c r="BW303" s="59"/>
      <c r="BX303" s="59"/>
      <c r="BY303" s="59"/>
      <c r="BZ303" s="59"/>
      <c r="CA303" s="59"/>
      <c r="CB303" s="59"/>
      <c r="CC303" s="59"/>
      <c r="CD303" s="59"/>
      <c r="CE303" s="59"/>
      <c r="CF303" s="59"/>
      <c r="CG303" s="59"/>
      <c r="CH303" s="59"/>
      <c r="CI303" s="59"/>
      <c r="CJ303" s="59"/>
      <c r="CK303" s="59"/>
      <c r="CL303" s="59"/>
      <c r="CM303" s="59"/>
      <c r="CN303" s="59"/>
      <c r="CO303" s="59"/>
      <c r="CP303" s="59"/>
      <c r="CQ303" s="59"/>
      <c r="CR303" s="59"/>
      <c r="CS303" s="59"/>
      <c r="CT303" s="59"/>
      <c r="CU303" s="59"/>
      <c r="CV303" s="59"/>
      <c r="CW303" s="59"/>
      <c r="CX303" s="59"/>
      <c r="CY303" s="59"/>
      <c r="CZ303" s="59"/>
      <c r="DA303" s="59"/>
      <c r="DB303" s="59"/>
      <c r="DC303" s="59"/>
      <c r="DD303" s="59"/>
      <c r="DE303" s="59"/>
      <c r="DF303" s="59"/>
      <c r="DG303" s="59"/>
      <c r="DH303" s="59"/>
      <c r="DI303" s="59"/>
      <c r="DJ303" s="59"/>
      <c r="DK303" s="59"/>
      <c r="DL303" s="59"/>
      <c r="DM303" s="59"/>
      <c r="DN303" s="59"/>
      <c r="DO303" s="59"/>
      <c r="DP303" s="59"/>
      <c r="DQ303" s="59"/>
      <c r="DR303" s="59"/>
      <c r="DS303" s="59"/>
      <c r="DT303" s="59"/>
      <c r="DU303" s="59"/>
      <c r="DV303" s="59"/>
      <c r="DW303" s="59"/>
      <c r="DX303" s="59"/>
      <c r="DY303" s="59"/>
      <c r="DZ303" s="59"/>
      <c r="EA303" s="59"/>
      <c r="EB303" s="59"/>
      <c r="EC303" s="59"/>
      <c r="ED303" s="59"/>
      <c r="EE303" s="59"/>
      <c r="EF303" s="59"/>
      <c r="EG303" s="59"/>
      <c r="EH303" s="59"/>
      <c r="EI303" s="59"/>
    </row>
    <row r="304" spans="38:139" ht="15" x14ac:dyDescent="0.25">
      <c r="AL304" s="59"/>
      <c r="AM304"/>
      <c r="AN304"/>
      <c r="AO304"/>
      <c r="AP304"/>
      <c r="AQ304"/>
      <c r="AR304"/>
      <c r="AS304"/>
      <c r="AT304"/>
      <c r="AU304"/>
      <c r="AV304"/>
      <c r="AW304"/>
      <c r="AX304"/>
      <c r="AY304"/>
      <c r="AZ304" s="59"/>
      <c r="BA304" s="59"/>
      <c r="BB304" s="59"/>
      <c r="BC304" s="59"/>
      <c r="BD304" s="59"/>
      <c r="BE304" s="59"/>
      <c r="BF304" s="59"/>
      <c r="BG304" s="59"/>
      <c r="BH304" s="59"/>
      <c r="BI304" s="59"/>
      <c r="BJ304" s="59"/>
      <c r="BK304" s="59"/>
      <c r="BL304" s="59"/>
      <c r="BM304" s="59"/>
      <c r="BN304" s="59"/>
      <c r="BO304" s="59"/>
      <c r="BP304" s="59"/>
      <c r="BQ304" s="59"/>
      <c r="BR304" s="59"/>
      <c r="BS304" s="59"/>
      <c r="BT304" s="59"/>
      <c r="BU304" s="59"/>
      <c r="BV304" s="59"/>
      <c r="BW304" s="59"/>
      <c r="BX304" s="59"/>
      <c r="BY304" s="59"/>
      <c r="BZ304" s="59"/>
      <c r="CA304" s="59"/>
      <c r="CB304" s="59"/>
      <c r="CC304" s="59"/>
      <c r="CD304" s="59"/>
      <c r="CE304" s="59"/>
      <c r="CF304" s="59"/>
      <c r="CG304" s="59"/>
      <c r="CH304" s="59"/>
      <c r="CI304" s="59"/>
      <c r="CJ304" s="59"/>
      <c r="CK304" s="59"/>
      <c r="CL304" s="59"/>
      <c r="CM304" s="59"/>
      <c r="CN304" s="59"/>
      <c r="CO304" s="59"/>
      <c r="CP304" s="59"/>
      <c r="CQ304" s="59"/>
      <c r="CR304" s="59"/>
      <c r="CS304" s="59"/>
      <c r="CT304" s="59"/>
      <c r="CU304" s="59"/>
      <c r="CV304" s="59"/>
      <c r="CW304" s="59"/>
      <c r="CX304" s="59"/>
      <c r="CY304" s="59"/>
      <c r="CZ304" s="59"/>
      <c r="DA304" s="59"/>
      <c r="DB304" s="59"/>
      <c r="DC304" s="59"/>
      <c r="DD304" s="59"/>
      <c r="DE304" s="59"/>
      <c r="DF304" s="59"/>
      <c r="DG304" s="59"/>
      <c r="DH304" s="59"/>
      <c r="DI304" s="59"/>
      <c r="DJ304" s="59"/>
      <c r="DK304" s="59"/>
      <c r="DL304" s="59"/>
      <c r="DM304" s="59"/>
      <c r="DN304" s="59"/>
      <c r="DO304" s="59"/>
      <c r="DP304" s="59"/>
      <c r="DQ304" s="59"/>
      <c r="DR304" s="59"/>
      <c r="DS304" s="59"/>
      <c r="DT304" s="59"/>
      <c r="DU304" s="59"/>
      <c r="DV304" s="59"/>
      <c r="DW304" s="59"/>
      <c r="DX304" s="59"/>
      <c r="DY304" s="59"/>
      <c r="DZ304" s="59"/>
      <c r="EA304" s="59"/>
      <c r="EB304" s="59"/>
      <c r="EC304" s="59"/>
      <c r="ED304" s="59"/>
      <c r="EE304" s="59"/>
      <c r="EF304" s="59"/>
      <c r="EG304" s="59"/>
      <c r="EH304" s="59"/>
      <c r="EI304" s="59"/>
    </row>
    <row r="305" spans="38:139" ht="15" x14ac:dyDescent="0.25">
      <c r="AL305" s="59"/>
      <c r="AM305"/>
      <c r="AN305"/>
      <c r="AO305"/>
      <c r="AP305"/>
      <c r="AQ305"/>
      <c r="AR305"/>
      <c r="AS305"/>
      <c r="AT305"/>
      <c r="AU305"/>
      <c r="AV305"/>
      <c r="AW305"/>
      <c r="AX305"/>
      <c r="AY305"/>
      <c r="AZ305" s="59"/>
      <c r="BA305" s="59"/>
      <c r="BB305" s="59"/>
      <c r="BC305" s="59"/>
      <c r="BD305" s="59"/>
      <c r="BE305" s="59"/>
      <c r="BF305" s="59"/>
      <c r="BG305" s="59"/>
      <c r="BH305" s="59"/>
      <c r="BI305" s="59"/>
      <c r="BJ305" s="59"/>
      <c r="BK305" s="59"/>
      <c r="BL305" s="59"/>
      <c r="BM305" s="59"/>
      <c r="BN305" s="59"/>
      <c r="BO305" s="59"/>
      <c r="BP305" s="59"/>
      <c r="BQ305" s="59"/>
      <c r="BR305" s="59"/>
      <c r="BS305" s="59"/>
      <c r="BT305" s="59"/>
      <c r="BU305" s="59"/>
      <c r="BV305" s="59"/>
      <c r="BW305" s="59"/>
      <c r="BX305" s="59"/>
      <c r="BY305" s="59"/>
      <c r="BZ305" s="59"/>
      <c r="CA305" s="59"/>
      <c r="CB305" s="59"/>
      <c r="CC305" s="59"/>
      <c r="CD305" s="59"/>
      <c r="CE305" s="59"/>
      <c r="CF305" s="59"/>
      <c r="CG305" s="59"/>
      <c r="CH305" s="59"/>
      <c r="CI305" s="59"/>
      <c r="CJ305" s="59"/>
      <c r="CK305" s="59"/>
      <c r="CL305" s="59"/>
      <c r="CM305" s="59"/>
      <c r="CN305" s="59"/>
      <c r="CO305" s="59"/>
      <c r="CP305" s="59"/>
      <c r="CQ305" s="59"/>
      <c r="CR305" s="59"/>
      <c r="CS305" s="59"/>
      <c r="CT305" s="59"/>
      <c r="CU305" s="59"/>
      <c r="CV305" s="59"/>
      <c r="CW305" s="59"/>
      <c r="CX305" s="59"/>
      <c r="CY305" s="59"/>
      <c r="CZ305" s="59"/>
      <c r="DA305" s="59"/>
      <c r="DB305" s="59"/>
      <c r="DC305" s="59"/>
      <c r="DD305" s="59"/>
      <c r="DE305" s="59"/>
      <c r="DF305" s="59"/>
      <c r="DG305" s="59"/>
      <c r="DH305" s="59"/>
      <c r="DI305" s="59"/>
      <c r="DJ305" s="59"/>
      <c r="DK305" s="59"/>
      <c r="DL305" s="59"/>
      <c r="DM305" s="59"/>
      <c r="DN305" s="59"/>
      <c r="DO305" s="59"/>
      <c r="DP305" s="59"/>
      <c r="DQ305" s="59"/>
      <c r="DR305" s="59"/>
      <c r="DS305" s="59"/>
      <c r="DT305" s="59"/>
      <c r="DU305" s="59"/>
      <c r="DV305" s="59"/>
      <c r="DW305" s="59"/>
      <c r="DX305" s="59"/>
      <c r="DY305" s="59"/>
      <c r="DZ305" s="59"/>
      <c r="EA305" s="59"/>
      <c r="EB305" s="59"/>
      <c r="EC305" s="59"/>
      <c r="ED305" s="59"/>
      <c r="EE305" s="59"/>
      <c r="EF305" s="59"/>
      <c r="EG305" s="59"/>
      <c r="EH305" s="59"/>
      <c r="EI305" s="59"/>
    </row>
    <row r="306" spans="38:139" ht="15" x14ac:dyDescent="0.25">
      <c r="AL306" s="59"/>
      <c r="AM306"/>
      <c r="AN306"/>
      <c r="AO306"/>
      <c r="AP306"/>
      <c r="AQ306"/>
      <c r="AR306"/>
      <c r="AS306"/>
      <c r="AT306"/>
      <c r="AU306"/>
      <c r="AV306"/>
      <c r="AW306"/>
      <c r="AX306"/>
      <c r="AY306"/>
      <c r="AZ306" s="59"/>
      <c r="BA306" s="59"/>
      <c r="BB306" s="59"/>
      <c r="BC306" s="59"/>
      <c r="BD306" s="59"/>
      <c r="BE306" s="59"/>
      <c r="BF306" s="59"/>
      <c r="BG306" s="59"/>
      <c r="BH306" s="59"/>
      <c r="BI306" s="59"/>
      <c r="BJ306" s="59"/>
      <c r="BK306" s="59"/>
      <c r="BL306" s="59"/>
      <c r="BM306" s="59"/>
      <c r="BN306" s="59"/>
      <c r="BO306" s="59"/>
      <c r="BP306" s="59"/>
      <c r="BQ306" s="59"/>
      <c r="BR306" s="59"/>
      <c r="BS306" s="59"/>
      <c r="BT306" s="59"/>
      <c r="BU306" s="59"/>
      <c r="BV306" s="59"/>
      <c r="BW306" s="59"/>
      <c r="BX306" s="59"/>
      <c r="BY306" s="59"/>
      <c r="BZ306" s="59"/>
      <c r="CA306" s="59"/>
      <c r="CB306" s="59"/>
      <c r="CC306" s="59"/>
      <c r="CD306" s="59"/>
      <c r="CE306" s="59"/>
      <c r="CF306" s="59"/>
      <c r="CG306" s="59"/>
      <c r="CH306" s="59"/>
      <c r="CI306" s="59"/>
      <c r="CJ306" s="59"/>
      <c r="CK306" s="59"/>
      <c r="CL306" s="59"/>
      <c r="CM306" s="59"/>
      <c r="CN306" s="59"/>
      <c r="CO306" s="59"/>
      <c r="CP306" s="59"/>
      <c r="CQ306" s="59"/>
      <c r="CR306" s="59"/>
      <c r="CS306" s="59"/>
      <c r="CT306" s="59"/>
      <c r="CU306" s="59"/>
      <c r="CV306" s="59"/>
      <c r="CW306" s="59"/>
      <c r="CX306" s="59"/>
      <c r="CY306" s="59"/>
      <c r="CZ306" s="59"/>
      <c r="DA306" s="59"/>
      <c r="DB306" s="59"/>
      <c r="DC306" s="59"/>
      <c r="DD306" s="59"/>
      <c r="DE306" s="59"/>
      <c r="DF306" s="59"/>
      <c r="DG306" s="59"/>
      <c r="DH306" s="59"/>
      <c r="DI306" s="59"/>
      <c r="DJ306" s="59"/>
      <c r="DK306" s="59"/>
      <c r="DL306" s="59"/>
      <c r="DM306" s="59"/>
      <c r="DN306" s="59"/>
      <c r="DO306" s="59"/>
      <c r="DP306" s="59"/>
      <c r="DQ306" s="59"/>
      <c r="DR306" s="59"/>
      <c r="DS306" s="59"/>
      <c r="DT306" s="59"/>
      <c r="DU306" s="59"/>
      <c r="DV306" s="59"/>
      <c r="DW306" s="59"/>
      <c r="DX306" s="59"/>
      <c r="DY306" s="59"/>
      <c r="DZ306" s="59"/>
      <c r="EA306" s="59"/>
      <c r="EB306" s="59"/>
      <c r="EC306" s="59"/>
      <c r="ED306" s="59"/>
      <c r="EE306" s="59"/>
      <c r="EF306" s="59"/>
      <c r="EG306" s="59"/>
      <c r="EH306" s="59"/>
      <c r="EI306" s="59"/>
    </row>
    <row r="307" spans="38:139" ht="15" x14ac:dyDescent="0.25">
      <c r="AL307" s="59"/>
      <c r="AM307"/>
      <c r="AN307"/>
      <c r="AO307"/>
      <c r="AP307"/>
      <c r="AQ307"/>
      <c r="AR307"/>
      <c r="AS307"/>
      <c r="AT307"/>
      <c r="AU307"/>
      <c r="AV307"/>
      <c r="AW307"/>
      <c r="AX307"/>
      <c r="AY307"/>
      <c r="AZ307" s="59"/>
      <c r="BA307" s="59"/>
      <c r="BB307" s="59"/>
      <c r="BC307" s="59"/>
      <c r="BD307" s="59"/>
      <c r="BE307" s="59"/>
      <c r="BF307" s="59"/>
      <c r="BG307" s="59"/>
      <c r="BH307" s="59"/>
      <c r="BI307" s="59"/>
      <c r="BJ307" s="59"/>
      <c r="BK307" s="59"/>
      <c r="BL307" s="59"/>
      <c r="BM307" s="59"/>
      <c r="BN307" s="59"/>
      <c r="BO307" s="59"/>
      <c r="BP307" s="59"/>
      <c r="BQ307" s="59"/>
      <c r="BR307" s="59"/>
      <c r="BS307" s="59"/>
      <c r="BT307" s="59"/>
      <c r="BU307" s="59"/>
      <c r="BV307" s="59"/>
      <c r="BW307" s="59"/>
      <c r="BX307" s="59"/>
      <c r="BY307" s="59"/>
      <c r="BZ307" s="59"/>
      <c r="CA307" s="59"/>
      <c r="CB307" s="59"/>
      <c r="CC307" s="59"/>
      <c r="CD307" s="59"/>
      <c r="CE307" s="59"/>
      <c r="CF307" s="59"/>
      <c r="CG307" s="59"/>
      <c r="CH307" s="59"/>
      <c r="CI307" s="59"/>
      <c r="CJ307" s="59"/>
      <c r="CK307" s="59"/>
      <c r="CL307" s="59"/>
      <c r="CM307" s="59"/>
      <c r="CN307" s="59"/>
      <c r="CO307" s="59"/>
      <c r="CP307" s="59"/>
      <c r="CQ307" s="59"/>
      <c r="CR307" s="59"/>
      <c r="CS307" s="59"/>
      <c r="CT307" s="59"/>
      <c r="CU307" s="59"/>
      <c r="CV307" s="59"/>
      <c r="CW307" s="59"/>
      <c r="CX307" s="59"/>
      <c r="CY307" s="59"/>
      <c r="CZ307" s="59"/>
      <c r="DA307" s="59"/>
      <c r="DB307" s="59"/>
      <c r="DC307" s="59"/>
      <c r="DD307" s="59"/>
      <c r="DE307" s="59"/>
      <c r="DF307" s="59"/>
      <c r="DG307" s="59"/>
      <c r="DH307" s="59"/>
      <c r="DI307" s="59"/>
      <c r="DJ307" s="59"/>
      <c r="DK307" s="59"/>
      <c r="DL307" s="59"/>
      <c r="DM307" s="59"/>
      <c r="DN307" s="59"/>
      <c r="DO307" s="59"/>
      <c r="DP307" s="59"/>
      <c r="DQ307" s="59"/>
      <c r="DR307" s="59"/>
      <c r="DS307" s="59"/>
      <c r="DT307" s="59"/>
      <c r="DU307" s="59"/>
      <c r="DV307" s="59"/>
      <c r="DW307" s="59"/>
      <c r="DX307" s="59"/>
      <c r="DY307" s="59"/>
      <c r="DZ307" s="59"/>
      <c r="EA307" s="59"/>
      <c r="EB307" s="59"/>
      <c r="EC307" s="59"/>
      <c r="ED307" s="59"/>
      <c r="EE307" s="59"/>
      <c r="EF307" s="59"/>
      <c r="EG307" s="59"/>
      <c r="EH307" s="59"/>
      <c r="EI307" s="59"/>
    </row>
    <row r="308" spans="38:139" ht="15" x14ac:dyDescent="0.25">
      <c r="AL308" s="59"/>
      <c r="AM308"/>
      <c r="AN308"/>
      <c r="AO308"/>
      <c r="AP308"/>
      <c r="AQ308"/>
      <c r="AR308"/>
      <c r="AS308"/>
      <c r="AT308"/>
      <c r="AU308"/>
      <c r="AV308"/>
      <c r="AW308"/>
      <c r="AX308"/>
      <c r="AY308"/>
      <c r="AZ308" s="59"/>
      <c r="BA308" s="59"/>
      <c r="BB308" s="59"/>
      <c r="BC308" s="59"/>
      <c r="BD308" s="59"/>
      <c r="BE308" s="59"/>
      <c r="BF308" s="59"/>
      <c r="BG308" s="59"/>
      <c r="BH308" s="59"/>
      <c r="BI308" s="59"/>
      <c r="BJ308" s="59"/>
      <c r="BK308" s="59"/>
      <c r="BL308" s="59"/>
      <c r="BM308" s="59"/>
      <c r="BN308" s="59"/>
      <c r="BO308" s="59"/>
      <c r="BP308" s="59"/>
      <c r="BQ308" s="59"/>
      <c r="BR308" s="59"/>
      <c r="BS308" s="59"/>
      <c r="BT308" s="59"/>
      <c r="BU308" s="59"/>
      <c r="BV308" s="59"/>
      <c r="BW308" s="59"/>
      <c r="BX308" s="59"/>
      <c r="BY308" s="59"/>
      <c r="BZ308" s="59"/>
      <c r="CA308" s="59"/>
      <c r="CB308" s="59"/>
      <c r="CC308" s="59"/>
      <c r="CD308" s="59"/>
      <c r="CE308" s="59"/>
      <c r="CF308" s="59"/>
      <c r="CG308" s="59"/>
      <c r="CH308" s="59"/>
      <c r="CI308" s="59"/>
      <c r="CJ308" s="59"/>
      <c r="CK308" s="59"/>
      <c r="CL308" s="59"/>
      <c r="CM308" s="59"/>
      <c r="CN308" s="59"/>
      <c r="CO308" s="59"/>
      <c r="CP308" s="59"/>
      <c r="CQ308" s="59"/>
      <c r="CR308" s="59"/>
      <c r="CS308" s="59"/>
      <c r="CT308" s="59"/>
      <c r="CU308" s="59"/>
      <c r="CV308" s="59"/>
      <c r="CW308" s="59"/>
      <c r="CX308" s="59"/>
      <c r="CY308" s="59"/>
      <c r="CZ308" s="59"/>
      <c r="DA308" s="59"/>
      <c r="DB308" s="59"/>
      <c r="DC308" s="59"/>
      <c r="DD308" s="59"/>
      <c r="DE308" s="59"/>
      <c r="DF308" s="59"/>
      <c r="DG308" s="59"/>
      <c r="DH308" s="59"/>
      <c r="DI308" s="59"/>
      <c r="DJ308" s="59"/>
      <c r="DK308" s="59"/>
      <c r="DL308" s="59"/>
      <c r="DM308" s="59"/>
      <c r="DN308" s="59"/>
      <c r="DO308" s="59"/>
      <c r="DP308" s="59"/>
      <c r="DQ308" s="59"/>
      <c r="DR308" s="59"/>
      <c r="DS308" s="59"/>
      <c r="DT308" s="59"/>
      <c r="DU308" s="59"/>
      <c r="DV308" s="59"/>
      <c r="DW308" s="59"/>
      <c r="DX308" s="59"/>
      <c r="DY308" s="59"/>
      <c r="DZ308" s="59"/>
      <c r="EA308" s="59"/>
      <c r="EB308" s="59"/>
      <c r="EC308" s="59"/>
      <c r="ED308" s="59"/>
      <c r="EE308" s="59"/>
      <c r="EF308" s="59"/>
      <c r="EG308" s="59"/>
      <c r="EH308" s="59"/>
      <c r="EI308" s="59"/>
    </row>
    <row r="309" spans="38:139" ht="15" x14ac:dyDescent="0.25">
      <c r="AL309" s="59"/>
      <c r="AM309"/>
      <c r="AN309"/>
      <c r="AO309"/>
      <c r="AP309"/>
      <c r="AQ309"/>
      <c r="AR309"/>
      <c r="AS309"/>
      <c r="AT309"/>
      <c r="AU309"/>
      <c r="AV309"/>
      <c r="AW309"/>
      <c r="AX309"/>
      <c r="AY309"/>
      <c r="AZ309" s="59"/>
      <c r="BA309" s="59"/>
      <c r="BB309" s="59"/>
      <c r="BC309" s="59"/>
      <c r="BD309" s="59"/>
      <c r="BE309" s="59"/>
      <c r="BF309" s="59"/>
      <c r="BG309" s="59"/>
      <c r="BH309" s="59"/>
      <c r="BI309" s="59"/>
      <c r="BJ309" s="59"/>
      <c r="BK309" s="59"/>
      <c r="BL309" s="59"/>
      <c r="BM309" s="59"/>
      <c r="BN309" s="59"/>
      <c r="BO309" s="59"/>
      <c r="BP309" s="59"/>
      <c r="BQ309" s="59"/>
      <c r="BR309" s="59"/>
      <c r="BS309" s="59"/>
      <c r="BT309" s="59"/>
      <c r="BU309" s="59"/>
      <c r="BV309" s="59"/>
      <c r="BW309" s="59"/>
      <c r="BX309" s="59"/>
      <c r="BY309" s="59"/>
      <c r="BZ309" s="59"/>
      <c r="CA309" s="59"/>
      <c r="CB309" s="59"/>
      <c r="CC309" s="59"/>
      <c r="CD309" s="59"/>
      <c r="CE309" s="59"/>
      <c r="CF309" s="59"/>
      <c r="CG309" s="59"/>
      <c r="CH309" s="59"/>
      <c r="CI309" s="59"/>
      <c r="CJ309" s="59"/>
      <c r="CK309" s="59"/>
      <c r="CL309" s="59"/>
      <c r="CM309" s="59"/>
      <c r="CN309" s="59"/>
      <c r="CO309" s="59"/>
      <c r="CP309" s="59"/>
      <c r="CQ309" s="59"/>
      <c r="CR309" s="59"/>
      <c r="CS309" s="59"/>
      <c r="CT309" s="59"/>
      <c r="CU309" s="59"/>
      <c r="CV309" s="59"/>
      <c r="CW309" s="59"/>
      <c r="CX309" s="59"/>
      <c r="CY309" s="59"/>
      <c r="CZ309" s="59"/>
      <c r="DA309" s="59"/>
      <c r="DB309" s="59"/>
      <c r="DC309" s="59"/>
      <c r="DD309" s="59"/>
      <c r="DE309" s="59"/>
      <c r="DF309" s="59"/>
      <c r="DG309" s="59"/>
      <c r="DH309" s="59"/>
      <c r="DI309" s="59"/>
      <c r="DJ309" s="59"/>
      <c r="DK309" s="59"/>
      <c r="DL309" s="59"/>
      <c r="DM309" s="59"/>
      <c r="DN309" s="59"/>
      <c r="DO309" s="59"/>
      <c r="DP309" s="59"/>
      <c r="DQ309" s="59"/>
      <c r="DR309" s="59"/>
      <c r="DS309" s="59"/>
      <c r="DT309" s="59"/>
      <c r="DU309" s="59"/>
      <c r="DV309" s="59"/>
      <c r="DW309" s="59"/>
      <c r="DX309" s="59"/>
      <c r="DY309" s="59"/>
      <c r="DZ309" s="59"/>
      <c r="EA309" s="59"/>
      <c r="EB309" s="59"/>
      <c r="EC309" s="59"/>
      <c r="ED309" s="59"/>
      <c r="EE309" s="59"/>
      <c r="EF309" s="59"/>
      <c r="EG309" s="59"/>
      <c r="EH309" s="59"/>
      <c r="EI309" s="59"/>
    </row>
    <row r="310" spans="38:139" ht="15" x14ac:dyDescent="0.25">
      <c r="AL310" s="59"/>
      <c r="AM310"/>
      <c r="AN310"/>
      <c r="AO310"/>
      <c r="AP310"/>
      <c r="AQ310"/>
      <c r="AR310"/>
      <c r="AS310"/>
      <c r="AT310"/>
      <c r="AU310"/>
      <c r="AV310"/>
      <c r="AW310"/>
      <c r="AX310"/>
      <c r="AY310"/>
      <c r="AZ310" s="59"/>
      <c r="BA310" s="59"/>
      <c r="BB310" s="59"/>
      <c r="BC310" s="59"/>
      <c r="BD310" s="59"/>
      <c r="BE310" s="59"/>
      <c r="BF310" s="59"/>
      <c r="BG310" s="59"/>
      <c r="BH310" s="59"/>
      <c r="BI310" s="59"/>
      <c r="BJ310" s="59"/>
      <c r="BK310" s="59"/>
      <c r="BL310" s="59"/>
      <c r="BM310" s="59"/>
      <c r="BN310" s="59"/>
      <c r="BO310" s="59"/>
      <c r="BP310" s="59"/>
      <c r="BQ310" s="59"/>
      <c r="BR310" s="59"/>
      <c r="BS310" s="59"/>
      <c r="BT310" s="59"/>
      <c r="BU310" s="59"/>
      <c r="BV310" s="59"/>
      <c r="BW310" s="59"/>
      <c r="BX310" s="59"/>
      <c r="BY310" s="59"/>
      <c r="BZ310" s="59"/>
      <c r="CA310" s="59"/>
      <c r="CB310" s="59"/>
      <c r="CC310" s="59"/>
      <c r="CD310" s="59"/>
      <c r="CE310" s="59"/>
      <c r="CF310" s="59"/>
      <c r="CG310" s="59"/>
      <c r="CH310" s="59"/>
      <c r="CI310" s="59"/>
      <c r="CJ310" s="59"/>
      <c r="CK310" s="59"/>
      <c r="CL310" s="59"/>
      <c r="CM310" s="59"/>
      <c r="CN310" s="59"/>
      <c r="CO310" s="59"/>
      <c r="CP310" s="59"/>
      <c r="CQ310" s="59"/>
      <c r="CR310" s="59"/>
      <c r="CS310" s="59"/>
      <c r="CT310" s="59"/>
      <c r="CU310" s="59"/>
      <c r="CV310" s="59"/>
      <c r="CW310" s="59"/>
      <c r="CX310" s="59"/>
      <c r="CY310" s="59"/>
      <c r="CZ310" s="59"/>
      <c r="DA310" s="59"/>
      <c r="DB310" s="59"/>
      <c r="DC310" s="59"/>
      <c r="DD310" s="59"/>
      <c r="DE310" s="59"/>
      <c r="DF310" s="59"/>
      <c r="DG310" s="59"/>
      <c r="DH310" s="59"/>
      <c r="DI310" s="59"/>
      <c r="DJ310" s="59"/>
      <c r="DK310" s="59"/>
      <c r="DL310" s="59"/>
      <c r="DM310" s="59"/>
      <c r="DN310" s="59"/>
      <c r="DO310" s="59"/>
      <c r="DP310" s="59"/>
      <c r="DQ310" s="59"/>
      <c r="DR310" s="59"/>
      <c r="DS310" s="59"/>
      <c r="DT310" s="59"/>
      <c r="DU310" s="59"/>
      <c r="DV310" s="59"/>
      <c r="DW310" s="59"/>
      <c r="DX310" s="59"/>
      <c r="DY310" s="59"/>
      <c r="DZ310" s="59"/>
      <c r="EA310" s="59"/>
      <c r="EB310" s="59"/>
      <c r="EC310" s="59"/>
      <c r="ED310" s="59"/>
      <c r="EE310" s="59"/>
      <c r="EF310" s="59"/>
      <c r="EG310" s="59"/>
      <c r="EH310" s="59"/>
      <c r="EI310" s="59"/>
    </row>
    <row r="311" spans="38:139" ht="15" x14ac:dyDescent="0.25">
      <c r="AL311" s="59"/>
      <c r="AM311"/>
      <c r="AN311"/>
      <c r="AO311"/>
      <c r="AP311"/>
      <c r="AQ311"/>
      <c r="AR311"/>
      <c r="AS311"/>
      <c r="AT311"/>
      <c r="AU311"/>
      <c r="AV311"/>
      <c r="AW311"/>
      <c r="AX311"/>
      <c r="AY311"/>
      <c r="AZ311" s="59"/>
      <c r="BA311" s="59"/>
      <c r="BB311" s="59"/>
      <c r="BC311" s="59"/>
      <c r="BD311" s="59"/>
      <c r="BE311" s="59"/>
      <c r="BF311" s="59"/>
      <c r="BG311" s="59"/>
      <c r="BH311" s="59"/>
      <c r="BI311" s="59"/>
      <c r="BJ311" s="59"/>
      <c r="BK311" s="59"/>
      <c r="BL311" s="59"/>
      <c r="BM311" s="59"/>
      <c r="BN311" s="59"/>
      <c r="BO311" s="59"/>
      <c r="BP311" s="59"/>
      <c r="BQ311" s="59"/>
      <c r="BR311" s="59"/>
      <c r="BS311" s="59"/>
      <c r="BT311" s="59"/>
      <c r="BU311" s="59"/>
      <c r="BV311" s="59"/>
      <c r="BW311" s="59"/>
      <c r="BX311" s="59"/>
      <c r="BY311" s="59"/>
      <c r="BZ311" s="59"/>
      <c r="CA311" s="59"/>
      <c r="CB311" s="59"/>
      <c r="CC311" s="59"/>
      <c r="CD311" s="59"/>
      <c r="CE311" s="59"/>
      <c r="CF311" s="59"/>
      <c r="CG311" s="59"/>
      <c r="CH311" s="59"/>
      <c r="CI311" s="59"/>
      <c r="CJ311" s="59"/>
      <c r="CK311" s="59"/>
      <c r="CL311" s="59"/>
      <c r="CM311" s="59"/>
      <c r="CN311" s="59"/>
      <c r="CO311" s="59"/>
      <c r="CP311" s="59"/>
      <c r="CQ311" s="59"/>
      <c r="CR311" s="59"/>
      <c r="CS311" s="59"/>
      <c r="CT311" s="59"/>
      <c r="CU311" s="59"/>
      <c r="CV311" s="59"/>
      <c r="CW311" s="59"/>
      <c r="CX311" s="59"/>
      <c r="CY311" s="59"/>
      <c r="CZ311" s="59"/>
      <c r="DA311" s="59"/>
      <c r="DB311" s="59"/>
      <c r="DC311" s="59"/>
      <c r="DD311" s="59"/>
      <c r="DE311" s="59"/>
      <c r="DF311" s="59"/>
      <c r="DG311" s="59"/>
      <c r="DH311" s="59"/>
      <c r="DI311" s="59"/>
      <c r="DJ311" s="59"/>
      <c r="DK311" s="59"/>
      <c r="DL311" s="59"/>
      <c r="DM311" s="59"/>
      <c r="DN311" s="59"/>
      <c r="DO311" s="59"/>
      <c r="DP311" s="59"/>
      <c r="DQ311" s="59"/>
      <c r="DR311" s="59"/>
      <c r="DS311" s="59"/>
      <c r="DT311" s="59"/>
      <c r="DU311" s="59"/>
      <c r="DV311" s="59"/>
      <c r="DW311" s="59"/>
      <c r="DX311" s="59"/>
      <c r="DY311" s="59"/>
      <c r="DZ311" s="59"/>
      <c r="EA311" s="59"/>
      <c r="EB311" s="59"/>
      <c r="EC311" s="59"/>
      <c r="ED311" s="59"/>
      <c r="EE311" s="59"/>
      <c r="EF311" s="59"/>
      <c r="EG311" s="59"/>
      <c r="EH311" s="59"/>
      <c r="EI311" s="59"/>
    </row>
    <row r="312" spans="38:139" ht="15" x14ac:dyDescent="0.25">
      <c r="AL312" s="59"/>
      <c r="AM312"/>
      <c r="AN312"/>
      <c r="AO312"/>
      <c r="AP312"/>
      <c r="AQ312"/>
      <c r="AR312"/>
      <c r="AS312"/>
      <c r="AT312"/>
      <c r="AU312"/>
      <c r="AV312"/>
      <c r="AW312"/>
      <c r="AX312"/>
      <c r="AY312"/>
      <c r="AZ312" s="59"/>
      <c r="BA312" s="59"/>
      <c r="BB312" s="59"/>
      <c r="BC312" s="59"/>
      <c r="BD312" s="59"/>
      <c r="BE312" s="59"/>
      <c r="BF312" s="59"/>
      <c r="BG312" s="59"/>
      <c r="BH312" s="59"/>
      <c r="BI312" s="59"/>
      <c r="BJ312" s="59"/>
      <c r="BK312" s="59"/>
      <c r="BL312" s="59"/>
      <c r="BM312" s="59"/>
      <c r="BN312" s="59"/>
      <c r="BO312" s="59"/>
      <c r="BP312" s="59"/>
      <c r="BQ312" s="59"/>
      <c r="BR312" s="59"/>
      <c r="BS312" s="59"/>
      <c r="BT312" s="59"/>
      <c r="BU312" s="59"/>
      <c r="BV312" s="59"/>
      <c r="BW312" s="59"/>
      <c r="BX312" s="59"/>
      <c r="BY312" s="59"/>
      <c r="BZ312" s="59"/>
      <c r="CA312" s="59"/>
      <c r="CB312" s="59"/>
      <c r="CC312" s="59"/>
      <c r="CD312" s="59"/>
      <c r="CE312" s="59"/>
      <c r="CF312" s="59"/>
      <c r="CG312" s="59"/>
      <c r="CH312" s="59"/>
      <c r="CI312" s="59"/>
      <c r="CJ312" s="59"/>
      <c r="CK312" s="59"/>
      <c r="CL312" s="59"/>
      <c r="CM312" s="59"/>
      <c r="CN312" s="59"/>
      <c r="CO312" s="59"/>
      <c r="CP312" s="59"/>
      <c r="CQ312" s="59"/>
      <c r="CR312" s="59"/>
      <c r="CS312" s="59"/>
      <c r="CT312" s="59"/>
      <c r="CU312" s="59"/>
      <c r="CV312" s="59"/>
      <c r="CW312" s="59"/>
      <c r="CX312" s="59"/>
      <c r="CY312" s="59"/>
      <c r="CZ312" s="59"/>
      <c r="DA312" s="59"/>
      <c r="DB312" s="59"/>
      <c r="DC312" s="59"/>
      <c r="DD312" s="59"/>
      <c r="DE312" s="59"/>
      <c r="DF312" s="59"/>
      <c r="DG312" s="59"/>
      <c r="DH312" s="59"/>
      <c r="DI312" s="59"/>
      <c r="DJ312" s="59"/>
      <c r="DK312" s="59"/>
      <c r="DL312" s="59"/>
      <c r="DM312" s="59"/>
      <c r="DN312" s="59"/>
      <c r="DO312" s="59"/>
      <c r="DP312" s="59"/>
      <c r="DQ312" s="59"/>
      <c r="DR312" s="59"/>
      <c r="DS312" s="59"/>
      <c r="DT312" s="59"/>
      <c r="DU312" s="59"/>
      <c r="DV312" s="59"/>
      <c r="DW312" s="59"/>
      <c r="DX312" s="59"/>
      <c r="DY312" s="59"/>
      <c r="DZ312" s="59"/>
      <c r="EA312" s="59"/>
      <c r="EB312" s="59"/>
      <c r="EC312" s="59"/>
      <c r="ED312" s="59"/>
      <c r="EE312" s="59"/>
      <c r="EF312" s="59"/>
      <c r="EG312" s="59"/>
      <c r="EH312" s="59"/>
      <c r="EI312" s="59"/>
    </row>
    <row r="313" spans="38:139" ht="15" x14ac:dyDescent="0.25">
      <c r="AL313" s="59"/>
      <c r="AM313"/>
      <c r="AN313"/>
      <c r="AO313"/>
      <c r="AP313"/>
      <c r="AQ313"/>
      <c r="AR313"/>
      <c r="AS313"/>
      <c r="AT313"/>
      <c r="AU313"/>
      <c r="AV313"/>
      <c r="AW313"/>
      <c r="AX313"/>
      <c r="AY313"/>
      <c r="AZ313" s="59"/>
      <c r="BA313" s="59"/>
      <c r="BB313" s="59"/>
      <c r="BC313" s="59"/>
      <c r="BD313" s="59"/>
      <c r="BE313" s="59"/>
      <c r="BF313" s="59"/>
      <c r="BG313" s="59"/>
      <c r="BH313" s="59"/>
      <c r="BI313" s="59"/>
      <c r="BJ313" s="59"/>
      <c r="BK313" s="59"/>
      <c r="BL313" s="59"/>
      <c r="BM313" s="59"/>
      <c r="BN313" s="59"/>
      <c r="BO313" s="59"/>
      <c r="BP313" s="59"/>
      <c r="BQ313" s="59"/>
      <c r="BR313" s="59"/>
      <c r="BS313" s="59"/>
      <c r="BT313" s="59"/>
      <c r="BU313" s="59"/>
      <c r="BV313" s="59"/>
      <c r="BW313" s="59"/>
      <c r="BX313" s="59"/>
      <c r="BY313" s="59"/>
      <c r="BZ313" s="59"/>
      <c r="CA313" s="59"/>
      <c r="CB313" s="59"/>
      <c r="CC313" s="59"/>
      <c r="CD313" s="59"/>
      <c r="CE313" s="59"/>
      <c r="CF313" s="59"/>
      <c r="CG313" s="59"/>
      <c r="CH313" s="59"/>
      <c r="CI313" s="59"/>
      <c r="CJ313" s="59"/>
      <c r="CK313" s="59"/>
      <c r="CL313" s="59"/>
      <c r="CM313" s="59"/>
      <c r="CN313" s="59"/>
      <c r="CO313" s="59"/>
      <c r="CP313" s="59"/>
      <c r="CQ313" s="59"/>
      <c r="CR313" s="59"/>
      <c r="CS313" s="59"/>
      <c r="CT313" s="59"/>
      <c r="CU313" s="59"/>
      <c r="CV313" s="59"/>
      <c r="CW313" s="59"/>
      <c r="CX313" s="59"/>
      <c r="CY313" s="59"/>
      <c r="CZ313" s="59"/>
      <c r="DA313" s="59"/>
      <c r="DB313" s="59"/>
      <c r="DC313" s="59"/>
      <c r="DD313" s="59"/>
      <c r="DE313" s="59"/>
      <c r="DF313" s="59"/>
      <c r="DG313" s="59"/>
      <c r="DH313" s="59"/>
      <c r="DI313" s="59"/>
      <c r="DJ313" s="59"/>
      <c r="DK313" s="59"/>
      <c r="DL313" s="59"/>
      <c r="DM313" s="59"/>
      <c r="DN313" s="59"/>
      <c r="DO313" s="59"/>
      <c r="DP313" s="59"/>
      <c r="DQ313" s="59"/>
      <c r="DR313" s="59"/>
      <c r="DS313" s="59"/>
      <c r="DT313" s="59"/>
      <c r="DU313" s="59"/>
      <c r="DV313" s="59"/>
      <c r="DW313" s="59"/>
      <c r="DX313" s="59"/>
      <c r="DY313" s="59"/>
      <c r="DZ313" s="59"/>
      <c r="EA313" s="59"/>
      <c r="EB313" s="59"/>
      <c r="EC313" s="59"/>
      <c r="ED313" s="59"/>
      <c r="EE313" s="59"/>
      <c r="EF313" s="59"/>
      <c r="EG313" s="59"/>
      <c r="EH313" s="59"/>
      <c r="EI313" s="59"/>
    </row>
    <row r="314" spans="38:139" ht="15" x14ac:dyDescent="0.25">
      <c r="AL314" s="59"/>
      <c r="AM314"/>
      <c r="AN314"/>
      <c r="AO314"/>
      <c r="AP314"/>
      <c r="AQ314"/>
      <c r="AR314"/>
      <c r="AS314"/>
      <c r="AT314"/>
      <c r="AU314"/>
      <c r="AV314"/>
      <c r="AW314"/>
      <c r="AX314"/>
      <c r="AY314"/>
      <c r="AZ314" s="59"/>
      <c r="BA314" s="59"/>
      <c r="BB314" s="59"/>
      <c r="BC314" s="59"/>
      <c r="BD314" s="59"/>
      <c r="BE314" s="59"/>
      <c r="BF314" s="59"/>
      <c r="BG314" s="59"/>
      <c r="BH314" s="59"/>
      <c r="BI314" s="59"/>
      <c r="BJ314" s="59"/>
      <c r="BK314" s="59"/>
      <c r="BL314" s="59"/>
      <c r="BM314" s="59"/>
      <c r="BN314" s="59"/>
      <c r="BO314" s="59"/>
      <c r="BP314" s="59"/>
      <c r="BQ314" s="59"/>
      <c r="BR314" s="59"/>
      <c r="BS314" s="59"/>
      <c r="BT314" s="59"/>
      <c r="BU314" s="59"/>
      <c r="BV314" s="59"/>
      <c r="BW314" s="59"/>
      <c r="BX314" s="59"/>
      <c r="BY314" s="59"/>
      <c r="BZ314" s="59"/>
      <c r="CA314" s="59"/>
      <c r="CB314" s="59"/>
      <c r="CC314" s="59"/>
      <c r="CD314" s="59"/>
      <c r="CE314" s="59"/>
      <c r="CF314" s="59"/>
      <c r="CG314" s="59"/>
      <c r="CH314" s="59"/>
      <c r="CI314" s="59"/>
      <c r="CJ314" s="59"/>
      <c r="CK314" s="59"/>
      <c r="CL314" s="59"/>
      <c r="CM314" s="59"/>
      <c r="CN314" s="59"/>
      <c r="CO314" s="59"/>
      <c r="CP314" s="59"/>
      <c r="CQ314" s="59"/>
      <c r="CR314" s="59"/>
      <c r="CS314" s="59"/>
      <c r="CT314" s="59"/>
      <c r="CU314" s="59"/>
      <c r="CV314" s="59"/>
      <c r="CW314" s="59"/>
      <c r="CX314" s="59"/>
      <c r="CY314" s="59"/>
      <c r="CZ314" s="59"/>
      <c r="DA314" s="59"/>
      <c r="DB314" s="59"/>
      <c r="DC314" s="59"/>
      <c r="DD314" s="59"/>
      <c r="DE314" s="59"/>
      <c r="DF314" s="59"/>
      <c r="DG314" s="59"/>
      <c r="DH314" s="59"/>
      <c r="DI314" s="59"/>
      <c r="DJ314" s="59"/>
      <c r="DK314" s="59"/>
      <c r="DL314" s="59"/>
      <c r="DM314" s="59"/>
      <c r="DN314" s="59"/>
      <c r="DO314" s="59"/>
      <c r="DP314" s="59"/>
      <c r="DQ314" s="59"/>
      <c r="DR314" s="59"/>
      <c r="DS314" s="59"/>
      <c r="DT314" s="59"/>
      <c r="DU314" s="59"/>
      <c r="DV314" s="59"/>
      <c r="DW314" s="59"/>
      <c r="DX314" s="59"/>
      <c r="DY314" s="59"/>
      <c r="DZ314" s="59"/>
      <c r="EA314" s="59"/>
      <c r="EB314" s="59"/>
      <c r="EC314" s="59"/>
      <c r="ED314" s="59"/>
      <c r="EE314" s="59"/>
      <c r="EF314" s="59"/>
      <c r="EG314" s="59"/>
      <c r="EH314" s="59"/>
      <c r="EI314" s="59"/>
    </row>
    <row r="315" spans="38:139" ht="15" x14ac:dyDescent="0.25">
      <c r="AL315" s="59"/>
      <c r="AM315"/>
      <c r="AN315"/>
      <c r="AO315"/>
      <c r="AP315"/>
      <c r="AQ315"/>
      <c r="AR315"/>
      <c r="AS315"/>
      <c r="AT315"/>
      <c r="AU315"/>
      <c r="AV315"/>
      <c r="AW315"/>
      <c r="AX315"/>
      <c r="AY315"/>
      <c r="AZ315" s="59"/>
      <c r="BA315" s="59"/>
      <c r="BB315" s="59"/>
      <c r="BC315" s="59"/>
      <c r="BD315" s="59"/>
      <c r="BE315" s="59"/>
      <c r="BF315" s="59"/>
      <c r="BG315" s="59"/>
      <c r="BH315" s="59"/>
      <c r="BI315" s="59"/>
      <c r="BJ315" s="59"/>
      <c r="BK315" s="59"/>
      <c r="BL315" s="59"/>
      <c r="BM315" s="59"/>
      <c r="BN315" s="59"/>
      <c r="BO315" s="59"/>
      <c r="BP315" s="59"/>
      <c r="BQ315" s="59"/>
      <c r="BR315" s="59"/>
      <c r="BS315" s="59"/>
      <c r="BT315" s="59"/>
      <c r="BU315" s="59"/>
      <c r="BV315" s="59"/>
      <c r="BW315" s="59"/>
      <c r="BX315" s="59"/>
      <c r="BY315" s="59"/>
      <c r="BZ315" s="59"/>
      <c r="CA315" s="59"/>
      <c r="CB315" s="59"/>
      <c r="CC315" s="59"/>
      <c r="CD315" s="59"/>
      <c r="CE315" s="59"/>
      <c r="CF315" s="59"/>
      <c r="CG315" s="59"/>
      <c r="CH315" s="59"/>
      <c r="CI315" s="59"/>
      <c r="CJ315" s="59"/>
      <c r="CK315" s="59"/>
      <c r="CL315" s="59"/>
      <c r="CM315" s="59"/>
      <c r="CN315" s="59"/>
      <c r="CO315" s="59"/>
      <c r="CP315" s="59"/>
      <c r="CQ315" s="59"/>
      <c r="CR315" s="59"/>
      <c r="CS315" s="59"/>
      <c r="CT315" s="59"/>
      <c r="CU315" s="59"/>
      <c r="CV315" s="59"/>
      <c r="CW315" s="59"/>
      <c r="CX315" s="59"/>
      <c r="CY315" s="59"/>
      <c r="CZ315" s="59"/>
      <c r="DA315" s="59"/>
      <c r="DB315" s="59"/>
      <c r="DC315" s="59"/>
      <c r="DD315" s="59"/>
      <c r="DE315" s="59"/>
      <c r="DF315" s="59"/>
      <c r="DG315" s="59"/>
      <c r="DH315" s="59"/>
      <c r="DI315" s="59"/>
      <c r="DJ315" s="59"/>
      <c r="DK315" s="59"/>
      <c r="DL315" s="59"/>
      <c r="DM315" s="59"/>
      <c r="DN315" s="59"/>
      <c r="DO315" s="59"/>
      <c r="DP315" s="59"/>
      <c r="DQ315" s="59"/>
      <c r="DR315" s="59"/>
      <c r="DS315" s="59"/>
      <c r="DT315" s="59"/>
      <c r="DU315" s="59"/>
      <c r="DV315" s="59"/>
      <c r="DW315" s="59"/>
      <c r="DX315" s="59"/>
      <c r="DY315" s="59"/>
      <c r="DZ315" s="59"/>
      <c r="EA315" s="59"/>
      <c r="EB315" s="59"/>
      <c r="EC315" s="59"/>
      <c r="ED315" s="59"/>
      <c r="EE315" s="59"/>
      <c r="EF315" s="59"/>
      <c r="EG315" s="59"/>
      <c r="EH315" s="59"/>
      <c r="EI315" s="59"/>
    </row>
    <row r="316" spans="38:139" ht="15" x14ac:dyDescent="0.25">
      <c r="AL316" s="59"/>
      <c r="AM316"/>
      <c r="AN316"/>
      <c r="AO316"/>
      <c r="AP316"/>
      <c r="AQ316"/>
      <c r="AR316"/>
      <c r="AS316"/>
      <c r="AT316"/>
      <c r="AU316"/>
      <c r="AV316"/>
      <c r="AW316"/>
      <c r="AX316"/>
      <c r="AY316"/>
      <c r="AZ316" s="59"/>
      <c r="BA316" s="59"/>
      <c r="BB316" s="59"/>
      <c r="BC316" s="59"/>
      <c r="BD316" s="59"/>
      <c r="BE316" s="59"/>
      <c r="BF316" s="59"/>
      <c r="BG316" s="59"/>
      <c r="BH316" s="59"/>
      <c r="BI316" s="59"/>
      <c r="BJ316" s="59"/>
      <c r="BK316" s="59"/>
      <c r="BL316" s="59"/>
      <c r="BM316" s="59"/>
      <c r="BN316" s="59"/>
      <c r="BO316" s="59"/>
      <c r="BP316" s="59"/>
      <c r="BQ316" s="59"/>
      <c r="BR316" s="59"/>
      <c r="BS316" s="59"/>
      <c r="BT316" s="59"/>
      <c r="BU316" s="59"/>
      <c r="BV316" s="59"/>
      <c r="BW316" s="59"/>
      <c r="BX316" s="59"/>
      <c r="BY316" s="59"/>
      <c r="BZ316" s="59"/>
      <c r="CA316" s="59"/>
      <c r="CB316" s="59"/>
      <c r="CC316" s="59"/>
      <c r="CD316" s="59"/>
      <c r="CE316" s="59"/>
      <c r="CF316" s="59"/>
      <c r="CG316" s="59"/>
      <c r="CH316" s="59"/>
      <c r="CI316" s="59"/>
      <c r="CJ316" s="59"/>
      <c r="CK316" s="59"/>
      <c r="CL316" s="59"/>
      <c r="CM316" s="59"/>
      <c r="CN316" s="59"/>
      <c r="CO316" s="59"/>
      <c r="CP316" s="59"/>
      <c r="CQ316" s="59"/>
      <c r="CR316" s="59"/>
      <c r="CS316" s="59"/>
      <c r="CT316" s="59"/>
      <c r="CU316" s="59"/>
      <c r="CV316" s="59"/>
      <c r="CW316" s="59"/>
      <c r="CX316" s="59"/>
      <c r="CY316" s="59"/>
      <c r="CZ316" s="59"/>
      <c r="DA316" s="59"/>
      <c r="DB316" s="59"/>
      <c r="DC316" s="59"/>
      <c r="DD316" s="59"/>
      <c r="DE316" s="59"/>
      <c r="DF316" s="59"/>
      <c r="DG316" s="59"/>
      <c r="DH316" s="59"/>
      <c r="DI316" s="59"/>
      <c r="DJ316" s="59"/>
      <c r="DK316" s="59"/>
      <c r="DL316" s="59"/>
      <c r="DM316" s="59"/>
      <c r="DN316" s="59"/>
      <c r="DO316" s="59"/>
      <c r="DP316" s="59"/>
      <c r="DQ316" s="59"/>
      <c r="DR316" s="59"/>
      <c r="DS316" s="59"/>
      <c r="DT316" s="59"/>
      <c r="DU316" s="59"/>
      <c r="DV316" s="59"/>
      <c r="DW316" s="59"/>
      <c r="DX316" s="59"/>
      <c r="DY316" s="59"/>
      <c r="DZ316" s="59"/>
      <c r="EA316" s="59"/>
      <c r="EB316" s="59"/>
      <c r="EC316" s="59"/>
      <c r="ED316" s="59"/>
      <c r="EE316" s="59"/>
      <c r="EF316" s="59"/>
      <c r="EG316" s="59"/>
      <c r="EH316" s="59"/>
      <c r="EI316" s="59"/>
    </row>
    <row r="317" spans="38:139" ht="15" x14ac:dyDescent="0.25">
      <c r="AL317" s="59"/>
      <c r="AM317"/>
      <c r="AN317"/>
      <c r="AO317"/>
      <c r="AP317"/>
      <c r="AQ317"/>
      <c r="AR317"/>
      <c r="AS317"/>
      <c r="AT317"/>
      <c r="AU317"/>
      <c r="AV317"/>
      <c r="AW317"/>
      <c r="AX317"/>
      <c r="AY317"/>
      <c r="AZ317" s="59"/>
      <c r="BA317" s="59"/>
      <c r="BB317" s="59"/>
      <c r="BC317" s="59"/>
      <c r="BD317" s="59"/>
      <c r="BE317" s="59"/>
      <c r="BF317" s="59"/>
      <c r="BG317" s="59"/>
      <c r="BH317" s="59"/>
      <c r="BI317" s="59"/>
      <c r="BJ317" s="59"/>
      <c r="BK317" s="59"/>
      <c r="BL317" s="59"/>
      <c r="BM317" s="59"/>
      <c r="BN317" s="59"/>
      <c r="BO317" s="59"/>
      <c r="BP317" s="59"/>
      <c r="BQ317" s="59"/>
      <c r="BR317" s="59"/>
      <c r="BS317" s="59"/>
      <c r="BT317" s="59"/>
      <c r="BU317" s="59"/>
      <c r="BV317" s="59"/>
      <c r="BW317" s="59"/>
      <c r="BX317" s="59"/>
      <c r="BY317" s="59"/>
      <c r="BZ317" s="59"/>
      <c r="CA317" s="59"/>
      <c r="CB317" s="59"/>
      <c r="CC317" s="59"/>
      <c r="CD317" s="59"/>
      <c r="CE317" s="59"/>
      <c r="CF317" s="59"/>
      <c r="CG317" s="59"/>
      <c r="CH317" s="59"/>
      <c r="CI317" s="59"/>
      <c r="CJ317" s="59"/>
      <c r="CK317" s="59"/>
      <c r="CL317" s="59"/>
      <c r="CM317" s="59"/>
      <c r="CN317" s="59"/>
      <c r="CO317" s="59"/>
      <c r="CP317" s="59"/>
      <c r="CQ317" s="59"/>
      <c r="CR317" s="59"/>
      <c r="CS317" s="59"/>
      <c r="CT317" s="59"/>
      <c r="CU317" s="59"/>
      <c r="CV317" s="59"/>
      <c r="CW317" s="59"/>
      <c r="CX317" s="59"/>
      <c r="CY317" s="59"/>
      <c r="CZ317" s="59"/>
      <c r="DA317" s="59"/>
      <c r="DB317" s="59"/>
      <c r="DC317" s="59"/>
      <c r="DD317" s="59"/>
      <c r="DE317" s="59"/>
      <c r="DF317" s="59"/>
      <c r="DG317" s="59"/>
      <c r="DH317" s="59"/>
      <c r="DI317" s="59"/>
      <c r="DJ317" s="59"/>
      <c r="DK317" s="59"/>
      <c r="DL317" s="59"/>
      <c r="DM317" s="59"/>
      <c r="DN317" s="59"/>
      <c r="DO317" s="59"/>
      <c r="DP317" s="59"/>
      <c r="DQ317" s="59"/>
      <c r="DR317" s="59"/>
      <c r="DS317" s="59"/>
      <c r="DT317" s="59"/>
      <c r="DU317" s="59"/>
      <c r="DV317" s="59"/>
      <c r="DW317" s="59"/>
      <c r="DX317" s="59"/>
      <c r="DY317" s="59"/>
      <c r="DZ317" s="59"/>
      <c r="EA317" s="59"/>
      <c r="EB317" s="59"/>
      <c r="EC317" s="59"/>
      <c r="ED317" s="59"/>
      <c r="EE317" s="59"/>
      <c r="EF317" s="59"/>
      <c r="EG317" s="59"/>
      <c r="EH317" s="59"/>
      <c r="EI317" s="59"/>
    </row>
    <row r="318" spans="38:139" ht="15" x14ac:dyDescent="0.25">
      <c r="AL318" s="59"/>
      <c r="AM318"/>
      <c r="AN318"/>
      <c r="AO318"/>
      <c r="AP318"/>
      <c r="AQ318"/>
      <c r="AR318"/>
      <c r="AS318"/>
      <c r="AT318"/>
      <c r="AU318"/>
      <c r="AV318"/>
      <c r="AW318"/>
      <c r="AX318"/>
      <c r="AY318"/>
      <c r="AZ318" s="59"/>
      <c r="BA318" s="59"/>
      <c r="BB318" s="59"/>
      <c r="BC318" s="59"/>
      <c r="BD318" s="59"/>
      <c r="BE318" s="59"/>
      <c r="BF318" s="59"/>
      <c r="BG318" s="59"/>
      <c r="BH318" s="59"/>
      <c r="BI318" s="59"/>
      <c r="BJ318" s="59"/>
      <c r="BK318" s="59"/>
      <c r="BL318" s="59"/>
      <c r="BM318" s="59"/>
      <c r="BN318" s="59"/>
      <c r="BO318" s="59"/>
      <c r="BP318" s="59"/>
      <c r="BQ318" s="59"/>
      <c r="BR318" s="59"/>
      <c r="BS318" s="59"/>
      <c r="BT318" s="59"/>
      <c r="BU318" s="59"/>
      <c r="BV318" s="59"/>
      <c r="BW318" s="59"/>
      <c r="BX318" s="59"/>
      <c r="BY318" s="59"/>
      <c r="BZ318" s="59"/>
      <c r="CA318" s="59"/>
      <c r="CB318" s="59"/>
      <c r="CC318" s="59"/>
      <c r="CD318" s="59"/>
      <c r="CE318" s="59"/>
      <c r="CF318" s="59"/>
      <c r="CG318" s="59"/>
      <c r="CH318" s="59"/>
      <c r="CI318" s="59"/>
      <c r="CJ318" s="59"/>
      <c r="CK318" s="59"/>
      <c r="CL318" s="59"/>
      <c r="CM318" s="59"/>
      <c r="CN318" s="59"/>
      <c r="CO318" s="59"/>
      <c r="CP318" s="59"/>
      <c r="CQ318" s="59"/>
      <c r="CR318" s="59"/>
      <c r="CS318" s="59"/>
      <c r="CT318" s="59"/>
      <c r="CU318" s="59"/>
      <c r="CV318" s="59"/>
      <c r="CW318" s="59"/>
      <c r="CX318" s="59"/>
      <c r="CY318" s="59"/>
      <c r="CZ318" s="59"/>
      <c r="DA318" s="59"/>
      <c r="DB318" s="59"/>
      <c r="DC318" s="59"/>
      <c r="DD318" s="59"/>
      <c r="DE318" s="59"/>
      <c r="DF318" s="59"/>
      <c r="DG318" s="59"/>
      <c r="DH318" s="59"/>
      <c r="DI318" s="59"/>
      <c r="DJ318" s="59"/>
      <c r="DK318" s="59"/>
      <c r="DL318" s="59"/>
      <c r="DM318" s="59"/>
      <c r="DN318" s="59"/>
      <c r="DO318" s="59"/>
      <c r="DP318" s="59"/>
      <c r="DQ318" s="59"/>
      <c r="DR318" s="59"/>
      <c r="DS318" s="59"/>
      <c r="DT318" s="59"/>
      <c r="DU318" s="59"/>
      <c r="DV318" s="59"/>
      <c r="DW318" s="59"/>
      <c r="DX318" s="59"/>
      <c r="DY318" s="59"/>
      <c r="DZ318" s="59"/>
      <c r="EA318" s="59"/>
      <c r="EB318" s="59"/>
      <c r="EC318" s="59"/>
      <c r="ED318" s="59"/>
      <c r="EE318" s="59"/>
      <c r="EF318" s="59"/>
      <c r="EG318" s="59"/>
      <c r="EH318" s="59"/>
      <c r="EI318" s="59"/>
    </row>
    <row r="319" spans="38:139" ht="15" x14ac:dyDescent="0.25">
      <c r="AL319" s="59"/>
      <c r="AM319"/>
      <c r="AN319"/>
      <c r="AO319"/>
      <c r="AP319"/>
      <c r="AQ319"/>
      <c r="AR319"/>
      <c r="AS319"/>
      <c r="AT319"/>
      <c r="AU319"/>
      <c r="AV319"/>
      <c r="AW319"/>
      <c r="AX319"/>
      <c r="AY319"/>
      <c r="AZ319" s="59"/>
      <c r="BA319" s="59"/>
      <c r="BB319" s="59"/>
      <c r="BC319" s="59"/>
      <c r="BD319" s="59"/>
      <c r="BE319" s="59"/>
      <c r="BF319" s="59"/>
      <c r="BG319" s="59"/>
      <c r="BH319" s="59"/>
      <c r="BI319" s="59"/>
      <c r="BJ319" s="59"/>
      <c r="BK319" s="59"/>
      <c r="BL319" s="59"/>
      <c r="BM319" s="59"/>
      <c r="BN319" s="59"/>
      <c r="BO319" s="59"/>
      <c r="BP319" s="59"/>
      <c r="BQ319" s="59"/>
      <c r="BR319" s="59"/>
      <c r="BS319" s="59"/>
      <c r="BT319" s="59"/>
      <c r="BU319" s="59"/>
      <c r="BV319" s="59"/>
      <c r="BW319" s="59"/>
      <c r="BX319" s="59"/>
      <c r="BY319" s="59"/>
      <c r="BZ319" s="59"/>
      <c r="CA319" s="59"/>
      <c r="CB319" s="59"/>
      <c r="CC319" s="59"/>
      <c r="CD319" s="59"/>
      <c r="CE319" s="59"/>
      <c r="CF319" s="59"/>
      <c r="CG319" s="59"/>
      <c r="CH319" s="59"/>
      <c r="CI319" s="59"/>
      <c r="CJ319" s="59"/>
      <c r="CK319" s="59"/>
      <c r="CL319" s="59"/>
      <c r="CM319" s="59"/>
      <c r="CN319" s="59"/>
      <c r="CO319" s="59"/>
      <c r="CP319" s="59"/>
      <c r="CQ319" s="59"/>
      <c r="CR319" s="59"/>
      <c r="CS319" s="59"/>
      <c r="CT319" s="59"/>
      <c r="CU319" s="59"/>
      <c r="CV319" s="59"/>
      <c r="CW319" s="59"/>
      <c r="CX319" s="59"/>
      <c r="CY319" s="59"/>
      <c r="CZ319" s="59"/>
      <c r="DA319" s="59"/>
      <c r="DB319" s="59"/>
      <c r="DC319" s="59"/>
      <c r="DD319" s="59"/>
      <c r="DE319" s="59"/>
      <c r="DF319" s="59"/>
      <c r="DG319" s="59"/>
      <c r="DH319" s="59"/>
      <c r="DI319" s="59"/>
      <c r="DJ319" s="59"/>
      <c r="DK319" s="59"/>
      <c r="DL319" s="59"/>
      <c r="DM319" s="59"/>
      <c r="DN319" s="59"/>
      <c r="DO319" s="59"/>
      <c r="DP319" s="59"/>
      <c r="DQ319" s="59"/>
      <c r="DR319" s="59"/>
      <c r="DS319" s="59"/>
      <c r="DT319" s="59"/>
      <c r="DU319" s="59"/>
      <c r="DV319" s="59"/>
      <c r="DW319" s="59"/>
      <c r="DX319" s="59"/>
      <c r="DY319" s="59"/>
      <c r="DZ319" s="59"/>
      <c r="EA319" s="59"/>
      <c r="EB319" s="59"/>
      <c r="EC319" s="59"/>
      <c r="ED319" s="59"/>
      <c r="EE319" s="59"/>
      <c r="EF319" s="59"/>
      <c r="EG319" s="59"/>
      <c r="EH319" s="59"/>
      <c r="EI319" s="59"/>
    </row>
    <row r="320" spans="38:139" ht="15" x14ac:dyDescent="0.25">
      <c r="AL320" s="59"/>
      <c r="AM320"/>
      <c r="AN320"/>
      <c r="AO320"/>
      <c r="AP320"/>
      <c r="AQ320"/>
      <c r="AR320"/>
      <c r="AS320"/>
      <c r="AT320"/>
      <c r="AU320"/>
      <c r="AV320"/>
      <c r="AW320"/>
      <c r="AX320"/>
      <c r="AY320"/>
      <c r="AZ320" s="59"/>
      <c r="BA320" s="59"/>
      <c r="BB320" s="59"/>
      <c r="BC320" s="59"/>
      <c r="BD320" s="59"/>
      <c r="BE320" s="59"/>
      <c r="BF320" s="59"/>
      <c r="BG320" s="59"/>
      <c r="BH320" s="59"/>
      <c r="BI320" s="59"/>
      <c r="BJ320" s="59"/>
      <c r="BK320" s="59"/>
      <c r="BL320" s="59"/>
      <c r="BM320" s="59"/>
      <c r="BN320" s="59"/>
      <c r="BO320" s="59"/>
      <c r="BP320" s="59"/>
      <c r="BQ320" s="59"/>
      <c r="BR320" s="59"/>
      <c r="BS320" s="59"/>
      <c r="BT320" s="59"/>
      <c r="BU320" s="59"/>
      <c r="BV320" s="59"/>
      <c r="BW320" s="59"/>
      <c r="BX320" s="59"/>
      <c r="BY320" s="59"/>
      <c r="BZ320" s="59"/>
      <c r="CA320" s="59"/>
      <c r="CB320" s="59"/>
      <c r="CC320" s="59"/>
      <c r="CD320" s="59"/>
      <c r="CE320" s="59"/>
      <c r="CF320" s="59"/>
      <c r="CG320" s="59"/>
      <c r="CH320" s="59"/>
      <c r="CI320" s="59"/>
      <c r="CJ320" s="59"/>
      <c r="CK320" s="59"/>
      <c r="CL320" s="59"/>
      <c r="CM320" s="59"/>
      <c r="CN320" s="59"/>
      <c r="CO320" s="59"/>
      <c r="CP320" s="59"/>
      <c r="CQ320" s="59"/>
      <c r="CR320" s="59"/>
      <c r="CS320" s="59"/>
      <c r="CT320" s="59"/>
      <c r="CU320" s="59"/>
      <c r="CV320" s="59"/>
      <c r="CW320" s="59"/>
      <c r="CX320" s="59"/>
      <c r="CY320" s="59"/>
      <c r="CZ320" s="59"/>
      <c r="DA320" s="59"/>
      <c r="DB320" s="59"/>
      <c r="DC320" s="59"/>
      <c r="DD320" s="59"/>
      <c r="DE320" s="59"/>
      <c r="DF320" s="59"/>
      <c r="DG320" s="59"/>
      <c r="DH320" s="59"/>
      <c r="DI320" s="59"/>
      <c r="DJ320" s="59"/>
      <c r="DK320" s="59"/>
      <c r="DL320" s="59"/>
      <c r="DM320" s="59"/>
      <c r="DN320" s="59"/>
      <c r="DO320" s="59"/>
      <c r="DP320" s="59"/>
      <c r="DQ320" s="59"/>
      <c r="DR320" s="59"/>
      <c r="DS320" s="59"/>
      <c r="DT320" s="59"/>
      <c r="DU320" s="59"/>
      <c r="DV320" s="59"/>
      <c r="DW320" s="59"/>
      <c r="DX320" s="59"/>
      <c r="DY320" s="59"/>
      <c r="DZ320" s="59"/>
      <c r="EA320" s="59"/>
      <c r="EB320" s="59"/>
      <c r="EC320" s="59"/>
      <c r="ED320" s="59"/>
      <c r="EE320" s="59"/>
      <c r="EF320" s="59"/>
      <c r="EG320" s="59"/>
      <c r="EH320" s="59"/>
      <c r="EI320" s="59"/>
    </row>
    <row r="321" spans="38:139" ht="15" x14ac:dyDescent="0.25">
      <c r="AL321" s="59"/>
      <c r="AM321"/>
      <c r="AN321"/>
      <c r="AO321"/>
      <c r="AP321"/>
      <c r="AQ321"/>
      <c r="AR321"/>
      <c r="AS321"/>
      <c r="AT321"/>
      <c r="AU321"/>
      <c r="AV321"/>
      <c r="AW321"/>
      <c r="AX321"/>
      <c r="AY321"/>
      <c r="AZ321" s="59"/>
      <c r="BA321" s="59"/>
      <c r="BB321" s="59"/>
      <c r="BC321" s="59"/>
      <c r="BD321" s="59"/>
      <c r="BE321" s="59"/>
      <c r="BF321" s="59"/>
      <c r="BG321" s="59"/>
      <c r="BH321" s="59"/>
      <c r="BI321" s="59"/>
      <c r="BJ321" s="59"/>
      <c r="BK321" s="59"/>
      <c r="BL321" s="59"/>
      <c r="BM321" s="59"/>
      <c r="BN321" s="59"/>
      <c r="BO321" s="59"/>
      <c r="BP321" s="59"/>
      <c r="BQ321" s="59"/>
      <c r="BR321" s="59"/>
      <c r="BS321" s="59"/>
      <c r="BT321" s="59"/>
      <c r="BU321" s="59"/>
      <c r="BV321" s="59"/>
      <c r="BW321" s="59"/>
      <c r="BX321" s="59"/>
      <c r="BY321" s="59"/>
      <c r="BZ321" s="59"/>
      <c r="CA321" s="59"/>
      <c r="CB321" s="59"/>
      <c r="CC321" s="59"/>
      <c r="CD321" s="59"/>
      <c r="CE321" s="59"/>
      <c r="CF321" s="59"/>
      <c r="CG321" s="59"/>
      <c r="CH321" s="59"/>
      <c r="CI321" s="59"/>
      <c r="CJ321" s="59"/>
      <c r="CK321" s="59"/>
      <c r="CL321" s="59"/>
      <c r="CM321" s="59"/>
      <c r="CN321" s="59"/>
      <c r="CO321" s="59"/>
      <c r="CP321" s="59"/>
      <c r="CQ321" s="59"/>
      <c r="CR321" s="59"/>
      <c r="CS321" s="59"/>
      <c r="CT321" s="59"/>
      <c r="CU321" s="59"/>
      <c r="CV321" s="59"/>
      <c r="CW321" s="59"/>
      <c r="CX321" s="59"/>
      <c r="CY321" s="59"/>
      <c r="CZ321" s="59"/>
      <c r="DA321" s="59"/>
      <c r="DB321" s="59"/>
      <c r="DC321" s="59"/>
      <c r="DD321" s="59"/>
      <c r="DE321" s="59"/>
      <c r="DF321" s="59"/>
      <c r="DG321" s="59"/>
      <c r="DH321" s="59"/>
      <c r="DI321" s="59"/>
      <c r="DJ321" s="59"/>
      <c r="DK321" s="59"/>
      <c r="DL321" s="59"/>
      <c r="DM321" s="59"/>
      <c r="DN321" s="59"/>
      <c r="DO321" s="59"/>
      <c r="DP321" s="59"/>
      <c r="DQ321" s="59"/>
      <c r="DR321" s="59"/>
      <c r="DS321" s="59"/>
      <c r="DT321" s="59"/>
      <c r="DU321" s="59"/>
      <c r="DV321" s="59"/>
      <c r="DW321" s="59"/>
      <c r="DX321" s="59"/>
      <c r="DY321" s="59"/>
      <c r="DZ321" s="59"/>
      <c r="EA321" s="59"/>
      <c r="EB321" s="59"/>
      <c r="EC321" s="59"/>
      <c r="ED321" s="59"/>
      <c r="EE321" s="59"/>
      <c r="EF321" s="59"/>
      <c r="EG321" s="59"/>
      <c r="EH321" s="59"/>
      <c r="EI321" s="59"/>
    </row>
    <row r="322" spans="38:139" ht="15" x14ac:dyDescent="0.25">
      <c r="AL322" s="59"/>
      <c r="AM322"/>
      <c r="AN322"/>
      <c r="AO322"/>
      <c r="AP322"/>
      <c r="AQ322"/>
      <c r="AR322"/>
      <c r="AS322"/>
      <c r="AT322"/>
      <c r="AU322"/>
      <c r="AV322"/>
      <c r="AW322"/>
      <c r="AX322"/>
      <c r="AY322"/>
      <c r="AZ322" s="59"/>
      <c r="BA322" s="59"/>
      <c r="BB322" s="59"/>
      <c r="BC322" s="59"/>
      <c r="BD322" s="59"/>
      <c r="BE322" s="59"/>
      <c r="BF322" s="59"/>
      <c r="BG322" s="59"/>
      <c r="BH322" s="59"/>
      <c r="BI322" s="59"/>
      <c r="BJ322" s="59"/>
      <c r="BK322" s="59"/>
      <c r="BL322" s="59"/>
      <c r="BM322" s="59"/>
      <c r="BN322" s="59"/>
      <c r="BO322" s="59"/>
      <c r="BP322" s="59"/>
      <c r="BQ322" s="59"/>
      <c r="BR322" s="59"/>
      <c r="BS322" s="59"/>
      <c r="BT322" s="59"/>
      <c r="BU322" s="59"/>
      <c r="BV322" s="59"/>
      <c r="BW322" s="59"/>
      <c r="BX322" s="59"/>
      <c r="BY322" s="59"/>
      <c r="BZ322" s="59"/>
      <c r="CA322" s="59"/>
      <c r="CB322" s="59"/>
      <c r="CC322" s="59"/>
      <c r="CD322" s="59"/>
      <c r="CE322" s="59"/>
      <c r="CF322" s="59"/>
      <c r="CG322" s="59"/>
      <c r="CH322" s="59"/>
      <c r="CI322" s="59"/>
      <c r="CJ322" s="59"/>
      <c r="CK322" s="59"/>
      <c r="CL322" s="59"/>
      <c r="CM322" s="59"/>
      <c r="CN322" s="59"/>
      <c r="CO322" s="59"/>
      <c r="CP322" s="59"/>
      <c r="CQ322" s="59"/>
      <c r="CR322" s="59"/>
      <c r="CS322" s="59"/>
      <c r="CT322" s="59"/>
      <c r="CU322" s="59"/>
      <c r="CV322" s="59"/>
      <c r="CW322" s="59"/>
      <c r="CX322" s="59"/>
      <c r="CY322" s="59"/>
      <c r="CZ322" s="59"/>
      <c r="DA322" s="59"/>
      <c r="DB322" s="59"/>
      <c r="DC322" s="59"/>
      <c r="DD322" s="59"/>
      <c r="DE322" s="59"/>
      <c r="DF322" s="59"/>
      <c r="DG322" s="59"/>
      <c r="DH322" s="59"/>
      <c r="DI322" s="59"/>
      <c r="DJ322" s="59"/>
      <c r="DK322" s="59"/>
      <c r="DL322" s="59"/>
      <c r="DM322" s="59"/>
      <c r="DN322" s="59"/>
      <c r="DO322" s="59"/>
      <c r="DP322" s="59"/>
      <c r="DQ322" s="59"/>
      <c r="DR322" s="59"/>
      <c r="DS322" s="59"/>
      <c r="DT322" s="59"/>
      <c r="DU322" s="59"/>
      <c r="DV322" s="59"/>
      <c r="DW322" s="59"/>
      <c r="DX322" s="59"/>
      <c r="DY322" s="59"/>
      <c r="DZ322" s="59"/>
      <c r="EA322" s="59"/>
      <c r="EB322" s="59"/>
      <c r="EC322" s="59"/>
      <c r="ED322" s="59"/>
      <c r="EE322" s="59"/>
      <c r="EF322" s="59"/>
      <c r="EG322" s="59"/>
      <c r="EH322" s="59"/>
      <c r="EI322" s="59"/>
    </row>
    <row r="323" spans="38:139" ht="15" x14ac:dyDescent="0.25">
      <c r="AL323" s="59"/>
      <c r="AM323"/>
      <c r="AN323"/>
      <c r="AO323"/>
      <c r="AP323"/>
      <c r="AQ323"/>
      <c r="AR323"/>
      <c r="AS323"/>
      <c r="AT323"/>
      <c r="AU323"/>
      <c r="AV323"/>
      <c r="AW323"/>
      <c r="AX323"/>
      <c r="AY323"/>
      <c r="AZ323" s="59"/>
      <c r="BA323" s="59"/>
      <c r="BB323" s="59"/>
      <c r="BC323" s="59"/>
      <c r="BD323" s="59"/>
      <c r="BE323" s="59"/>
      <c r="BF323" s="59"/>
      <c r="BG323" s="59"/>
      <c r="BH323" s="59"/>
      <c r="BI323" s="59"/>
      <c r="BJ323" s="59"/>
      <c r="BK323" s="59"/>
      <c r="BL323" s="59"/>
      <c r="BM323" s="59"/>
      <c r="BN323" s="59"/>
      <c r="BO323" s="59"/>
      <c r="BP323" s="59"/>
      <c r="BQ323" s="59"/>
      <c r="BR323" s="59"/>
      <c r="BS323" s="59"/>
      <c r="BT323" s="59"/>
      <c r="BU323" s="59"/>
      <c r="BV323" s="59"/>
      <c r="BW323" s="59"/>
      <c r="BX323" s="59"/>
      <c r="BY323" s="59"/>
      <c r="BZ323" s="59"/>
      <c r="CA323" s="59"/>
      <c r="CB323" s="59"/>
      <c r="CC323" s="59"/>
      <c r="CD323" s="59"/>
      <c r="CE323" s="59"/>
      <c r="CF323" s="59"/>
      <c r="CG323" s="59"/>
      <c r="CH323" s="59"/>
      <c r="CI323" s="59"/>
      <c r="CJ323" s="59"/>
      <c r="CK323" s="59"/>
      <c r="CL323" s="59"/>
      <c r="CM323" s="59"/>
      <c r="CN323" s="59"/>
      <c r="CO323" s="59"/>
      <c r="CP323" s="59"/>
      <c r="CQ323" s="59"/>
      <c r="CR323" s="59"/>
      <c r="CS323" s="59"/>
      <c r="CT323" s="59"/>
      <c r="CU323" s="59"/>
      <c r="CV323" s="59"/>
      <c r="CW323" s="59"/>
      <c r="CX323" s="59"/>
      <c r="CY323" s="59"/>
      <c r="CZ323" s="59"/>
      <c r="DA323" s="59"/>
      <c r="DB323" s="59"/>
      <c r="DC323" s="59"/>
      <c r="DD323" s="59"/>
      <c r="DE323" s="59"/>
      <c r="DF323" s="59"/>
      <c r="DG323" s="59"/>
      <c r="DH323" s="59"/>
      <c r="DI323" s="59"/>
      <c r="DJ323" s="59"/>
      <c r="DK323" s="59"/>
      <c r="DL323" s="59"/>
      <c r="DM323" s="59"/>
      <c r="DN323" s="59"/>
      <c r="DO323" s="59"/>
      <c r="DP323" s="59"/>
      <c r="DQ323" s="59"/>
      <c r="DR323" s="59"/>
      <c r="DS323" s="59"/>
      <c r="DT323" s="59"/>
      <c r="DU323" s="59"/>
      <c r="DV323" s="59"/>
      <c r="DW323" s="59"/>
      <c r="DX323" s="59"/>
      <c r="DY323" s="59"/>
      <c r="DZ323" s="59"/>
      <c r="EA323" s="59"/>
      <c r="EB323" s="59"/>
      <c r="EC323" s="59"/>
      <c r="ED323" s="59"/>
      <c r="EE323" s="59"/>
      <c r="EF323" s="59"/>
      <c r="EG323" s="59"/>
      <c r="EH323" s="59"/>
      <c r="EI323" s="59"/>
    </row>
    <row r="324" spans="38:139" ht="15" x14ac:dyDescent="0.25">
      <c r="AL324" s="59"/>
      <c r="AM324"/>
      <c r="AN324"/>
      <c r="AO324"/>
      <c r="AP324"/>
      <c r="AQ324"/>
      <c r="AR324"/>
      <c r="AS324"/>
      <c r="AT324"/>
      <c r="AU324"/>
      <c r="AV324"/>
      <c r="AW324"/>
      <c r="AX324"/>
      <c r="AY324"/>
      <c r="AZ324" s="59"/>
      <c r="BA324" s="59"/>
      <c r="BB324" s="59"/>
      <c r="BC324" s="59"/>
      <c r="BD324" s="59"/>
      <c r="BE324" s="59"/>
      <c r="BF324" s="59"/>
      <c r="BG324" s="59"/>
      <c r="BH324" s="59"/>
      <c r="BI324" s="59"/>
      <c r="BJ324" s="59"/>
      <c r="BK324" s="59"/>
      <c r="BL324" s="59"/>
      <c r="BM324" s="59"/>
      <c r="BN324" s="59"/>
      <c r="BO324" s="59"/>
      <c r="BP324" s="59"/>
      <c r="BQ324" s="59"/>
      <c r="BR324" s="59"/>
      <c r="BS324" s="59"/>
      <c r="BT324" s="59"/>
      <c r="BU324" s="59"/>
      <c r="BV324" s="59"/>
      <c r="BW324" s="59"/>
      <c r="BX324" s="59"/>
      <c r="BY324" s="59"/>
      <c r="BZ324" s="59"/>
      <c r="CA324" s="59"/>
      <c r="CB324" s="59"/>
      <c r="CC324" s="59"/>
      <c r="CD324" s="59"/>
      <c r="CE324" s="59"/>
      <c r="CF324" s="59"/>
      <c r="CG324" s="59"/>
      <c r="CH324" s="59"/>
      <c r="CI324" s="59"/>
      <c r="CJ324" s="59"/>
      <c r="CK324" s="59"/>
      <c r="CL324" s="59"/>
      <c r="CM324" s="59"/>
      <c r="CN324" s="59"/>
      <c r="CO324" s="59"/>
      <c r="CP324" s="59"/>
      <c r="CQ324" s="59"/>
      <c r="CR324" s="59"/>
      <c r="CS324" s="59"/>
      <c r="CT324" s="59"/>
      <c r="CU324" s="59"/>
      <c r="CV324" s="59"/>
      <c r="CW324" s="59"/>
      <c r="CX324" s="59"/>
      <c r="CY324" s="59"/>
      <c r="CZ324" s="59"/>
      <c r="DA324" s="59"/>
      <c r="DB324" s="59"/>
      <c r="DC324" s="59"/>
      <c r="DD324" s="59"/>
      <c r="DE324" s="59"/>
      <c r="DF324" s="59"/>
      <c r="DG324" s="59"/>
      <c r="DH324" s="59"/>
      <c r="DI324" s="59"/>
      <c r="DJ324" s="59"/>
      <c r="DK324" s="59"/>
      <c r="DL324" s="59"/>
      <c r="DM324" s="59"/>
      <c r="DN324" s="59"/>
      <c r="DO324" s="59"/>
      <c r="DP324" s="59"/>
      <c r="DQ324" s="59"/>
      <c r="DR324" s="59"/>
      <c r="DS324" s="59"/>
      <c r="DT324" s="59"/>
      <c r="DU324" s="59"/>
      <c r="DV324" s="59"/>
      <c r="DW324" s="59"/>
      <c r="DX324" s="59"/>
      <c r="DY324" s="59"/>
      <c r="DZ324" s="59"/>
      <c r="EA324" s="59"/>
      <c r="EB324" s="59"/>
      <c r="EC324" s="59"/>
      <c r="ED324" s="59"/>
      <c r="EE324" s="59"/>
      <c r="EF324" s="59"/>
      <c r="EG324" s="59"/>
      <c r="EH324" s="59"/>
      <c r="EI324" s="59"/>
    </row>
    <row r="325" spans="38:139" ht="15" x14ac:dyDescent="0.25">
      <c r="AL325" s="59"/>
      <c r="AM325"/>
      <c r="AN325"/>
      <c r="AO325"/>
      <c r="AP325"/>
      <c r="AQ325"/>
      <c r="AR325"/>
      <c r="AS325"/>
      <c r="AT325"/>
      <c r="AU325"/>
      <c r="AV325"/>
      <c r="AW325"/>
      <c r="AX325"/>
      <c r="AY325"/>
      <c r="AZ325" s="59"/>
      <c r="BA325" s="59"/>
      <c r="BB325" s="59"/>
      <c r="BC325" s="59"/>
      <c r="BD325" s="59"/>
      <c r="BE325" s="59"/>
      <c r="BF325" s="59"/>
      <c r="BG325" s="59"/>
      <c r="BH325" s="59"/>
      <c r="BI325" s="59"/>
      <c r="BJ325" s="59"/>
      <c r="BK325" s="59"/>
      <c r="BL325" s="59"/>
      <c r="BM325" s="59"/>
      <c r="BN325" s="59"/>
      <c r="BO325" s="59"/>
      <c r="BP325" s="59"/>
      <c r="BQ325" s="59"/>
      <c r="BR325" s="59"/>
      <c r="BS325" s="59"/>
      <c r="BT325" s="59"/>
      <c r="BU325" s="59"/>
      <c r="BV325" s="59"/>
      <c r="BW325" s="59"/>
      <c r="BX325" s="59"/>
      <c r="BY325" s="59"/>
      <c r="BZ325" s="59"/>
      <c r="CA325" s="59"/>
      <c r="CB325" s="59"/>
      <c r="CC325" s="59"/>
      <c r="CD325" s="59"/>
      <c r="CE325" s="59"/>
      <c r="CF325" s="59"/>
      <c r="CG325" s="59"/>
      <c r="CH325" s="59"/>
      <c r="CI325" s="59"/>
      <c r="CJ325" s="59"/>
      <c r="CK325" s="59"/>
      <c r="CL325" s="59"/>
      <c r="CM325" s="59"/>
      <c r="CN325" s="59"/>
      <c r="CO325" s="59"/>
      <c r="CP325" s="59"/>
      <c r="CQ325" s="59"/>
      <c r="CR325" s="59"/>
      <c r="CS325" s="59"/>
      <c r="CT325" s="59"/>
      <c r="CU325" s="59"/>
      <c r="CV325" s="59"/>
      <c r="CW325" s="59"/>
      <c r="CX325" s="59"/>
      <c r="CY325" s="59"/>
      <c r="CZ325" s="59"/>
      <c r="DA325" s="59"/>
      <c r="DB325" s="59"/>
      <c r="DC325" s="59"/>
      <c r="DD325" s="59"/>
      <c r="DE325" s="59"/>
      <c r="DF325" s="59"/>
      <c r="DG325" s="59"/>
      <c r="DH325" s="59"/>
      <c r="DI325" s="59"/>
      <c r="DJ325" s="59"/>
      <c r="DK325" s="59"/>
      <c r="DL325" s="59"/>
      <c r="DM325" s="59"/>
      <c r="DN325" s="59"/>
      <c r="DO325" s="59"/>
      <c r="DP325" s="59"/>
      <c r="DQ325" s="59"/>
      <c r="DR325" s="59"/>
      <c r="DS325" s="59"/>
      <c r="DT325" s="59"/>
      <c r="DU325" s="59"/>
      <c r="DV325" s="59"/>
      <c r="DW325" s="59"/>
      <c r="DX325" s="59"/>
      <c r="DY325" s="59"/>
      <c r="DZ325" s="59"/>
      <c r="EA325" s="59"/>
      <c r="EB325" s="59"/>
      <c r="EC325" s="59"/>
      <c r="ED325" s="59"/>
      <c r="EE325" s="59"/>
      <c r="EF325" s="59"/>
      <c r="EG325" s="59"/>
      <c r="EH325" s="59"/>
      <c r="EI325" s="59"/>
    </row>
    <row r="326" spans="38:139" ht="15" x14ac:dyDescent="0.25">
      <c r="AL326" s="59"/>
      <c r="AM326"/>
      <c r="AN326"/>
      <c r="AO326"/>
      <c r="AP326"/>
      <c r="AQ326"/>
      <c r="AR326"/>
      <c r="AS326"/>
      <c r="AT326"/>
      <c r="AU326"/>
      <c r="AV326"/>
      <c r="AW326"/>
      <c r="AX326"/>
      <c r="AY326"/>
      <c r="AZ326" s="59"/>
      <c r="BA326" s="59"/>
      <c r="BB326" s="59"/>
      <c r="BC326" s="59"/>
      <c r="BD326" s="59"/>
      <c r="BE326" s="59"/>
      <c r="BF326" s="59"/>
      <c r="BG326" s="59"/>
      <c r="BH326" s="59"/>
      <c r="BI326" s="59"/>
      <c r="BJ326" s="59"/>
      <c r="BK326" s="59"/>
      <c r="BL326" s="59"/>
      <c r="BM326" s="59"/>
      <c r="BN326" s="59"/>
      <c r="BO326" s="59"/>
      <c r="BP326" s="59"/>
      <c r="BQ326" s="59"/>
      <c r="BR326" s="59"/>
      <c r="BS326" s="59"/>
      <c r="BT326" s="59"/>
      <c r="BU326" s="59"/>
      <c r="BV326" s="59"/>
      <c r="BW326" s="59"/>
      <c r="BX326" s="59"/>
      <c r="BY326" s="59"/>
      <c r="BZ326" s="59"/>
      <c r="CA326" s="59"/>
      <c r="CB326" s="59"/>
      <c r="CC326" s="59"/>
      <c r="CD326" s="59"/>
      <c r="CE326" s="59"/>
      <c r="CF326" s="59"/>
      <c r="CG326" s="59"/>
      <c r="CH326" s="59"/>
      <c r="CI326" s="59"/>
      <c r="CJ326" s="59"/>
      <c r="CK326" s="59"/>
      <c r="CL326" s="59"/>
      <c r="CM326" s="59"/>
      <c r="CN326" s="59"/>
      <c r="CO326" s="59"/>
      <c r="CP326" s="59"/>
      <c r="CQ326" s="59"/>
      <c r="CR326" s="59"/>
      <c r="CS326" s="59"/>
      <c r="CT326" s="59"/>
      <c r="CU326" s="59"/>
      <c r="CV326" s="59"/>
      <c r="CW326" s="59"/>
      <c r="CX326" s="59"/>
      <c r="CY326" s="59"/>
      <c r="CZ326" s="59"/>
      <c r="DA326" s="59"/>
      <c r="DB326" s="59"/>
      <c r="DC326" s="59"/>
      <c r="DD326" s="59"/>
      <c r="DE326" s="59"/>
      <c r="DF326" s="59"/>
      <c r="DG326" s="59"/>
      <c r="DH326" s="59"/>
      <c r="DI326" s="59"/>
      <c r="DJ326" s="59"/>
      <c r="DK326" s="59"/>
      <c r="DL326" s="59"/>
      <c r="DM326" s="59"/>
      <c r="DN326" s="59"/>
      <c r="DO326" s="59"/>
      <c r="DP326" s="59"/>
      <c r="DQ326" s="59"/>
      <c r="DR326" s="59"/>
      <c r="DS326" s="59"/>
      <c r="DT326" s="59"/>
      <c r="DU326" s="59"/>
      <c r="DV326" s="59"/>
      <c r="DW326" s="59"/>
      <c r="DX326" s="59"/>
      <c r="DY326" s="59"/>
      <c r="DZ326" s="59"/>
      <c r="EA326" s="59"/>
      <c r="EB326" s="59"/>
      <c r="EC326" s="59"/>
      <c r="ED326" s="59"/>
      <c r="EE326" s="59"/>
      <c r="EF326" s="59"/>
      <c r="EG326" s="59"/>
      <c r="EH326" s="59"/>
      <c r="EI326" s="59"/>
    </row>
    <row r="327" spans="38:139" ht="15" x14ac:dyDescent="0.25">
      <c r="AL327" s="59"/>
      <c r="AM327"/>
      <c r="AN327"/>
      <c r="AO327"/>
      <c r="AP327"/>
      <c r="AQ327"/>
      <c r="AR327"/>
      <c r="AS327"/>
      <c r="AT327"/>
      <c r="AU327"/>
      <c r="AV327"/>
      <c r="AW327"/>
      <c r="AX327"/>
      <c r="AY327"/>
      <c r="AZ327" s="59"/>
      <c r="BA327" s="59"/>
      <c r="BB327" s="59"/>
      <c r="BC327" s="59"/>
      <c r="BD327" s="59"/>
      <c r="BE327" s="59"/>
      <c r="BF327" s="59"/>
      <c r="BG327" s="59"/>
      <c r="BH327" s="59"/>
      <c r="BI327" s="59"/>
      <c r="BJ327" s="59"/>
      <c r="BK327" s="59"/>
      <c r="BL327" s="59"/>
      <c r="BM327" s="59"/>
      <c r="BN327" s="59"/>
      <c r="BO327" s="59"/>
      <c r="BP327" s="59"/>
      <c r="BQ327" s="59"/>
      <c r="BR327" s="59"/>
      <c r="BS327" s="59"/>
      <c r="BT327" s="59"/>
      <c r="BU327" s="59"/>
      <c r="BV327" s="59"/>
      <c r="BW327" s="59"/>
      <c r="BX327" s="59"/>
      <c r="BY327" s="59"/>
      <c r="BZ327" s="59"/>
      <c r="CA327" s="59"/>
      <c r="CB327" s="59"/>
      <c r="CC327" s="59"/>
      <c r="CD327" s="59"/>
      <c r="CE327" s="59"/>
      <c r="CF327" s="59"/>
      <c r="CG327" s="59"/>
      <c r="CH327" s="59"/>
      <c r="CI327" s="59"/>
      <c r="CJ327" s="59"/>
      <c r="CK327" s="59"/>
      <c r="CL327" s="59"/>
      <c r="CM327" s="59"/>
      <c r="CN327" s="59"/>
      <c r="CO327" s="59"/>
      <c r="CP327" s="59"/>
      <c r="CQ327" s="59"/>
      <c r="CR327" s="59"/>
      <c r="CS327" s="59"/>
      <c r="CT327" s="59"/>
      <c r="CU327" s="59"/>
      <c r="CV327" s="59"/>
      <c r="CW327" s="59"/>
      <c r="CX327" s="59"/>
      <c r="CY327" s="59"/>
      <c r="CZ327" s="59"/>
      <c r="DA327" s="59"/>
      <c r="DB327" s="59"/>
      <c r="DC327" s="59"/>
      <c r="DD327" s="59"/>
      <c r="DE327" s="59"/>
      <c r="DF327" s="59"/>
      <c r="DG327" s="59"/>
      <c r="DH327" s="59"/>
      <c r="DI327" s="59"/>
      <c r="DJ327" s="59"/>
      <c r="DK327" s="59"/>
      <c r="DL327" s="59"/>
      <c r="DM327" s="59"/>
      <c r="DN327" s="59"/>
      <c r="DO327" s="59"/>
      <c r="DP327" s="59"/>
      <c r="DQ327" s="59"/>
      <c r="DR327" s="59"/>
      <c r="DS327" s="59"/>
      <c r="DT327" s="59"/>
      <c r="DU327" s="59"/>
      <c r="DV327" s="59"/>
      <c r="DW327" s="59"/>
      <c r="DX327" s="59"/>
      <c r="DY327" s="59"/>
      <c r="DZ327" s="59"/>
      <c r="EA327" s="59"/>
      <c r="EB327" s="59"/>
      <c r="EC327" s="59"/>
      <c r="ED327" s="59"/>
      <c r="EE327" s="59"/>
      <c r="EF327" s="59"/>
      <c r="EG327" s="59"/>
      <c r="EH327" s="59"/>
      <c r="EI327" s="59"/>
    </row>
    <row r="328" spans="38:139" ht="15" x14ac:dyDescent="0.25">
      <c r="AL328" s="59"/>
      <c r="AM328"/>
      <c r="AN328"/>
      <c r="AO328"/>
      <c r="AP328"/>
      <c r="AQ328"/>
      <c r="AR328"/>
      <c r="AS328"/>
      <c r="AT328"/>
      <c r="AU328"/>
      <c r="AV328"/>
      <c r="AW328"/>
      <c r="AX328"/>
      <c r="AY328"/>
      <c r="AZ328" s="59"/>
      <c r="BA328" s="59"/>
      <c r="BB328" s="59"/>
      <c r="BC328" s="59"/>
      <c r="BD328" s="59"/>
      <c r="BE328" s="59"/>
      <c r="BF328" s="59"/>
      <c r="BG328" s="59"/>
      <c r="BH328" s="59"/>
      <c r="BI328" s="59"/>
      <c r="BJ328" s="59"/>
      <c r="BK328" s="59"/>
      <c r="BL328" s="59"/>
      <c r="BM328" s="59"/>
      <c r="BN328" s="59"/>
      <c r="BO328" s="59"/>
      <c r="BP328" s="59"/>
      <c r="BQ328" s="59"/>
      <c r="BR328" s="59"/>
      <c r="BS328" s="59"/>
      <c r="BT328" s="59"/>
      <c r="BU328" s="59"/>
      <c r="BV328" s="59"/>
      <c r="BW328" s="59"/>
      <c r="BX328" s="59"/>
      <c r="BY328" s="59"/>
      <c r="BZ328" s="59"/>
      <c r="CA328" s="59"/>
      <c r="CB328" s="59"/>
      <c r="CC328" s="59"/>
      <c r="CD328" s="59"/>
      <c r="CE328" s="59"/>
      <c r="CF328" s="59"/>
      <c r="CG328" s="59"/>
      <c r="CH328" s="59"/>
      <c r="CI328" s="59"/>
      <c r="CJ328" s="59"/>
      <c r="CK328" s="59"/>
      <c r="CL328" s="59"/>
      <c r="CM328" s="59"/>
      <c r="CN328" s="59"/>
      <c r="CO328" s="59"/>
      <c r="CP328" s="59"/>
      <c r="CQ328" s="59"/>
      <c r="CR328" s="59"/>
      <c r="CS328" s="59"/>
      <c r="CT328" s="59"/>
      <c r="CU328" s="59"/>
      <c r="CV328" s="59"/>
      <c r="CW328" s="59"/>
      <c r="CX328" s="59"/>
      <c r="CY328" s="59"/>
      <c r="CZ328" s="59"/>
      <c r="DA328" s="59"/>
      <c r="DB328" s="59"/>
      <c r="DC328" s="59"/>
      <c r="DD328" s="59"/>
      <c r="DE328" s="59"/>
      <c r="DF328" s="59"/>
      <c r="DG328" s="59"/>
      <c r="DH328" s="59"/>
      <c r="DI328" s="59"/>
      <c r="DJ328" s="59"/>
      <c r="DK328" s="59"/>
      <c r="DL328" s="59"/>
      <c r="DM328" s="59"/>
      <c r="DN328" s="59"/>
      <c r="DO328" s="59"/>
      <c r="DP328" s="59"/>
      <c r="DQ328" s="59"/>
      <c r="DR328" s="59"/>
      <c r="DS328" s="59"/>
      <c r="DT328" s="59"/>
      <c r="DU328" s="59"/>
      <c r="DV328" s="59"/>
      <c r="DW328" s="59"/>
      <c r="DX328" s="59"/>
      <c r="DY328" s="59"/>
      <c r="DZ328" s="59"/>
      <c r="EA328" s="59"/>
      <c r="EB328" s="59"/>
      <c r="EC328" s="59"/>
      <c r="ED328" s="59"/>
      <c r="EE328" s="59"/>
      <c r="EF328" s="59"/>
      <c r="EG328" s="59"/>
      <c r="EH328" s="59"/>
      <c r="EI328" s="59"/>
    </row>
    <row r="329" spans="38:139" ht="15" x14ac:dyDescent="0.25">
      <c r="AL329" s="59"/>
      <c r="AM329"/>
      <c r="AN329"/>
      <c r="AO329"/>
      <c r="AP329"/>
      <c r="AQ329"/>
      <c r="AR329"/>
      <c r="AS329"/>
      <c r="AT329"/>
      <c r="AU329"/>
      <c r="AV329"/>
      <c r="AW329"/>
      <c r="AX329"/>
      <c r="AY329"/>
      <c r="AZ329" s="59"/>
      <c r="BA329" s="59"/>
      <c r="BB329" s="59"/>
      <c r="BC329" s="59"/>
      <c r="BD329" s="59"/>
      <c r="BE329" s="59"/>
      <c r="BF329" s="59"/>
      <c r="BG329" s="59"/>
      <c r="BH329" s="59"/>
      <c r="BI329" s="59"/>
      <c r="BJ329" s="59"/>
      <c r="BK329" s="59"/>
      <c r="BL329" s="59"/>
      <c r="BM329" s="59"/>
      <c r="BN329" s="59"/>
      <c r="BO329" s="59"/>
      <c r="BP329" s="59"/>
      <c r="BQ329" s="59"/>
      <c r="BR329" s="59"/>
      <c r="BS329" s="59"/>
      <c r="BT329" s="59"/>
      <c r="BU329" s="59"/>
      <c r="BV329" s="59"/>
      <c r="BW329" s="59"/>
      <c r="BX329" s="59"/>
      <c r="BY329" s="59"/>
      <c r="BZ329" s="59"/>
      <c r="CA329" s="59"/>
      <c r="CB329" s="59"/>
      <c r="CC329" s="59"/>
      <c r="CD329" s="59"/>
      <c r="CE329" s="59"/>
      <c r="CF329" s="59"/>
      <c r="CG329" s="59"/>
      <c r="CH329" s="59"/>
      <c r="CI329" s="59"/>
      <c r="CJ329" s="59"/>
      <c r="CK329" s="59"/>
      <c r="CL329" s="59"/>
      <c r="CM329" s="59"/>
      <c r="CN329" s="59"/>
      <c r="CO329" s="59"/>
      <c r="CP329" s="59"/>
      <c r="CQ329" s="59"/>
      <c r="CR329" s="59"/>
      <c r="CS329" s="59"/>
      <c r="CT329" s="59"/>
      <c r="CU329" s="59"/>
      <c r="CV329" s="59"/>
      <c r="CW329" s="59"/>
      <c r="CX329" s="59"/>
      <c r="CY329" s="59"/>
      <c r="CZ329" s="59"/>
      <c r="DA329" s="59"/>
      <c r="DB329" s="59"/>
      <c r="DC329" s="59"/>
      <c r="DD329" s="59"/>
      <c r="DE329" s="59"/>
      <c r="DF329" s="59"/>
      <c r="DG329" s="59"/>
      <c r="DH329" s="59"/>
      <c r="DI329" s="59"/>
      <c r="DJ329" s="59"/>
      <c r="DK329" s="59"/>
      <c r="DL329" s="59"/>
      <c r="DM329" s="59"/>
      <c r="DN329" s="59"/>
      <c r="DO329" s="59"/>
      <c r="DP329" s="59"/>
      <c r="DQ329" s="59"/>
      <c r="DR329" s="59"/>
      <c r="DS329" s="59"/>
      <c r="DT329" s="59"/>
      <c r="DU329" s="59"/>
      <c r="DV329" s="59"/>
      <c r="DW329" s="59"/>
      <c r="DX329" s="59"/>
      <c r="DY329" s="59"/>
      <c r="DZ329" s="59"/>
      <c r="EA329" s="59"/>
      <c r="EB329" s="59"/>
      <c r="EC329" s="59"/>
      <c r="ED329" s="59"/>
      <c r="EE329" s="59"/>
      <c r="EF329" s="59"/>
      <c r="EG329" s="59"/>
      <c r="EH329" s="59"/>
      <c r="EI329" s="59"/>
    </row>
    <row r="330" spans="38:139" ht="15" x14ac:dyDescent="0.25">
      <c r="AL330" s="59"/>
      <c r="AM330"/>
      <c r="AN330"/>
      <c r="AO330"/>
      <c r="AP330"/>
      <c r="AQ330"/>
      <c r="AR330"/>
      <c r="AS330"/>
      <c r="AT330"/>
      <c r="AU330"/>
      <c r="AV330"/>
      <c r="AW330"/>
      <c r="AX330"/>
      <c r="AY330"/>
      <c r="AZ330" s="59"/>
      <c r="BA330" s="59"/>
      <c r="BB330" s="59"/>
      <c r="BC330" s="59"/>
      <c r="BD330" s="59"/>
      <c r="BE330" s="59"/>
      <c r="BF330" s="59"/>
      <c r="BG330" s="59"/>
      <c r="BH330" s="59"/>
      <c r="BI330" s="59"/>
      <c r="BJ330" s="59"/>
      <c r="BK330" s="59"/>
      <c r="BL330" s="59"/>
      <c r="BM330" s="59"/>
      <c r="BN330" s="59"/>
      <c r="BO330" s="59"/>
      <c r="BP330" s="59"/>
      <c r="BQ330" s="59"/>
      <c r="BR330" s="59"/>
      <c r="BS330" s="59"/>
      <c r="BT330" s="59"/>
      <c r="BU330" s="59"/>
      <c r="BV330" s="59"/>
      <c r="BW330" s="59"/>
      <c r="BX330" s="59"/>
      <c r="BY330" s="59"/>
      <c r="BZ330" s="59"/>
      <c r="CA330" s="59"/>
      <c r="CB330" s="59"/>
      <c r="CC330" s="59"/>
      <c r="CD330" s="59"/>
      <c r="CE330" s="59"/>
      <c r="CF330" s="59"/>
      <c r="CG330" s="59"/>
      <c r="CH330" s="59"/>
      <c r="CI330" s="59"/>
      <c r="CJ330" s="59"/>
      <c r="CK330" s="59"/>
      <c r="CL330" s="59"/>
      <c r="CM330" s="59"/>
      <c r="CN330" s="59"/>
      <c r="CO330" s="59"/>
      <c r="CP330" s="59"/>
      <c r="CQ330" s="59"/>
      <c r="CR330" s="59"/>
      <c r="CS330" s="59"/>
      <c r="CT330" s="59"/>
      <c r="CU330" s="59"/>
      <c r="CV330" s="59"/>
      <c r="CW330" s="59"/>
      <c r="CX330" s="59"/>
      <c r="CY330" s="59"/>
      <c r="CZ330" s="59"/>
      <c r="DA330" s="59"/>
      <c r="DB330" s="59"/>
      <c r="DC330" s="59"/>
      <c r="DD330" s="59"/>
      <c r="DE330" s="59"/>
      <c r="DF330" s="59"/>
      <c r="DG330" s="59"/>
      <c r="DH330" s="59"/>
      <c r="DI330" s="59"/>
      <c r="DJ330" s="59"/>
      <c r="DK330" s="59"/>
      <c r="DL330" s="59"/>
      <c r="DM330" s="59"/>
      <c r="DN330" s="59"/>
      <c r="DO330" s="59"/>
      <c r="DP330" s="59"/>
      <c r="DQ330" s="59"/>
      <c r="DR330" s="59"/>
      <c r="DS330" s="59"/>
      <c r="DT330" s="59"/>
      <c r="DU330" s="59"/>
      <c r="DV330" s="59"/>
      <c r="DW330" s="59"/>
      <c r="DX330" s="59"/>
      <c r="DY330" s="59"/>
      <c r="DZ330" s="59"/>
      <c r="EA330" s="59"/>
      <c r="EB330" s="59"/>
      <c r="EC330" s="59"/>
      <c r="ED330" s="59"/>
      <c r="EE330" s="59"/>
      <c r="EF330" s="59"/>
      <c r="EG330" s="59"/>
      <c r="EH330" s="59"/>
      <c r="EI330" s="59"/>
    </row>
    <row r="331" spans="38:139" ht="15" x14ac:dyDescent="0.25">
      <c r="AL331" s="59"/>
      <c r="AM331"/>
      <c r="AN331"/>
      <c r="AO331"/>
      <c r="AP331"/>
      <c r="AQ331"/>
      <c r="AR331"/>
      <c r="AS331"/>
      <c r="AT331"/>
      <c r="AU331"/>
      <c r="AV331"/>
      <c r="AW331"/>
      <c r="AX331"/>
      <c r="AY331"/>
      <c r="AZ331" s="59"/>
      <c r="BA331" s="59"/>
      <c r="BB331" s="59"/>
      <c r="BC331" s="59"/>
      <c r="BD331" s="59"/>
      <c r="BE331" s="59"/>
      <c r="BF331" s="59"/>
      <c r="BG331" s="59"/>
      <c r="BH331" s="59"/>
      <c r="BI331" s="59"/>
      <c r="BJ331" s="59"/>
      <c r="BK331" s="59"/>
      <c r="BL331" s="59"/>
      <c r="BM331" s="59"/>
      <c r="BN331" s="59"/>
      <c r="BO331" s="59"/>
      <c r="BP331" s="59"/>
      <c r="BQ331" s="59"/>
      <c r="BR331" s="59"/>
      <c r="BS331" s="59"/>
      <c r="BT331" s="59"/>
      <c r="BU331" s="59"/>
      <c r="BV331" s="59"/>
      <c r="BW331" s="59"/>
      <c r="BX331" s="59"/>
      <c r="BY331" s="59"/>
      <c r="BZ331" s="59"/>
      <c r="CA331" s="59"/>
      <c r="CB331" s="59"/>
      <c r="CC331" s="59"/>
      <c r="CD331" s="59"/>
      <c r="CE331" s="59"/>
      <c r="CF331" s="59"/>
      <c r="CG331" s="59"/>
      <c r="CH331" s="59"/>
      <c r="CI331" s="59"/>
      <c r="CJ331" s="59"/>
      <c r="CK331" s="59"/>
      <c r="CL331" s="59"/>
      <c r="CM331" s="59"/>
      <c r="CN331" s="59"/>
      <c r="CO331" s="59"/>
      <c r="CP331" s="59"/>
      <c r="CQ331" s="59"/>
      <c r="CR331" s="59"/>
      <c r="CS331" s="59"/>
      <c r="CT331" s="59"/>
      <c r="CU331" s="59"/>
      <c r="CV331" s="59"/>
      <c r="CW331" s="59"/>
      <c r="CX331" s="59"/>
      <c r="CY331" s="59"/>
      <c r="CZ331" s="59"/>
      <c r="DA331" s="59"/>
      <c r="DB331" s="59"/>
      <c r="DC331" s="59"/>
      <c r="DD331" s="59"/>
      <c r="DE331" s="59"/>
      <c r="DF331" s="59"/>
      <c r="DG331" s="59"/>
      <c r="DH331" s="59"/>
      <c r="DI331" s="59"/>
      <c r="DJ331" s="59"/>
      <c r="DK331" s="59"/>
      <c r="DL331" s="59"/>
      <c r="DM331" s="59"/>
      <c r="DN331" s="59"/>
      <c r="DO331" s="59"/>
      <c r="DP331" s="59"/>
      <c r="DQ331" s="59"/>
      <c r="DR331" s="59"/>
      <c r="DS331" s="59"/>
      <c r="DT331" s="59"/>
      <c r="DU331" s="59"/>
      <c r="DV331" s="59"/>
      <c r="DW331" s="59"/>
      <c r="DX331" s="59"/>
      <c r="DY331" s="59"/>
      <c r="DZ331" s="59"/>
      <c r="EA331" s="59"/>
      <c r="EB331" s="59"/>
      <c r="EC331" s="59"/>
      <c r="ED331" s="59"/>
      <c r="EE331" s="59"/>
      <c r="EF331" s="59"/>
      <c r="EG331" s="59"/>
      <c r="EH331" s="59"/>
      <c r="EI331" s="59"/>
    </row>
    <row r="332" spans="38:139" ht="15" x14ac:dyDescent="0.25">
      <c r="AL332" s="59"/>
      <c r="AM332"/>
      <c r="AN332"/>
      <c r="AO332"/>
      <c r="AP332"/>
      <c r="AQ332"/>
      <c r="AR332"/>
      <c r="AS332"/>
      <c r="AT332"/>
      <c r="AU332"/>
      <c r="AV332"/>
      <c r="AW332"/>
      <c r="AX332"/>
      <c r="AY332"/>
      <c r="AZ332" s="59"/>
      <c r="BA332" s="59"/>
      <c r="BB332" s="59"/>
      <c r="BC332" s="59"/>
      <c r="BD332" s="59"/>
      <c r="BE332" s="59"/>
      <c r="BF332" s="59"/>
      <c r="BG332" s="59"/>
      <c r="BH332" s="59"/>
      <c r="BI332" s="59"/>
      <c r="BJ332" s="59"/>
      <c r="BK332" s="59"/>
      <c r="BL332" s="59"/>
      <c r="BM332" s="59"/>
      <c r="BN332" s="59"/>
      <c r="BO332" s="59"/>
      <c r="BP332" s="59"/>
      <c r="BQ332" s="59"/>
      <c r="BR332" s="59"/>
      <c r="BS332" s="59"/>
      <c r="BT332" s="59"/>
      <c r="BU332" s="59"/>
      <c r="BV332" s="59"/>
      <c r="BW332" s="59"/>
      <c r="BX332" s="59"/>
      <c r="BY332" s="59"/>
      <c r="BZ332" s="59"/>
      <c r="CA332" s="59"/>
      <c r="CB332" s="59"/>
      <c r="CC332" s="59"/>
      <c r="CD332" s="59"/>
      <c r="CE332" s="59"/>
      <c r="CF332" s="59"/>
      <c r="CG332" s="59"/>
      <c r="CH332" s="59"/>
      <c r="CI332" s="59"/>
      <c r="CJ332" s="59"/>
      <c r="CK332" s="59"/>
      <c r="CL332" s="59"/>
      <c r="CM332" s="59"/>
      <c r="CN332" s="59"/>
      <c r="CO332" s="59"/>
      <c r="CP332" s="59"/>
      <c r="CQ332" s="59"/>
      <c r="CR332" s="59"/>
      <c r="CS332" s="59"/>
      <c r="CT332" s="59"/>
      <c r="CU332" s="59"/>
      <c r="CV332" s="59"/>
      <c r="CW332" s="59"/>
      <c r="CX332" s="59"/>
      <c r="CY332" s="59"/>
      <c r="CZ332" s="59"/>
      <c r="DA332" s="59"/>
      <c r="DB332" s="59"/>
      <c r="DC332" s="59"/>
      <c r="DD332" s="59"/>
      <c r="DE332" s="59"/>
      <c r="DF332" s="59"/>
      <c r="DG332" s="59"/>
      <c r="DH332" s="59"/>
      <c r="DI332" s="59"/>
      <c r="DJ332" s="59"/>
      <c r="DK332" s="59"/>
      <c r="DL332" s="59"/>
      <c r="DM332" s="59"/>
      <c r="DN332" s="59"/>
      <c r="DO332" s="59"/>
      <c r="DP332" s="59"/>
      <c r="DQ332" s="59"/>
      <c r="DR332" s="59"/>
      <c r="DS332" s="59"/>
      <c r="DT332" s="59"/>
      <c r="DU332" s="59"/>
      <c r="DV332" s="59"/>
      <c r="DW332" s="59"/>
      <c r="DX332" s="59"/>
      <c r="DY332" s="59"/>
      <c r="DZ332" s="59"/>
      <c r="EA332" s="59"/>
      <c r="EB332" s="59"/>
      <c r="EC332" s="59"/>
      <c r="ED332" s="59"/>
      <c r="EE332" s="59"/>
      <c r="EF332" s="59"/>
      <c r="EG332" s="59"/>
      <c r="EH332" s="59"/>
      <c r="EI332" s="59"/>
    </row>
    <row r="333" spans="38:139" ht="15" x14ac:dyDescent="0.25">
      <c r="AL333" s="59"/>
      <c r="AM333"/>
      <c r="AN333"/>
      <c r="AO333"/>
      <c r="AP333"/>
      <c r="AQ333"/>
      <c r="AR333"/>
      <c r="AS333"/>
      <c r="AT333"/>
      <c r="AU333"/>
      <c r="AV333"/>
      <c r="AW333"/>
      <c r="AX333"/>
      <c r="AY333"/>
      <c r="AZ333" s="59"/>
      <c r="BA333" s="59"/>
      <c r="BB333" s="59"/>
      <c r="BC333" s="59"/>
      <c r="BD333" s="59"/>
      <c r="BE333" s="59"/>
      <c r="BF333" s="59"/>
      <c r="BG333" s="59"/>
      <c r="BH333" s="59"/>
      <c r="BI333" s="59"/>
      <c r="BJ333" s="59"/>
      <c r="BK333" s="59"/>
      <c r="BL333" s="59"/>
      <c r="BM333" s="59"/>
      <c r="BN333" s="59"/>
      <c r="BO333" s="59"/>
      <c r="BP333" s="59"/>
      <c r="BQ333" s="59"/>
      <c r="BR333" s="59"/>
      <c r="BS333" s="59"/>
      <c r="BT333" s="59"/>
      <c r="BU333" s="59"/>
      <c r="BV333" s="59"/>
      <c r="BW333" s="59"/>
      <c r="BX333" s="59"/>
      <c r="BY333" s="59"/>
      <c r="BZ333" s="59"/>
      <c r="CA333" s="59"/>
      <c r="CB333" s="59"/>
      <c r="CC333" s="59"/>
      <c r="CD333" s="59"/>
      <c r="CE333" s="59"/>
      <c r="CF333" s="59"/>
      <c r="CG333" s="59"/>
      <c r="CH333" s="59"/>
      <c r="CI333" s="59"/>
      <c r="CJ333" s="59"/>
      <c r="CK333" s="59"/>
      <c r="CL333" s="59"/>
      <c r="CM333" s="59"/>
      <c r="CN333" s="59"/>
      <c r="CO333" s="59"/>
      <c r="CP333" s="59"/>
      <c r="CQ333" s="59"/>
      <c r="CR333" s="59"/>
      <c r="CS333" s="59"/>
      <c r="CT333" s="59"/>
      <c r="CU333" s="59"/>
      <c r="CV333" s="59"/>
      <c r="CW333" s="59"/>
      <c r="CX333" s="59"/>
      <c r="CY333" s="59"/>
      <c r="CZ333" s="59"/>
      <c r="DA333" s="59"/>
      <c r="DB333" s="59"/>
      <c r="DC333" s="59"/>
      <c r="DD333" s="59"/>
      <c r="DE333" s="59"/>
      <c r="DF333" s="59"/>
      <c r="DG333" s="59"/>
      <c r="DH333" s="59"/>
      <c r="DI333" s="59"/>
      <c r="DJ333" s="59"/>
      <c r="DK333" s="59"/>
      <c r="DL333" s="59"/>
      <c r="DM333" s="59"/>
      <c r="DN333" s="59"/>
      <c r="DO333" s="59"/>
      <c r="DP333" s="59"/>
      <c r="DQ333" s="59"/>
      <c r="DR333" s="59"/>
      <c r="DS333" s="59"/>
      <c r="DT333" s="59"/>
      <c r="DU333" s="59"/>
      <c r="DV333" s="59"/>
      <c r="DW333" s="59"/>
      <c r="DX333" s="59"/>
      <c r="DY333" s="59"/>
      <c r="DZ333" s="59"/>
      <c r="EA333" s="59"/>
      <c r="EB333" s="59"/>
      <c r="EC333" s="59"/>
      <c r="ED333" s="59"/>
      <c r="EE333" s="59"/>
      <c r="EF333" s="59"/>
      <c r="EG333" s="59"/>
      <c r="EH333" s="59"/>
      <c r="EI333" s="59"/>
    </row>
    <row r="334" spans="38:139" ht="15" x14ac:dyDescent="0.25">
      <c r="AL334" s="59"/>
      <c r="AM334"/>
      <c r="AN334"/>
      <c r="AO334"/>
      <c r="AP334"/>
      <c r="AQ334"/>
      <c r="AR334"/>
      <c r="AS334"/>
      <c r="AT334"/>
      <c r="AU334"/>
      <c r="AV334"/>
      <c r="AW334"/>
      <c r="AX334"/>
      <c r="AY334"/>
      <c r="AZ334" s="59"/>
      <c r="BA334" s="59"/>
      <c r="BB334" s="59"/>
      <c r="BC334" s="59"/>
      <c r="BD334" s="59"/>
      <c r="BE334" s="59"/>
      <c r="BF334" s="59"/>
      <c r="BG334" s="59"/>
      <c r="BH334" s="59"/>
      <c r="BI334" s="59"/>
      <c r="BJ334" s="59"/>
      <c r="BK334" s="59"/>
      <c r="BL334" s="59"/>
      <c r="BM334" s="59"/>
      <c r="BN334" s="59"/>
      <c r="BO334" s="59"/>
      <c r="BP334" s="59"/>
      <c r="BQ334" s="59"/>
      <c r="BR334" s="59"/>
      <c r="BS334" s="59"/>
      <c r="BT334" s="59"/>
      <c r="BU334" s="59"/>
      <c r="BV334" s="59"/>
      <c r="BW334" s="59"/>
      <c r="BX334" s="59"/>
      <c r="BY334" s="59"/>
      <c r="BZ334" s="59"/>
      <c r="CA334" s="59"/>
      <c r="CB334" s="59"/>
      <c r="CC334" s="59"/>
      <c r="CD334" s="59"/>
      <c r="CE334" s="59"/>
      <c r="CF334" s="59"/>
      <c r="CG334" s="59"/>
      <c r="CH334" s="59"/>
      <c r="CI334" s="59"/>
      <c r="CJ334" s="59"/>
      <c r="CK334" s="59"/>
      <c r="CL334" s="59"/>
      <c r="CM334" s="59"/>
      <c r="CN334" s="59"/>
      <c r="CO334" s="59"/>
      <c r="CP334" s="59"/>
      <c r="CQ334" s="59"/>
      <c r="CR334" s="59"/>
      <c r="CS334" s="59"/>
      <c r="CT334" s="59"/>
      <c r="CU334" s="59"/>
      <c r="CV334" s="59"/>
      <c r="CW334" s="59"/>
      <c r="CX334" s="59"/>
      <c r="CY334" s="59"/>
      <c r="CZ334" s="59"/>
      <c r="DA334" s="59"/>
      <c r="DB334" s="59"/>
      <c r="DC334" s="59"/>
      <c r="DD334" s="59"/>
      <c r="DE334" s="59"/>
      <c r="DF334" s="59"/>
      <c r="DG334" s="59"/>
      <c r="DH334" s="59"/>
      <c r="DI334" s="59"/>
      <c r="DJ334" s="59"/>
      <c r="DK334" s="59"/>
      <c r="DL334" s="59"/>
      <c r="DM334" s="59"/>
      <c r="DN334" s="59"/>
      <c r="DO334" s="59"/>
      <c r="DP334" s="59"/>
      <c r="DQ334" s="59"/>
      <c r="DR334" s="59"/>
      <c r="DS334" s="59"/>
      <c r="DT334" s="59"/>
      <c r="DU334" s="59"/>
      <c r="DV334" s="59"/>
      <c r="DW334" s="59"/>
      <c r="DX334" s="59"/>
      <c r="DY334" s="59"/>
      <c r="DZ334" s="59"/>
      <c r="EA334" s="59"/>
      <c r="EB334" s="59"/>
      <c r="EC334" s="59"/>
      <c r="ED334" s="59"/>
      <c r="EE334" s="59"/>
      <c r="EF334" s="59"/>
      <c r="EG334" s="59"/>
      <c r="EH334" s="59"/>
      <c r="EI334" s="59"/>
    </row>
    <row r="335" spans="38:139" ht="15" x14ac:dyDescent="0.25">
      <c r="AL335" s="59"/>
      <c r="AM335"/>
      <c r="AN335"/>
      <c r="AO335"/>
      <c r="AP335"/>
      <c r="AQ335"/>
      <c r="AR335"/>
      <c r="AS335"/>
      <c r="AT335"/>
      <c r="AU335"/>
      <c r="AV335"/>
      <c r="AW335"/>
      <c r="AX335"/>
      <c r="AY335"/>
      <c r="AZ335" s="59"/>
      <c r="BA335" s="59"/>
      <c r="BB335" s="59"/>
      <c r="BC335" s="59"/>
      <c r="BD335" s="59"/>
      <c r="BE335" s="59"/>
      <c r="BF335" s="59"/>
      <c r="BG335" s="59"/>
      <c r="BH335" s="59"/>
      <c r="BI335" s="59"/>
      <c r="BJ335" s="59"/>
      <c r="BK335" s="59"/>
      <c r="BL335" s="59"/>
      <c r="BM335" s="59"/>
      <c r="BN335" s="59"/>
      <c r="BO335" s="59"/>
      <c r="BP335" s="59"/>
      <c r="BQ335" s="59"/>
      <c r="BR335" s="59"/>
      <c r="BS335" s="59"/>
      <c r="BT335" s="59"/>
      <c r="BU335" s="59"/>
      <c r="BV335" s="59"/>
      <c r="BW335" s="59"/>
      <c r="BX335" s="59"/>
      <c r="BY335" s="59"/>
      <c r="BZ335" s="59"/>
      <c r="CA335" s="59"/>
      <c r="CB335" s="59"/>
      <c r="CC335" s="59"/>
      <c r="CD335" s="59"/>
      <c r="CE335" s="59"/>
      <c r="CF335" s="59"/>
      <c r="CG335" s="59"/>
      <c r="CH335" s="59"/>
      <c r="CI335" s="59"/>
      <c r="CJ335" s="59"/>
      <c r="CK335" s="59"/>
      <c r="CL335" s="59"/>
      <c r="CM335" s="59"/>
      <c r="CN335" s="59"/>
      <c r="CO335" s="59"/>
      <c r="CP335" s="59"/>
      <c r="CQ335" s="59"/>
      <c r="CR335" s="59"/>
      <c r="CS335" s="59"/>
      <c r="CT335" s="59"/>
      <c r="CU335" s="59"/>
      <c r="CV335" s="59"/>
      <c r="CW335" s="59"/>
      <c r="CX335" s="59"/>
      <c r="CY335" s="59"/>
      <c r="CZ335" s="59"/>
      <c r="DA335" s="59"/>
      <c r="DB335" s="59"/>
      <c r="DC335" s="59"/>
      <c r="DD335" s="59"/>
      <c r="DE335" s="59"/>
      <c r="DF335" s="59"/>
      <c r="DG335" s="59"/>
      <c r="DH335" s="59"/>
      <c r="DI335" s="59"/>
      <c r="DJ335" s="59"/>
      <c r="DK335" s="59"/>
      <c r="DL335" s="59"/>
      <c r="DM335" s="59"/>
      <c r="DN335" s="59"/>
      <c r="DO335" s="59"/>
      <c r="DP335" s="59"/>
      <c r="DQ335" s="59"/>
      <c r="DR335" s="59"/>
      <c r="DS335" s="59"/>
      <c r="DT335" s="59"/>
      <c r="DU335" s="59"/>
      <c r="DV335" s="59"/>
      <c r="DW335" s="59"/>
      <c r="DX335" s="59"/>
      <c r="DY335" s="59"/>
      <c r="DZ335" s="59"/>
      <c r="EA335" s="59"/>
      <c r="EB335" s="59"/>
      <c r="EC335" s="59"/>
      <c r="ED335" s="59"/>
      <c r="EE335" s="59"/>
      <c r="EF335" s="59"/>
      <c r="EG335" s="59"/>
      <c r="EH335" s="59"/>
      <c r="EI335" s="59"/>
    </row>
    <row r="336" spans="38:139" ht="15" x14ac:dyDescent="0.25">
      <c r="AL336" s="59"/>
      <c r="AM336"/>
      <c r="AN336"/>
      <c r="AO336"/>
      <c r="AP336"/>
      <c r="AQ336"/>
      <c r="AR336"/>
      <c r="AS336"/>
      <c r="AT336"/>
      <c r="AU336"/>
      <c r="AV336"/>
      <c r="AW336"/>
      <c r="AX336"/>
      <c r="AY336"/>
      <c r="AZ336" s="59"/>
      <c r="BA336" s="59"/>
      <c r="BB336" s="59"/>
      <c r="BC336" s="59"/>
      <c r="BD336" s="59"/>
      <c r="BE336" s="59"/>
      <c r="BF336" s="59"/>
      <c r="BG336" s="59"/>
      <c r="BH336" s="59"/>
      <c r="BI336" s="59"/>
      <c r="BJ336" s="59"/>
      <c r="BK336" s="59"/>
      <c r="BL336" s="59"/>
      <c r="BM336" s="59"/>
      <c r="BN336" s="59"/>
      <c r="BO336" s="59"/>
      <c r="BP336" s="59"/>
      <c r="BQ336" s="59"/>
      <c r="BR336" s="59"/>
      <c r="BS336" s="59"/>
      <c r="BT336" s="59"/>
      <c r="BU336" s="59"/>
      <c r="BV336" s="59"/>
      <c r="BW336" s="59"/>
      <c r="BX336" s="59"/>
      <c r="BY336" s="59"/>
      <c r="BZ336" s="59"/>
      <c r="CA336" s="59"/>
      <c r="CB336" s="59"/>
      <c r="CC336" s="59"/>
      <c r="CD336" s="59"/>
      <c r="CE336" s="59"/>
      <c r="CF336" s="59"/>
      <c r="CG336" s="59"/>
      <c r="CH336" s="59"/>
      <c r="CI336" s="59"/>
      <c r="CJ336" s="59"/>
      <c r="CK336" s="59"/>
      <c r="CL336" s="59"/>
      <c r="CM336" s="59"/>
      <c r="CN336" s="59"/>
      <c r="CO336" s="59"/>
      <c r="CP336" s="59"/>
      <c r="CQ336" s="59"/>
      <c r="CR336" s="59"/>
      <c r="CS336" s="59"/>
      <c r="CT336" s="59"/>
      <c r="CU336" s="59"/>
      <c r="CV336" s="59"/>
      <c r="CW336" s="59"/>
      <c r="CX336" s="59"/>
      <c r="CY336" s="59"/>
      <c r="CZ336" s="59"/>
      <c r="DA336" s="59"/>
      <c r="DB336" s="59"/>
      <c r="DC336" s="59"/>
      <c r="DD336" s="59"/>
      <c r="DE336" s="59"/>
      <c r="DF336" s="59"/>
      <c r="DG336" s="59"/>
      <c r="DH336" s="59"/>
      <c r="DI336" s="59"/>
      <c r="DJ336" s="59"/>
      <c r="DK336" s="59"/>
      <c r="DL336" s="59"/>
      <c r="DM336" s="59"/>
      <c r="DN336" s="59"/>
      <c r="DO336" s="59"/>
      <c r="DP336" s="59"/>
      <c r="DQ336" s="59"/>
      <c r="DR336" s="59"/>
      <c r="DS336" s="59"/>
      <c r="DT336" s="59"/>
      <c r="DU336" s="59"/>
      <c r="DV336" s="59"/>
      <c r="DW336" s="59"/>
      <c r="DX336" s="59"/>
      <c r="DY336" s="59"/>
      <c r="DZ336" s="59"/>
      <c r="EA336" s="59"/>
      <c r="EB336" s="59"/>
      <c r="EC336" s="59"/>
      <c r="ED336" s="59"/>
      <c r="EE336" s="59"/>
      <c r="EF336" s="59"/>
      <c r="EG336" s="59"/>
      <c r="EH336" s="59"/>
      <c r="EI336" s="59"/>
    </row>
    <row r="337" spans="38:139" ht="15" x14ac:dyDescent="0.25">
      <c r="AL337" s="59"/>
      <c r="AM337"/>
      <c r="AN337"/>
      <c r="AO337"/>
      <c r="AP337"/>
      <c r="AQ337"/>
      <c r="AR337"/>
      <c r="AS337"/>
      <c r="AT337"/>
      <c r="AU337"/>
      <c r="AV337"/>
      <c r="AW337"/>
      <c r="AX337"/>
      <c r="AY337"/>
      <c r="AZ337" s="59"/>
      <c r="BA337" s="59"/>
      <c r="BB337" s="59"/>
      <c r="BC337" s="59"/>
      <c r="BD337" s="59"/>
      <c r="BE337" s="59"/>
      <c r="BF337" s="59"/>
      <c r="BG337" s="59"/>
      <c r="BH337" s="59"/>
      <c r="BI337" s="59"/>
      <c r="BJ337" s="59"/>
      <c r="BK337" s="59"/>
      <c r="BL337" s="59"/>
      <c r="BM337" s="59"/>
      <c r="BN337" s="59"/>
      <c r="BO337" s="59"/>
      <c r="BP337" s="59"/>
      <c r="BQ337" s="59"/>
      <c r="BR337" s="59"/>
      <c r="BS337" s="59"/>
      <c r="BT337" s="59"/>
      <c r="BU337" s="59"/>
      <c r="BV337" s="59"/>
      <c r="BW337" s="59"/>
      <c r="BX337" s="59"/>
      <c r="BY337" s="59"/>
      <c r="BZ337" s="59"/>
      <c r="CA337" s="59"/>
      <c r="CB337" s="59"/>
      <c r="CC337" s="59"/>
      <c r="CD337" s="59"/>
      <c r="CE337" s="59"/>
      <c r="CF337" s="59"/>
      <c r="CG337" s="59"/>
      <c r="CH337" s="59"/>
      <c r="CI337" s="59"/>
      <c r="CJ337" s="59"/>
      <c r="CK337" s="59"/>
      <c r="CL337" s="59"/>
      <c r="CM337" s="59"/>
      <c r="CN337" s="59"/>
      <c r="CO337" s="59"/>
      <c r="CP337" s="59"/>
      <c r="CQ337" s="59"/>
      <c r="CR337" s="59"/>
      <c r="CS337" s="59"/>
      <c r="CT337" s="59"/>
      <c r="CU337" s="59"/>
      <c r="CV337" s="59"/>
      <c r="CW337" s="59"/>
      <c r="CX337" s="59"/>
      <c r="CY337" s="59"/>
      <c r="CZ337" s="59"/>
      <c r="DA337" s="59"/>
      <c r="DB337" s="59"/>
      <c r="DC337" s="59"/>
      <c r="DD337" s="59"/>
      <c r="DE337" s="59"/>
      <c r="DF337" s="59"/>
      <c r="DG337" s="59"/>
      <c r="DH337" s="59"/>
      <c r="DI337" s="59"/>
      <c r="DJ337" s="59"/>
      <c r="DK337" s="59"/>
      <c r="DL337" s="59"/>
      <c r="DM337" s="59"/>
      <c r="DN337" s="59"/>
      <c r="DO337" s="59"/>
      <c r="DP337" s="59"/>
      <c r="DQ337" s="59"/>
      <c r="DR337" s="59"/>
      <c r="DS337" s="59"/>
      <c r="DT337" s="59"/>
      <c r="DU337" s="59"/>
      <c r="DV337" s="59"/>
      <c r="DW337" s="59"/>
      <c r="DX337" s="59"/>
      <c r="DY337" s="59"/>
      <c r="DZ337" s="59"/>
      <c r="EA337" s="59"/>
      <c r="EB337" s="59"/>
      <c r="EC337" s="59"/>
      <c r="ED337" s="59"/>
      <c r="EE337" s="59"/>
      <c r="EF337" s="59"/>
      <c r="EG337" s="59"/>
      <c r="EH337" s="59"/>
      <c r="EI337" s="59"/>
    </row>
    <row r="338" spans="38:139" ht="15" x14ac:dyDescent="0.25">
      <c r="AL338" s="59"/>
      <c r="AM338"/>
      <c r="AN338"/>
      <c r="AO338"/>
      <c r="AP338"/>
      <c r="AQ338"/>
      <c r="AR338"/>
      <c r="AS338"/>
      <c r="AT338"/>
      <c r="AU338"/>
      <c r="AV338"/>
      <c r="AW338"/>
      <c r="AX338"/>
      <c r="AY338"/>
      <c r="AZ338" s="59"/>
      <c r="BA338" s="59"/>
      <c r="BB338" s="59"/>
      <c r="BC338" s="59"/>
      <c r="BD338" s="59"/>
      <c r="BE338" s="59"/>
      <c r="BF338" s="59"/>
      <c r="BG338" s="59"/>
      <c r="BH338" s="59"/>
      <c r="BI338" s="59"/>
      <c r="BJ338" s="59"/>
      <c r="BK338" s="59"/>
      <c r="BL338" s="59"/>
      <c r="BM338" s="59"/>
      <c r="BN338" s="59"/>
      <c r="BO338" s="59"/>
      <c r="BP338" s="59"/>
      <c r="BQ338" s="59"/>
      <c r="BR338" s="59"/>
      <c r="BS338" s="59"/>
      <c r="BT338" s="59"/>
      <c r="BU338" s="59"/>
      <c r="BV338" s="59"/>
      <c r="BW338" s="59"/>
      <c r="BX338" s="59"/>
      <c r="BY338" s="59"/>
      <c r="BZ338" s="59"/>
      <c r="CA338" s="59"/>
      <c r="CB338" s="59"/>
      <c r="CC338" s="59"/>
      <c r="CD338" s="59"/>
      <c r="CE338" s="59"/>
      <c r="CF338" s="59"/>
      <c r="CG338" s="59"/>
      <c r="CH338" s="59"/>
      <c r="CI338" s="59"/>
      <c r="CJ338" s="59"/>
      <c r="CK338" s="59"/>
      <c r="CL338" s="59"/>
      <c r="CM338" s="59"/>
      <c r="CN338" s="59"/>
      <c r="CO338" s="59"/>
      <c r="CP338" s="59"/>
      <c r="CQ338" s="59"/>
      <c r="CR338" s="59"/>
      <c r="CS338" s="59"/>
      <c r="CT338" s="59"/>
      <c r="CU338" s="59"/>
      <c r="CV338" s="59"/>
      <c r="CW338" s="59"/>
      <c r="CX338" s="59"/>
      <c r="CY338" s="59"/>
      <c r="CZ338" s="59"/>
      <c r="DA338" s="59"/>
      <c r="DB338" s="59"/>
      <c r="DC338" s="59"/>
      <c r="DD338" s="59"/>
      <c r="DE338" s="59"/>
      <c r="DF338" s="59"/>
      <c r="DG338" s="59"/>
      <c r="DH338" s="59"/>
      <c r="DI338" s="59"/>
      <c r="DJ338" s="59"/>
      <c r="DK338" s="59"/>
      <c r="DL338" s="59"/>
      <c r="DM338" s="59"/>
      <c r="DN338" s="59"/>
      <c r="DO338" s="59"/>
      <c r="DP338" s="59"/>
      <c r="DQ338" s="59"/>
      <c r="DR338" s="59"/>
      <c r="DS338" s="59"/>
      <c r="DT338" s="59"/>
      <c r="DU338" s="59"/>
      <c r="DV338" s="59"/>
      <c r="DW338" s="59"/>
      <c r="DX338" s="59"/>
      <c r="DY338" s="59"/>
      <c r="DZ338" s="59"/>
      <c r="EA338" s="59"/>
      <c r="EB338" s="59"/>
      <c r="EC338" s="59"/>
      <c r="ED338" s="59"/>
      <c r="EE338" s="59"/>
      <c r="EF338" s="59"/>
      <c r="EG338" s="59"/>
      <c r="EH338" s="59"/>
      <c r="EI338" s="59"/>
    </row>
    <row r="339" spans="38:139" ht="15" x14ac:dyDescent="0.25">
      <c r="AL339" s="59"/>
      <c r="AM339"/>
      <c r="AN339"/>
      <c r="AO339"/>
      <c r="AP339"/>
      <c r="AQ339"/>
      <c r="AR339"/>
      <c r="AS339"/>
      <c r="AT339"/>
      <c r="AU339"/>
      <c r="AV339"/>
      <c r="AW339"/>
      <c r="AX339"/>
      <c r="AY339"/>
      <c r="AZ339" s="59"/>
      <c r="BA339" s="59"/>
      <c r="BB339" s="59"/>
      <c r="BC339" s="59"/>
      <c r="BD339" s="59"/>
      <c r="BE339" s="59"/>
      <c r="BF339" s="59"/>
      <c r="BG339" s="59"/>
      <c r="BH339" s="59"/>
      <c r="BI339" s="59"/>
      <c r="BJ339" s="59"/>
      <c r="BK339" s="59"/>
      <c r="BL339" s="59"/>
      <c r="BM339" s="59"/>
      <c r="BN339" s="59"/>
      <c r="BO339" s="59"/>
      <c r="BP339" s="59"/>
      <c r="BQ339" s="59"/>
      <c r="BR339" s="59"/>
      <c r="BS339" s="59"/>
      <c r="BT339" s="59"/>
      <c r="BU339" s="59"/>
      <c r="BV339" s="59"/>
      <c r="BW339" s="59"/>
      <c r="BX339" s="59"/>
      <c r="BY339" s="59"/>
      <c r="BZ339" s="59"/>
      <c r="CA339" s="59"/>
      <c r="CB339" s="59"/>
      <c r="CC339" s="59"/>
      <c r="CD339" s="59"/>
      <c r="CE339" s="59"/>
      <c r="CF339" s="59"/>
      <c r="CG339" s="59"/>
      <c r="CH339" s="59"/>
      <c r="CI339" s="59"/>
      <c r="CJ339" s="59"/>
      <c r="CK339" s="59"/>
      <c r="CL339" s="59"/>
      <c r="CM339" s="59"/>
      <c r="CN339" s="59"/>
      <c r="CO339" s="59"/>
      <c r="CP339" s="59"/>
      <c r="CQ339" s="59"/>
      <c r="CR339" s="59"/>
      <c r="CS339" s="59"/>
      <c r="CT339" s="59"/>
      <c r="CU339" s="59"/>
      <c r="CV339" s="59"/>
      <c r="CW339" s="59"/>
      <c r="CX339" s="59"/>
      <c r="CY339" s="59"/>
      <c r="CZ339" s="59"/>
      <c r="DA339" s="59"/>
      <c r="DB339" s="59"/>
      <c r="DC339" s="59"/>
      <c r="DD339" s="59"/>
      <c r="DE339" s="59"/>
      <c r="DF339" s="59"/>
      <c r="DG339" s="59"/>
      <c r="DH339" s="59"/>
      <c r="DI339" s="59"/>
      <c r="DJ339" s="59"/>
      <c r="DK339" s="59"/>
      <c r="DL339" s="59"/>
      <c r="DM339" s="59"/>
      <c r="DN339" s="59"/>
      <c r="DO339" s="59"/>
      <c r="DP339" s="59"/>
      <c r="DQ339" s="59"/>
      <c r="DR339" s="59"/>
      <c r="DS339" s="59"/>
      <c r="DT339" s="59"/>
      <c r="DU339" s="59"/>
      <c r="DV339" s="59"/>
      <c r="DW339" s="59"/>
      <c r="DX339" s="59"/>
      <c r="DY339" s="59"/>
      <c r="DZ339" s="59"/>
      <c r="EA339" s="59"/>
      <c r="EB339" s="59"/>
      <c r="EC339" s="59"/>
      <c r="ED339" s="59"/>
      <c r="EE339" s="59"/>
      <c r="EF339" s="59"/>
      <c r="EG339" s="59"/>
      <c r="EH339" s="59"/>
      <c r="EI339" s="59"/>
    </row>
    <row r="340" spans="38:139" ht="15" x14ac:dyDescent="0.25">
      <c r="AL340" s="59"/>
      <c r="AM340"/>
      <c r="AN340"/>
      <c r="AO340"/>
      <c r="AP340"/>
      <c r="AQ340"/>
      <c r="AR340"/>
      <c r="AS340"/>
      <c r="AT340"/>
      <c r="AU340"/>
      <c r="AV340"/>
      <c r="AW340"/>
      <c r="AX340"/>
      <c r="AY340"/>
      <c r="AZ340" s="59"/>
      <c r="BA340" s="59"/>
      <c r="BB340" s="59"/>
      <c r="BC340" s="59"/>
      <c r="BD340" s="59"/>
      <c r="BE340" s="59"/>
      <c r="BF340" s="59"/>
      <c r="BG340" s="59"/>
      <c r="BH340" s="59"/>
      <c r="BI340" s="59"/>
      <c r="BJ340" s="59"/>
      <c r="BK340" s="59"/>
      <c r="BL340" s="59"/>
      <c r="BM340" s="59"/>
      <c r="BN340" s="59"/>
      <c r="BO340" s="59"/>
      <c r="BP340" s="59"/>
      <c r="BQ340" s="59"/>
      <c r="BR340" s="59"/>
      <c r="BS340" s="59"/>
      <c r="BT340" s="59"/>
      <c r="BU340" s="59"/>
      <c r="BV340" s="59"/>
      <c r="BW340" s="59"/>
      <c r="BX340" s="59"/>
      <c r="BY340" s="59"/>
      <c r="BZ340" s="59"/>
      <c r="CA340" s="59"/>
      <c r="CB340" s="59"/>
      <c r="CC340" s="59"/>
      <c r="CD340" s="59"/>
      <c r="CE340" s="59"/>
      <c r="CF340" s="59"/>
      <c r="CG340" s="59"/>
      <c r="CH340" s="59"/>
      <c r="CI340" s="59"/>
      <c r="CJ340" s="59"/>
      <c r="CK340" s="59"/>
      <c r="CL340" s="59"/>
      <c r="CM340" s="59"/>
      <c r="CN340" s="59"/>
      <c r="CO340" s="59"/>
      <c r="CP340" s="59"/>
      <c r="CQ340" s="59"/>
      <c r="CR340" s="59"/>
      <c r="CS340" s="59"/>
      <c r="CT340" s="59"/>
      <c r="CU340" s="59"/>
      <c r="CV340" s="59"/>
      <c r="CW340" s="59"/>
      <c r="CX340" s="59"/>
      <c r="CY340" s="59"/>
      <c r="CZ340" s="59"/>
      <c r="DA340" s="59"/>
      <c r="DB340" s="59"/>
      <c r="DC340" s="59"/>
      <c r="DD340" s="59"/>
      <c r="DE340" s="59"/>
      <c r="DF340" s="59"/>
      <c r="DG340" s="59"/>
      <c r="DH340" s="59"/>
      <c r="DI340" s="59"/>
      <c r="DJ340" s="59"/>
      <c r="DK340" s="59"/>
      <c r="DL340" s="59"/>
      <c r="DM340" s="59"/>
      <c r="DN340" s="59"/>
      <c r="DO340" s="59"/>
      <c r="DP340" s="59"/>
      <c r="DQ340" s="59"/>
      <c r="DR340" s="59"/>
      <c r="DS340" s="59"/>
      <c r="DT340" s="59"/>
      <c r="DU340" s="59"/>
      <c r="DV340" s="59"/>
      <c r="DW340" s="59"/>
      <c r="DX340" s="59"/>
      <c r="DY340" s="59"/>
      <c r="DZ340" s="59"/>
      <c r="EA340" s="59"/>
      <c r="EB340" s="59"/>
      <c r="EC340" s="59"/>
      <c r="ED340" s="59"/>
      <c r="EE340" s="59"/>
      <c r="EF340" s="59"/>
      <c r="EG340" s="59"/>
      <c r="EH340" s="59"/>
      <c r="EI340" s="59"/>
    </row>
    <row r="341" spans="38:139" ht="15" x14ac:dyDescent="0.25">
      <c r="AL341" s="59"/>
      <c r="AM341"/>
      <c r="AN341"/>
      <c r="AO341"/>
      <c r="AP341"/>
      <c r="AQ341"/>
      <c r="AR341"/>
      <c r="AS341"/>
      <c r="AT341"/>
      <c r="AU341"/>
      <c r="AV341"/>
      <c r="AW341"/>
      <c r="AX341"/>
      <c r="AY341"/>
      <c r="AZ341" s="59"/>
      <c r="BA341" s="59"/>
      <c r="BB341" s="59"/>
      <c r="BC341" s="59"/>
      <c r="BD341" s="59"/>
      <c r="BE341" s="59"/>
      <c r="BF341" s="59"/>
      <c r="BG341" s="59"/>
      <c r="BH341" s="59"/>
      <c r="BI341" s="59"/>
      <c r="BJ341" s="59"/>
      <c r="BK341" s="59"/>
      <c r="BL341" s="59"/>
      <c r="BM341" s="59"/>
      <c r="BN341" s="59"/>
      <c r="BO341" s="59"/>
      <c r="BP341" s="59"/>
      <c r="BQ341" s="59"/>
      <c r="BR341" s="59"/>
      <c r="BS341" s="59"/>
      <c r="BT341" s="59"/>
      <c r="BU341" s="59"/>
      <c r="BV341" s="59"/>
      <c r="BW341" s="59"/>
      <c r="BX341" s="59"/>
      <c r="BY341" s="59"/>
      <c r="BZ341" s="59"/>
      <c r="CA341" s="59"/>
      <c r="CB341" s="59"/>
      <c r="CC341" s="59"/>
      <c r="CD341" s="59"/>
      <c r="CE341" s="59"/>
      <c r="CF341" s="59"/>
      <c r="CG341" s="59"/>
      <c r="CH341" s="59"/>
      <c r="CI341" s="59"/>
      <c r="CJ341" s="59"/>
      <c r="CK341" s="59"/>
      <c r="CL341" s="59"/>
      <c r="CM341" s="59"/>
      <c r="CN341" s="59"/>
      <c r="CO341" s="59"/>
      <c r="CP341" s="59"/>
      <c r="CQ341" s="59"/>
      <c r="CR341" s="59"/>
      <c r="CS341" s="59"/>
      <c r="CT341" s="59"/>
      <c r="CU341" s="59"/>
      <c r="CV341" s="59"/>
      <c r="CW341" s="59"/>
      <c r="CX341" s="59"/>
      <c r="CY341" s="59"/>
      <c r="CZ341" s="59"/>
      <c r="DA341" s="59"/>
      <c r="DB341" s="59"/>
      <c r="DC341" s="59"/>
      <c r="DD341" s="59"/>
      <c r="DE341" s="59"/>
      <c r="DF341" s="59"/>
      <c r="DG341" s="59"/>
      <c r="DH341" s="59"/>
      <c r="DI341" s="59"/>
      <c r="DJ341" s="59"/>
      <c r="DK341" s="59"/>
      <c r="DL341" s="59"/>
      <c r="DM341" s="59"/>
      <c r="DN341" s="59"/>
      <c r="DO341" s="59"/>
      <c r="DP341" s="59"/>
      <c r="DQ341" s="59"/>
      <c r="DR341" s="59"/>
      <c r="DS341" s="59"/>
      <c r="DT341" s="59"/>
      <c r="DU341" s="59"/>
      <c r="DV341" s="59"/>
      <c r="DW341" s="59"/>
      <c r="DX341" s="59"/>
      <c r="DY341" s="59"/>
      <c r="DZ341" s="59"/>
      <c r="EA341" s="59"/>
      <c r="EB341" s="59"/>
      <c r="EC341" s="59"/>
      <c r="ED341" s="59"/>
      <c r="EE341" s="59"/>
      <c r="EF341" s="59"/>
      <c r="EG341" s="59"/>
      <c r="EH341" s="59"/>
      <c r="EI341" s="59"/>
    </row>
    <row r="342" spans="38:139" ht="15" x14ac:dyDescent="0.25">
      <c r="AL342" s="59"/>
      <c r="AM342"/>
      <c r="AN342"/>
      <c r="AO342"/>
      <c r="AP342"/>
      <c r="AQ342"/>
      <c r="AR342"/>
      <c r="AS342"/>
      <c r="AT342"/>
      <c r="AU342"/>
      <c r="AV342"/>
      <c r="AW342"/>
      <c r="AX342"/>
      <c r="AY342"/>
      <c r="AZ342" s="59"/>
      <c r="BA342" s="59"/>
      <c r="BB342" s="59"/>
      <c r="BC342" s="59"/>
      <c r="BD342" s="59"/>
      <c r="BE342" s="59"/>
      <c r="BF342" s="59"/>
      <c r="BG342" s="59"/>
      <c r="BH342" s="59"/>
      <c r="BI342" s="59"/>
      <c r="BJ342" s="59"/>
      <c r="BK342" s="59"/>
      <c r="BL342" s="59"/>
      <c r="BM342" s="59"/>
      <c r="BN342" s="59"/>
      <c r="BO342" s="59"/>
      <c r="BP342" s="59"/>
      <c r="BQ342" s="59"/>
      <c r="BR342" s="59"/>
      <c r="BS342" s="59"/>
      <c r="BT342" s="59"/>
      <c r="BU342" s="59"/>
      <c r="BV342" s="59"/>
      <c r="BW342" s="59"/>
      <c r="BX342" s="59"/>
      <c r="BY342" s="59"/>
      <c r="BZ342" s="59"/>
      <c r="CA342" s="59"/>
      <c r="CB342" s="59"/>
      <c r="CC342" s="59"/>
      <c r="CD342" s="59"/>
      <c r="CE342" s="59"/>
      <c r="CF342" s="59"/>
      <c r="CG342" s="59"/>
      <c r="CH342" s="59"/>
      <c r="CI342" s="59"/>
      <c r="CJ342" s="59"/>
      <c r="CK342" s="59"/>
      <c r="CL342" s="59"/>
      <c r="CM342" s="59"/>
      <c r="CN342" s="59"/>
      <c r="CO342" s="59"/>
      <c r="CP342" s="59"/>
      <c r="CQ342" s="59"/>
      <c r="CR342" s="59"/>
      <c r="CS342" s="59"/>
      <c r="CT342" s="59"/>
      <c r="CU342" s="59"/>
      <c r="CV342" s="59"/>
      <c r="CW342" s="59"/>
      <c r="CX342" s="59"/>
      <c r="CY342" s="59"/>
      <c r="CZ342" s="59"/>
      <c r="DA342" s="59"/>
      <c r="DB342" s="59"/>
      <c r="DC342" s="59"/>
      <c r="DD342" s="59"/>
      <c r="DE342" s="59"/>
      <c r="DF342" s="59"/>
      <c r="DG342" s="59"/>
      <c r="DH342" s="59"/>
      <c r="DI342" s="59"/>
      <c r="DJ342" s="59"/>
      <c r="DK342" s="59"/>
      <c r="DL342" s="59"/>
      <c r="DM342" s="59"/>
      <c r="DN342" s="59"/>
      <c r="DO342" s="59"/>
      <c r="DP342" s="59"/>
      <c r="DQ342" s="59"/>
      <c r="DR342" s="59"/>
      <c r="DS342" s="59"/>
      <c r="DT342" s="59"/>
      <c r="DU342" s="59"/>
      <c r="DV342" s="59"/>
      <c r="DW342" s="59"/>
      <c r="DX342" s="59"/>
      <c r="DY342" s="59"/>
      <c r="DZ342" s="59"/>
      <c r="EA342" s="59"/>
      <c r="EB342" s="59"/>
      <c r="EC342" s="59"/>
      <c r="ED342" s="59"/>
      <c r="EE342" s="59"/>
      <c r="EF342" s="59"/>
      <c r="EG342" s="59"/>
      <c r="EH342" s="59"/>
      <c r="EI342" s="59"/>
    </row>
    <row r="343" spans="38:139" ht="15" x14ac:dyDescent="0.25">
      <c r="AL343" s="59"/>
      <c r="AM343"/>
      <c r="AN343"/>
      <c r="AO343"/>
      <c r="AP343"/>
      <c r="AQ343"/>
      <c r="AR343"/>
      <c r="AS343"/>
      <c r="AT343"/>
      <c r="AU343"/>
      <c r="AV343"/>
      <c r="AW343"/>
      <c r="AX343"/>
      <c r="AY343"/>
      <c r="AZ343" s="59"/>
      <c r="BA343" s="59"/>
      <c r="BB343" s="59"/>
      <c r="BC343" s="59"/>
      <c r="BD343" s="59"/>
      <c r="BE343" s="59"/>
      <c r="BF343" s="59"/>
      <c r="BG343" s="59"/>
      <c r="BH343" s="59"/>
      <c r="BI343" s="59"/>
      <c r="BJ343" s="59"/>
      <c r="BK343" s="59"/>
      <c r="BL343" s="59"/>
      <c r="BM343" s="59"/>
      <c r="BN343" s="59"/>
      <c r="BO343" s="59"/>
      <c r="BP343" s="59"/>
      <c r="BQ343" s="59"/>
      <c r="BR343" s="59"/>
      <c r="BS343" s="59"/>
      <c r="BT343" s="59"/>
      <c r="BU343" s="59"/>
      <c r="BV343" s="59"/>
      <c r="BW343" s="59"/>
      <c r="BX343" s="59"/>
      <c r="BY343" s="59"/>
      <c r="BZ343" s="59"/>
      <c r="CA343" s="59"/>
      <c r="CB343" s="59"/>
      <c r="CC343" s="59"/>
      <c r="CD343" s="59"/>
      <c r="CE343" s="59"/>
      <c r="CF343" s="59"/>
      <c r="CG343" s="59"/>
      <c r="CH343" s="59"/>
      <c r="CI343" s="59"/>
      <c r="CJ343" s="59"/>
      <c r="CK343" s="59"/>
      <c r="CL343" s="59"/>
      <c r="CM343" s="59"/>
      <c r="CN343" s="59"/>
      <c r="CO343" s="59"/>
      <c r="CP343" s="59"/>
      <c r="CQ343" s="59"/>
      <c r="CR343" s="59"/>
      <c r="CS343" s="59"/>
      <c r="CT343" s="59"/>
      <c r="CU343" s="59"/>
      <c r="CV343" s="59"/>
      <c r="CW343" s="59"/>
      <c r="CX343" s="59"/>
      <c r="CY343" s="59"/>
      <c r="CZ343" s="59"/>
      <c r="DA343" s="59"/>
      <c r="DB343" s="59"/>
      <c r="DC343" s="59"/>
      <c r="DD343" s="59"/>
      <c r="DE343" s="59"/>
      <c r="DF343" s="59"/>
      <c r="DG343" s="59"/>
      <c r="DH343" s="59"/>
      <c r="DI343" s="59"/>
      <c r="DJ343" s="59"/>
      <c r="DK343" s="59"/>
      <c r="DL343" s="59"/>
      <c r="DM343" s="59"/>
      <c r="DN343" s="59"/>
      <c r="DO343" s="59"/>
      <c r="DP343" s="59"/>
      <c r="DQ343" s="59"/>
      <c r="DR343" s="59"/>
      <c r="DS343" s="59"/>
      <c r="DT343" s="59"/>
      <c r="DU343" s="59"/>
      <c r="DV343" s="59"/>
      <c r="DW343" s="59"/>
      <c r="DX343" s="59"/>
      <c r="DY343" s="59"/>
      <c r="DZ343" s="59"/>
      <c r="EA343" s="59"/>
      <c r="EB343" s="59"/>
      <c r="EC343" s="59"/>
      <c r="ED343" s="59"/>
      <c r="EE343" s="59"/>
      <c r="EF343" s="59"/>
      <c r="EG343" s="59"/>
      <c r="EH343" s="59"/>
      <c r="EI343" s="59"/>
    </row>
    <row r="344" spans="38:139" ht="15" x14ac:dyDescent="0.25">
      <c r="AL344" s="59"/>
      <c r="AM344"/>
      <c r="AN344"/>
      <c r="AO344"/>
      <c r="AP344"/>
      <c r="AQ344"/>
      <c r="AR344"/>
      <c r="AS344"/>
      <c r="AT344"/>
      <c r="AU344"/>
      <c r="AV344"/>
      <c r="AW344"/>
      <c r="AX344"/>
      <c r="AY344"/>
      <c r="AZ344" s="59"/>
      <c r="BA344" s="59"/>
      <c r="BB344" s="59"/>
      <c r="BC344" s="59"/>
      <c r="BD344" s="59"/>
      <c r="BE344" s="59"/>
      <c r="BF344" s="59"/>
      <c r="BG344" s="59"/>
      <c r="BH344" s="59"/>
      <c r="BI344" s="59"/>
      <c r="BJ344" s="59"/>
      <c r="BK344" s="59"/>
      <c r="BL344" s="59"/>
      <c r="BM344" s="59"/>
      <c r="BN344" s="59"/>
      <c r="BO344" s="59"/>
      <c r="BP344" s="59"/>
      <c r="BQ344" s="59"/>
      <c r="BR344" s="59"/>
      <c r="BS344" s="59"/>
      <c r="BT344" s="59"/>
      <c r="BU344" s="59"/>
      <c r="BV344" s="59"/>
      <c r="BW344" s="59"/>
      <c r="BX344" s="59"/>
      <c r="BY344" s="59"/>
      <c r="BZ344" s="59"/>
      <c r="CA344" s="59"/>
      <c r="CB344" s="59"/>
      <c r="CC344" s="59"/>
      <c r="CD344" s="59"/>
      <c r="CE344" s="59"/>
      <c r="CF344" s="59"/>
      <c r="CG344" s="59"/>
      <c r="CH344" s="59"/>
      <c r="CI344" s="59"/>
      <c r="CJ344" s="59"/>
      <c r="CK344" s="59"/>
      <c r="CL344" s="59"/>
      <c r="CM344" s="59"/>
      <c r="CN344" s="59"/>
      <c r="CO344" s="59"/>
      <c r="CP344" s="59"/>
      <c r="CQ344" s="59"/>
      <c r="CR344" s="59"/>
      <c r="CS344" s="59"/>
      <c r="CT344" s="59"/>
      <c r="CU344" s="59"/>
      <c r="CV344" s="59"/>
      <c r="CW344" s="59"/>
      <c r="CX344" s="59"/>
      <c r="CY344" s="59"/>
      <c r="CZ344" s="59"/>
      <c r="DA344" s="59"/>
      <c r="DB344" s="59"/>
      <c r="DC344" s="59"/>
      <c r="DD344" s="59"/>
      <c r="DE344" s="59"/>
      <c r="DF344" s="59"/>
      <c r="DG344" s="59"/>
      <c r="DH344" s="59"/>
      <c r="DI344" s="59"/>
      <c r="DJ344" s="59"/>
      <c r="DK344" s="59"/>
      <c r="DL344" s="59"/>
      <c r="DM344" s="59"/>
      <c r="DN344" s="59"/>
      <c r="DO344" s="59"/>
      <c r="DP344" s="59"/>
      <c r="DQ344" s="59"/>
      <c r="DR344" s="59"/>
      <c r="DS344" s="59"/>
      <c r="DT344" s="59"/>
      <c r="DU344" s="59"/>
      <c r="DV344" s="59"/>
      <c r="DW344" s="59"/>
      <c r="DX344" s="59"/>
      <c r="DY344" s="59"/>
      <c r="DZ344" s="59"/>
      <c r="EA344" s="59"/>
      <c r="EB344" s="59"/>
      <c r="EC344" s="59"/>
      <c r="ED344" s="59"/>
      <c r="EE344" s="59"/>
      <c r="EF344" s="59"/>
      <c r="EG344" s="59"/>
      <c r="EH344" s="59"/>
      <c r="EI344" s="59"/>
    </row>
    <row r="345" spans="38:139" ht="15" x14ac:dyDescent="0.25">
      <c r="AL345" s="59"/>
      <c r="AM345"/>
      <c r="AN345"/>
      <c r="AO345"/>
      <c r="AP345"/>
      <c r="AQ345"/>
      <c r="AR345"/>
      <c r="AS345"/>
      <c r="AT345"/>
      <c r="AU345"/>
      <c r="AV345"/>
      <c r="AW345"/>
      <c r="AX345"/>
      <c r="AY345"/>
      <c r="AZ345" s="59"/>
      <c r="BA345" s="59"/>
      <c r="BB345" s="59"/>
      <c r="BC345" s="59"/>
      <c r="BD345" s="59"/>
      <c r="BE345" s="59"/>
      <c r="BF345" s="59"/>
      <c r="BG345" s="59"/>
      <c r="BH345" s="59"/>
      <c r="BI345" s="59"/>
      <c r="BJ345" s="59"/>
      <c r="BK345" s="59"/>
      <c r="BL345" s="59"/>
      <c r="BM345" s="59"/>
      <c r="BN345" s="59"/>
      <c r="BO345" s="59"/>
      <c r="BP345" s="59"/>
      <c r="BQ345" s="59"/>
      <c r="BR345" s="59"/>
      <c r="BS345" s="59"/>
      <c r="BT345" s="59"/>
      <c r="BU345" s="59"/>
      <c r="BV345" s="59"/>
      <c r="BW345" s="59"/>
      <c r="BX345" s="59"/>
      <c r="BY345" s="59"/>
      <c r="BZ345" s="59"/>
      <c r="CA345" s="59"/>
      <c r="CB345" s="59"/>
      <c r="CC345" s="59"/>
      <c r="CD345" s="59"/>
      <c r="CE345" s="59"/>
      <c r="CF345" s="59"/>
      <c r="CG345" s="59"/>
      <c r="CH345" s="59"/>
      <c r="CI345" s="59"/>
      <c r="CJ345" s="59"/>
      <c r="CK345" s="59"/>
      <c r="CL345" s="59"/>
      <c r="CM345" s="59"/>
      <c r="CN345" s="59"/>
      <c r="CO345" s="59"/>
      <c r="CP345" s="59"/>
      <c r="CQ345" s="59"/>
      <c r="CR345" s="59"/>
      <c r="CS345" s="59"/>
      <c r="CT345" s="59"/>
      <c r="CU345" s="59"/>
      <c r="CV345" s="59"/>
      <c r="CW345" s="59"/>
      <c r="CX345" s="59"/>
      <c r="CY345" s="59"/>
      <c r="CZ345" s="59"/>
      <c r="DA345" s="59"/>
      <c r="DB345" s="59"/>
      <c r="DC345" s="59"/>
      <c r="DD345" s="59"/>
      <c r="DE345" s="59"/>
      <c r="DF345" s="59"/>
      <c r="DG345" s="59"/>
      <c r="DH345" s="59"/>
      <c r="DI345" s="59"/>
      <c r="DJ345" s="59"/>
      <c r="DK345" s="59"/>
      <c r="DL345" s="59"/>
      <c r="DM345" s="59"/>
      <c r="DN345" s="59"/>
      <c r="DO345" s="59"/>
      <c r="DP345" s="59"/>
      <c r="DQ345" s="59"/>
      <c r="DR345" s="59"/>
      <c r="DS345" s="59"/>
      <c r="DT345" s="59"/>
      <c r="DU345" s="59"/>
      <c r="DV345" s="59"/>
      <c r="DW345" s="59"/>
      <c r="DX345" s="59"/>
      <c r="DY345" s="59"/>
      <c r="DZ345" s="59"/>
      <c r="EA345" s="59"/>
      <c r="EB345" s="59"/>
      <c r="EC345" s="59"/>
      <c r="ED345" s="59"/>
      <c r="EE345" s="59"/>
      <c r="EF345" s="59"/>
      <c r="EG345" s="59"/>
      <c r="EH345" s="59"/>
      <c r="EI345" s="59"/>
    </row>
    <row r="346" spans="38:139" ht="15" x14ac:dyDescent="0.25">
      <c r="AL346" s="59"/>
      <c r="AM346"/>
      <c r="AN346"/>
      <c r="AO346"/>
      <c r="AP346"/>
      <c r="AQ346"/>
      <c r="AR346"/>
      <c r="AS346"/>
      <c r="AT346"/>
      <c r="AU346"/>
      <c r="AV346"/>
      <c r="AW346"/>
      <c r="AX346"/>
      <c r="AY346"/>
      <c r="AZ346" s="59"/>
      <c r="BA346" s="59"/>
      <c r="BB346" s="59"/>
      <c r="BC346" s="59"/>
      <c r="BD346" s="59"/>
      <c r="BE346" s="59"/>
      <c r="BF346" s="59"/>
      <c r="BG346" s="59"/>
      <c r="BH346" s="59"/>
      <c r="BI346" s="59"/>
      <c r="BJ346" s="59"/>
      <c r="BK346" s="59"/>
      <c r="BL346" s="59"/>
      <c r="BM346" s="59"/>
      <c r="BN346" s="59"/>
      <c r="BO346" s="59"/>
      <c r="BP346" s="59"/>
      <c r="BQ346" s="59"/>
      <c r="BR346" s="59"/>
      <c r="BS346" s="59"/>
      <c r="BT346" s="59"/>
      <c r="BU346" s="59"/>
      <c r="BV346" s="59"/>
      <c r="BW346" s="59"/>
      <c r="BX346" s="59"/>
      <c r="BY346" s="59"/>
      <c r="BZ346" s="59"/>
      <c r="CA346" s="59"/>
      <c r="CB346" s="59"/>
      <c r="CC346" s="59"/>
      <c r="CD346" s="59"/>
      <c r="CE346" s="59"/>
      <c r="CF346" s="59"/>
      <c r="CG346" s="59"/>
      <c r="CH346" s="59"/>
      <c r="CI346" s="59"/>
      <c r="CJ346" s="59"/>
      <c r="CK346" s="59"/>
      <c r="CL346" s="59"/>
      <c r="CM346" s="59"/>
      <c r="CN346" s="59"/>
      <c r="CO346" s="59"/>
      <c r="CP346" s="59"/>
      <c r="CQ346" s="59"/>
      <c r="CR346" s="59"/>
      <c r="CS346" s="59"/>
      <c r="CT346" s="59"/>
      <c r="CU346" s="59"/>
      <c r="CV346" s="59"/>
      <c r="CW346" s="59"/>
      <c r="CX346" s="59"/>
      <c r="CY346" s="59"/>
      <c r="CZ346" s="59"/>
      <c r="DA346" s="59"/>
      <c r="DB346" s="59"/>
      <c r="DC346" s="59"/>
      <c r="DD346" s="59"/>
      <c r="DE346" s="59"/>
      <c r="DF346" s="59"/>
      <c r="DG346" s="59"/>
      <c r="DH346" s="59"/>
      <c r="DI346" s="59"/>
      <c r="DJ346" s="59"/>
      <c r="DK346" s="59"/>
      <c r="DL346" s="59"/>
      <c r="DM346" s="59"/>
      <c r="DN346" s="59"/>
      <c r="DO346" s="59"/>
      <c r="DP346" s="59"/>
      <c r="DQ346" s="59"/>
      <c r="DR346" s="59"/>
      <c r="DS346" s="59"/>
      <c r="DT346" s="59"/>
      <c r="DU346" s="59"/>
      <c r="DV346" s="59"/>
      <c r="DW346" s="59"/>
      <c r="DX346" s="59"/>
      <c r="DY346" s="59"/>
      <c r="DZ346" s="59"/>
      <c r="EA346" s="59"/>
      <c r="EB346" s="59"/>
      <c r="EC346" s="59"/>
      <c r="ED346" s="59"/>
      <c r="EE346" s="59"/>
      <c r="EF346" s="59"/>
      <c r="EG346" s="59"/>
      <c r="EH346" s="59"/>
      <c r="EI346" s="59"/>
    </row>
    <row r="347" spans="38:139" ht="15" x14ac:dyDescent="0.25">
      <c r="AL347" s="59"/>
      <c r="AM347"/>
      <c r="AN347"/>
      <c r="AO347"/>
      <c r="AP347"/>
      <c r="AQ347"/>
      <c r="AR347"/>
      <c r="AS347"/>
      <c r="AT347"/>
      <c r="AU347"/>
      <c r="AV347"/>
      <c r="AW347"/>
      <c r="AX347"/>
      <c r="AY347"/>
      <c r="AZ347" s="59"/>
      <c r="BA347" s="59"/>
      <c r="BB347" s="59"/>
      <c r="BC347" s="59"/>
      <c r="BD347" s="59"/>
      <c r="BE347" s="59"/>
      <c r="BF347" s="59"/>
      <c r="BG347" s="59"/>
      <c r="BH347" s="59"/>
      <c r="BI347" s="59"/>
      <c r="BJ347" s="59"/>
      <c r="BK347" s="59"/>
      <c r="BL347" s="59"/>
      <c r="BM347" s="59"/>
      <c r="BN347" s="59"/>
      <c r="BO347" s="59"/>
      <c r="BP347" s="59"/>
      <c r="BQ347" s="59"/>
      <c r="BR347" s="59"/>
      <c r="BS347" s="59"/>
      <c r="BT347" s="59"/>
      <c r="BU347" s="59"/>
      <c r="BV347" s="59"/>
      <c r="BW347" s="59"/>
      <c r="BX347" s="59"/>
      <c r="BY347" s="59"/>
      <c r="BZ347" s="59"/>
      <c r="CA347" s="59"/>
      <c r="CB347" s="59"/>
      <c r="CC347" s="59"/>
      <c r="CD347" s="59"/>
      <c r="CE347" s="59"/>
      <c r="CF347" s="59"/>
      <c r="CG347" s="59"/>
      <c r="CH347" s="59"/>
      <c r="CI347" s="59"/>
      <c r="CJ347" s="59"/>
      <c r="CK347" s="59"/>
      <c r="CL347" s="59"/>
      <c r="CM347" s="59"/>
      <c r="CN347" s="59"/>
      <c r="CO347" s="59"/>
      <c r="CP347" s="59"/>
      <c r="CQ347" s="59"/>
      <c r="CR347" s="59"/>
      <c r="CS347" s="59"/>
      <c r="CT347" s="59"/>
      <c r="CU347" s="59"/>
      <c r="CV347" s="59"/>
      <c r="CW347" s="59"/>
      <c r="CX347" s="59"/>
      <c r="CY347" s="59"/>
      <c r="CZ347" s="59"/>
      <c r="DA347" s="59"/>
      <c r="DB347" s="59"/>
      <c r="DC347" s="59"/>
      <c r="DD347" s="59"/>
      <c r="DE347" s="59"/>
      <c r="DF347" s="59"/>
      <c r="DG347" s="59"/>
      <c r="DH347" s="59"/>
      <c r="DI347" s="59"/>
      <c r="DJ347" s="59"/>
      <c r="DK347" s="59"/>
      <c r="DL347" s="59"/>
      <c r="DM347" s="59"/>
      <c r="DN347" s="59"/>
      <c r="DO347" s="59"/>
      <c r="DP347" s="59"/>
      <c r="DQ347" s="59"/>
      <c r="DR347" s="59"/>
      <c r="DS347" s="59"/>
      <c r="DT347" s="59"/>
      <c r="DU347" s="59"/>
      <c r="DV347" s="59"/>
      <c r="DW347" s="59"/>
      <c r="DX347" s="59"/>
      <c r="DY347" s="59"/>
      <c r="DZ347" s="59"/>
      <c r="EA347" s="59"/>
      <c r="EB347" s="59"/>
      <c r="EC347" s="59"/>
      <c r="ED347" s="59"/>
      <c r="EE347" s="59"/>
      <c r="EF347" s="59"/>
      <c r="EG347" s="59"/>
      <c r="EH347" s="59"/>
      <c r="EI347" s="59"/>
    </row>
    <row r="348" spans="38:139" ht="15" x14ac:dyDescent="0.25">
      <c r="AL348" s="59"/>
      <c r="AM348"/>
      <c r="AN348"/>
      <c r="AO348"/>
      <c r="AP348"/>
      <c r="AQ348"/>
      <c r="AR348"/>
      <c r="AS348"/>
      <c r="AT348"/>
      <c r="AU348"/>
      <c r="AV348"/>
      <c r="AW348"/>
      <c r="AX348"/>
      <c r="AY348"/>
      <c r="AZ348" s="59"/>
      <c r="BA348" s="59"/>
      <c r="BB348" s="59"/>
      <c r="BC348" s="59"/>
      <c r="BD348" s="59"/>
      <c r="BE348" s="59"/>
      <c r="BF348" s="59"/>
      <c r="BG348" s="59"/>
      <c r="BH348" s="59"/>
      <c r="BI348" s="59"/>
      <c r="BJ348" s="59"/>
      <c r="BK348" s="59"/>
      <c r="BL348" s="59"/>
      <c r="BM348" s="59"/>
      <c r="BN348" s="59"/>
      <c r="BO348" s="59"/>
      <c r="BP348" s="59"/>
      <c r="BQ348" s="59"/>
      <c r="BR348" s="59"/>
      <c r="BS348" s="59"/>
      <c r="BT348" s="59"/>
      <c r="BU348" s="59"/>
      <c r="BV348" s="59"/>
      <c r="BW348" s="59"/>
      <c r="BX348" s="59"/>
      <c r="BY348" s="59"/>
      <c r="BZ348" s="59"/>
      <c r="CA348" s="59"/>
      <c r="CB348" s="59"/>
      <c r="CC348" s="59"/>
      <c r="CD348" s="59"/>
      <c r="CE348" s="59"/>
      <c r="CF348" s="59"/>
      <c r="CG348" s="59"/>
      <c r="CH348" s="59"/>
      <c r="CI348" s="59"/>
      <c r="CJ348" s="59"/>
      <c r="CK348" s="59"/>
      <c r="CL348" s="59"/>
      <c r="CM348" s="59"/>
      <c r="CN348" s="59"/>
      <c r="CO348" s="59"/>
      <c r="CP348" s="59"/>
      <c r="CQ348" s="59"/>
      <c r="CR348" s="59"/>
      <c r="CS348" s="59"/>
      <c r="CT348" s="59"/>
      <c r="CU348" s="59"/>
      <c r="CV348" s="59"/>
      <c r="CW348" s="59"/>
      <c r="CX348" s="59"/>
      <c r="CY348" s="59"/>
      <c r="CZ348" s="59"/>
      <c r="DA348" s="59"/>
      <c r="DB348" s="59"/>
      <c r="DC348" s="59"/>
      <c r="DD348" s="59"/>
      <c r="DE348" s="59"/>
      <c r="DF348" s="59"/>
      <c r="DG348" s="59"/>
      <c r="DH348" s="59"/>
      <c r="DI348" s="59"/>
      <c r="DJ348" s="59"/>
      <c r="DK348" s="59"/>
      <c r="DL348" s="59"/>
      <c r="DM348" s="59"/>
      <c r="DN348" s="59"/>
      <c r="DO348" s="59"/>
      <c r="DP348" s="59"/>
      <c r="DQ348" s="59"/>
      <c r="DR348" s="59"/>
      <c r="DS348" s="59"/>
      <c r="DT348" s="59"/>
      <c r="DU348" s="59"/>
      <c r="DV348" s="59"/>
      <c r="DW348" s="59"/>
      <c r="DX348" s="59"/>
      <c r="DY348" s="59"/>
      <c r="DZ348" s="59"/>
      <c r="EA348" s="59"/>
      <c r="EB348" s="59"/>
      <c r="EC348" s="59"/>
      <c r="ED348" s="59"/>
      <c r="EE348" s="59"/>
      <c r="EF348" s="59"/>
      <c r="EG348" s="59"/>
      <c r="EH348" s="59"/>
      <c r="EI348" s="59"/>
    </row>
    <row r="349" spans="38:139" ht="15" x14ac:dyDescent="0.25">
      <c r="AL349" s="59"/>
      <c r="AM349"/>
      <c r="AN349"/>
      <c r="AO349"/>
      <c r="AP349"/>
      <c r="AQ349"/>
      <c r="AR349"/>
      <c r="AS349"/>
      <c r="AT349"/>
      <c r="AU349"/>
      <c r="AV349"/>
      <c r="AW349"/>
      <c r="AX349"/>
      <c r="AY349"/>
      <c r="AZ349" s="59"/>
      <c r="BA349" s="59"/>
      <c r="BB349" s="59"/>
      <c r="BC349" s="59"/>
      <c r="BD349" s="59"/>
      <c r="BE349" s="59"/>
      <c r="BF349" s="59"/>
      <c r="BG349" s="59"/>
      <c r="BH349" s="59"/>
      <c r="BI349" s="59"/>
      <c r="BJ349" s="59"/>
      <c r="BK349" s="59"/>
      <c r="BL349" s="59"/>
      <c r="BM349" s="59"/>
      <c r="BN349" s="59"/>
      <c r="BO349" s="59"/>
      <c r="BP349" s="59"/>
      <c r="BQ349" s="59"/>
      <c r="BR349" s="59"/>
      <c r="BS349" s="59"/>
      <c r="BT349" s="59"/>
      <c r="BU349" s="59"/>
      <c r="BV349" s="59"/>
      <c r="BW349" s="59"/>
      <c r="BX349" s="59"/>
      <c r="BY349" s="59"/>
      <c r="BZ349" s="59"/>
      <c r="CA349" s="59"/>
      <c r="CB349" s="59"/>
      <c r="CC349" s="59"/>
      <c r="CD349" s="59"/>
      <c r="CE349" s="59"/>
      <c r="CF349" s="59"/>
      <c r="CG349" s="59"/>
      <c r="CH349" s="59"/>
      <c r="CI349" s="59"/>
      <c r="CJ349" s="59"/>
      <c r="CK349" s="59"/>
      <c r="CL349" s="59"/>
      <c r="CM349" s="59"/>
      <c r="CN349" s="59"/>
      <c r="CO349" s="59"/>
      <c r="CP349" s="59"/>
      <c r="CQ349" s="59"/>
      <c r="CR349" s="59"/>
      <c r="CS349" s="59"/>
      <c r="CT349" s="59"/>
      <c r="CU349" s="59"/>
      <c r="CV349" s="59"/>
      <c r="CW349" s="59"/>
      <c r="CX349" s="59"/>
      <c r="CY349" s="59"/>
      <c r="CZ349" s="59"/>
      <c r="DA349" s="59"/>
      <c r="DB349" s="59"/>
      <c r="DC349" s="59"/>
      <c r="DD349" s="59"/>
      <c r="DE349" s="59"/>
      <c r="DF349" s="59"/>
      <c r="DG349" s="59"/>
      <c r="DH349" s="59"/>
      <c r="DI349" s="59"/>
      <c r="DJ349" s="59"/>
      <c r="DK349" s="59"/>
      <c r="DL349" s="59"/>
      <c r="DM349" s="59"/>
      <c r="DN349" s="59"/>
      <c r="DO349" s="59"/>
      <c r="DP349" s="59"/>
      <c r="DQ349" s="59"/>
      <c r="DR349" s="59"/>
      <c r="DS349" s="59"/>
      <c r="DT349" s="59"/>
      <c r="DU349" s="59"/>
      <c r="DV349" s="59"/>
      <c r="DW349" s="59"/>
      <c r="DX349" s="59"/>
      <c r="DY349" s="59"/>
      <c r="DZ349" s="59"/>
      <c r="EA349" s="59"/>
      <c r="EB349" s="59"/>
      <c r="EC349" s="59"/>
      <c r="ED349" s="59"/>
      <c r="EE349" s="59"/>
      <c r="EF349" s="59"/>
      <c r="EG349" s="59"/>
      <c r="EH349" s="59"/>
      <c r="EI349" s="59"/>
    </row>
    <row r="350" spans="38:139" ht="15" x14ac:dyDescent="0.25">
      <c r="AL350" s="59"/>
      <c r="AM350"/>
      <c r="AN350"/>
      <c r="AO350"/>
      <c r="AP350"/>
      <c r="AQ350"/>
      <c r="AR350"/>
      <c r="AS350"/>
      <c r="AT350"/>
      <c r="AU350"/>
      <c r="AV350"/>
      <c r="AW350"/>
      <c r="AX350"/>
      <c r="AY350"/>
      <c r="AZ350" s="59"/>
      <c r="BA350" s="59"/>
      <c r="BB350" s="59"/>
      <c r="BC350" s="59"/>
      <c r="BD350" s="59"/>
      <c r="BE350" s="59"/>
      <c r="BF350" s="59"/>
      <c r="BG350" s="59"/>
      <c r="BH350" s="59"/>
      <c r="BI350" s="59"/>
      <c r="BJ350" s="59"/>
      <c r="BK350" s="59"/>
      <c r="BL350" s="59"/>
      <c r="BM350" s="59"/>
      <c r="BN350" s="59"/>
      <c r="BO350" s="59"/>
      <c r="BP350" s="59"/>
      <c r="BQ350" s="59"/>
      <c r="BR350" s="59"/>
      <c r="BS350" s="59"/>
      <c r="BT350" s="59"/>
      <c r="BU350" s="59"/>
      <c r="BV350" s="59"/>
      <c r="BW350" s="59"/>
      <c r="BX350" s="59"/>
      <c r="BY350" s="59"/>
      <c r="BZ350" s="59"/>
      <c r="CA350" s="59"/>
      <c r="CB350" s="59"/>
      <c r="CC350" s="59"/>
      <c r="CD350" s="59"/>
      <c r="CE350" s="59"/>
      <c r="CF350" s="59"/>
      <c r="CG350" s="59"/>
      <c r="CH350" s="59"/>
      <c r="CI350" s="59"/>
      <c r="CJ350" s="59"/>
      <c r="CK350" s="59"/>
      <c r="CL350" s="59"/>
      <c r="CM350" s="59"/>
      <c r="CN350" s="59"/>
      <c r="CO350" s="59"/>
      <c r="CP350" s="59"/>
      <c r="CQ350" s="59"/>
      <c r="CR350" s="59"/>
      <c r="CS350" s="59"/>
      <c r="CT350" s="59"/>
      <c r="CU350" s="59"/>
      <c r="CV350" s="59"/>
      <c r="CW350" s="59"/>
      <c r="CX350" s="59"/>
      <c r="CY350" s="59"/>
      <c r="CZ350" s="59"/>
      <c r="DA350" s="59"/>
      <c r="DB350" s="59"/>
      <c r="DC350" s="59"/>
      <c r="DD350" s="59"/>
      <c r="DE350" s="59"/>
      <c r="DF350" s="59"/>
      <c r="DG350" s="59"/>
      <c r="DH350" s="59"/>
      <c r="DI350" s="59"/>
      <c r="DJ350" s="59"/>
      <c r="DK350" s="59"/>
      <c r="DL350" s="59"/>
      <c r="DM350" s="59"/>
      <c r="DN350" s="59"/>
      <c r="DO350" s="59"/>
      <c r="DP350" s="59"/>
      <c r="DQ350" s="59"/>
      <c r="DR350" s="59"/>
      <c r="DS350" s="59"/>
      <c r="DT350" s="59"/>
      <c r="DU350" s="59"/>
      <c r="DV350" s="59"/>
      <c r="DW350" s="59"/>
      <c r="DX350" s="59"/>
      <c r="DY350" s="59"/>
      <c r="DZ350" s="59"/>
      <c r="EA350" s="59"/>
      <c r="EB350" s="59"/>
      <c r="EC350" s="59"/>
      <c r="ED350" s="59"/>
      <c r="EE350" s="59"/>
      <c r="EF350" s="59"/>
      <c r="EG350" s="59"/>
      <c r="EH350" s="59"/>
      <c r="EI350" s="59"/>
    </row>
    <row r="351" spans="38:139" ht="15" x14ac:dyDescent="0.25">
      <c r="AL351" s="59"/>
      <c r="AM351"/>
      <c r="AN351"/>
      <c r="AO351"/>
      <c r="AP351"/>
      <c r="AQ351"/>
      <c r="AR351"/>
      <c r="AS351"/>
      <c r="AT351"/>
      <c r="AU351"/>
      <c r="AV351"/>
      <c r="AW351"/>
      <c r="AX351"/>
      <c r="AY351"/>
      <c r="AZ351" s="59"/>
      <c r="BA351" s="59"/>
      <c r="BB351" s="59"/>
      <c r="BC351" s="59"/>
      <c r="BD351" s="59"/>
      <c r="BE351" s="59"/>
      <c r="BF351" s="59"/>
      <c r="BG351" s="59"/>
      <c r="BH351" s="59"/>
      <c r="BI351" s="59"/>
      <c r="BJ351" s="59"/>
      <c r="BK351" s="59"/>
      <c r="BL351" s="59"/>
      <c r="BM351" s="59"/>
      <c r="BN351" s="59"/>
      <c r="BO351" s="59"/>
      <c r="BP351" s="59"/>
      <c r="BQ351" s="59"/>
      <c r="BR351" s="59"/>
      <c r="BS351" s="59"/>
      <c r="BT351" s="59"/>
      <c r="BU351" s="59"/>
      <c r="BV351" s="59"/>
      <c r="BW351" s="59"/>
      <c r="BX351" s="59"/>
      <c r="BY351" s="59"/>
      <c r="BZ351" s="59"/>
      <c r="CA351" s="59"/>
      <c r="CB351" s="59"/>
      <c r="CC351" s="59"/>
      <c r="CD351" s="59"/>
      <c r="CE351" s="59"/>
      <c r="CF351" s="59"/>
      <c r="CG351" s="59"/>
      <c r="CH351" s="59"/>
      <c r="CI351" s="59"/>
      <c r="CJ351" s="59"/>
      <c r="CK351" s="59"/>
      <c r="CL351" s="59"/>
      <c r="CM351" s="59"/>
      <c r="CN351" s="59"/>
      <c r="CO351" s="59"/>
      <c r="CP351" s="59"/>
      <c r="CQ351" s="59"/>
      <c r="CR351" s="59"/>
      <c r="CS351" s="59"/>
      <c r="CT351" s="59"/>
      <c r="CU351" s="59"/>
      <c r="CV351" s="59"/>
      <c r="CW351" s="59"/>
      <c r="CX351" s="59"/>
      <c r="CY351" s="59"/>
      <c r="CZ351" s="59"/>
      <c r="DA351" s="59"/>
      <c r="DB351" s="59"/>
      <c r="DC351" s="59"/>
      <c r="DD351" s="59"/>
      <c r="DE351" s="59"/>
      <c r="DF351" s="59"/>
      <c r="DG351" s="59"/>
      <c r="DH351" s="59"/>
      <c r="DI351" s="59"/>
      <c r="DJ351" s="59"/>
      <c r="DK351" s="59"/>
      <c r="DL351" s="59"/>
      <c r="DM351" s="59"/>
      <c r="DN351" s="59"/>
      <c r="DO351" s="59"/>
      <c r="DP351" s="59"/>
      <c r="DQ351" s="59"/>
      <c r="DR351" s="59"/>
      <c r="DS351" s="59"/>
      <c r="DT351" s="59"/>
      <c r="DU351" s="59"/>
      <c r="DV351" s="59"/>
      <c r="DW351" s="59"/>
      <c r="DX351" s="59"/>
      <c r="DY351" s="59"/>
      <c r="DZ351" s="59"/>
      <c r="EA351" s="59"/>
      <c r="EB351" s="59"/>
      <c r="EC351" s="59"/>
      <c r="ED351" s="59"/>
      <c r="EE351" s="59"/>
      <c r="EF351" s="59"/>
      <c r="EG351" s="59"/>
      <c r="EH351" s="59"/>
      <c r="EI351" s="59"/>
    </row>
    <row r="352" spans="38:139" ht="15" x14ac:dyDescent="0.25">
      <c r="AL352" s="59"/>
      <c r="AM352"/>
      <c r="AN352"/>
      <c r="AO352"/>
      <c r="AP352"/>
      <c r="AQ352"/>
      <c r="AR352"/>
      <c r="AS352"/>
      <c r="AT352"/>
      <c r="AU352"/>
      <c r="AV352"/>
      <c r="AW352"/>
      <c r="AX352"/>
      <c r="AY352"/>
      <c r="AZ352" s="59"/>
      <c r="BA352" s="59"/>
      <c r="BB352" s="59"/>
      <c r="BC352" s="59"/>
      <c r="BD352" s="59"/>
      <c r="BE352" s="59"/>
      <c r="BF352" s="59"/>
      <c r="BG352" s="59"/>
      <c r="BH352" s="59"/>
      <c r="BI352" s="59"/>
      <c r="BJ352" s="59"/>
      <c r="BK352" s="59"/>
      <c r="BL352" s="59"/>
      <c r="BM352" s="59"/>
      <c r="BN352" s="59"/>
      <c r="BO352" s="59"/>
      <c r="BP352" s="59"/>
      <c r="BQ352" s="59"/>
      <c r="BR352" s="59"/>
      <c r="BS352" s="59"/>
      <c r="BT352" s="59"/>
      <c r="BU352" s="59"/>
      <c r="BV352" s="59"/>
      <c r="BW352" s="59"/>
      <c r="BX352" s="59"/>
      <c r="BY352" s="59"/>
      <c r="BZ352" s="59"/>
      <c r="CA352" s="59"/>
      <c r="CB352" s="59"/>
      <c r="CC352" s="59"/>
      <c r="CD352" s="59"/>
      <c r="CE352" s="59"/>
      <c r="CF352" s="59"/>
      <c r="CG352" s="59"/>
      <c r="CH352" s="59"/>
      <c r="CI352" s="59"/>
      <c r="CJ352" s="59"/>
      <c r="CK352" s="59"/>
      <c r="CL352" s="59"/>
      <c r="CM352" s="59"/>
      <c r="CN352" s="59"/>
      <c r="CO352" s="59"/>
      <c r="CP352" s="59"/>
      <c r="CQ352" s="59"/>
      <c r="CR352" s="59"/>
      <c r="CS352" s="59"/>
      <c r="CT352" s="59"/>
      <c r="CU352" s="59"/>
      <c r="CV352" s="59"/>
      <c r="CW352" s="59"/>
      <c r="CX352" s="59"/>
      <c r="CY352" s="59"/>
      <c r="CZ352" s="59"/>
      <c r="DA352" s="59"/>
      <c r="DB352" s="59"/>
      <c r="DC352" s="59"/>
      <c r="DD352" s="59"/>
      <c r="DE352" s="59"/>
      <c r="DF352" s="59"/>
      <c r="DG352" s="59"/>
      <c r="DH352" s="59"/>
      <c r="DI352" s="59"/>
      <c r="DJ352" s="59"/>
      <c r="DK352" s="59"/>
      <c r="DL352" s="59"/>
      <c r="DM352" s="59"/>
      <c r="DN352" s="59"/>
      <c r="DO352" s="59"/>
      <c r="DP352" s="59"/>
      <c r="DQ352" s="59"/>
      <c r="DR352" s="59"/>
      <c r="DS352" s="59"/>
      <c r="DT352" s="59"/>
      <c r="DU352" s="59"/>
      <c r="DV352" s="59"/>
      <c r="DW352" s="59"/>
      <c r="DX352" s="59"/>
      <c r="DY352" s="59"/>
      <c r="DZ352" s="59"/>
      <c r="EA352" s="59"/>
      <c r="EB352" s="59"/>
      <c r="EC352" s="59"/>
      <c r="ED352" s="59"/>
      <c r="EE352" s="59"/>
      <c r="EF352" s="59"/>
      <c r="EG352" s="59"/>
      <c r="EH352" s="59"/>
      <c r="EI352" s="59"/>
    </row>
    <row r="353" spans="38:139" ht="15" x14ac:dyDescent="0.25">
      <c r="AL353" s="59"/>
      <c r="AM353"/>
      <c r="AN353"/>
      <c r="AO353"/>
      <c r="AP353"/>
      <c r="AQ353"/>
      <c r="AR353"/>
      <c r="AS353"/>
      <c r="AT353"/>
      <c r="AU353"/>
      <c r="AV353"/>
      <c r="AW353"/>
      <c r="AX353"/>
      <c r="AY353"/>
      <c r="AZ353" s="59"/>
      <c r="BA353" s="59"/>
      <c r="BB353" s="59"/>
      <c r="BC353" s="59"/>
      <c r="BD353" s="59"/>
      <c r="BE353" s="59"/>
      <c r="BF353" s="59"/>
      <c r="BG353" s="59"/>
      <c r="BH353" s="59"/>
      <c r="BI353" s="59"/>
      <c r="BJ353" s="59"/>
      <c r="BK353" s="59"/>
      <c r="BL353" s="59"/>
      <c r="BM353" s="59"/>
      <c r="BN353" s="59"/>
      <c r="BO353" s="59"/>
      <c r="BP353" s="59"/>
      <c r="BQ353" s="59"/>
      <c r="BR353" s="59"/>
      <c r="BS353" s="59"/>
      <c r="BT353" s="59"/>
      <c r="BU353" s="59"/>
      <c r="BV353" s="59"/>
      <c r="BW353" s="59"/>
      <c r="BX353" s="59"/>
      <c r="BY353" s="59"/>
      <c r="BZ353" s="59"/>
      <c r="CA353" s="59"/>
      <c r="CB353" s="59"/>
      <c r="CC353" s="59"/>
      <c r="CD353" s="59"/>
      <c r="CE353" s="59"/>
      <c r="CF353" s="59"/>
      <c r="CG353" s="59"/>
      <c r="CH353" s="59"/>
      <c r="CI353" s="59"/>
      <c r="CJ353" s="59"/>
      <c r="CK353" s="59"/>
      <c r="CL353" s="59"/>
      <c r="CM353" s="59"/>
      <c r="CN353" s="59"/>
      <c r="CO353" s="59"/>
      <c r="CP353" s="59"/>
      <c r="CQ353" s="59"/>
      <c r="CR353" s="59"/>
      <c r="CS353" s="59"/>
      <c r="CT353" s="59"/>
      <c r="CU353" s="59"/>
      <c r="CV353" s="59"/>
      <c r="CW353" s="59"/>
      <c r="CX353" s="59"/>
      <c r="CY353" s="59"/>
      <c r="CZ353" s="59"/>
      <c r="DA353" s="59"/>
      <c r="DB353" s="59"/>
      <c r="DC353" s="59"/>
      <c r="DD353" s="59"/>
      <c r="DE353" s="59"/>
      <c r="DF353" s="59"/>
      <c r="DG353" s="59"/>
      <c r="DH353" s="59"/>
      <c r="DI353" s="59"/>
      <c r="DJ353" s="59"/>
      <c r="DK353" s="59"/>
      <c r="DL353" s="59"/>
      <c r="DM353" s="59"/>
      <c r="DN353" s="59"/>
      <c r="DO353" s="59"/>
      <c r="DP353" s="59"/>
      <c r="DQ353" s="59"/>
      <c r="DR353" s="59"/>
      <c r="DS353" s="59"/>
      <c r="DT353" s="59"/>
      <c r="DU353" s="59"/>
      <c r="DV353" s="59"/>
      <c r="DW353" s="59"/>
      <c r="DX353" s="59"/>
      <c r="DY353" s="59"/>
      <c r="DZ353" s="59"/>
      <c r="EA353" s="59"/>
      <c r="EB353" s="59"/>
      <c r="EC353" s="59"/>
      <c r="ED353" s="59"/>
      <c r="EE353" s="59"/>
      <c r="EF353" s="59"/>
      <c r="EG353" s="59"/>
      <c r="EH353" s="59"/>
      <c r="EI353" s="59"/>
    </row>
    <row r="354" spans="38:139" ht="15" x14ac:dyDescent="0.25">
      <c r="AL354" s="59"/>
      <c r="AM354"/>
      <c r="AN354"/>
      <c r="AO354"/>
      <c r="AP354"/>
      <c r="AQ354"/>
      <c r="AR354"/>
      <c r="AS354"/>
      <c r="AT354"/>
      <c r="AU354"/>
      <c r="AV354"/>
      <c r="AW354"/>
      <c r="AX354"/>
      <c r="AY354"/>
      <c r="AZ354" s="59"/>
      <c r="BA354" s="59"/>
      <c r="BB354" s="59"/>
      <c r="BC354" s="59"/>
      <c r="BD354" s="59"/>
      <c r="BE354" s="59"/>
      <c r="BF354" s="59"/>
      <c r="BG354" s="59"/>
      <c r="BH354" s="59"/>
      <c r="BI354" s="59"/>
      <c r="BJ354" s="59"/>
      <c r="BK354" s="59"/>
      <c r="BL354" s="59"/>
      <c r="BM354" s="59"/>
      <c r="BN354" s="59"/>
      <c r="BO354" s="59"/>
      <c r="BP354" s="59"/>
      <c r="BQ354" s="59"/>
      <c r="BR354" s="59"/>
      <c r="BS354" s="59"/>
      <c r="BT354" s="59"/>
      <c r="BU354" s="59"/>
      <c r="BV354" s="59"/>
      <c r="BW354" s="59"/>
      <c r="BX354" s="59"/>
      <c r="BY354" s="59"/>
      <c r="BZ354" s="59"/>
      <c r="CA354" s="59"/>
      <c r="CB354" s="59"/>
      <c r="CC354" s="59"/>
      <c r="CD354" s="59"/>
      <c r="CE354" s="59"/>
      <c r="CF354" s="59"/>
      <c r="CG354" s="59"/>
      <c r="CH354" s="59"/>
      <c r="CI354" s="59"/>
      <c r="CJ354" s="59"/>
      <c r="CK354" s="59"/>
      <c r="CL354" s="59"/>
      <c r="CM354" s="59"/>
      <c r="CN354" s="59"/>
      <c r="CO354" s="59"/>
      <c r="CP354" s="59"/>
      <c r="CQ354" s="59"/>
      <c r="CR354" s="59"/>
      <c r="CS354" s="59"/>
      <c r="CT354" s="59"/>
      <c r="CU354" s="59"/>
      <c r="CV354" s="59"/>
      <c r="CW354" s="59"/>
      <c r="CX354" s="59"/>
      <c r="CY354" s="59"/>
      <c r="CZ354" s="59"/>
      <c r="DA354" s="59"/>
      <c r="DB354" s="59"/>
      <c r="DC354" s="59"/>
      <c r="DD354" s="59"/>
      <c r="DE354" s="59"/>
      <c r="DF354" s="59"/>
      <c r="DG354" s="59"/>
      <c r="DH354" s="59"/>
      <c r="DI354" s="59"/>
      <c r="DJ354" s="59"/>
      <c r="DK354" s="59"/>
      <c r="DL354" s="59"/>
      <c r="DM354" s="59"/>
      <c r="DN354" s="59"/>
      <c r="DO354" s="59"/>
      <c r="DP354" s="59"/>
      <c r="DQ354" s="59"/>
      <c r="DR354" s="59"/>
      <c r="DS354" s="59"/>
      <c r="DT354" s="59"/>
      <c r="DU354" s="59"/>
      <c r="DV354" s="59"/>
      <c r="DW354" s="59"/>
      <c r="DX354" s="59"/>
      <c r="DY354" s="59"/>
      <c r="DZ354" s="59"/>
      <c r="EA354" s="59"/>
      <c r="EB354" s="59"/>
      <c r="EC354" s="59"/>
      <c r="ED354" s="59"/>
      <c r="EE354" s="59"/>
      <c r="EF354" s="59"/>
      <c r="EG354" s="59"/>
      <c r="EH354" s="59"/>
      <c r="EI354" s="59"/>
    </row>
    <row r="355" spans="38:139" ht="15" x14ac:dyDescent="0.25">
      <c r="AL355" s="59"/>
      <c r="AM355"/>
      <c r="AN355"/>
      <c r="AO355"/>
      <c r="AP355"/>
      <c r="AQ355"/>
      <c r="AR355"/>
      <c r="AS355"/>
      <c r="AT355"/>
      <c r="AU355"/>
      <c r="AV355"/>
      <c r="AW355"/>
      <c r="AX355"/>
      <c r="AY355"/>
      <c r="AZ355" s="59"/>
      <c r="BA355" s="59"/>
      <c r="BB355" s="59"/>
      <c r="BC355" s="59"/>
      <c r="BD355" s="59"/>
      <c r="BE355" s="59"/>
      <c r="BF355" s="59"/>
      <c r="BG355" s="59"/>
      <c r="BH355" s="59"/>
      <c r="BI355" s="59"/>
      <c r="BJ355" s="59"/>
      <c r="BK355" s="59"/>
      <c r="BL355" s="59"/>
      <c r="BM355" s="59"/>
      <c r="BN355" s="59"/>
      <c r="BO355" s="59"/>
      <c r="BP355" s="59"/>
      <c r="BQ355" s="59"/>
      <c r="BR355" s="59"/>
      <c r="BS355" s="59"/>
      <c r="BT355" s="59"/>
      <c r="BU355" s="59"/>
      <c r="BV355" s="59"/>
      <c r="BW355" s="59"/>
      <c r="BX355" s="59"/>
      <c r="BY355" s="59"/>
      <c r="BZ355" s="59"/>
      <c r="CA355" s="59"/>
      <c r="CB355" s="59"/>
      <c r="CC355" s="59"/>
      <c r="CD355" s="59"/>
      <c r="CE355" s="59"/>
      <c r="CF355" s="59"/>
      <c r="CG355" s="59"/>
      <c r="CH355" s="59"/>
      <c r="CI355" s="59"/>
      <c r="CJ355" s="59"/>
      <c r="CK355" s="59"/>
      <c r="CL355" s="59"/>
      <c r="CM355" s="59"/>
      <c r="CN355" s="59"/>
      <c r="CO355" s="59"/>
      <c r="CP355" s="59"/>
      <c r="CQ355" s="59"/>
      <c r="CR355" s="59"/>
      <c r="CS355" s="59"/>
      <c r="CT355" s="59"/>
      <c r="CU355" s="59"/>
      <c r="CV355" s="59"/>
      <c r="CW355" s="59"/>
      <c r="CX355" s="59"/>
      <c r="CY355" s="59"/>
      <c r="CZ355" s="59"/>
      <c r="DA355" s="59"/>
      <c r="DB355" s="59"/>
      <c r="DC355" s="59"/>
      <c r="DD355" s="59"/>
      <c r="DE355" s="59"/>
      <c r="DF355" s="59"/>
      <c r="DG355" s="59"/>
      <c r="DH355" s="59"/>
      <c r="DI355" s="59"/>
      <c r="DJ355" s="59"/>
      <c r="DK355" s="59"/>
      <c r="DL355" s="59"/>
      <c r="DM355" s="59"/>
      <c r="DN355" s="59"/>
      <c r="DO355" s="59"/>
      <c r="DP355" s="59"/>
      <c r="DQ355" s="59"/>
      <c r="DR355" s="59"/>
      <c r="DS355" s="59"/>
      <c r="DT355" s="59"/>
      <c r="DU355" s="59"/>
      <c r="DV355" s="59"/>
      <c r="DW355" s="59"/>
      <c r="DX355" s="59"/>
      <c r="DY355" s="59"/>
      <c r="DZ355" s="59"/>
      <c r="EA355" s="59"/>
      <c r="EB355" s="59"/>
      <c r="EC355" s="59"/>
      <c r="ED355" s="59"/>
      <c r="EE355" s="59"/>
      <c r="EF355" s="59"/>
      <c r="EG355" s="59"/>
      <c r="EH355" s="59"/>
      <c r="EI355" s="59"/>
    </row>
    <row r="356" spans="38:139" ht="15" x14ac:dyDescent="0.25">
      <c r="AL356" s="59"/>
      <c r="AM356"/>
      <c r="AN356"/>
      <c r="AO356"/>
      <c r="AP356"/>
      <c r="AQ356"/>
      <c r="AR356"/>
      <c r="AS356"/>
      <c r="AT356"/>
      <c r="AU356"/>
      <c r="AV356"/>
      <c r="AW356"/>
      <c r="AX356"/>
      <c r="AY356"/>
      <c r="AZ356" s="59"/>
      <c r="BA356" s="59"/>
      <c r="BB356" s="59"/>
      <c r="BC356" s="59"/>
      <c r="BD356" s="59"/>
      <c r="BE356" s="59"/>
      <c r="BF356" s="59"/>
      <c r="BG356" s="59"/>
      <c r="BH356" s="59"/>
      <c r="BI356" s="59"/>
      <c r="BJ356" s="59"/>
      <c r="BK356" s="59"/>
      <c r="BL356" s="59"/>
      <c r="BM356" s="59"/>
      <c r="BN356" s="59"/>
      <c r="BO356" s="59"/>
      <c r="BP356" s="59"/>
      <c r="BQ356" s="59"/>
      <c r="BR356" s="59"/>
      <c r="BS356" s="59"/>
      <c r="BT356" s="59"/>
      <c r="BU356" s="59"/>
      <c r="BV356" s="59"/>
      <c r="BW356" s="59"/>
      <c r="BX356" s="59"/>
      <c r="BY356" s="59"/>
      <c r="BZ356" s="59"/>
      <c r="CA356" s="59"/>
      <c r="CB356" s="59"/>
      <c r="CC356" s="59"/>
      <c r="CD356" s="59"/>
      <c r="CE356" s="59"/>
      <c r="CF356" s="59"/>
      <c r="CG356" s="59"/>
      <c r="CH356" s="59"/>
      <c r="CI356" s="59"/>
      <c r="CJ356" s="59"/>
      <c r="CK356" s="59"/>
      <c r="CL356" s="59"/>
      <c r="CM356" s="59"/>
      <c r="CN356" s="59"/>
      <c r="CO356" s="59"/>
      <c r="CP356" s="59"/>
      <c r="CQ356" s="59"/>
      <c r="CR356" s="59"/>
      <c r="CS356" s="59"/>
      <c r="CT356" s="59"/>
      <c r="CU356" s="59"/>
      <c r="CV356" s="59"/>
      <c r="CW356" s="59"/>
      <c r="CX356" s="59"/>
      <c r="CY356" s="59"/>
      <c r="CZ356" s="59"/>
      <c r="DA356" s="59"/>
      <c r="DB356" s="59"/>
      <c r="DC356" s="59"/>
      <c r="DD356" s="59"/>
      <c r="DE356" s="59"/>
      <c r="DF356" s="59"/>
      <c r="DG356" s="59"/>
      <c r="DH356" s="59"/>
      <c r="DI356" s="59"/>
      <c r="DJ356" s="59"/>
      <c r="DK356" s="59"/>
      <c r="DL356" s="59"/>
      <c r="DM356" s="59"/>
      <c r="DN356" s="59"/>
      <c r="DO356" s="59"/>
      <c r="DP356" s="59"/>
      <c r="DQ356" s="59"/>
      <c r="DR356" s="59"/>
      <c r="DS356" s="59"/>
      <c r="DT356" s="59"/>
      <c r="DU356" s="59"/>
      <c r="DV356" s="59"/>
      <c r="DW356" s="59"/>
      <c r="DX356" s="59"/>
      <c r="DY356" s="59"/>
      <c r="DZ356" s="59"/>
      <c r="EA356" s="59"/>
      <c r="EB356" s="59"/>
      <c r="EC356" s="59"/>
      <c r="ED356" s="59"/>
      <c r="EE356" s="59"/>
      <c r="EF356" s="59"/>
      <c r="EG356" s="59"/>
      <c r="EH356" s="59"/>
      <c r="EI356" s="59"/>
    </row>
    <row r="357" spans="38:139" ht="15" x14ac:dyDescent="0.25">
      <c r="AL357" s="59"/>
      <c r="AM357"/>
      <c r="AN357"/>
      <c r="AO357"/>
      <c r="AP357"/>
      <c r="AQ357"/>
      <c r="AR357"/>
      <c r="AS357"/>
      <c r="AT357"/>
      <c r="AU357"/>
      <c r="AV357"/>
      <c r="AW357"/>
      <c r="AX357"/>
      <c r="AY357"/>
      <c r="AZ357" s="59"/>
      <c r="BA357" s="59"/>
      <c r="BB357" s="59"/>
      <c r="BC357" s="59"/>
      <c r="BD357" s="59"/>
      <c r="BE357" s="59"/>
      <c r="BF357" s="59"/>
      <c r="BG357" s="59"/>
      <c r="BH357" s="59"/>
      <c r="BI357" s="59"/>
      <c r="BJ357" s="59"/>
      <c r="BK357" s="59"/>
      <c r="BL357" s="59"/>
      <c r="BM357" s="59"/>
      <c r="BN357" s="59"/>
      <c r="BO357" s="59"/>
      <c r="BP357" s="59"/>
      <c r="BQ357" s="59"/>
      <c r="BR357" s="59"/>
      <c r="BS357" s="59"/>
      <c r="BT357" s="59"/>
      <c r="BU357" s="59"/>
      <c r="BV357" s="59"/>
      <c r="BW357" s="59"/>
      <c r="BX357" s="59"/>
      <c r="BY357" s="59"/>
      <c r="BZ357" s="59"/>
      <c r="CA357" s="59"/>
      <c r="CB357" s="59"/>
      <c r="CC357" s="59"/>
      <c r="CD357" s="59"/>
      <c r="CE357" s="59"/>
      <c r="CF357" s="59"/>
      <c r="CG357" s="59"/>
      <c r="CH357" s="59"/>
      <c r="CI357" s="59"/>
      <c r="CJ357" s="59"/>
      <c r="CK357" s="59"/>
      <c r="CL357" s="59"/>
      <c r="CM357" s="59"/>
      <c r="CN357" s="59"/>
      <c r="CO357" s="59"/>
      <c r="CP357" s="59"/>
      <c r="CQ357" s="59"/>
      <c r="CR357" s="59"/>
      <c r="CS357" s="59"/>
      <c r="CT357" s="59"/>
      <c r="CU357" s="59"/>
      <c r="CV357" s="59"/>
      <c r="CW357" s="59"/>
      <c r="CX357" s="59"/>
      <c r="CY357" s="59"/>
      <c r="CZ357" s="59"/>
      <c r="DA357" s="59"/>
      <c r="DB357" s="59"/>
      <c r="DC357" s="59"/>
      <c r="DD357" s="59"/>
      <c r="DE357" s="59"/>
      <c r="DF357" s="59"/>
      <c r="DG357" s="59"/>
      <c r="DH357" s="59"/>
      <c r="DI357" s="59"/>
      <c r="DJ357" s="59"/>
      <c r="DK357" s="59"/>
      <c r="DL357" s="59"/>
      <c r="DM357" s="59"/>
      <c r="DN357" s="59"/>
      <c r="DO357" s="59"/>
      <c r="DP357" s="59"/>
      <c r="DQ357" s="59"/>
      <c r="DR357" s="59"/>
      <c r="DS357" s="59"/>
      <c r="DT357" s="59"/>
      <c r="DU357" s="59"/>
      <c r="DV357" s="59"/>
      <c r="DW357" s="59"/>
      <c r="DX357" s="59"/>
      <c r="DY357" s="59"/>
      <c r="DZ357" s="59"/>
      <c r="EA357" s="59"/>
      <c r="EB357" s="59"/>
      <c r="EC357" s="59"/>
      <c r="ED357" s="59"/>
      <c r="EE357" s="59"/>
      <c r="EF357" s="59"/>
      <c r="EG357" s="59"/>
      <c r="EH357" s="59"/>
      <c r="EI357" s="59"/>
    </row>
    <row r="358" spans="38:139" ht="15" x14ac:dyDescent="0.25">
      <c r="AL358" s="59"/>
      <c r="AM358"/>
      <c r="AN358"/>
      <c r="AO358"/>
      <c r="AP358"/>
      <c r="AQ358"/>
      <c r="AR358"/>
      <c r="AS358"/>
      <c r="AT358"/>
      <c r="AU358"/>
      <c r="AV358"/>
      <c r="AW358"/>
      <c r="AX358"/>
      <c r="AY358"/>
      <c r="AZ358" s="59"/>
      <c r="BA358" s="59"/>
      <c r="BB358" s="59"/>
      <c r="BC358" s="59"/>
      <c r="BD358" s="59"/>
      <c r="BE358" s="59"/>
      <c r="BF358" s="59"/>
      <c r="BG358" s="59"/>
      <c r="BH358" s="59"/>
      <c r="BI358" s="59"/>
      <c r="BJ358" s="59"/>
      <c r="BK358" s="59"/>
      <c r="BL358" s="59"/>
      <c r="BM358" s="59"/>
      <c r="BN358" s="59"/>
      <c r="BO358" s="59"/>
      <c r="BP358" s="59"/>
      <c r="BQ358" s="59"/>
      <c r="BR358" s="59"/>
      <c r="BS358" s="59"/>
      <c r="BT358" s="59"/>
      <c r="BU358" s="59"/>
      <c r="BV358" s="59"/>
      <c r="BW358" s="59"/>
      <c r="BX358" s="59"/>
      <c r="BY358" s="59"/>
      <c r="BZ358" s="59"/>
      <c r="CA358" s="59"/>
      <c r="CB358" s="59"/>
      <c r="CC358" s="59"/>
      <c r="CD358" s="59"/>
      <c r="CE358" s="59"/>
      <c r="CF358" s="59"/>
      <c r="CG358" s="59"/>
      <c r="CH358" s="59"/>
      <c r="CI358" s="59"/>
      <c r="CJ358" s="59"/>
      <c r="CK358" s="59"/>
      <c r="CL358" s="59"/>
      <c r="CM358" s="59"/>
      <c r="CN358" s="59"/>
      <c r="CO358" s="59"/>
      <c r="CP358" s="59"/>
      <c r="CQ358" s="59"/>
      <c r="CR358" s="59"/>
      <c r="CS358" s="59"/>
      <c r="CT358" s="59"/>
      <c r="CU358" s="59"/>
      <c r="CV358" s="59"/>
      <c r="CW358" s="59"/>
      <c r="CX358" s="59"/>
      <c r="CY358" s="59"/>
      <c r="CZ358" s="59"/>
      <c r="DA358" s="59"/>
      <c r="DB358" s="59"/>
      <c r="DC358" s="59"/>
      <c r="DD358" s="59"/>
      <c r="DE358" s="59"/>
      <c r="DF358" s="59"/>
      <c r="DG358" s="59"/>
      <c r="DH358" s="59"/>
      <c r="DI358" s="59"/>
      <c r="DJ358" s="59"/>
      <c r="DK358" s="59"/>
      <c r="DL358" s="59"/>
      <c r="DM358" s="59"/>
      <c r="DN358" s="59"/>
      <c r="DO358" s="59"/>
      <c r="DP358" s="59"/>
      <c r="DQ358" s="59"/>
      <c r="DR358" s="59"/>
      <c r="DS358" s="59"/>
      <c r="DT358" s="59"/>
      <c r="DU358" s="59"/>
      <c r="DV358" s="59"/>
      <c r="DW358" s="59"/>
      <c r="DX358" s="59"/>
      <c r="DY358" s="59"/>
      <c r="DZ358" s="59"/>
      <c r="EA358" s="59"/>
      <c r="EB358" s="59"/>
      <c r="EC358" s="59"/>
      <c r="ED358" s="59"/>
      <c r="EE358" s="59"/>
      <c r="EF358" s="59"/>
      <c r="EG358" s="59"/>
      <c r="EH358" s="59"/>
      <c r="EI358" s="59"/>
    </row>
    <row r="359" spans="38:139" ht="15" x14ac:dyDescent="0.25">
      <c r="AL359" s="59"/>
      <c r="AM359"/>
      <c r="AN359"/>
      <c r="AO359"/>
      <c r="AP359"/>
      <c r="AQ359"/>
      <c r="AR359"/>
      <c r="AS359"/>
      <c r="AT359"/>
      <c r="AU359"/>
      <c r="AV359"/>
      <c r="AW359"/>
      <c r="AX359"/>
      <c r="AY359"/>
      <c r="AZ359" s="59"/>
      <c r="BA359" s="59"/>
      <c r="BB359" s="59"/>
      <c r="BC359" s="59"/>
      <c r="BD359" s="59"/>
      <c r="BE359" s="59"/>
      <c r="BF359" s="59"/>
      <c r="BG359" s="59"/>
      <c r="BH359" s="59"/>
      <c r="BI359" s="59"/>
      <c r="BJ359" s="59"/>
      <c r="BK359" s="59"/>
      <c r="BL359" s="59"/>
      <c r="BM359" s="59"/>
      <c r="BN359" s="59"/>
      <c r="BO359" s="59"/>
      <c r="BP359" s="59"/>
      <c r="BQ359" s="59"/>
      <c r="BR359" s="59"/>
      <c r="BS359" s="59"/>
      <c r="BT359" s="59"/>
      <c r="BU359" s="59"/>
      <c r="BV359" s="59"/>
      <c r="BW359" s="59"/>
      <c r="BX359" s="59"/>
      <c r="BY359" s="59"/>
      <c r="BZ359" s="59"/>
      <c r="CA359" s="59"/>
      <c r="CB359" s="59"/>
      <c r="CC359" s="59"/>
      <c r="CD359" s="59"/>
      <c r="CE359" s="59"/>
      <c r="CF359" s="59"/>
      <c r="CG359" s="59"/>
      <c r="CH359" s="59"/>
      <c r="CI359" s="59"/>
      <c r="CJ359" s="59"/>
      <c r="CK359" s="59"/>
      <c r="CL359" s="59"/>
      <c r="CM359" s="59"/>
      <c r="CN359" s="59"/>
      <c r="CO359" s="59"/>
      <c r="CP359" s="59"/>
      <c r="CQ359" s="59"/>
      <c r="CR359" s="59"/>
      <c r="CS359" s="59"/>
      <c r="CT359" s="59"/>
      <c r="CU359" s="59"/>
      <c r="CV359" s="59"/>
      <c r="CW359" s="59"/>
      <c r="CX359" s="59"/>
      <c r="CY359" s="59"/>
      <c r="CZ359" s="59"/>
      <c r="DA359" s="59"/>
      <c r="DB359" s="59"/>
      <c r="DC359" s="59"/>
      <c r="DD359" s="59"/>
      <c r="DE359" s="59"/>
      <c r="DF359" s="59"/>
      <c r="DG359" s="59"/>
      <c r="DH359" s="59"/>
      <c r="DI359" s="59"/>
      <c r="DJ359" s="59"/>
      <c r="DK359" s="59"/>
      <c r="DL359" s="59"/>
      <c r="DM359" s="59"/>
      <c r="DN359" s="59"/>
      <c r="DO359" s="59"/>
      <c r="DP359" s="59"/>
      <c r="DQ359" s="59"/>
      <c r="DR359" s="59"/>
      <c r="DS359" s="59"/>
      <c r="DT359" s="59"/>
      <c r="DU359" s="59"/>
      <c r="DV359" s="59"/>
      <c r="DW359" s="59"/>
      <c r="DX359" s="59"/>
      <c r="DY359" s="59"/>
      <c r="DZ359" s="59"/>
      <c r="EA359" s="59"/>
      <c r="EB359" s="59"/>
      <c r="EC359" s="59"/>
      <c r="ED359" s="59"/>
      <c r="EE359" s="59"/>
      <c r="EF359" s="59"/>
      <c r="EG359" s="59"/>
      <c r="EH359" s="59"/>
      <c r="EI359" s="59"/>
    </row>
    <row r="360" spans="38:139" ht="15" x14ac:dyDescent="0.25">
      <c r="AL360" s="59"/>
      <c r="AM360"/>
      <c r="AN360"/>
      <c r="AO360"/>
      <c r="AP360"/>
      <c r="AQ360"/>
      <c r="AR360"/>
      <c r="AS360"/>
      <c r="AT360"/>
      <c r="AU360"/>
      <c r="AV360"/>
      <c r="AW360"/>
      <c r="AX360"/>
      <c r="AY360"/>
      <c r="AZ360" s="59"/>
      <c r="BA360" s="59"/>
      <c r="BB360" s="59"/>
      <c r="BC360" s="59"/>
      <c r="BD360" s="59"/>
      <c r="BE360" s="59"/>
      <c r="BF360" s="59"/>
      <c r="BG360" s="59"/>
      <c r="BH360" s="59"/>
      <c r="BI360" s="59"/>
      <c r="BJ360" s="59"/>
      <c r="BK360" s="59"/>
      <c r="BL360" s="59"/>
      <c r="BM360" s="59"/>
      <c r="BN360" s="59"/>
      <c r="BO360" s="59"/>
      <c r="BP360" s="59"/>
      <c r="BQ360" s="59"/>
      <c r="BR360" s="59"/>
      <c r="BS360" s="59"/>
      <c r="BT360" s="59"/>
      <c r="BU360" s="59"/>
      <c r="BV360" s="59"/>
      <c r="BW360" s="59"/>
      <c r="BX360" s="59"/>
      <c r="BY360" s="59"/>
      <c r="BZ360" s="59"/>
      <c r="CA360" s="59"/>
      <c r="CB360" s="59"/>
      <c r="CC360" s="59"/>
      <c r="CD360" s="59"/>
      <c r="CE360" s="59"/>
      <c r="CF360" s="59"/>
      <c r="CG360" s="59"/>
      <c r="CH360" s="59"/>
      <c r="CI360" s="59"/>
      <c r="CJ360" s="59"/>
      <c r="CK360" s="59"/>
      <c r="CL360" s="59"/>
      <c r="CM360" s="59"/>
      <c r="CN360" s="59"/>
      <c r="CO360" s="59"/>
      <c r="CP360" s="59"/>
      <c r="CQ360" s="59"/>
      <c r="CR360" s="59"/>
      <c r="CS360" s="59"/>
      <c r="CT360" s="59"/>
      <c r="CU360" s="59"/>
      <c r="CV360" s="59"/>
      <c r="CW360" s="59"/>
      <c r="CX360" s="59"/>
      <c r="CY360" s="59"/>
      <c r="CZ360" s="59"/>
      <c r="DA360" s="59"/>
      <c r="DB360" s="59"/>
      <c r="DC360" s="59"/>
      <c r="DD360" s="59"/>
      <c r="DE360" s="59"/>
      <c r="DF360" s="59"/>
      <c r="DG360" s="59"/>
      <c r="DH360" s="59"/>
      <c r="DI360" s="59"/>
      <c r="DJ360" s="59"/>
      <c r="DK360" s="59"/>
      <c r="DL360" s="59"/>
      <c r="DM360" s="59"/>
      <c r="DN360" s="59"/>
      <c r="DO360" s="59"/>
      <c r="DP360" s="59"/>
      <c r="DQ360" s="59"/>
      <c r="DR360" s="59"/>
      <c r="DS360" s="59"/>
      <c r="DT360" s="59"/>
      <c r="DU360" s="59"/>
      <c r="DV360" s="59"/>
      <c r="DW360" s="59"/>
      <c r="DX360" s="59"/>
      <c r="DY360" s="59"/>
      <c r="DZ360" s="59"/>
      <c r="EA360" s="59"/>
      <c r="EB360" s="59"/>
      <c r="EC360" s="59"/>
      <c r="ED360" s="59"/>
      <c r="EE360" s="59"/>
      <c r="EF360" s="59"/>
      <c r="EG360" s="59"/>
      <c r="EH360" s="59"/>
      <c r="EI360" s="59"/>
    </row>
    <row r="361" spans="38:139" ht="15" x14ac:dyDescent="0.25">
      <c r="AL361" s="59"/>
      <c r="AM361"/>
      <c r="AN361"/>
      <c r="AO361"/>
      <c r="AP361"/>
      <c r="AQ361"/>
      <c r="AR361"/>
      <c r="AS361"/>
      <c r="AT361"/>
      <c r="AU361"/>
      <c r="AV361"/>
      <c r="AW361"/>
      <c r="AX361"/>
      <c r="AY361"/>
      <c r="AZ361" s="59"/>
      <c r="BA361" s="59"/>
      <c r="BB361" s="59"/>
      <c r="BC361" s="59"/>
      <c r="BD361" s="59"/>
      <c r="BE361" s="59"/>
      <c r="BF361" s="59"/>
      <c r="BG361" s="59"/>
      <c r="BH361" s="59"/>
      <c r="BI361" s="59"/>
      <c r="BJ361" s="59"/>
      <c r="BK361" s="59"/>
      <c r="BL361" s="59"/>
      <c r="BM361" s="59"/>
      <c r="BN361" s="59"/>
      <c r="BO361" s="59"/>
      <c r="BP361" s="59"/>
      <c r="BQ361" s="59"/>
      <c r="BR361" s="59"/>
      <c r="BS361" s="59"/>
      <c r="BT361" s="59"/>
      <c r="BU361" s="59"/>
      <c r="BV361" s="59"/>
      <c r="BW361" s="59"/>
      <c r="BX361" s="59"/>
      <c r="BY361" s="59"/>
      <c r="BZ361" s="59"/>
      <c r="CA361" s="59"/>
      <c r="CB361" s="59"/>
      <c r="CC361" s="59"/>
      <c r="CD361" s="59"/>
      <c r="CE361" s="59"/>
      <c r="CF361" s="59"/>
      <c r="CG361" s="59"/>
      <c r="CH361" s="59"/>
      <c r="CI361" s="59"/>
      <c r="CJ361" s="59"/>
      <c r="CK361" s="59"/>
      <c r="CL361" s="59"/>
      <c r="CM361" s="59"/>
      <c r="CN361" s="59"/>
      <c r="CO361" s="59"/>
      <c r="CP361" s="59"/>
      <c r="CQ361" s="59"/>
      <c r="CR361" s="59"/>
      <c r="CS361" s="59"/>
      <c r="CT361" s="59"/>
      <c r="CU361" s="59"/>
      <c r="CV361" s="59"/>
      <c r="CW361" s="59"/>
      <c r="CX361" s="59"/>
      <c r="CY361" s="59"/>
      <c r="CZ361" s="59"/>
      <c r="DA361" s="59"/>
      <c r="DB361" s="59"/>
      <c r="DC361" s="59"/>
      <c r="DD361" s="59"/>
      <c r="DE361" s="59"/>
      <c r="DF361" s="59"/>
      <c r="DG361" s="59"/>
      <c r="DH361" s="59"/>
      <c r="DI361" s="59"/>
      <c r="DJ361" s="59"/>
      <c r="DK361" s="59"/>
      <c r="DL361" s="59"/>
      <c r="DM361" s="59"/>
      <c r="DN361" s="59"/>
      <c r="DO361" s="59"/>
      <c r="DP361" s="59"/>
      <c r="DQ361" s="59"/>
      <c r="DR361" s="59"/>
      <c r="DS361" s="59"/>
      <c r="DT361" s="59"/>
      <c r="DU361" s="59"/>
      <c r="DV361" s="59"/>
      <c r="DW361" s="59"/>
      <c r="DX361" s="59"/>
      <c r="DY361" s="59"/>
      <c r="DZ361" s="59"/>
      <c r="EA361" s="59"/>
      <c r="EB361" s="59"/>
      <c r="EC361" s="59"/>
      <c r="ED361" s="59"/>
      <c r="EE361" s="59"/>
      <c r="EF361" s="59"/>
      <c r="EG361" s="59"/>
      <c r="EH361" s="59"/>
      <c r="EI361" s="59"/>
    </row>
    <row r="362" spans="38:139" ht="15" x14ac:dyDescent="0.25">
      <c r="AL362" s="59"/>
      <c r="AM362"/>
      <c r="AN362"/>
      <c r="AO362"/>
      <c r="AP362"/>
      <c r="AQ362"/>
      <c r="AR362"/>
      <c r="AS362"/>
      <c r="AT362"/>
      <c r="AU362"/>
      <c r="AV362"/>
      <c r="AW362"/>
      <c r="AX362"/>
      <c r="AY362"/>
      <c r="AZ362" s="59"/>
      <c r="BA362" s="59"/>
      <c r="BB362" s="59"/>
      <c r="BC362" s="59"/>
      <c r="BD362" s="59"/>
      <c r="BE362" s="59"/>
      <c r="BF362" s="59"/>
      <c r="BG362" s="59"/>
      <c r="BH362" s="59"/>
      <c r="BI362" s="59"/>
      <c r="BJ362" s="59"/>
      <c r="BK362" s="59"/>
      <c r="BL362" s="59"/>
      <c r="BM362" s="59"/>
      <c r="BN362" s="59"/>
      <c r="BO362" s="59"/>
      <c r="BP362" s="59"/>
      <c r="BQ362" s="59"/>
      <c r="BR362" s="59"/>
      <c r="BS362" s="59"/>
      <c r="BT362" s="59"/>
      <c r="BU362" s="59"/>
      <c r="BV362" s="59"/>
      <c r="BW362" s="59"/>
      <c r="BX362" s="59"/>
      <c r="BY362" s="59"/>
      <c r="BZ362" s="59"/>
      <c r="CA362" s="59"/>
      <c r="CB362" s="59"/>
      <c r="CC362" s="59"/>
      <c r="CD362" s="59"/>
      <c r="CE362" s="59"/>
      <c r="CF362" s="59"/>
      <c r="CG362" s="59"/>
      <c r="CH362" s="59"/>
      <c r="CI362" s="59"/>
      <c r="CJ362" s="59"/>
      <c r="CK362" s="59"/>
      <c r="CL362" s="59"/>
      <c r="CM362" s="59"/>
      <c r="CN362" s="59"/>
      <c r="CO362" s="59"/>
      <c r="CP362" s="59"/>
      <c r="CQ362" s="59"/>
      <c r="CR362" s="59"/>
      <c r="CS362" s="59"/>
      <c r="CT362" s="59"/>
      <c r="CU362" s="59"/>
      <c r="CV362" s="59"/>
      <c r="CW362" s="59"/>
      <c r="CX362" s="59"/>
      <c r="CY362" s="59"/>
      <c r="CZ362" s="59"/>
      <c r="DA362" s="59"/>
      <c r="DB362" s="59"/>
      <c r="DC362" s="59"/>
      <c r="DD362" s="59"/>
      <c r="DE362" s="59"/>
      <c r="DF362" s="59"/>
      <c r="DG362" s="59"/>
      <c r="DH362" s="59"/>
      <c r="DI362" s="59"/>
      <c r="DJ362" s="59"/>
      <c r="DK362" s="59"/>
      <c r="DL362" s="59"/>
      <c r="DM362" s="59"/>
      <c r="DN362" s="59"/>
      <c r="DO362" s="59"/>
      <c r="DP362" s="59"/>
      <c r="DQ362" s="59"/>
      <c r="DR362" s="59"/>
      <c r="DS362" s="59"/>
      <c r="DT362" s="59"/>
      <c r="DU362" s="59"/>
      <c r="DV362" s="59"/>
      <c r="DW362" s="59"/>
      <c r="DX362" s="59"/>
      <c r="DY362" s="59"/>
      <c r="DZ362" s="59"/>
      <c r="EA362" s="59"/>
      <c r="EB362" s="59"/>
      <c r="EC362" s="59"/>
      <c r="ED362" s="59"/>
      <c r="EE362" s="59"/>
      <c r="EF362" s="59"/>
      <c r="EG362" s="59"/>
      <c r="EH362" s="59"/>
      <c r="EI362" s="59"/>
    </row>
    <row r="363" spans="38:139" ht="15" x14ac:dyDescent="0.25">
      <c r="AL363" s="59"/>
      <c r="AM363"/>
      <c r="AN363"/>
      <c r="AO363"/>
      <c r="AP363"/>
      <c r="AQ363"/>
      <c r="AR363"/>
      <c r="AS363"/>
      <c r="AT363"/>
      <c r="AU363"/>
      <c r="AV363"/>
      <c r="AW363"/>
      <c r="AX363"/>
      <c r="AY363"/>
      <c r="AZ363" s="59"/>
      <c r="BA363" s="59"/>
      <c r="BB363" s="59"/>
      <c r="BC363" s="59"/>
      <c r="BD363" s="59"/>
      <c r="BE363" s="59"/>
      <c r="BF363" s="59"/>
      <c r="BG363" s="59"/>
      <c r="BH363" s="59"/>
      <c r="BI363" s="59"/>
      <c r="BJ363" s="59"/>
      <c r="BK363" s="59"/>
      <c r="BL363" s="59"/>
      <c r="BM363" s="59"/>
      <c r="BN363" s="59"/>
      <c r="BO363" s="59"/>
      <c r="BP363" s="59"/>
      <c r="BQ363" s="59"/>
      <c r="BR363" s="59"/>
      <c r="BS363" s="59"/>
      <c r="BT363" s="59"/>
      <c r="BU363" s="59"/>
      <c r="BV363" s="59"/>
      <c r="BW363" s="59"/>
      <c r="BX363" s="59"/>
      <c r="BY363" s="59"/>
      <c r="BZ363" s="59"/>
      <c r="CA363" s="59"/>
      <c r="CB363" s="59"/>
      <c r="CC363" s="59"/>
      <c r="CD363" s="59"/>
      <c r="CE363" s="59"/>
      <c r="CF363" s="59"/>
      <c r="CG363" s="59"/>
      <c r="CH363" s="59"/>
      <c r="CI363" s="59"/>
      <c r="CJ363" s="59"/>
      <c r="CK363" s="59"/>
      <c r="CL363" s="59"/>
      <c r="CM363" s="59"/>
      <c r="CN363" s="59"/>
      <c r="CO363" s="59"/>
      <c r="CP363" s="59"/>
      <c r="CQ363" s="59"/>
      <c r="CR363" s="59"/>
      <c r="CS363" s="59"/>
      <c r="CT363" s="59"/>
      <c r="CU363" s="59"/>
      <c r="CV363" s="59"/>
      <c r="CW363" s="59"/>
      <c r="CX363" s="59"/>
      <c r="CY363" s="59"/>
      <c r="CZ363" s="59"/>
      <c r="DA363" s="59"/>
      <c r="DB363" s="59"/>
      <c r="DC363" s="59"/>
      <c r="DD363" s="59"/>
      <c r="DE363" s="59"/>
      <c r="DF363" s="59"/>
      <c r="DG363" s="59"/>
      <c r="DH363" s="59"/>
      <c r="DI363" s="59"/>
      <c r="DJ363" s="59"/>
      <c r="DK363" s="59"/>
      <c r="DL363" s="59"/>
      <c r="DM363" s="59"/>
      <c r="DN363" s="59"/>
      <c r="DO363" s="59"/>
      <c r="DP363" s="59"/>
      <c r="DQ363" s="59"/>
      <c r="DR363" s="59"/>
      <c r="DS363" s="59"/>
      <c r="DT363" s="59"/>
      <c r="DU363" s="59"/>
      <c r="DV363" s="59"/>
      <c r="DW363" s="59"/>
      <c r="DX363" s="59"/>
      <c r="DY363" s="59"/>
      <c r="DZ363" s="59"/>
      <c r="EA363" s="59"/>
      <c r="EB363" s="59"/>
      <c r="EC363" s="59"/>
      <c r="ED363" s="59"/>
      <c r="EE363" s="59"/>
      <c r="EF363" s="59"/>
      <c r="EG363" s="59"/>
      <c r="EH363" s="59"/>
      <c r="EI363" s="59"/>
    </row>
    <row r="364" spans="38:139" ht="15" x14ac:dyDescent="0.25">
      <c r="AL364" s="59"/>
      <c r="AM364"/>
      <c r="AN364"/>
      <c r="AO364"/>
      <c r="AP364"/>
      <c r="AQ364"/>
      <c r="AR364"/>
      <c r="AS364"/>
      <c r="AT364"/>
      <c r="AU364"/>
      <c r="AV364"/>
      <c r="AW364"/>
      <c r="AX364"/>
      <c r="AY364"/>
      <c r="AZ364" s="59"/>
      <c r="BA364" s="59"/>
      <c r="BB364" s="59"/>
      <c r="BC364" s="59"/>
      <c r="BD364" s="59"/>
      <c r="BE364" s="59"/>
      <c r="BF364" s="59"/>
      <c r="BG364" s="59"/>
      <c r="BH364" s="59"/>
      <c r="BI364" s="59"/>
      <c r="BJ364" s="59"/>
      <c r="BK364" s="59"/>
      <c r="BL364" s="59"/>
      <c r="BM364" s="59"/>
      <c r="BN364" s="59"/>
      <c r="BO364" s="59"/>
      <c r="BP364" s="59"/>
      <c r="BQ364" s="59"/>
      <c r="BR364" s="59"/>
      <c r="BS364" s="59"/>
      <c r="BT364" s="59"/>
      <c r="BU364" s="59"/>
      <c r="BV364" s="59"/>
      <c r="BW364" s="59"/>
      <c r="BX364" s="59"/>
      <c r="BY364" s="59"/>
      <c r="BZ364" s="59"/>
      <c r="CA364" s="59"/>
      <c r="CB364" s="59"/>
      <c r="CC364" s="59"/>
      <c r="CD364" s="59"/>
      <c r="CE364" s="59"/>
      <c r="CF364" s="59"/>
      <c r="CG364" s="59"/>
      <c r="CH364" s="59"/>
      <c r="CI364" s="59"/>
      <c r="CJ364" s="59"/>
      <c r="CK364" s="59"/>
      <c r="CL364" s="59"/>
      <c r="CM364" s="59"/>
      <c r="CN364" s="59"/>
      <c r="CO364" s="59"/>
      <c r="CP364" s="59"/>
      <c r="CQ364" s="59"/>
      <c r="CR364" s="59"/>
      <c r="CS364" s="59"/>
      <c r="CT364" s="59"/>
      <c r="CU364" s="59"/>
      <c r="CV364" s="59"/>
      <c r="CW364" s="59"/>
      <c r="CX364" s="59"/>
      <c r="CY364" s="59"/>
      <c r="CZ364" s="59"/>
      <c r="DA364" s="59"/>
      <c r="DB364" s="59"/>
      <c r="DC364" s="59"/>
      <c r="DD364" s="59"/>
      <c r="DE364" s="59"/>
      <c r="DF364" s="59"/>
      <c r="DG364" s="59"/>
      <c r="DH364" s="59"/>
      <c r="DI364" s="59"/>
      <c r="DJ364" s="59"/>
      <c r="DK364" s="59"/>
      <c r="DL364" s="59"/>
      <c r="DM364" s="59"/>
      <c r="DN364" s="59"/>
      <c r="DO364" s="59"/>
      <c r="DP364" s="59"/>
      <c r="DQ364" s="59"/>
      <c r="DR364" s="59"/>
      <c r="DS364" s="59"/>
      <c r="DT364" s="59"/>
      <c r="DU364" s="59"/>
      <c r="DV364" s="59"/>
      <c r="DW364" s="59"/>
      <c r="DX364" s="59"/>
      <c r="DY364" s="59"/>
      <c r="DZ364" s="59"/>
      <c r="EA364" s="59"/>
      <c r="EB364" s="59"/>
      <c r="EC364" s="59"/>
      <c r="ED364" s="59"/>
      <c r="EE364" s="59"/>
      <c r="EF364" s="59"/>
      <c r="EG364" s="59"/>
      <c r="EH364" s="59"/>
      <c r="EI364" s="59"/>
    </row>
    <row r="365" spans="38:139" ht="15" x14ac:dyDescent="0.25">
      <c r="AL365" s="59"/>
      <c r="AM365"/>
      <c r="AN365"/>
      <c r="AO365"/>
      <c r="AP365"/>
      <c r="AQ365"/>
      <c r="AR365"/>
      <c r="AS365"/>
      <c r="AT365"/>
      <c r="AU365"/>
      <c r="AV365"/>
      <c r="AW365"/>
      <c r="AX365"/>
      <c r="AY365"/>
      <c r="AZ365" s="59"/>
      <c r="BA365" s="59"/>
      <c r="BB365" s="59"/>
      <c r="BC365" s="59"/>
      <c r="BD365" s="59"/>
      <c r="BE365" s="59"/>
      <c r="BF365" s="59"/>
      <c r="BG365" s="59"/>
      <c r="BH365" s="59"/>
      <c r="BI365" s="59"/>
      <c r="BJ365" s="59"/>
      <c r="BK365" s="59"/>
      <c r="BL365" s="59"/>
      <c r="BM365" s="59"/>
      <c r="BN365" s="59"/>
      <c r="BO365" s="59"/>
      <c r="BP365" s="59"/>
      <c r="BQ365" s="59"/>
      <c r="BR365" s="59"/>
      <c r="BS365" s="59"/>
      <c r="BT365" s="59"/>
      <c r="BU365" s="59"/>
      <c r="BV365" s="59"/>
      <c r="BW365" s="59"/>
      <c r="BX365" s="59"/>
      <c r="BY365" s="59"/>
      <c r="BZ365" s="59"/>
      <c r="CA365" s="59"/>
      <c r="CB365" s="59"/>
      <c r="CC365" s="59"/>
      <c r="CD365" s="59"/>
      <c r="CE365" s="59"/>
      <c r="CF365" s="59"/>
      <c r="CG365" s="59"/>
      <c r="CH365" s="59"/>
      <c r="CI365" s="59"/>
      <c r="CJ365" s="59"/>
      <c r="CK365" s="59"/>
      <c r="CL365" s="59"/>
      <c r="CM365" s="59"/>
      <c r="CN365" s="59"/>
      <c r="CO365" s="59"/>
      <c r="CP365" s="59"/>
      <c r="CQ365" s="59"/>
      <c r="CR365" s="59"/>
      <c r="CS365" s="59"/>
      <c r="CT365" s="59"/>
      <c r="CU365" s="59"/>
      <c r="CV365" s="59"/>
      <c r="CW365" s="59"/>
      <c r="CX365" s="59"/>
      <c r="CY365" s="59"/>
      <c r="CZ365" s="59"/>
      <c r="DA365" s="59"/>
      <c r="DB365" s="59"/>
      <c r="DC365" s="59"/>
      <c r="DD365" s="59"/>
      <c r="DE365" s="59"/>
      <c r="DF365" s="59"/>
      <c r="DG365" s="59"/>
      <c r="DH365" s="59"/>
      <c r="DI365" s="59"/>
      <c r="DJ365" s="59"/>
      <c r="DK365" s="59"/>
      <c r="DL365" s="59"/>
      <c r="DM365" s="59"/>
      <c r="DN365" s="59"/>
      <c r="DO365" s="59"/>
      <c r="DP365" s="59"/>
      <c r="DQ365" s="59"/>
      <c r="DR365" s="59"/>
      <c r="DS365" s="59"/>
      <c r="DT365" s="59"/>
      <c r="DU365" s="59"/>
      <c r="DV365" s="59"/>
      <c r="DW365" s="59"/>
      <c r="DX365" s="59"/>
      <c r="DY365" s="59"/>
      <c r="DZ365" s="59"/>
      <c r="EA365" s="59"/>
      <c r="EB365" s="59"/>
      <c r="EC365" s="59"/>
      <c r="ED365" s="59"/>
      <c r="EE365" s="59"/>
      <c r="EF365" s="59"/>
      <c r="EG365" s="59"/>
      <c r="EH365" s="59"/>
      <c r="EI365" s="59"/>
    </row>
    <row r="366" spans="38:139" ht="15" x14ac:dyDescent="0.25">
      <c r="AL366" s="59"/>
      <c r="AM366"/>
      <c r="AN366"/>
      <c r="AO366"/>
      <c r="AP366"/>
      <c r="AQ366"/>
      <c r="AR366"/>
      <c r="AS366"/>
      <c r="AT366"/>
      <c r="AU366"/>
      <c r="AV366"/>
      <c r="AW366"/>
      <c r="AX366"/>
      <c r="AY366"/>
      <c r="AZ366" s="59"/>
      <c r="BA366" s="59"/>
      <c r="BB366" s="59"/>
      <c r="BC366" s="59"/>
      <c r="BD366" s="59"/>
      <c r="BE366" s="59"/>
      <c r="BF366" s="59"/>
      <c r="BG366" s="59"/>
      <c r="BH366" s="59"/>
      <c r="BI366" s="59"/>
      <c r="BJ366" s="59"/>
      <c r="BK366" s="59"/>
      <c r="BL366" s="59"/>
      <c r="BM366" s="59"/>
      <c r="BN366" s="59"/>
      <c r="BO366" s="59"/>
      <c r="BP366" s="59"/>
      <c r="BQ366" s="59"/>
      <c r="BR366" s="59"/>
      <c r="BS366" s="59"/>
      <c r="BT366" s="59"/>
      <c r="BU366" s="59"/>
      <c r="BV366" s="59"/>
      <c r="BW366" s="59"/>
      <c r="BX366" s="59"/>
      <c r="BY366" s="59"/>
      <c r="BZ366" s="59"/>
      <c r="CA366" s="59"/>
      <c r="CB366" s="59"/>
      <c r="CC366" s="59"/>
      <c r="CD366" s="59"/>
      <c r="CE366" s="59"/>
      <c r="CF366" s="59"/>
      <c r="CG366" s="59"/>
      <c r="CH366" s="59"/>
      <c r="CI366" s="59"/>
      <c r="CJ366" s="59"/>
      <c r="CK366" s="59"/>
      <c r="CL366" s="59"/>
      <c r="CM366" s="59"/>
      <c r="CN366" s="59"/>
      <c r="CO366" s="59"/>
      <c r="CP366" s="59"/>
      <c r="CQ366" s="59"/>
      <c r="CR366" s="59"/>
      <c r="CS366" s="59"/>
      <c r="CT366" s="59"/>
      <c r="CU366" s="59"/>
      <c r="CV366" s="59"/>
      <c r="CW366" s="59"/>
      <c r="CX366" s="59"/>
      <c r="CY366" s="59"/>
      <c r="CZ366" s="59"/>
      <c r="DA366" s="59"/>
      <c r="DB366" s="59"/>
      <c r="DC366" s="59"/>
      <c r="DD366" s="59"/>
      <c r="DE366" s="59"/>
      <c r="DF366" s="59"/>
      <c r="DG366" s="59"/>
      <c r="DH366" s="59"/>
      <c r="DI366" s="59"/>
      <c r="DJ366" s="59"/>
      <c r="DK366" s="59"/>
      <c r="DL366" s="59"/>
      <c r="DM366" s="59"/>
      <c r="DN366" s="59"/>
      <c r="DO366" s="59"/>
      <c r="DP366" s="59"/>
      <c r="DQ366" s="59"/>
      <c r="DR366" s="59"/>
      <c r="DS366" s="59"/>
      <c r="DT366" s="59"/>
      <c r="DU366" s="59"/>
      <c r="DV366" s="59"/>
      <c r="DW366" s="59"/>
      <c r="DX366" s="59"/>
      <c r="DY366" s="59"/>
      <c r="DZ366" s="59"/>
      <c r="EA366" s="59"/>
      <c r="EB366" s="59"/>
      <c r="EC366" s="59"/>
      <c r="ED366" s="59"/>
      <c r="EE366" s="59"/>
      <c r="EF366" s="59"/>
      <c r="EG366" s="59"/>
      <c r="EH366" s="59"/>
      <c r="EI366" s="59"/>
    </row>
    <row r="367" spans="38:139" ht="15" x14ac:dyDescent="0.25">
      <c r="AL367" s="59"/>
      <c r="AM367"/>
      <c r="AN367"/>
      <c r="AO367"/>
      <c r="AP367"/>
      <c r="AQ367"/>
      <c r="AR367"/>
      <c r="AS367"/>
      <c r="AT367"/>
      <c r="AU367"/>
      <c r="AV367"/>
      <c r="AW367"/>
      <c r="AX367"/>
      <c r="AY367"/>
      <c r="AZ367" s="59"/>
      <c r="BA367" s="59"/>
      <c r="BB367" s="59"/>
      <c r="BC367" s="59"/>
      <c r="BD367" s="59"/>
      <c r="BE367" s="59"/>
      <c r="BF367" s="59"/>
      <c r="BG367" s="59"/>
      <c r="BH367" s="59"/>
      <c r="BI367" s="59"/>
      <c r="BJ367" s="59"/>
      <c r="BK367" s="59"/>
      <c r="BL367" s="59"/>
      <c r="BM367" s="59"/>
      <c r="BN367" s="59"/>
      <c r="BO367" s="59"/>
      <c r="BP367" s="59"/>
      <c r="BQ367" s="59"/>
      <c r="BR367" s="59"/>
      <c r="BS367" s="59"/>
      <c r="BT367" s="59"/>
      <c r="BU367" s="59"/>
      <c r="BV367" s="59"/>
      <c r="BW367" s="59"/>
      <c r="BX367" s="59"/>
      <c r="BY367" s="59"/>
      <c r="BZ367" s="59"/>
      <c r="CA367" s="59"/>
      <c r="CB367" s="59"/>
      <c r="CC367" s="59"/>
      <c r="CD367" s="59"/>
      <c r="CE367" s="59"/>
      <c r="CF367" s="59"/>
      <c r="CG367" s="59"/>
      <c r="CH367" s="59"/>
      <c r="CI367" s="59"/>
      <c r="CJ367" s="59"/>
      <c r="CK367" s="59"/>
      <c r="CL367" s="59"/>
      <c r="CM367" s="59"/>
      <c r="CN367" s="59"/>
      <c r="CO367" s="59"/>
      <c r="CP367" s="59"/>
      <c r="CQ367" s="59"/>
      <c r="CR367" s="59"/>
      <c r="CS367" s="59"/>
      <c r="CT367" s="59"/>
      <c r="CU367" s="59"/>
      <c r="CV367" s="59"/>
      <c r="CW367" s="59"/>
      <c r="CX367" s="59"/>
      <c r="CY367" s="59"/>
      <c r="CZ367" s="59"/>
      <c r="DA367" s="59"/>
      <c r="DB367" s="59"/>
      <c r="DC367" s="59"/>
      <c r="DD367" s="59"/>
      <c r="DE367" s="59"/>
      <c r="DF367" s="59"/>
      <c r="DG367" s="59"/>
      <c r="DH367" s="59"/>
      <c r="DI367" s="59"/>
      <c r="DJ367" s="59"/>
      <c r="DK367" s="59"/>
      <c r="DL367" s="59"/>
      <c r="DM367" s="59"/>
      <c r="DN367" s="59"/>
      <c r="DO367" s="59"/>
      <c r="DP367" s="59"/>
      <c r="DQ367" s="59"/>
      <c r="DR367" s="59"/>
      <c r="DS367" s="59"/>
      <c r="DT367" s="59"/>
      <c r="DU367" s="59"/>
      <c r="DV367" s="59"/>
      <c r="DW367" s="59"/>
      <c r="DX367" s="59"/>
      <c r="DY367" s="59"/>
      <c r="DZ367" s="59"/>
      <c r="EA367" s="59"/>
      <c r="EB367" s="59"/>
      <c r="EC367" s="59"/>
      <c r="ED367" s="59"/>
      <c r="EE367" s="59"/>
      <c r="EF367" s="59"/>
      <c r="EG367" s="59"/>
      <c r="EH367" s="59"/>
      <c r="EI367" s="59"/>
    </row>
    <row r="368" spans="38:139" ht="15" x14ac:dyDescent="0.25">
      <c r="AL368" s="59"/>
      <c r="AM368"/>
      <c r="AN368"/>
      <c r="AO368"/>
      <c r="AP368"/>
      <c r="AQ368"/>
      <c r="AR368"/>
      <c r="AS368"/>
      <c r="AT368"/>
      <c r="AU368"/>
      <c r="AV368"/>
      <c r="AW368"/>
      <c r="AX368"/>
      <c r="AY368"/>
      <c r="AZ368" s="59"/>
      <c r="BA368" s="59"/>
      <c r="BB368" s="59"/>
      <c r="BC368" s="59"/>
      <c r="BD368" s="59"/>
      <c r="BE368" s="59"/>
      <c r="BF368" s="59"/>
      <c r="BG368" s="59"/>
      <c r="BH368" s="59"/>
      <c r="BI368" s="59"/>
      <c r="BJ368" s="59"/>
      <c r="BK368" s="59"/>
      <c r="BL368" s="59"/>
      <c r="BM368" s="59"/>
      <c r="BN368" s="59"/>
      <c r="BO368" s="59"/>
      <c r="BP368" s="59"/>
      <c r="BQ368" s="59"/>
      <c r="BR368" s="59"/>
      <c r="BS368" s="59"/>
      <c r="BT368" s="59"/>
      <c r="BU368" s="59"/>
      <c r="BV368" s="59"/>
      <c r="BW368" s="59"/>
      <c r="BX368" s="59"/>
      <c r="BY368" s="59"/>
      <c r="BZ368" s="59"/>
      <c r="CA368" s="59"/>
      <c r="CB368" s="59"/>
      <c r="CC368" s="59"/>
      <c r="CD368" s="59"/>
      <c r="CE368" s="59"/>
      <c r="CF368" s="59"/>
      <c r="CG368" s="59"/>
      <c r="CH368" s="59"/>
      <c r="CI368" s="59"/>
      <c r="CJ368" s="59"/>
      <c r="CK368" s="59"/>
      <c r="CL368" s="59"/>
      <c r="CM368" s="59"/>
      <c r="CN368" s="59"/>
      <c r="CO368" s="59"/>
      <c r="CP368" s="59"/>
      <c r="CQ368" s="59"/>
      <c r="CR368" s="59"/>
      <c r="CS368" s="59"/>
      <c r="CT368" s="59"/>
      <c r="CU368" s="59"/>
      <c r="CV368" s="59"/>
      <c r="CW368" s="59"/>
      <c r="CX368" s="59"/>
      <c r="CY368" s="59"/>
      <c r="CZ368" s="59"/>
      <c r="DA368" s="59"/>
      <c r="DB368" s="59"/>
      <c r="DC368" s="59"/>
      <c r="DD368" s="59"/>
      <c r="DE368" s="59"/>
      <c r="DF368" s="59"/>
      <c r="DG368" s="59"/>
      <c r="DH368" s="59"/>
      <c r="DI368" s="59"/>
      <c r="DJ368" s="59"/>
      <c r="DK368" s="59"/>
      <c r="DL368" s="59"/>
      <c r="DM368" s="59"/>
      <c r="DN368" s="59"/>
      <c r="DO368" s="59"/>
      <c r="DP368" s="59"/>
      <c r="DQ368" s="59"/>
      <c r="DR368" s="59"/>
      <c r="DS368" s="59"/>
      <c r="DT368" s="59"/>
      <c r="DU368" s="59"/>
      <c r="DV368" s="59"/>
      <c r="DW368" s="59"/>
      <c r="DX368" s="59"/>
      <c r="DY368" s="59"/>
      <c r="DZ368" s="59"/>
      <c r="EA368" s="59"/>
      <c r="EB368" s="59"/>
      <c r="EC368" s="59"/>
      <c r="ED368" s="59"/>
      <c r="EE368" s="59"/>
      <c r="EF368" s="59"/>
      <c r="EG368" s="59"/>
      <c r="EH368" s="59"/>
      <c r="EI368" s="59"/>
    </row>
    <row r="369" spans="38:139" ht="15" x14ac:dyDescent="0.25">
      <c r="AL369" s="59"/>
      <c r="AM369"/>
      <c r="AN369"/>
      <c r="AO369"/>
      <c r="AP369"/>
      <c r="AQ369"/>
      <c r="AR369"/>
      <c r="AS369"/>
      <c r="AT369"/>
      <c r="AU369"/>
      <c r="AV369"/>
      <c r="AW369"/>
      <c r="AX369"/>
      <c r="AY369"/>
      <c r="AZ369" s="59"/>
      <c r="BA369" s="59"/>
      <c r="BB369" s="59"/>
      <c r="BC369" s="59"/>
      <c r="BD369" s="59"/>
      <c r="BE369" s="59"/>
      <c r="BF369" s="59"/>
      <c r="BG369" s="59"/>
      <c r="BH369" s="59"/>
      <c r="BI369" s="59"/>
      <c r="BJ369" s="59"/>
      <c r="BK369" s="59"/>
      <c r="BL369" s="59"/>
      <c r="BM369" s="59"/>
      <c r="BN369" s="59"/>
      <c r="BO369" s="59"/>
      <c r="BP369" s="59"/>
      <c r="BQ369" s="59"/>
      <c r="BR369" s="59"/>
      <c r="BS369" s="59"/>
      <c r="BT369" s="59"/>
      <c r="BU369" s="59"/>
      <c r="BV369" s="59"/>
      <c r="BW369" s="59"/>
      <c r="BX369" s="59"/>
      <c r="BY369" s="59"/>
      <c r="BZ369" s="59"/>
      <c r="CA369" s="59"/>
      <c r="CB369" s="59"/>
      <c r="CC369" s="59"/>
      <c r="CD369" s="59"/>
      <c r="CE369" s="59"/>
      <c r="CF369" s="59"/>
      <c r="CG369" s="59"/>
      <c r="CH369" s="59"/>
      <c r="CI369" s="59"/>
      <c r="CJ369" s="59"/>
      <c r="CK369" s="59"/>
      <c r="CL369" s="59"/>
      <c r="CM369" s="59"/>
      <c r="CN369" s="59"/>
      <c r="CO369" s="59"/>
      <c r="CP369" s="59"/>
      <c r="CQ369" s="59"/>
      <c r="CR369" s="59"/>
      <c r="CS369" s="59"/>
      <c r="CT369" s="59"/>
      <c r="CU369" s="59"/>
      <c r="CV369" s="59"/>
      <c r="CW369" s="59"/>
      <c r="CX369" s="59"/>
      <c r="CY369" s="59"/>
      <c r="CZ369" s="59"/>
      <c r="DA369" s="59"/>
      <c r="DB369" s="59"/>
      <c r="DC369" s="59"/>
      <c r="DD369" s="59"/>
      <c r="DE369" s="59"/>
      <c r="DF369" s="59"/>
      <c r="DG369" s="59"/>
      <c r="DH369" s="59"/>
      <c r="DI369" s="59"/>
      <c r="DJ369" s="59"/>
      <c r="DK369" s="59"/>
      <c r="DL369" s="59"/>
      <c r="DM369" s="59"/>
      <c r="DN369" s="59"/>
      <c r="DO369" s="59"/>
      <c r="DP369" s="59"/>
      <c r="DQ369" s="59"/>
      <c r="DR369" s="59"/>
      <c r="DS369" s="59"/>
      <c r="DT369" s="59"/>
      <c r="DU369" s="59"/>
      <c r="DV369" s="59"/>
      <c r="DW369" s="59"/>
      <c r="DX369" s="59"/>
      <c r="DY369" s="59"/>
      <c r="DZ369" s="59"/>
      <c r="EA369" s="59"/>
      <c r="EB369" s="59"/>
      <c r="EC369" s="59"/>
      <c r="ED369" s="59"/>
      <c r="EE369" s="59"/>
      <c r="EF369" s="59"/>
      <c r="EG369" s="59"/>
      <c r="EH369" s="59"/>
      <c r="EI369" s="59"/>
    </row>
    <row r="370" spans="38:139" ht="15" x14ac:dyDescent="0.25">
      <c r="AL370" s="59"/>
      <c r="AM370"/>
      <c r="AN370"/>
      <c r="AO370"/>
      <c r="AP370"/>
      <c r="AQ370"/>
      <c r="AR370"/>
      <c r="AS370"/>
      <c r="AT370"/>
      <c r="AU370"/>
      <c r="AV370"/>
      <c r="AW370"/>
      <c r="AX370"/>
      <c r="AY370"/>
      <c r="AZ370" s="59"/>
      <c r="BA370" s="59"/>
      <c r="BB370" s="59"/>
      <c r="BC370" s="59"/>
      <c r="BD370" s="59"/>
      <c r="BE370" s="59"/>
      <c r="BF370" s="59"/>
      <c r="BG370" s="59"/>
      <c r="BH370" s="59"/>
      <c r="BI370" s="59"/>
      <c r="BJ370" s="59"/>
      <c r="BK370" s="59"/>
      <c r="BL370" s="59"/>
      <c r="BM370" s="59"/>
      <c r="BN370" s="59"/>
      <c r="BO370" s="59"/>
      <c r="BP370" s="59"/>
      <c r="BQ370" s="59"/>
      <c r="BR370" s="59"/>
      <c r="BS370" s="59"/>
      <c r="BT370" s="59"/>
      <c r="BU370" s="59"/>
      <c r="BV370" s="59"/>
      <c r="BW370" s="59"/>
      <c r="BX370" s="59"/>
      <c r="BY370" s="59"/>
      <c r="BZ370" s="59"/>
      <c r="CA370" s="59"/>
      <c r="CB370" s="59"/>
      <c r="CC370" s="59"/>
      <c r="CD370" s="59"/>
      <c r="CE370" s="59"/>
      <c r="CF370" s="59"/>
      <c r="CG370" s="59"/>
      <c r="CH370" s="59"/>
      <c r="CI370" s="59"/>
      <c r="CJ370" s="59"/>
      <c r="CK370" s="59"/>
      <c r="CL370" s="59"/>
      <c r="CM370" s="59"/>
      <c r="CN370" s="59"/>
      <c r="CO370" s="59"/>
      <c r="CP370" s="59"/>
      <c r="CQ370" s="59"/>
      <c r="CR370" s="59"/>
      <c r="CS370" s="59"/>
      <c r="CT370" s="59"/>
      <c r="CU370" s="59"/>
      <c r="CV370" s="59"/>
      <c r="CW370" s="59"/>
      <c r="CX370" s="59"/>
      <c r="CY370" s="59"/>
      <c r="CZ370" s="59"/>
      <c r="DA370" s="59"/>
      <c r="DB370" s="59"/>
      <c r="DC370" s="59"/>
      <c r="DD370" s="59"/>
      <c r="DE370" s="59"/>
      <c r="DF370" s="59"/>
      <c r="DG370" s="59"/>
      <c r="DH370" s="59"/>
      <c r="DI370" s="59"/>
      <c r="DJ370" s="59"/>
      <c r="DK370" s="59"/>
      <c r="DL370" s="59"/>
      <c r="DM370" s="59"/>
      <c r="DN370" s="59"/>
      <c r="DO370" s="59"/>
      <c r="DP370" s="59"/>
      <c r="DQ370" s="59"/>
      <c r="DR370" s="59"/>
      <c r="DS370" s="59"/>
      <c r="DT370" s="59"/>
      <c r="DU370" s="59"/>
      <c r="DV370" s="59"/>
      <c r="DW370" s="59"/>
      <c r="DX370" s="59"/>
      <c r="DY370" s="59"/>
      <c r="DZ370" s="59"/>
      <c r="EA370" s="59"/>
      <c r="EB370" s="59"/>
      <c r="EC370" s="59"/>
      <c r="ED370" s="59"/>
      <c r="EE370" s="59"/>
      <c r="EF370" s="59"/>
      <c r="EG370" s="59"/>
      <c r="EH370" s="59"/>
      <c r="EI370" s="59"/>
    </row>
    <row r="371" spans="38:139" ht="15" x14ac:dyDescent="0.25">
      <c r="AL371" s="59"/>
      <c r="AM371"/>
      <c r="AN371"/>
      <c r="AO371"/>
      <c r="AP371"/>
      <c r="AQ371"/>
      <c r="AR371"/>
      <c r="AS371"/>
      <c r="AT371"/>
      <c r="AU371"/>
      <c r="AV371"/>
      <c r="AW371"/>
      <c r="AX371"/>
      <c r="AY371"/>
      <c r="AZ371" s="59"/>
      <c r="BA371" s="59"/>
      <c r="BB371" s="59"/>
      <c r="BC371" s="59"/>
      <c r="BD371" s="59"/>
      <c r="BE371" s="59"/>
      <c r="BF371" s="59"/>
      <c r="BG371" s="59"/>
      <c r="BH371" s="59"/>
      <c r="BI371" s="59"/>
      <c r="BJ371" s="59"/>
      <c r="BK371" s="59"/>
      <c r="BL371" s="59"/>
      <c r="BM371" s="59"/>
      <c r="BN371" s="59"/>
      <c r="BO371" s="59"/>
      <c r="BP371" s="59"/>
      <c r="BQ371" s="59"/>
      <c r="BR371" s="59"/>
      <c r="BS371" s="59"/>
      <c r="BT371" s="59"/>
      <c r="BU371" s="59"/>
      <c r="BV371" s="59"/>
      <c r="BW371" s="59"/>
      <c r="BX371" s="59"/>
      <c r="BY371" s="59"/>
      <c r="BZ371" s="59"/>
      <c r="CA371" s="59"/>
      <c r="CB371" s="59"/>
      <c r="CC371" s="59"/>
      <c r="CD371" s="59"/>
      <c r="CE371" s="59"/>
      <c r="CF371" s="59"/>
      <c r="CG371" s="59"/>
      <c r="CH371" s="59"/>
      <c r="CI371" s="59"/>
      <c r="CJ371" s="59"/>
      <c r="CK371" s="59"/>
      <c r="CL371" s="59"/>
      <c r="CM371" s="59"/>
      <c r="CN371" s="59"/>
      <c r="CO371" s="59"/>
      <c r="CP371" s="59"/>
      <c r="CQ371" s="59"/>
      <c r="CR371" s="59"/>
      <c r="CS371" s="59"/>
      <c r="CT371" s="59"/>
      <c r="CU371" s="59"/>
      <c r="CV371" s="59"/>
      <c r="CW371" s="59"/>
      <c r="CX371" s="59"/>
      <c r="CY371" s="59"/>
      <c r="CZ371" s="59"/>
      <c r="DA371" s="59"/>
      <c r="DB371" s="59"/>
      <c r="DC371" s="59"/>
      <c r="DD371" s="59"/>
      <c r="DE371" s="59"/>
      <c r="DF371" s="59"/>
      <c r="DG371" s="59"/>
      <c r="DH371" s="59"/>
      <c r="DI371" s="59"/>
      <c r="DJ371" s="59"/>
      <c r="DK371" s="59"/>
      <c r="DL371" s="59"/>
      <c r="DM371" s="59"/>
      <c r="DN371" s="59"/>
      <c r="DO371" s="59"/>
      <c r="DP371" s="59"/>
      <c r="DQ371" s="59"/>
      <c r="DR371" s="59"/>
      <c r="DS371" s="59"/>
      <c r="DT371" s="59"/>
      <c r="DU371" s="59"/>
      <c r="DV371" s="59"/>
      <c r="DW371" s="59"/>
      <c r="DX371" s="59"/>
      <c r="DY371" s="59"/>
      <c r="DZ371" s="59"/>
      <c r="EA371" s="59"/>
      <c r="EB371" s="59"/>
      <c r="EC371" s="59"/>
      <c r="ED371" s="59"/>
      <c r="EE371" s="59"/>
      <c r="EF371" s="59"/>
      <c r="EG371" s="59"/>
      <c r="EH371" s="59"/>
      <c r="EI371" s="59"/>
    </row>
    <row r="372" spans="38:139" ht="15" x14ac:dyDescent="0.25">
      <c r="AL372" s="59"/>
      <c r="AM372"/>
      <c r="AN372"/>
      <c r="AO372"/>
      <c r="AP372"/>
      <c r="AQ372"/>
      <c r="AR372"/>
      <c r="AS372"/>
      <c r="AT372"/>
      <c r="AU372"/>
      <c r="AV372"/>
      <c r="AW372"/>
      <c r="AX372"/>
      <c r="AY372"/>
      <c r="AZ372" s="59"/>
      <c r="BA372" s="59"/>
      <c r="BB372" s="59"/>
      <c r="BC372" s="59"/>
      <c r="BD372" s="59"/>
      <c r="BE372" s="59"/>
      <c r="BF372" s="59"/>
      <c r="BG372" s="59"/>
      <c r="BH372" s="59"/>
      <c r="BI372" s="59"/>
      <c r="BJ372" s="59"/>
      <c r="BK372" s="59"/>
      <c r="BL372" s="59"/>
      <c r="BM372" s="59"/>
      <c r="BN372" s="59"/>
      <c r="BO372" s="59"/>
      <c r="BP372" s="59"/>
      <c r="BQ372" s="59"/>
      <c r="BR372" s="59"/>
      <c r="BS372" s="59"/>
      <c r="BT372" s="59"/>
      <c r="BU372" s="59"/>
      <c r="BV372" s="59"/>
      <c r="BW372" s="59"/>
      <c r="BX372" s="59"/>
      <c r="BY372" s="59"/>
      <c r="BZ372" s="59"/>
      <c r="CA372" s="59"/>
      <c r="CB372" s="59"/>
      <c r="CC372" s="59"/>
      <c r="CD372" s="59"/>
      <c r="CE372" s="59"/>
      <c r="CF372" s="59"/>
      <c r="CG372" s="59"/>
      <c r="CH372" s="59"/>
      <c r="CI372" s="59"/>
      <c r="CJ372" s="59"/>
      <c r="CK372" s="59"/>
      <c r="CL372" s="59"/>
      <c r="CM372" s="59"/>
      <c r="CN372" s="59"/>
      <c r="CO372" s="59"/>
      <c r="CP372" s="59"/>
      <c r="CQ372" s="59"/>
      <c r="CR372" s="59"/>
      <c r="CS372" s="59"/>
      <c r="CT372" s="59"/>
      <c r="CU372" s="59"/>
      <c r="CV372" s="59"/>
      <c r="CW372" s="59"/>
      <c r="CX372" s="59"/>
      <c r="CY372" s="59"/>
      <c r="CZ372" s="59"/>
      <c r="DA372" s="59"/>
      <c r="DB372" s="59"/>
      <c r="DC372" s="59"/>
      <c r="DD372" s="59"/>
      <c r="DE372" s="59"/>
      <c r="DF372" s="59"/>
      <c r="DG372" s="59"/>
      <c r="DH372" s="59"/>
      <c r="DI372" s="59"/>
      <c r="DJ372" s="59"/>
      <c r="DK372" s="59"/>
      <c r="DL372" s="59"/>
      <c r="DM372" s="59"/>
      <c r="DN372" s="59"/>
      <c r="DO372" s="59"/>
      <c r="DP372" s="59"/>
      <c r="DQ372" s="59"/>
      <c r="DR372" s="59"/>
      <c r="DS372" s="59"/>
      <c r="DT372" s="59"/>
      <c r="DU372" s="59"/>
      <c r="DV372" s="59"/>
      <c r="DW372" s="59"/>
      <c r="DX372" s="59"/>
      <c r="DY372" s="59"/>
      <c r="DZ372" s="59"/>
      <c r="EA372" s="59"/>
      <c r="EB372" s="59"/>
      <c r="EC372" s="59"/>
      <c r="ED372" s="59"/>
      <c r="EE372" s="59"/>
      <c r="EF372" s="59"/>
      <c r="EG372" s="59"/>
      <c r="EH372" s="59"/>
      <c r="EI372" s="59"/>
    </row>
    <row r="373" spans="38:139" ht="15" x14ac:dyDescent="0.25">
      <c r="AL373" s="59"/>
      <c r="AM373"/>
      <c r="AN373"/>
      <c r="AO373"/>
      <c r="AP373"/>
      <c r="AQ373"/>
      <c r="AR373"/>
      <c r="AS373"/>
      <c r="AT373"/>
      <c r="AU373"/>
      <c r="AV373"/>
      <c r="AW373"/>
      <c r="AX373"/>
      <c r="AY373"/>
      <c r="AZ373" s="59"/>
      <c r="BA373" s="59"/>
      <c r="BB373" s="59"/>
      <c r="BC373" s="59"/>
      <c r="BD373" s="59"/>
      <c r="BE373" s="59"/>
      <c r="BF373" s="59"/>
      <c r="BG373" s="59"/>
      <c r="BH373" s="59"/>
      <c r="BI373" s="59"/>
      <c r="BJ373" s="59"/>
      <c r="BK373" s="59"/>
      <c r="BL373" s="59"/>
      <c r="BM373" s="59"/>
      <c r="BN373" s="59"/>
      <c r="BO373" s="59"/>
      <c r="BP373" s="59"/>
      <c r="BQ373" s="59"/>
      <c r="BR373" s="59"/>
      <c r="BS373" s="59"/>
      <c r="BT373" s="59"/>
      <c r="BU373" s="59"/>
      <c r="BV373" s="59"/>
      <c r="BW373" s="59"/>
      <c r="BX373" s="59"/>
      <c r="BY373" s="59"/>
      <c r="BZ373" s="59"/>
      <c r="CA373" s="59"/>
      <c r="CB373" s="59"/>
      <c r="CC373" s="59"/>
      <c r="CD373" s="59"/>
      <c r="CE373" s="59"/>
      <c r="CF373" s="59"/>
      <c r="CG373" s="59"/>
      <c r="CH373" s="59"/>
      <c r="CI373" s="59"/>
      <c r="CJ373" s="59"/>
      <c r="CK373" s="59"/>
      <c r="CL373" s="59"/>
      <c r="CM373" s="59"/>
      <c r="CN373" s="59"/>
      <c r="CO373" s="59"/>
      <c r="CP373" s="59"/>
      <c r="CQ373" s="59"/>
      <c r="CR373" s="59"/>
      <c r="CS373" s="59"/>
      <c r="CT373" s="59"/>
      <c r="CU373" s="59"/>
      <c r="CV373" s="59"/>
      <c r="CW373" s="59"/>
      <c r="CX373" s="59"/>
      <c r="CY373" s="59"/>
      <c r="CZ373" s="59"/>
      <c r="DA373" s="59"/>
      <c r="DB373" s="59"/>
      <c r="DC373" s="59"/>
      <c r="DD373" s="59"/>
      <c r="DE373" s="59"/>
      <c r="DF373" s="59"/>
      <c r="DG373" s="59"/>
      <c r="DH373" s="59"/>
      <c r="DI373" s="59"/>
      <c r="DJ373" s="59"/>
      <c r="DK373" s="59"/>
      <c r="DL373" s="59"/>
      <c r="DM373" s="59"/>
      <c r="DN373" s="59"/>
      <c r="DO373" s="59"/>
      <c r="DP373" s="59"/>
      <c r="DQ373" s="59"/>
      <c r="DR373" s="59"/>
      <c r="DS373" s="59"/>
      <c r="DT373" s="59"/>
      <c r="DU373" s="59"/>
      <c r="DV373" s="59"/>
      <c r="DW373" s="59"/>
      <c r="DX373" s="59"/>
      <c r="DY373" s="59"/>
      <c r="DZ373" s="59"/>
      <c r="EA373" s="59"/>
      <c r="EB373" s="59"/>
      <c r="EC373" s="59"/>
      <c r="ED373" s="59"/>
      <c r="EE373" s="59"/>
      <c r="EF373" s="59"/>
      <c r="EG373" s="59"/>
      <c r="EH373" s="59"/>
      <c r="EI373" s="59"/>
    </row>
    <row r="374" spans="38:139" ht="15" x14ac:dyDescent="0.25">
      <c r="AL374" s="59"/>
      <c r="AM374"/>
      <c r="AN374"/>
      <c r="AO374"/>
      <c r="AP374"/>
      <c r="AQ374"/>
      <c r="AR374"/>
      <c r="AS374"/>
      <c r="AT374"/>
      <c r="AU374"/>
      <c r="AV374"/>
      <c r="AW374"/>
      <c r="AX374"/>
      <c r="AY374"/>
      <c r="AZ374" s="59"/>
      <c r="BA374" s="59"/>
      <c r="BB374" s="59"/>
      <c r="BC374" s="59"/>
      <c r="BD374" s="59"/>
      <c r="BE374" s="59"/>
      <c r="BF374" s="59"/>
      <c r="BG374" s="59"/>
      <c r="BH374" s="59"/>
      <c r="BI374" s="59"/>
      <c r="BJ374" s="59"/>
      <c r="BK374" s="59"/>
      <c r="BL374" s="59"/>
      <c r="BM374" s="59"/>
      <c r="BN374" s="59"/>
      <c r="BO374" s="59"/>
      <c r="BP374" s="59"/>
      <c r="BQ374" s="59"/>
      <c r="BR374" s="59"/>
      <c r="BS374" s="59"/>
      <c r="BT374" s="59"/>
      <c r="BU374" s="59"/>
      <c r="BV374" s="59"/>
      <c r="BW374" s="59"/>
      <c r="BX374" s="59"/>
      <c r="BY374" s="59"/>
      <c r="BZ374" s="59"/>
      <c r="CA374" s="59"/>
      <c r="CB374" s="59"/>
      <c r="CC374" s="59"/>
      <c r="CD374" s="59"/>
      <c r="CE374" s="59"/>
      <c r="CF374" s="59"/>
      <c r="CG374" s="59"/>
      <c r="CH374" s="59"/>
      <c r="CI374" s="59"/>
      <c r="CJ374" s="59"/>
      <c r="CK374" s="59"/>
      <c r="CL374" s="59"/>
      <c r="CM374" s="59"/>
      <c r="CN374" s="59"/>
      <c r="CO374" s="59"/>
      <c r="CP374" s="59"/>
      <c r="CQ374" s="59"/>
      <c r="CR374" s="59"/>
      <c r="CS374" s="59"/>
      <c r="CT374" s="59"/>
      <c r="CU374" s="59"/>
      <c r="CV374" s="59"/>
      <c r="CW374" s="59"/>
      <c r="CX374" s="59"/>
      <c r="CY374" s="59"/>
      <c r="CZ374" s="59"/>
      <c r="DA374" s="59"/>
      <c r="DB374" s="59"/>
      <c r="DC374" s="59"/>
      <c r="DD374" s="59"/>
      <c r="DE374" s="59"/>
      <c r="DF374" s="59"/>
      <c r="DG374" s="59"/>
      <c r="DH374" s="59"/>
      <c r="DI374" s="59"/>
      <c r="DJ374" s="59"/>
      <c r="DK374" s="59"/>
      <c r="DL374" s="59"/>
      <c r="DM374" s="59"/>
      <c r="DN374" s="59"/>
      <c r="DO374" s="59"/>
      <c r="DP374" s="59"/>
      <c r="DQ374" s="59"/>
      <c r="DR374" s="59"/>
      <c r="DS374" s="59"/>
      <c r="DT374" s="59"/>
      <c r="DU374" s="59"/>
      <c r="DV374" s="59"/>
      <c r="DW374" s="59"/>
      <c r="DX374" s="59"/>
      <c r="DY374" s="59"/>
      <c r="DZ374" s="59"/>
      <c r="EA374" s="59"/>
      <c r="EB374" s="59"/>
      <c r="EC374" s="59"/>
      <c r="ED374" s="59"/>
      <c r="EE374" s="59"/>
      <c r="EF374" s="59"/>
      <c r="EG374" s="59"/>
      <c r="EH374" s="59"/>
      <c r="EI374" s="59"/>
    </row>
    <row r="375" spans="38:139" ht="15" x14ac:dyDescent="0.25">
      <c r="AL375" s="59"/>
      <c r="AM375"/>
      <c r="AN375"/>
      <c r="AO375"/>
      <c r="AP375"/>
      <c r="AQ375"/>
      <c r="AR375"/>
      <c r="AS375"/>
      <c r="AT375"/>
      <c r="AU375"/>
      <c r="AV375"/>
      <c r="AW375"/>
      <c r="AX375"/>
      <c r="AY375"/>
      <c r="AZ375" s="59"/>
      <c r="BA375" s="59"/>
      <c r="BB375" s="59"/>
      <c r="BC375" s="59"/>
      <c r="BD375" s="59"/>
      <c r="BE375" s="59"/>
      <c r="BF375" s="59"/>
      <c r="BG375" s="59"/>
      <c r="BH375" s="59"/>
      <c r="BI375" s="59"/>
      <c r="BJ375" s="59"/>
      <c r="BK375" s="59"/>
      <c r="BL375" s="59"/>
      <c r="BM375" s="59"/>
      <c r="BN375" s="59"/>
      <c r="BO375" s="59"/>
      <c r="BP375" s="59"/>
      <c r="BQ375" s="59"/>
      <c r="BR375" s="59"/>
      <c r="BS375" s="59"/>
      <c r="BT375" s="59"/>
      <c r="BU375" s="59"/>
      <c r="BV375" s="59"/>
      <c r="BW375" s="59"/>
      <c r="BX375" s="59"/>
      <c r="BY375" s="59"/>
      <c r="BZ375" s="59"/>
      <c r="CA375" s="59"/>
      <c r="CB375" s="59"/>
      <c r="CC375" s="59"/>
      <c r="CD375" s="59"/>
      <c r="CE375" s="59"/>
      <c r="CF375" s="59"/>
      <c r="CG375" s="59"/>
      <c r="CH375" s="59"/>
      <c r="CI375" s="59"/>
      <c r="CJ375" s="59"/>
      <c r="CK375" s="59"/>
      <c r="CL375" s="59"/>
      <c r="CM375" s="59"/>
      <c r="CN375" s="59"/>
      <c r="CO375" s="59"/>
      <c r="CP375" s="59"/>
      <c r="CQ375" s="59"/>
      <c r="CR375" s="59"/>
      <c r="CS375" s="59"/>
      <c r="CT375" s="59"/>
      <c r="CU375" s="59"/>
      <c r="CV375" s="59"/>
      <c r="CW375" s="59"/>
      <c r="CX375" s="59"/>
      <c r="CY375" s="59"/>
      <c r="CZ375" s="59"/>
      <c r="DA375" s="59"/>
      <c r="DB375" s="59"/>
      <c r="DC375" s="59"/>
      <c r="DD375" s="59"/>
      <c r="DE375" s="59"/>
      <c r="DF375" s="59"/>
      <c r="DG375" s="59"/>
      <c r="DH375" s="59"/>
      <c r="DI375" s="59"/>
      <c r="DJ375" s="59"/>
      <c r="DK375" s="59"/>
      <c r="DL375" s="59"/>
      <c r="DM375" s="59"/>
      <c r="DN375" s="59"/>
      <c r="DO375" s="59"/>
      <c r="DP375" s="59"/>
      <c r="DQ375" s="59"/>
      <c r="DR375" s="59"/>
      <c r="DS375" s="59"/>
      <c r="DT375" s="59"/>
      <c r="DU375" s="59"/>
      <c r="DV375" s="59"/>
      <c r="DW375" s="59"/>
      <c r="DX375" s="59"/>
      <c r="DY375" s="59"/>
      <c r="DZ375" s="59"/>
      <c r="EA375" s="59"/>
      <c r="EB375" s="59"/>
      <c r="EC375" s="59"/>
      <c r="ED375" s="59"/>
      <c r="EE375" s="59"/>
      <c r="EF375" s="59"/>
      <c r="EG375" s="59"/>
      <c r="EH375" s="59"/>
      <c r="EI375" s="59"/>
    </row>
    <row r="376" spans="38:139" ht="15" x14ac:dyDescent="0.25">
      <c r="AL376" s="59"/>
      <c r="AM376"/>
      <c r="AN376"/>
      <c r="AO376"/>
      <c r="AP376"/>
      <c r="AQ376"/>
      <c r="AR376"/>
      <c r="AS376"/>
      <c r="AT376"/>
      <c r="AU376"/>
      <c r="AV376"/>
      <c r="AW376"/>
      <c r="AX376"/>
      <c r="AY376"/>
      <c r="AZ376" s="59"/>
      <c r="BA376" s="59"/>
      <c r="BB376" s="59"/>
      <c r="BC376" s="59"/>
      <c r="BD376" s="59"/>
      <c r="BE376" s="59"/>
      <c r="BF376" s="59"/>
      <c r="BG376" s="59"/>
      <c r="BH376" s="59"/>
      <c r="BI376" s="59"/>
      <c r="BJ376" s="59"/>
      <c r="BK376" s="59"/>
      <c r="BL376" s="59"/>
      <c r="BM376" s="59"/>
      <c r="BN376" s="59"/>
      <c r="BO376" s="59"/>
      <c r="BP376" s="59"/>
      <c r="BQ376" s="59"/>
      <c r="BR376" s="59"/>
      <c r="BS376" s="59"/>
      <c r="BT376" s="59"/>
      <c r="BU376" s="59"/>
      <c r="BV376" s="59"/>
      <c r="BW376" s="59"/>
      <c r="BX376" s="59"/>
      <c r="BY376" s="59"/>
      <c r="BZ376" s="59"/>
      <c r="CA376" s="59"/>
      <c r="CB376" s="59"/>
      <c r="CC376" s="59"/>
      <c r="CD376" s="59"/>
      <c r="CE376" s="59"/>
      <c r="CF376" s="59"/>
      <c r="CG376" s="59"/>
      <c r="CH376" s="59"/>
      <c r="CI376" s="59"/>
      <c r="CJ376" s="59"/>
      <c r="CK376" s="59"/>
      <c r="CL376" s="59"/>
      <c r="CM376" s="59"/>
      <c r="CN376" s="59"/>
      <c r="CO376" s="59"/>
      <c r="CP376" s="59"/>
      <c r="CQ376" s="59"/>
      <c r="CR376" s="59"/>
      <c r="CS376" s="59"/>
      <c r="CT376" s="59"/>
      <c r="CU376" s="59"/>
      <c r="CV376" s="59"/>
      <c r="CW376" s="59"/>
      <c r="CX376" s="59"/>
      <c r="CY376" s="59"/>
      <c r="CZ376" s="59"/>
      <c r="DA376" s="59"/>
      <c r="DB376" s="59"/>
      <c r="DC376" s="59"/>
      <c r="DD376" s="59"/>
      <c r="DE376" s="59"/>
      <c r="DF376" s="59"/>
      <c r="DG376" s="59"/>
      <c r="DH376" s="59"/>
      <c r="DI376" s="59"/>
      <c r="DJ376" s="59"/>
      <c r="DK376" s="59"/>
      <c r="DL376" s="59"/>
      <c r="DM376" s="59"/>
      <c r="DN376" s="59"/>
      <c r="DO376" s="59"/>
      <c r="DP376" s="59"/>
      <c r="DQ376" s="59"/>
      <c r="DR376" s="59"/>
      <c r="DS376" s="59"/>
      <c r="DT376" s="59"/>
      <c r="DU376" s="59"/>
      <c r="DV376" s="59"/>
      <c r="DW376" s="59"/>
      <c r="DX376" s="59"/>
      <c r="DY376" s="59"/>
      <c r="DZ376" s="59"/>
      <c r="EA376" s="59"/>
      <c r="EB376" s="59"/>
      <c r="EC376" s="59"/>
      <c r="ED376" s="59"/>
      <c r="EE376" s="59"/>
      <c r="EF376" s="59"/>
      <c r="EG376" s="59"/>
      <c r="EH376" s="59"/>
      <c r="EI376" s="59"/>
    </row>
    <row r="377" spans="38:139" ht="15" x14ac:dyDescent="0.25">
      <c r="AL377" s="59"/>
      <c r="AM377"/>
      <c r="AN377"/>
      <c r="AO377"/>
      <c r="AP377"/>
      <c r="AQ377"/>
      <c r="AR377"/>
      <c r="AS377"/>
      <c r="AT377"/>
      <c r="AU377"/>
      <c r="AV377"/>
      <c r="AW377"/>
      <c r="AX377"/>
      <c r="AY377"/>
      <c r="AZ377" s="59"/>
      <c r="BA377" s="59"/>
      <c r="BB377" s="59"/>
      <c r="BC377" s="59"/>
      <c r="BD377" s="59"/>
      <c r="BE377" s="59"/>
      <c r="BF377" s="59"/>
      <c r="BG377" s="59"/>
      <c r="BH377" s="59"/>
      <c r="BI377" s="59"/>
      <c r="BJ377" s="59"/>
      <c r="BK377" s="59"/>
      <c r="BL377" s="59"/>
      <c r="BM377" s="59"/>
      <c r="BN377" s="59"/>
      <c r="BO377" s="59"/>
      <c r="BP377" s="59"/>
      <c r="BQ377" s="59"/>
      <c r="BR377" s="59"/>
      <c r="BS377" s="59"/>
      <c r="BT377" s="59"/>
      <c r="BU377" s="59"/>
      <c r="BV377" s="59"/>
      <c r="BW377" s="59"/>
      <c r="BX377" s="59"/>
      <c r="BY377" s="59"/>
      <c r="BZ377" s="59"/>
      <c r="CA377" s="59"/>
      <c r="CB377" s="59"/>
      <c r="CC377" s="59"/>
      <c r="CD377" s="59"/>
      <c r="CE377" s="59"/>
      <c r="CF377" s="59"/>
      <c r="CG377" s="59"/>
      <c r="CH377" s="59"/>
      <c r="CI377" s="59"/>
      <c r="CJ377" s="59"/>
      <c r="CK377" s="59"/>
      <c r="CL377" s="59"/>
      <c r="CM377" s="59"/>
      <c r="CN377" s="59"/>
      <c r="CO377" s="59"/>
      <c r="CP377" s="59"/>
      <c r="CQ377" s="59"/>
      <c r="CR377" s="59"/>
      <c r="CS377" s="59"/>
      <c r="CT377" s="59"/>
      <c r="CU377" s="59"/>
      <c r="CV377" s="59"/>
      <c r="CW377" s="59"/>
      <c r="CX377" s="59"/>
      <c r="CY377" s="59"/>
      <c r="CZ377" s="59"/>
      <c r="DA377" s="59"/>
      <c r="DB377" s="59"/>
      <c r="DC377" s="59"/>
      <c r="DD377" s="59"/>
      <c r="DE377" s="59"/>
      <c r="DF377" s="59"/>
      <c r="DG377" s="59"/>
      <c r="DH377" s="59"/>
      <c r="DI377" s="59"/>
      <c r="DJ377" s="59"/>
      <c r="DK377" s="59"/>
      <c r="DL377" s="59"/>
      <c r="DM377" s="59"/>
      <c r="DN377" s="59"/>
      <c r="DO377" s="59"/>
      <c r="DP377" s="59"/>
      <c r="DQ377" s="59"/>
      <c r="DR377" s="59"/>
      <c r="DS377" s="59"/>
      <c r="DT377" s="59"/>
      <c r="DU377" s="59"/>
      <c r="DV377" s="59"/>
      <c r="DW377" s="59"/>
      <c r="DX377" s="59"/>
      <c r="DY377" s="59"/>
      <c r="DZ377" s="59"/>
      <c r="EA377" s="59"/>
      <c r="EB377" s="59"/>
      <c r="EC377" s="59"/>
      <c r="ED377" s="59"/>
      <c r="EE377" s="59"/>
      <c r="EF377" s="59"/>
      <c r="EG377" s="59"/>
      <c r="EH377" s="59"/>
      <c r="EI377" s="59"/>
    </row>
    <row r="378" spans="38:139" ht="15" x14ac:dyDescent="0.25">
      <c r="AL378" s="59"/>
      <c r="AM378"/>
      <c r="AN378"/>
      <c r="AO378"/>
      <c r="AP378"/>
      <c r="AQ378"/>
      <c r="AR378"/>
      <c r="AS378"/>
      <c r="AT378"/>
      <c r="AU378"/>
      <c r="AV378"/>
      <c r="AW378"/>
      <c r="AX378"/>
      <c r="AY378"/>
      <c r="AZ378" s="59"/>
      <c r="BA378" s="59"/>
      <c r="BB378" s="59"/>
      <c r="BC378" s="59"/>
      <c r="BD378" s="59"/>
      <c r="BE378" s="59"/>
      <c r="BF378" s="59"/>
      <c r="BG378" s="59"/>
      <c r="BH378" s="59"/>
      <c r="BI378" s="59"/>
      <c r="BJ378" s="59"/>
      <c r="BK378" s="59"/>
      <c r="BL378" s="59"/>
      <c r="BM378" s="59"/>
      <c r="BN378" s="59"/>
      <c r="BO378" s="59"/>
      <c r="BP378" s="59"/>
      <c r="BQ378" s="59"/>
      <c r="BR378" s="59"/>
      <c r="BS378" s="59"/>
      <c r="BT378" s="59"/>
      <c r="BU378" s="59"/>
      <c r="BV378" s="59"/>
      <c r="BW378" s="59"/>
      <c r="BX378" s="59"/>
      <c r="BY378" s="59"/>
      <c r="BZ378" s="59"/>
      <c r="CA378" s="59"/>
      <c r="CB378" s="59"/>
      <c r="CC378" s="59"/>
      <c r="CD378" s="59"/>
      <c r="CE378" s="59"/>
      <c r="CF378" s="59"/>
      <c r="CG378" s="59"/>
      <c r="CH378" s="59"/>
      <c r="CI378" s="59"/>
      <c r="CJ378" s="59"/>
      <c r="CK378" s="59"/>
      <c r="CL378" s="59"/>
      <c r="CM378" s="59"/>
      <c r="CN378" s="59"/>
      <c r="CO378" s="59"/>
      <c r="CP378" s="59"/>
      <c r="CQ378" s="59"/>
      <c r="CR378" s="59"/>
      <c r="CS378" s="59"/>
      <c r="CT378" s="59"/>
      <c r="CU378" s="59"/>
      <c r="CV378" s="59"/>
      <c r="CW378" s="59"/>
      <c r="CX378" s="59"/>
      <c r="CY378" s="59"/>
      <c r="CZ378" s="59"/>
      <c r="DA378" s="59"/>
      <c r="DB378" s="59"/>
      <c r="DC378" s="59"/>
      <c r="DD378" s="59"/>
      <c r="DE378" s="59"/>
      <c r="DF378" s="59"/>
      <c r="DG378" s="59"/>
      <c r="DH378" s="59"/>
      <c r="DI378" s="59"/>
      <c r="DJ378" s="59"/>
      <c r="DK378" s="59"/>
      <c r="DL378" s="59"/>
      <c r="DM378" s="59"/>
      <c r="DN378" s="59"/>
      <c r="DO378" s="59"/>
      <c r="DP378" s="59"/>
      <c r="DQ378" s="59"/>
      <c r="DR378" s="59"/>
      <c r="DS378" s="59"/>
      <c r="DT378" s="59"/>
      <c r="DU378" s="59"/>
      <c r="DV378" s="59"/>
      <c r="DW378" s="59"/>
      <c r="DX378" s="59"/>
      <c r="DY378" s="59"/>
      <c r="DZ378" s="59"/>
      <c r="EA378" s="59"/>
      <c r="EB378" s="59"/>
      <c r="EC378" s="59"/>
      <c r="ED378" s="59"/>
      <c r="EE378" s="59"/>
      <c r="EF378" s="59"/>
      <c r="EG378" s="59"/>
      <c r="EH378" s="59"/>
      <c r="EI378" s="59"/>
    </row>
    <row r="379" spans="38:139" ht="15" x14ac:dyDescent="0.25">
      <c r="AL379" s="59"/>
      <c r="AM379"/>
      <c r="AN379"/>
      <c r="AO379"/>
      <c r="AP379"/>
      <c r="AQ379"/>
      <c r="AR379"/>
      <c r="AS379"/>
      <c r="AT379"/>
      <c r="AU379"/>
      <c r="AV379"/>
      <c r="AW379"/>
      <c r="AX379"/>
      <c r="AY379"/>
      <c r="AZ379" s="59"/>
      <c r="BA379" s="59"/>
      <c r="BB379" s="59"/>
      <c r="BC379" s="59"/>
      <c r="BD379" s="59"/>
      <c r="BE379" s="59"/>
      <c r="BF379" s="59"/>
      <c r="BG379" s="59"/>
      <c r="BH379" s="59"/>
      <c r="BI379" s="59"/>
      <c r="BJ379" s="59"/>
      <c r="BK379" s="59"/>
      <c r="BL379" s="59"/>
      <c r="BM379" s="59"/>
      <c r="BN379" s="59"/>
      <c r="BO379" s="59"/>
      <c r="BP379" s="59"/>
      <c r="BQ379" s="59"/>
      <c r="BR379" s="59"/>
      <c r="BS379" s="59"/>
      <c r="BT379" s="59"/>
      <c r="BU379" s="59"/>
      <c r="BV379" s="59"/>
      <c r="BW379" s="59"/>
      <c r="BX379" s="59"/>
      <c r="BY379" s="59"/>
      <c r="BZ379" s="59"/>
      <c r="CA379" s="59"/>
      <c r="CB379" s="59"/>
      <c r="CC379" s="59"/>
      <c r="CD379" s="59"/>
      <c r="CE379" s="59"/>
      <c r="CF379" s="59"/>
      <c r="CG379" s="59"/>
      <c r="CH379" s="59"/>
      <c r="CI379" s="59"/>
      <c r="CJ379" s="59"/>
      <c r="CK379" s="59"/>
      <c r="CL379" s="59"/>
      <c r="CM379" s="59"/>
      <c r="CN379" s="59"/>
      <c r="CO379" s="59"/>
      <c r="CP379" s="59"/>
      <c r="CQ379" s="59"/>
      <c r="CR379" s="59"/>
      <c r="CS379" s="59"/>
      <c r="CT379" s="59"/>
      <c r="CU379" s="59"/>
      <c r="CV379" s="59"/>
      <c r="CW379" s="59"/>
      <c r="CX379" s="59"/>
      <c r="CY379" s="59"/>
      <c r="CZ379" s="59"/>
      <c r="DA379" s="59"/>
      <c r="DB379" s="59"/>
      <c r="DC379" s="59"/>
      <c r="DD379" s="59"/>
      <c r="DE379" s="59"/>
      <c r="DF379" s="59"/>
      <c r="DG379" s="59"/>
      <c r="DH379" s="59"/>
      <c r="DI379" s="59"/>
      <c r="DJ379" s="59"/>
      <c r="DK379" s="59"/>
      <c r="DL379" s="59"/>
      <c r="DM379" s="59"/>
      <c r="DN379" s="59"/>
      <c r="DO379" s="59"/>
      <c r="DP379" s="59"/>
      <c r="DQ379" s="59"/>
      <c r="DR379" s="59"/>
      <c r="DS379" s="59"/>
      <c r="DT379" s="59"/>
      <c r="DU379" s="59"/>
      <c r="DV379" s="59"/>
      <c r="DW379" s="59"/>
      <c r="DX379" s="59"/>
      <c r="DY379" s="59"/>
      <c r="DZ379" s="59"/>
      <c r="EA379" s="59"/>
      <c r="EB379" s="59"/>
      <c r="EC379" s="59"/>
      <c r="ED379" s="59"/>
      <c r="EE379" s="59"/>
      <c r="EF379" s="59"/>
      <c r="EG379" s="59"/>
      <c r="EH379" s="59"/>
      <c r="EI379" s="59"/>
    </row>
    <row r="380" spans="38:139" ht="15" x14ac:dyDescent="0.25">
      <c r="AL380" s="59"/>
      <c r="AM380"/>
      <c r="AN380"/>
      <c r="AO380"/>
      <c r="AP380"/>
      <c r="AQ380"/>
      <c r="AR380"/>
      <c r="AS380"/>
      <c r="AT380"/>
      <c r="AU380"/>
      <c r="AV380"/>
      <c r="AW380"/>
      <c r="AX380"/>
      <c r="AY380"/>
      <c r="AZ380" s="59"/>
      <c r="BA380" s="59"/>
      <c r="BB380" s="59"/>
      <c r="BC380" s="59"/>
      <c r="BD380" s="59"/>
      <c r="BE380" s="59"/>
      <c r="BF380" s="59"/>
      <c r="BG380" s="59"/>
      <c r="BH380" s="59"/>
      <c r="BI380" s="59"/>
      <c r="BJ380" s="59"/>
      <c r="BK380" s="59"/>
      <c r="BL380" s="59"/>
      <c r="BM380" s="59"/>
      <c r="BN380" s="59"/>
      <c r="BO380" s="59"/>
      <c r="BP380" s="59"/>
      <c r="BQ380" s="59"/>
      <c r="BR380" s="59"/>
      <c r="BS380" s="59"/>
      <c r="BT380" s="59"/>
      <c r="BU380" s="59"/>
      <c r="BV380" s="59"/>
      <c r="BW380" s="59"/>
      <c r="BX380" s="59"/>
      <c r="BY380" s="59"/>
      <c r="BZ380" s="59"/>
      <c r="CA380" s="59"/>
      <c r="CB380" s="59"/>
      <c r="CC380" s="59"/>
      <c r="CD380" s="59"/>
      <c r="CE380" s="59"/>
      <c r="CF380" s="59"/>
      <c r="CG380" s="59"/>
      <c r="CH380" s="59"/>
      <c r="CI380" s="59"/>
      <c r="CJ380" s="59"/>
      <c r="CK380" s="59"/>
      <c r="CL380" s="59"/>
      <c r="CM380" s="59"/>
      <c r="CN380" s="59"/>
      <c r="CO380" s="59"/>
      <c r="CP380" s="59"/>
      <c r="CQ380" s="59"/>
      <c r="CR380" s="59"/>
      <c r="CS380" s="59"/>
      <c r="CT380" s="59"/>
      <c r="CU380" s="59"/>
      <c r="CV380" s="59"/>
      <c r="CW380" s="59"/>
      <c r="CX380" s="59"/>
      <c r="CY380" s="59"/>
      <c r="CZ380" s="59"/>
      <c r="DA380" s="59"/>
      <c r="DB380" s="59"/>
      <c r="DC380" s="59"/>
      <c r="DD380" s="59"/>
      <c r="DE380" s="59"/>
      <c r="DF380" s="59"/>
      <c r="DG380" s="59"/>
      <c r="DH380" s="59"/>
      <c r="DI380" s="59"/>
      <c r="DJ380" s="59"/>
      <c r="DK380" s="59"/>
      <c r="DL380" s="59"/>
      <c r="DM380" s="59"/>
      <c r="DN380" s="59"/>
      <c r="DO380" s="59"/>
      <c r="DP380" s="59"/>
      <c r="DQ380" s="59"/>
      <c r="DR380" s="59"/>
      <c r="DS380" s="59"/>
      <c r="DT380" s="59"/>
      <c r="DU380" s="59"/>
      <c r="DV380" s="59"/>
      <c r="DW380" s="59"/>
      <c r="DX380" s="59"/>
      <c r="DY380" s="59"/>
      <c r="DZ380" s="59"/>
      <c r="EA380" s="59"/>
      <c r="EB380" s="59"/>
      <c r="EC380" s="59"/>
      <c r="ED380" s="59"/>
      <c r="EE380" s="59"/>
      <c r="EF380" s="59"/>
      <c r="EG380" s="59"/>
      <c r="EH380" s="59"/>
      <c r="EI380" s="59"/>
    </row>
    <row r="381" spans="38:139" ht="15" x14ac:dyDescent="0.25">
      <c r="AL381" s="59"/>
      <c r="AM381"/>
      <c r="AN381"/>
      <c r="AO381"/>
      <c r="AP381"/>
      <c r="AQ381"/>
      <c r="AR381"/>
      <c r="AS381"/>
      <c r="AT381"/>
      <c r="AU381"/>
      <c r="AV381"/>
      <c r="AW381"/>
      <c r="AX381"/>
      <c r="AY381"/>
      <c r="AZ381" s="59"/>
      <c r="BA381" s="59"/>
      <c r="BB381" s="59"/>
      <c r="BC381" s="59"/>
      <c r="BD381" s="59"/>
      <c r="BE381" s="59"/>
      <c r="BF381" s="59"/>
      <c r="BG381" s="59"/>
      <c r="BH381" s="59"/>
      <c r="BI381" s="59"/>
      <c r="BJ381" s="59"/>
      <c r="BK381" s="59"/>
      <c r="BL381" s="59"/>
      <c r="BM381" s="59"/>
      <c r="BN381" s="59"/>
      <c r="BO381" s="59"/>
      <c r="BP381" s="59"/>
      <c r="BQ381" s="59"/>
      <c r="BR381" s="59"/>
      <c r="BS381" s="59"/>
      <c r="BT381" s="59"/>
      <c r="BU381" s="59"/>
      <c r="BV381" s="59"/>
      <c r="BW381" s="59"/>
      <c r="BX381" s="59"/>
      <c r="BY381" s="59"/>
      <c r="BZ381" s="59"/>
      <c r="CA381" s="59"/>
      <c r="CB381" s="59"/>
      <c r="CC381" s="59"/>
      <c r="CD381" s="59"/>
      <c r="CE381" s="59"/>
      <c r="CF381" s="59"/>
      <c r="CG381" s="59"/>
      <c r="CH381" s="59"/>
      <c r="CI381" s="59"/>
      <c r="CJ381" s="59"/>
      <c r="CK381" s="59"/>
      <c r="CL381" s="59"/>
      <c r="CM381" s="59"/>
      <c r="CN381" s="59"/>
      <c r="CO381" s="59"/>
      <c r="CP381" s="59"/>
      <c r="CQ381" s="59"/>
      <c r="CR381" s="59"/>
      <c r="CS381" s="59"/>
      <c r="CT381" s="59"/>
      <c r="CU381" s="59"/>
      <c r="CV381" s="59"/>
      <c r="CW381" s="59"/>
      <c r="CX381" s="59"/>
      <c r="CY381" s="59"/>
      <c r="CZ381" s="59"/>
      <c r="DA381" s="59"/>
      <c r="DB381" s="59"/>
      <c r="DC381" s="59"/>
      <c r="DD381" s="59"/>
      <c r="DE381" s="59"/>
      <c r="DF381" s="59"/>
      <c r="DG381" s="59"/>
      <c r="DH381" s="59"/>
      <c r="DI381" s="59"/>
      <c r="DJ381" s="59"/>
      <c r="DK381" s="59"/>
      <c r="DL381" s="59"/>
      <c r="DM381" s="59"/>
      <c r="DN381" s="59"/>
      <c r="DO381" s="59"/>
      <c r="DP381" s="59"/>
      <c r="DQ381" s="59"/>
      <c r="DR381" s="59"/>
      <c r="DS381" s="59"/>
      <c r="DT381" s="59"/>
      <c r="DU381" s="59"/>
      <c r="DV381" s="59"/>
      <c r="DW381" s="59"/>
      <c r="DX381" s="59"/>
      <c r="DY381" s="59"/>
      <c r="DZ381" s="59"/>
      <c r="EA381" s="59"/>
      <c r="EB381" s="59"/>
      <c r="EC381" s="59"/>
      <c r="ED381" s="59"/>
      <c r="EE381" s="59"/>
      <c r="EF381" s="59"/>
      <c r="EG381" s="59"/>
      <c r="EH381" s="59"/>
      <c r="EI381" s="59"/>
    </row>
    <row r="382" spans="38:139" ht="15" x14ac:dyDescent="0.25">
      <c r="AL382" s="59"/>
      <c r="AM382"/>
      <c r="AN382"/>
      <c r="AO382"/>
      <c r="AP382"/>
      <c r="AQ382"/>
      <c r="AR382"/>
      <c r="AS382"/>
      <c r="AT382"/>
      <c r="AU382"/>
      <c r="AV382"/>
      <c r="AW382"/>
      <c r="AX382"/>
      <c r="AY382"/>
      <c r="AZ382" s="59"/>
      <c r="BA382" s="59"/>
      <c r="BB382" s="59"/>
      <c r="BC382" s="59"/>
      <c r="BD382" s="59"/>
      <c r="BE382" s="59"/>
      <c r="BF382" s="59"/>
      <c r="BG382" s="59"/>
      <c r="BH382" s="59"/>
      <c r="BI382" s="59"/>
      <c r="BJ382" s="59"/>
      <c r="BK382" s="59"/>
      <c r="BL382" s="59"/>
      <c r="BM382" s="59"/>
      <c r="BN382" s="59"/>
      <c r="BO382" s="59"/>
      <c r="BP382" s="59"/>
      <c r="BQ382" s="59"/>
      <c r="BR382" s="59"/>
      <c r="BS382" s="59"/>
      <c r="BT382" s="59"/>
      <c r="BU382" s="59"/>
      <c r="BV382" s="59"/>
      <c r="BW382" s="59"/>
      <c r="BX382" s="59"/>
      <c r="BY382" s="59"/>
      <c r="BZ382" s="59"/>
      <c r="CA382" s="59"/>
      <c r="CB382" s="59"/>
      <c r="CC382" s="59"/>
      <c r="CD382" s="59"/>
      <c r="CE382" s="59"/>
      <c r="CF382" s="59"/>
      <c r="CG382" s="59"/>
      <c r="CH382" s="59"/>
      <c r="CI382" s="59"/>
      <c r="CJ382" s="59"/>
      <c r="CK382" s="59"/>
      <c r="CL382" s="59"/>
      <c r="CM382" s="59"/>
      <c r="CN382" s="59"/>
      <c r="CO382" s="59"/>
      <c r="CP382" s="59"/>
      <c r="CQ382" s="59"/>
      <c r="CR382" s="59"/>
      <c r="CS382" s="59"/>
      <c r="CT382" s="59"/>
      <c r="CU382" s="59"/>
      <c r="CV382" s="59"/>
      <c r="CW382" s="59"/>
      <c r="CX382" s="59"/>
      <c r="CY382" s="59"/>
      <c r="CZ382" s="59"/>
      <c r="DA382" s="59"/>
      <c r="DB382" s="59"/>
      <c r="DC382" s="59"/>
      <c r="DD382" s="59"/>
      <c r="DE382" s="59"/>
      <c r="DF382" s="59"/>
      <c r="DG382" s="59"/>
      <c r="DH382" s="59"/>
      <c r="DI382" s="59"/>
      <c r="DJ382" s="59"/>
      <c r="DK382" s="59"/>
      <c r="DL382" s="59"/>
      <c r="DM382" s="59"/>
      <c r="DN382" s="59"/>
      <c r="DO382" s="59"/>
      <c r="DP382" s="59"/>
      <c r="DQ382" s="59"/>
      <c r="DR382" s="59"/>
      <c r="DS382" s="59"/>
      <c r="DT382" s="59"/>
      <c r="DU382" s="59"/>
      <c r="DV382" s="59"/>
      <c r="DW382" s="59"/>
      <c r="DX382" s="59"/>
      <c r="DY382" s="59"/>
      <c r="DZ382" s="59"/>
      <c r="EA382" s="59"/>
      <c r="EB382" s="59"/>
      <c r="EC382" s="59"/>
      <c r="ED382" s="59"/>
      <c r="EE382" s="59"/>
      <c r="EF382" s="59"/>
      <c r="EG382" s="59"/>
      <c r="EH382" s="59"/>
      <c r="EI382" s="59"/>
    </row>
    <row r="383" spans="38:139" ht="15" x14ac:dyDescent="0.25">
      <c r="AL383" s="59"/>
      <c r="AM383"/>
      <c r="AN383"/>
      <c r="AO383"/>
      <c r="AP383"/>
      <c r="AQ383"/>
      <c r="AR383"/>
      <c r="AS383"/>
      <c r="AT383"/>
      <c r="AU383"/>
      <c r="AV383"/>
      <c r="AW383"/>
      <c r="AX383"/>
      <c r="AY383"/>
      <c r="AZ383" s="59"/>
      <c r="BA383" s="59"/>
      <c r="BB383" s="59"/>
      <c r="BC383" s="59"/>
      <c r="BD383" s="59"/>
      <c r="BE383" s="59"/>
      <c r="BF383" s="59"/>
      <c r="BG383" s="59"/>
      <c r="BH383" s="59"/>
      <c r="BI383" s="59"/>
      <c r="BJ383" s="59"/>
      <c r="BK383" s="59"/>
      <c r="BL383" s="59"/>
      <c r="BM383" s="59"/>
      <c r="BN383" s="59"/>
      <c r="BO383" s="59"/>
      <c r="BP383" s="59"/>
      <c r="BQ383" s="59"/>
      <c r="BR383" s="59"/>
      <c r="BS383" s="59"/>
      <c r="BT383" s="59"/>
      <c r="BU383" s="59"/>
      <c r="BV383" s="59"/>
      <c r="BW383" s="59"/>
      <c r="BX383" s="59"/>
      <c r="BY383" s="59"/>
      <c r="BZ383" s="59"/>
      <c r="CA383" s="59"/>
      <c r="CB383" s="59"/>
      <c r="CC383" s="59"/>
      <c r="CD383" s="59"/>
      <c r="CE383" s="59"/>
      <c r="CF383" s="59"/>
      <c r="CG383" s="59"/>
      <c r="CH383" s="59"/>
      <c r="CI383" s="59"/>
      <c r="CJ383" s="59"/>
      <c r="CK383" s="59"/>
      <c r="CL383" s="59"/>
      <c r="CM383" s="59"/>
      <c r="CN383" s="59"/>
      <c r="CO383" s="59"/>
      <c r="CP383" s="59"/>
      <c r="CQ383" s="59"/>
      <c r="CR383" s="59"/>
      <c r="CS383" s="59"/>
      <c r="CT383" s="59"/>
      <c r="CU383" s="59"/>
      <c r="CV383" s="59"/>
      <c r="CW383" s="59"/>
      <c r="CX383" s="59"/>
      <c r="CY383" s="59"/>
      <c r="CZ383" s="59"/>
      <c r="DA383" s="59"/>
      <c r="DB383" s="59"/>
      <c r="DC383" s="59"/>
      <c r="DD383" s="59"/>
      <c r="DE383" s="59"/>
      <c r="DF383" s="59"/>
      <c r="DG383" s="59"/>
      <c r="DH383" s="59"/>
      <c r="DI383" s="59"/>
      <c r="DJ383" s="59"/>
      <c r="DK383" s="59"/>
      <c r="DL383" s="59"/>
      <c r="DM383" s="59"/>
      <c r="DN383" s="59"/>
      <c r="DO383" s="59"/>
      <c r="DP383" s="59"/>
      <c r="DQ383" s="59"/>
      <c r="DR383" s="59"/>
      <c r="DS383" s="59"/>
      <c r="DT383" s="59"/>
      <c r="DU383" s="59"/>
      <c r="DV383" s="59"/>
      <c r="DW383" s="59"/>
      <c r="DX383" s="59"/>
      <c r="DY383" s="59"/>
      <c r="DZ383" s="59"/>
      <c r="EA383" s="59"/>
      <c r="EB383" s="59"/>
      <c r="EC383" s="59"/>
      <c r="ED383" s="59"/>
      <c r="EE383" s="59"/>
      <c r="EF383" s="59"/>
      <c r="EG383" s="59"/>
      <c r="EH383" s="59"/>
      <c r="EI383" s="59"/>
    </row>
    <row r="384" spans="38:139" ht="15" x14ac:dyDescent="0.25">
      <c r="AL384" s="59"/>
      <c r="AM384"/>
      <c r="AN384"/>
      <c r="AO384"/>
      <c r="AP384"/>
      <c r="AQ384"/>
      <c r="AR384"/>
      <c r="AS384"/>
      <c r="AT384"/>
      <c r="AU384"/>
      <c r="AV384"/>
      <c r="AW384"/>
      <c r="AX384"/>
      <c r="AY384"/>
      <c r="AZ384" s="59"/>
      <c r="BA384" s="59"/>
      <c r="BB384" s="59"/>
      <c r="BC384" s="59"/>
      <c r="BD384" s="59"/>
      <c r="BE384" s="59"/>
      <c r="BF384" s="59"/>
      <c r="BG384" s="59"/>
      <c r="BH384" s="59"/>
      <c r="BI384" s="59"/>
      <c r="BJ384" s="59"/>
      <c r="BK384" s="59"/>
      <c r="BL384" s="59"/>
      <c r="BM384" s="59"/>
      <c r="BN384" s="59"/>
      <c r="BO384" s="59"/>
      <c r="BP384" s="59"/>
      <c r="BQ384" s="59"/>
      <c r="BR384" s="59"/>
      <c r="BS384" s="59"/>
      <c r="BT384" s="59"/>
      <c r="BU384" s="59"/>
      <c r="BV384" s="59"/>
      <c r="BW384" s="59"/>
      <c r="BX384" s="59"/>
      <c r="BY384" s="59"/>
      <c r="BZ384" s="59"/>
      <c r="CA384" s="59"/>
      <c r="CB384" s="59"/>
      <c r="CC384" s="59"/>
      <c r="CD384" s="59"/>
      <c r="CE384" s="59"/>
      <c r="CF384" s="59"/>
      <c r="CG384" s="59"/>
      <c r="CH384" s="59"/>
      <c r="CI384" s="59"/>
      <c r="CJ384" s="59"/>
      <c r="CK384" s="59"/>
      <c r="CL384" s="59"/>
      <c r="CM384" s="59"/>
      <c r="CN384" s="59"/>
      <c r="CO384" s="59"/>
      <c r="CP384" s="59"/>
      <c r="CQ384" s="59"/>
      <c r="CR384" s="59"/>
      <c r="CS384" s="59"/>
      <c r="CT384" s="59"/>
      <c r="CU384" s="59"/>
      <c r="CV384" s="59"/>
      <c r="CW384" s="59"/>
      <c r="CX384" s="59"/>
      <c r="CY384" s="59"/>
      <c r="CZ384" s="59"/>
      <c r="DA384" s="59"/>
      <c r="DB384" s="59"/>
      <c r="DC384" s="59"/>
      <c r="DD384" s="59"/>
      <c r="DE384" s="59"/>
      <c r="DF384" s="59"/>
      <c r="DG384" s="59"/>
      <c r="DH384" s="59"/>
      <c r="DI384" s="59"/>
      <c r="DJ384" s="59"/>
      <c r="DK384" s="59"/>
      <c r="DL384" s="59"/>
      <c r="DM384" s="59"/>
      <c r="DN384" s="59"/>
      <c r="DO384" s="59"/>
      <c r="DP384" s="59"/>
      <c r="DQ384" s="59"/>
      <c r="DR384" s="59"/>
      <c r="DS384" s="59"/>
      <c r="DT384" s="59"/>
      <c r="DU384" s="59"/>
      <c r="DV384" s="59"/>
      <c r="DW384" s="59"/>
      <c r="DX384" s="59"/>
      <c r="DY384" s="59"/>
      <c r="DZ384" s="59"/>
      <c r="EA384" s="59"/>
      <c r="EB384" s="59"/>
      <c r="EC384" s="59"/>
      <c r="ED384" s="59"/>
      <c r="EE384" s="59"/>
      <c r="EF384" s="59"/>
      <c r="EG384" s="59"/>
      <c r="EH384" s="59"/>
      <c r="EI384" s="59"/>
    </row>
    <row r="385" spans="38:139" ht="15" x14ac:dyDescent="0.25">
      <c r="AL385" s="59"/>
      <c r="AM385"/>
      <c r="AN385"/>
      <c r="AO385"/>
      <c r="AP385"/>
      <c r="AQ385"/>
      <c r="AR385"/>
      <c r="AS385"/>
      <c r="AT385"/>
      <c r="AU385"/>
      <c r="AV385"/>
      <c r="AW385"/>
      <c r="AX385"/>
      <c r="AY385"/>
      <c r="AZ385" s="59"/>
      <c r="BA385" s="59"/>
      <c r="BB385" s="59"/>
      <c r="BC385" s="59"/>
      <c r="BD385" s="59"/>
      <c r="BE385" s="59"/>
      <c r="BF385" s="59"/>
      <c r="BG385" s="59"/>
      <c r="BH385" s="59"/>
      <c r="BI385" s="59"/>
      <c r="BJ385" s="59"/>
      <c r="BK385" s="59"/>
      <c r="BL385" s="59"/>
      <c r="BM385" s="59"/>
      <c r="BN385" s="59"/>
      <c r="BO385" s="59"/>
      <c r="BP385" s="59"/>
      <c r="BQ385" s="59"/>
      <c r="BR385" s="59"/>
      <c r="BS385" s="59"/>
      <c r="BT385" s="59"/>
      <c r="BU385" s="59"/>
      <c r="BV385" s="59"/>
      <c r="BW385" s="59"/>
      <c r="BX385" s="59"/>
      <c r="BY385" s="59"/>
      <c r="BZ385" s="59"/>
      <c r="CA385" s="59"/>
      <c r="CB385" s="59"/>
      <c r="CC385" s="59"/>
      <c r="CD385" s="59"/>
      <c r="CE385" s="59"/>
      <c r="CF385" s="59"/>
      <c r="CG385" s="59"/>
      <c r="CH385" s="59"/>
      <c r="CI385" s="59"/>
      <c r="CJ385" s="59"/>
      <c r="CK385" s="59"/>
      <c r="CL385" s="59"/>
      <c r="CM385" s="59"/>
      <c r="CN385" s="59"/>
      <c r="CO385" s="59"/>
      <c r="CP385" s="59"/>
      <c r="CQ385" s="59"/>
      <c r="CR385" s="59"/>
      <c r="CS385" s="59"/>
      <c r="CT385" s="59"/>
      <c r="CU385" s="59"/>
      <c r="CV385" s="59"/>
      <c r="CW385" s="59"/>
      <c r="CX385" s="59"/>
      <c r="CY385" s="59"/>
      <c r="CZ385" s="59"/>
      <c r="DA385" s="59"/>
      <c r="DB385" s="59"/>
      <c r="DC385" s="59"/>
      <c r="DD385" s="59"/>
      <c r="DE385" s="59"/>
      <c r="DF385" s="59"/>
      <c r="DG385" s="59"/>
      <c r="DH385" s="59"/>
      <c r="DI385" s="59"/>
      <c r="DJ385" s="59"/>
      <c r="DK385" s="59"/>
      <c r="DL385" s="59"/>
      <c r="DM385" s="59"/>
      <c r="DN385" s="59"/>
      <c r="DO385" s="59"/>
      <c r="DP385" s="59"/>
      <c r="DQ385" s="59"/>
      <c r="DR385" s="59"/>
      <c r="DS385" s="59"/>
      <c r="DT385" s="59"/>
      <c r="DU385" s="59"/>
      <c r="DV385" s="59"/>
      <c r="DW385" s="59"/>
      <c r="DX385" s="59"/>
      <c r="DY385" s="59"/>
      <c r="DZ385" s="59"/>
      <c r="EA385" s="59"/>
      <c r="EB385" s="59"/>
      <c r="EC385" s="59"/>
      <c r="ED385" s="59"/>
      <c r="EE385" s="59"/>
      <c r="EF385" s="59"/>
      <c r="EG385" s="59"/>
      <c r="EH385" s="59"/>
      <c r="EI385" s="59"/>
    </row>
    <row r="386" spans="38:139" ht="15" x14ac:dyDescent="0.25">
      <c r="AL386" s="59"/>
      <c r="AM386"/>
      <c r="AN386"/>
      <c r="AO386"/>
      <c r="AP386"/>
      <c r="AQ386"/>
      <c r="AR386"/>
      <c r="AS386"/>
      <c r="AT386"/>
      <c r="AU386"/>
      <c r="AV386"/>
      <c r="AW386"/>
      <c r="AX386"/>
      <c r="AY386"/>
      <c r="AZ386" s="59"/>
      <c r="BA386" s="59"/>
      <c r="BB386" s="59"/>
      <c r="BC386" s="59"/>
      <c r="BD386" s="59"/>
      <c r="BE386" s="59"/>
      <c r="BF386" s="59"/>
      <c r="BG386" s="59"/>
      <c r="BH386" s="59"/>
      <c r="BI386" s="59"/>
      <c r="BJ386" s="59"/>
      <c r="BK386" s="59"/>
      <c r="BL386" s="59"/>
      <c r="BM386" s="59"/>
      <c r="BN386" s="59"/>
      <c r="BO386" s="59"/>
      <c r="BP386" s="59"/>
      <c r="BQ386" s="59"/>
      <c r="BR386" s="59"/>
      <c r="BS386" s="59"/>
      <c r="BT386" s="59"/>
      <c r="BU386" s="59"/>
      <c r="BV386" s="59"/>
      <c r="BW386" s="59"/>
      <c r="BX386" s="59"/>
      <c r="BY386" s="59"/>
      <c r="BZ386" s="59"/>
      <c r="CA386" s="59"/>
      <c r="CB386" s="59"/>
      <c r="CC386" s="59"/>
      <c r="CD386" s="59"/>
      <c r="CE386" s="59"/>
      <c r="CF386" s="59"/>
      <c r="CG386" s="59"/>
      <c r="CH386" s="59"/>
      <c r="CI386" s="59"/>
      <c r="CJ386" s="59"/>
      <c r="CK386" s="59"/>
      <c r="CL386" s="59"/>
      <c r="CM386" s="59"/>
      <c r="CN386" s="59"/>
      <c r="CO386" s="59"/>
      <c r="CP386" s="59"/>
      <c r="CQ386" s="59"/>
      <c r="CR386" s="59"/>
      <c r="CS386" s="59"/>
      <c r="CT386" s="59"/>
      <c r="CU386" s="59"/>
      <c r="CV386" s="59"/>
      <c r="CW386" s="59"/>
      <c r="CX386" s="59"/>
      <c r="CY386" s="59"/>
      <c r="CZ386" s="59"/>
      <c r="DA386" s="59"/>
      <c r="DB386" s="59"/>
      <c r="DC386" s="59"/>
      <c r="DD386" s="59"/>
      <c r="DE386" s="59"/>
      <c r="DF386" s="59"/>
      <c r="DG386" s="59"/>
      <c r="DH386" s="59"/>
      <c r="DI386" s="59"/>
      <c r="DJ386" s="59"/>
      <c r="DK386" s="59"/>
      <c r="DL386" s="59"/>
      <c r="DM386" s="59"/>
      <c r="DN386" s="59"/>
      <c r="DO386" s="59"/>
      <c r="DP386" s="59"/>
      <c r="DQ386" s="59"/>
      <c r="DR386" s="59"/>
      <c r="DS386" s="59"/>
      <c r="DT386" s="59"/>
      <c r="DU386" s="59"/>
      <c r="DV386" s="59"/>
      <c r="DW386" s="59"/>
      <c r="DX386" s="59"/>
      <c r="DY386" s="59"/>
      <c r="DZ386" s="59"/>
      <c r="EA386" s="59"/>
      <c r="EB386" s="59"/>
      <c r="EC386" s="59"/>
      <c r="ED386" s="59"/>
      <c r="EE386" s="59"/>
      <c r="EF386" s="59"/>
      <c r="EG386" s="59"/>
      <c r="EH386" s="59"/>
      <c r="EI386" s="59"/>
    </row>
    <row r="387" spans="38:139" ht="15" x14ac:dyDescent="0.25">
      <c r="AL387" s="59"/>
      <c r="AM387"/>
      <c r="AN387"/>
      <c r="AO387"/>
      <c r="AP387"/>
      <c r="AQ387"/>
      <c r="AR387"/>
      <c r="AS387"/>
      <c r="AT387"/>
      <c r="AU387"/>
      <c r="AV387"/>
      <c r="AW387"/>
      <c r="AX387"/>
      <c r="AY387"/>
      <c r="AZ387" s="59"/>
      <c r="BA387" s="59"/>
      <c r="BB387" s="59"/>
      <c r="BC387" s="59"/>
      <c r="BD387" s="59"/>
      <c r="BE387" s="59"/>
      <c r="BF387" s="59"/>
      <c r="BG387" s="59"/>
      <c r="BH387" s="59"/>
      <c r="BI387" s="59"/>
      <c r="BJ387" s="59"/>
      <c r="BK387" s="59"/>
      <c r="BL387" s="59"/>
      <c r="BM387" s="59"/>
      <c r="BN387" s="59"/>
      <c r="BO387" s="59"/>
      <c r="BP387" s="59"/>
      <c r="BQ387" s="59"/>
      <c r="BR387" s="59"/>
      <c r="BS387" s="59"/>
      <c r="BT387" s="59"/>
      <c r="BU387" s="59"/>
      <c r="BV387" s="59"/>
      <c r="BW387" s="59"/>
      <c r="BX387" s="59"/>
      <c r="BY387" s="59"/>
      <c r="BZ387" s="59"/>
      <c r="CA387" s="59"/>
      <c r="CB387" s="59"/>
      <c r="CC387" s="59"/>
      <c r="CD387" s="59"/>
      <c r="CE387" s="59"/>
      <c r="CF387" s="59"/>
      <c r="CG387" s="59"/>
      <c r="CH387" s="59"/>
      <c r="CI387" s="59"/>
      <c r="CJ387" s="59"/>
      <c r="CK387" s="59"/>
      <c r="CL387" s="59"/>
      <c r="CM387" s="59"/>
      <c r="CN387" s="59"/>
      <c r="CO387" s="59"/>
      <c r="CP387" s="59"/>
      <c r="CQ387" s="59"/>
      <c r="CR387" s="59"/>
      <c r="CS387" s="59"/>
      <c r="CT387" s="59"/>
      <c r="CU387" s="59"/>
      <c r="CV387" s="59"/>
      <c r="CW387" s="59"/>
      <c r="CX387" s="59"/>
      <c r="CY387" s="59"/>
      <c r="CZ387" s="59"/>
      <c r="DA387" s="59"/>
      <c r="DB387" s="59"/>
      <c r="DC387" s="59"/>
      <c r="DD387" s="59"/>
      <c r="DE387" s="59"/>
      <c r="DF387" s="59"/>
      <c r="DG387" s="59"/>
      <c r="DH387" s="59"/>
      <c r="DI387" s="59"/>
      <c r="DJ387" s="59"/>
      <c r="DK387" s="59"/>
      <c r="DL387" s="59"/>
      <c r="DM387" s="59"/>
      <c r="DN387" s="59"/>
      <c r="DO387" s="59"/>
      <c r="DP387" s="59"/>
      <c r="DQ387" s="59"/>
      <c r="DR387" s="59"/>
      <c r="DS387" s="59"/>
      <c r="DT387" s="59"/>
      <c r="DU387" s="59"/>
      <c r="DV387" s="59"/>
      <c r="DW387" s="59"/>
      <c r="DX387" s="59"/>
      <c r="DY387" s="59"/>
      <c r="DZ387" s="59"/>
      <c r="EA387" s="59"/>
      <c r="EB387" s="59"/>
      <c r="EC387" s="59"/>
      <c r="ED387" s="59"/>
      <c r="EE387" s="59"/>
      <c r="EF387" s="59"/>
      <c r="EG387" s="59"/>
      <c r="EH387" s="59"/>
      <c r="EI387" s="59"/>
    </row>
    <row r="388" spans="38:139" ht="15" x14ac:dyDescent="0.25">
      <c r="AL388" s="59"/>
      <c r="AM388"/>
      <c r="AN388"/>
      <c r="AO388"/>
      <c r="AP388"/>
      <c r="AQ388"/>
      <c r="AR388"/>
      <c r="AS388"/>
      <c r="AT388"/>
      <c r="AU388"/>
      <c r="AV388"/>
      <c r="AW388"/>
      <c r="AX388"/>
      <c r="AY388"/>
      <c r="AZ388" s="59"/>
      <c r="BA388" s="59"/>
      <c r="BB388" s="59"/>
      <c r="BC388" s="59"/>
      <c r="BD388" s="59"/>
      <c r="BE388" s="59"/>
      <c r="BF388" s="59"/>
      <c r="BG388" s="59"/>
      <c r="BH388" s="59"/>
      <c r="BI388" s="59"/>
      <c r="BJ388" s="59"/>
      <c r="BK388" s="59"/>
      <c r="BL388" s="59"/>
      <c r="BM388" s="59"/>
      <c r="BN388" s="59"/>
      <c r="BO388" s="59"/>
      <c r="BP388" s="59"/>
      <c r="BQ388" s="59"/>
      <c r="BR388" s="59"/>
      <c r="BS388" s="59"/>
      <c r="BT388" s="59"/>
      <c r="BU388" s="59"/>
      <c r="BV388" s="59"/>
      <c r="BW388" s="59"/>
      <c r="BX388" s="59"/>
      <c r="BY388" s="59"/>
      <c r="BZ388" s="59"/>
      <c r="CA388" s="59"/>
      <c r="CB388" s="59"/>
      <c r="CC388" s="59"/>
      <c r="CD388" s="59"/>
      <c r="CE388" s="59"/>
      <c r="CF388" s="59"/>
      <c r="CG388" s="59"/>
      <c r="CH388" s="59"/>
      <c r="CI388" s="59"/>
      <c r="CJ388" s="59"/>
      <c r="CK388" s="59"/>
      <c r="CL388" s="59"/>
      <c r="CM388" s="59"/>
      <c r="CN388" s="59"/>
      <c r="CO388" s="59"/>
      <c r="CP388" s="59"/>
      <c r="CQ388" s="59"/>
      <c r="CR388" s="59"/>
      <c r="CS388" s="59"/>
      <c r="CT388" s="59"/>
      <c r="CU388" s="59"/>
      <c r="CV388" s="59"/>
      <c r="CW388" s="59"/>
      <c r="CX388" s="59"/>
      <c r="CY388" s="59"/>
      <c r="CZ388" s="59"/>
      <c r="DA388" s="59"/>
      <c r="DB388" s="59"/>
      <c r="DC388" s="59"/>
      <c r="DD388" s="59"/>
      <c r="DE388" s="59"/>
      <c r="DF388" s="59"/>
      <c r="DG388" s="59"/>
      <c r="DH388" s="59"/>
      <c r="DI388" s="59"/>
      <c r="DJ388" s="59"/>
      <c r="DK388" s="59"/>
      <c r="DL388" s="59"/>
      <c r="DM388" s="59"/>
      <c r="DN388" s="59"/>
      <c r="DO388" s="59"/>
      <c r="DP388" s="59"/>
      <c r="DQ388" s="59"/>
      <c r="DR388" s="59"/>
      <c r="DS388" s="59"/>
      <c r="DT388" s="59"/>
      <c r="DU388" s="59"/>
      <c r="DV388" s="59"/>
      <c r="DW388" s="59"/>
      <c r="DX388" s="59"/>
      <c r="DY388" s="59"/>
      <c r="DZ388" s="59"/>
      <c r="EA388" s="59"/>
      <c r="EB388" s="59"/>
      <c r="EC388" s="59"/>
      <c r="ED388" s="59"/>
      <c r="EE388" s="59"/>
      <c r="EF388" s="59"/>
      <c r="EG388" s="59"/>
      <c r="EH388" s="59"/>
      <c r="EI388" s="59"/>
    </row>
    <row r="389" spans="38:139" ht="15" x14ac:dyDescent="0.25">
      <c r="AL389" s="59"/>
      <c r="AM389"/>
      <c r="AN389"/>
      <c r="AO389"/>
      <c r="AP389"/>
      <c r="AQ389"/>
      <c r="AR389"/>
      <c r="AS389"/>
      <c r="AT389"/>
      <c r="AU389"/>
      <c r="AV389"/>
      <c r="AW389"/>
      <c r="AX389"/>
      <c r="AY389"/>
      <c r="AZ389" s="59"/>
      <c r="BA389" s="59"/>
      <c r="BB389" s="59"/>
      <c r="BC389" s="59"/>
      <c r="BD389" s="59"/>
      <c r="BE389" s="59"/>
      <c r="BF389" s="59"/>
      <c r="BG389" s="59"/>
      <c r="BH389" s="59"/>
      <c r="BI389" s="59"/>
      <c r="BJ389" s="59"/>
      <c r="BK389" s="59"/>
      <c r="BL389" s="59"/>
      <c r="BM389" s="59"/>
      <c r="BN389" s="59"/>
      <c r="BO389" s="59"/>
      <c r="BP389" s="59"/>
      <c r="BQ389" s="59"/>
      <c r="BR389" s="59"/>
      <c r="BS389" s="59"/>
      <c r="BT389" s="59"/>
      <c r="BU389" s="59"/>
      <c r="BV389" s="59"/>
      <c r="BW389" s="59"/>
      <c r="BX389" s="59"/>
      <c r="BY389" s="59"/>
      <c r="BZ389" s="59"/>
      <c r="CA389" s="59"/>
      <c r="CB389" s="59"/>
      <c r="CC389" s="59"/>
      <c r="CD389" s="59"/>
      <c r="CE389" s="59"/>
      <c r="CF389" s="59"/>
      <c r="CG389" s="59"/>
      <c r="CH389" s="59"/>
      <c r="CI389" s="59"/>
      <c r="CJ389" s="59"/>
      <c r="CK389" s="59"/>
      <c r="CL389" s="59"/>
      <c r="CM389" s="59"/>
      <c r="CN389" s="59"/>
      <c r="CO389" s="59"/>
      <c r="CP389" s="59"/>
      <c r="CQ389" s="59"/>
      <c r="CR389" s="59"/>
      <c r="CS389" s="59"/>
      <c r="CT389" s="59"/>
      <c r="CU389" s="59"/>
      <c r="CV389" s="59"/>
      <c r="CW389" s="59"/>
      <c r="CX389" s="59"/>
      <c r="CY389" s="59"/>
      <c r="CZ389" s="59"/>
      <c r="DA389" s="59"/>
      <c r="DB389" s="59"/>
      <c r="DC389" s="59"/>
      <c r="DD389" s="59"/>
      <c r="DE389" s="59"/>
      <c r="DF389" s="59"/>
      <c r="DG389" s="59"/>
      <c r="DH389" s="59"/>
      <c r="DI389" s="59"/>
      <c r="DJ389" s="59"/>
      <c r="DK389" s="59"/>
      <c r="DL389" s="59"/>
      <c r="DM389" s="59"/>
      <c r="DN389" s="59"/>
      <c r="DO389" s="59"/>
      <c r="DP389" s="59"/>
      <c r="DQ389" s="59"/>
      <c r="DR389" s="59"/>
      <c r="DS389" s="59"/>
      <c r="DT389" s="59"/>
      <c r="DU389" s="59"/>
      <c r="DV389" s="59"/>
      <c r="DW389" s="59"/>
      <c r="DX389" s="59"/>
      <c r="DY389" s="59"/>
      <c r="DZ389" s="59"/>
      <c r="EA389" s="59"/>
      <c r="EB389" s="59"/>
      <c r="EC389" s="59"/>
      <c r="ED389" s="59"/>
      <c r="EE389" s="59"/>
      <c r="EF389" s="59"/>
      <c r="EG389" s="59"/>
      <c r="EH389" s="59"/>
      <c r="EI389" s="59"/>
    </row>
    <row r="390" spans="38:139" ht="15" x14ac:dyDescent="0.25">
      <c r="AL390" s="59"/>
      <c r="AM390"/>
      <c r="AN390"/>
      <c r="AO390"/>
      <c r="AP390"/>
      <c r="AQ390"/>
      <c r="AR390"/>
      <c r="AS390"/>
      <c r="AT390"/>
      <c r="AU390"/>
      <c r="AV390"/>
      <c r="AW390"/>
      <c r="AX390"/>
      <c r="AY390"/>
      <c r="AZ390" s="59"/>
      <c r="BA390" s="59"/>
      <c r="BB390" s="59"/>
      <c r="BC390" s="59"/>
      <c r="BD390" s="59"/>
      <c r="BE390" s="59"/>
      <c r="BF390" s="59"/>
      <c r="BG390" s="59"/>
      <c r="BH390" s="59"/>
      <c r="BI390" s="59"/>
      <c r="BJ390" s="59"/>
      <c r="BK390" s="59"/>
      <c r="BL390" s="59"/>
      <c r="BM390" s="59"/>
      <c r="BN390" s="59"/>
      <c r="BO390" s="59"/>
      <c r="BP390" s="59"/>
      <c r="BQ390" s="59"/>
      <c r="BR390" s="59"/>
      <c r="BS390" s="59"/>
      <c r="BT390" s="59"/>
      <c r="BU390" s="59"/>
      <c r="BV390" s="59"/>
      <c r="BW390" s="59"/>
      <c r="BX390" s="59"/>
      <c r="BY390" s="59"/>
      <c r="BZ390" s="59"/>
      <c r="CA390" s="59"/>
      <c r="CB390" s="59"/>
      <c r="CC390" s="59"/>
      <c r="CD390" s="59"/>
      <c r="CE390" s="59"/>
      <c r="CF390" s="59"/>
      <c r="CG390" s="59"/>
      <c r="CH390" s="59"/>
      <c r="CI390" s="59"/>
      <c r="CJ390" s="59"/>
      <c r="CK390" s="59"/>
      <c r="CL390" s="59"/>
      <c r="CM390" s="59"/>
      <c r="CN390" s="59"/>
      <c r="CO390" s="59"/>
      <c r="CP390" s="59"/>
      <c r="CQ390" s="59"/>
      <c r="CR390" s="59"/>
      <c r="CS390" s="59"/>
      <c r="CT390" s="59"/>
      <c r="CU390" s="59"/>
      <c r="CV390" s="59"/>
      <c r="CW390" s="59"/>
      <c r="CX390" s="59"/>
      <c r="CY390" s="59"/>
      <c r="CZ390" s="59"/>
      <c r="DA390" s="59"/>
      <c r="DB390" s="59"/>
      <c r="DC390" s="59"/>
      <c r="DD390" s="59"/>
      <c r="DE390" s="59"/>
      <c r="DF390" s="59"/>
      <c r="DG390" s="59"/>
      <c r="DH390" s="59"/>
      <c r="DI390" s="59"/>
      <c r="DJ390" s="59"/>
      <c r="DK390" s="59"/>
      <c r="DL390" s="59"/>
      <c r="DM390" s="59"/>
      <c r="DN390" s="59"/>
      <c r="DO390" s="59"/>
      <c r="DP390" s="59"/>
      <c r="DQ390" s="59"/>
      <c r="DR390" s="59"/>
      <c r="DS390" s="59"/>
      <c r="DT390" s="59"/>
      <c r="DU390" s="59"/>
      <c r="DV390" s="59"/>
      <c r="DW390" s="59"/>
      <c r="DX390" s="59"/>
      <c r="DY390" s="59"/>
      <c r="DZ390" s="59"/>
      <c r="EA390" s="59"/>
      <c r="EB390" s="59"/>
      <c r="EC390" s="59"/>
      <c r="ED390" s="59"/>
      <c r="EE390" s="59"/>
      <c r="EF390" s="59"/>
      <c r="EG390" s="59"/>
      <c r="EH390" s="59"/>
      <c r="EI390" s="59"/>
    </row>
    <row r="391" spans="38:139" ht="15" x14ac:dyDescent="0.25">
      <c r="AL391" s="59"/>
      <c r="AM391"/>
      <c r="AN391"/>
      <c r="AO391"/>
      <c r="AP391"/>
      <c r="AQ391"/>
      <c r="AR391"/>
      <c r="AS391"/>
      <c r="AT391"/>
      <c r="AU391"/>
      <c r="AV391"/>
      <c r="AW391"/>
      <c r="AX391"/>
      <c r="AY391"/>
      <c r="AZ391" s="59"/>
      <c r="BA391" s="59"/>
      <c r="BB391" s="59"/>
      <c r="BC391" s="59"/>
      <c r="BD391" s="59"/>
      <c r="BE391" s="59"/>
      <c r="BF391" s="59"/>
      <c r="BG391" s="59"/>
      <c r="BH391" s="59"/>
      <c r="BI391" s="59"/>
      <c r="BJ391" s="59"/>
      <c r="BK391" s="59"/>
      <c r="BL391" s="59"/>
      <c r="BM391" s="59"/>
      <c r="BN391" s="59"/>
      <c r="BO391" s="59"/>
      <c r="BP391" s="59"/>
      <c r="BQ391" s="59"/>
      <c r="BR391" s="59"/>
      <c r="BS391" s="59"/>
      <c r="BT391" s="59"/>
      <c r="BU391" s="59"/>
      <c r="BV391" s="59"/>
      <c r="BW391" s="59"/>
      <c r="BX391" s="59"/>
      <c r="BY391" s="59"/>
      <c r="BZ391" s="59"/>
      <c r="CA391" s="59"/>
      <c r="CB391" s="59"/>
      <c r="CC391" s="59"/>
      <c r="CD391" s="59"/>
      <c r="CE391" s="59"/>
      <c r="CF391" s="59"/>
      <c r="CG391" s="59"/>
      <c r="CH391" s="59"/>
      <c r="CI391" s="59"/>
      <c r="CJ391" s="59"/>
      <c r="CK391" s="59"/>
      <c r="CL391" s="59"/>
      <c r="CM391" s="59"/>
      <c r="CN391" s="59"/>
      <c r="CO391" s="59"/>
      <c r="CP391" s="59"/>
      <c r="CQ391" s="59"/>
      <c r="CR391" s="59"/>
      <c r="CS391" s="59"/>
      <c r="CT391" s="59"/>
      <c r="CU391" s="59"/>
      <c r="CV391" s="59"/>
      <c r="CW391" s="59"/>
      <c r="CX391" s="59"/>
      <c r="CY391" s="59"/>
      <c r="CZ391" s="59"/>
      <c r="DA391" s="59"/>
      <c r="DB391" s="59"/>
      <c r="DC391" s="59"/>
      <c r="DD391" s="59"/>
      <c r="DE391" s="59"/>
      <c r="DF391" s="59"/>
      <c r="DG391" s="59"/>
      <c r="DH391" s="59"/>
      <c r="DI391" s="59"/>
      <c r="DJ391" s="59"/>
      <c r="DK391" s="59"/>
      <c r="DL391" s="59"/>
      <c r="DM391" s="59"/>
      <c r="DN391" s="59"/>
      <c r="DO391" s="59"/>
      <c r="DP391" s="59"/>
      <c r="DQ391" s="59"/>
      <c r="DR391" s="59"/>
      <c r="DS391" s="59"/>
      <c r="DT391" s="59"/>
      <c r="DU391" s="59"/>
      <c r="DV391" s="59"/>
      <c r="DW391" s="59"/>
      <c r="DX391" s="59"/>
      <c r="DY391" s="59"/>
      <c r="DZ391" s="59"/>
      <c r="EA391" s="59"/>
      <c r="EB391" s="59"/>
      <c r="EC391" s="59"/>
      <c r="ED391" s="59"/>
      <c r="EE391" s="59"/>
      <c r="EF391" s="59"/>
      <c r="EG391" s="59"/>
      <c r="EH391" s="59"/>
      <c r="EI391" s="59"/>
    </row>
    <row r="392" spans="38:139" ht="15" x14ac:dyDescent="0.25">
      <c r="AL392" s="59"/>
      <c r="AM392"/>
      <c r="AN392"/>
      <c r="AO392"/>
      <c r="AP392"/>
      <c r="AQ392"/>
      <c r="AR392"/>
      <c r="AS392"/>
      <c r="AT392"/>
      <c r="AU392"/>
      <c r="AV392"/>
      <c r="AW392"/>
      <c r="AX392"/>
      <c r="AY392"/>
      <c r="AZ392" s="59"/>
      <c r="BA392" s="59"/>
      <c r="BB392" s="59"/>
      <c r="BC392" s="59"/>
      <c r="BD392" s="59"/>
      <c r="BE392" s="59"/>
      <c r="BF392" s="59"/>
      <c r="BG392" s="59"/>
      <c r="BH392" s="59"/>
      <c r="BI392" s="59"/>
      <c r="BJ392" s="59"/>
      <c r="BK392" s="59"/>
      <c r="BL392" s="59"/>
      <c r="BM392" s="59"/>
      <c r="BN392" s="59"/>
      <c r="BO392" s="59"/>
      <c r="BP392" s="59"/>
      <c r="BQ392" s="59"/>
      <c r="BR392" s="59"/>
      <c r="BS392" s="59"/>
      <c r="BT392" s="59"/>
      <c r="BU392" s="59"/>
      <c r="BV392" s="59"/>
      <c r="BW392" s="59"/>
      <c r="BX392" s="59"/>
      <c r="BY392" s="59"/>
      <c r="BZ392" s="59"/>
      <c r="CA392" s="59"/>
      <c r="CB392" s="59"/>
      <c r="CC392" s="59"/>
      <c r="CD392" s="59"/>
      <c r="CE392" s="59"/>
      <c r="CF392" s="59"/>
      <c r="CG392" s="59"/>
      <c r="CH392" s="59"/>
      <c r="CI392" s="59"/>
      <c r="CJ392" s="59"/>
      <c r="CK392" s="59"/>
      <c r="CL392" s="59"/>
      <c r="CM392" s="59"/>
      <c r="CN392" s="59"/>
      <c r="CO392" s="59"/>
      <c r="CP392" s="59"/>
      <c r="CQ392" s="59"/>
      <c r="CR392" s="59"/>
      <c r="CS392" s="59"/>
      <c r="CT392" s="59"/>
      <c r="CU392" s="59"/>
      <c r="CV392" s="59"/>
      <c r="CW392" s="59"/>
      <c r="CX392" s="59"/>
      <c r="CY392" s="59"/>
      <c r="CZ392" s="59"/>
      <c r="DA392" s="59"/>
      <c r="DB392" s="59"/>
      <c r="DC392" s="59"/>
      <c r="DD392" s="59"/>
      <c r="DE392" s="59"/>
      <c r="DF392" s="59"/>
      <c r="DG392" s="59"/>
      <c r="DH392" s="59"/>
      <c r="DI392" s="59"/>
      <c r="DJ392" s="59"/>
      <c r="DK392" s="59"/>
      <c r="DL392" s="59"/>
      <c r="DM392" s="59"/>
      <c r="DN392" s="59"/>
      <c r="DO392" s="59"/>
      <c r="DP392" s="59"/>
      <c r="DQ392" s="59"/>
      <c r="DR392" s="59"/>
      <c r="DS392" s="59"/>
      <c r="DT392" s="59"/>
      <c r="DU392" s="59"/>
      <c r="DV392" s="59"/>
      <c r="DW392" s="59"/>
      <c r="DX392" s="59"/>
      <c r="DY392" s="59"/>
      <c r="DZ392" s="59"/>
      <c r="EA392" s="59"/>
      <c r="EB392" s="59"/>
      <c r="EC392" s="59"/>
      <c r="ED392" s="59"/>
      <c r="EE392" s="59"/>
      <c r="EF392" s="59"/>
      <c r="EG392" s="59"/>
      <c r="EH392" s="59"/>
      <c r="EI392" s="59"/>
    </row>
    <row r="393" spans="38:139" ht="15" x14ac:dyDescent="0.25">
      <c r="AL393" s="59"/>
      <c r="AM393"/>
      <c r="AN393"/>
      <c r="AO393"/>
      <c r="AP393"/>
      <c r="AQ393"/>
      <c r="AR393"/>
      <c r="AS393"/>
      <c r="AT393"/>
      <c r="AU393"/>
      <c r="AV393"/>
      <c r="AW393"/>
      <c r="AX393"/>
      <c r="AY393"/>
      <c r="AZ393" s="59"/>
      <c r="BA393" s="59"/>
      <c r="BB393" s="59"/>
      <c r="BC393" s="59"/>
      <c r="BD393" s="59"/>
      <c r="BE393" s="59"/>
      <c r="BF393" s="59"/>
      <c r="BG393" s="59"/>
      <c r="BH393" s="59"/>
      <c r="BI393" s="59"/>
      <c r="BJ393" s="59"/>
      <c r="BK393" s="59"/>
      <c r="BL393" s="59"/>
      <c r="BM393" s="59"/>
      <c r="BN393" s="59"/>
      <c r="BO393" s="59"/>
      <c r="BP393" s="59"/>
      <c r="BQ393" s="59"/>
      <c r="BR393" s="59"/>
      <c r="BS393" s="59"/>
      <c r="BT393" s="59"/>
      <c r="BU393" s="59"/>
      <c r="BV393" s="59"/>
      <c r="BW393" s="59"/>
      <c r="BX393" s="59"/>
      <c r="BY393" s="59"/>
      <c r="BZ393" s="59"/>
      <c r="CA393" s="59"/>
      <c r="CB393" s="59"/>
      <c r="CC393" s="59"/>
      <c r="CD393" s="59"/>
      <c r="CE393" s="59"/>
      <c r="CF393" s="59"/>
      <c r="CG393" s="59"/>
      <c r="CH393" s="59"/>
      <c r="CI393" s="59"/>
      <c r="CJ393" s="59"/>
      <c r="CK393" s="59"/>
      <c r="CL393" s="59"/>
      <c r="CM393" s="59"/>
      <c r="CN393" s="59"/>
      <c r="CO393" s="59"/>
      <c r="CP393" s="59"/>
      <c r="CQ393" s="59"/>
      <c r="CR393" s="59"/>
      <c r="CS393" s="59"/>
      <c r="CT393" s="59"/>
      <c r="CU393" s="59"/>
      <c r="CV393" s="59"/>
      <c r="CW393" s="59"/>
      <c r="CX393" s="59"/>
      <c r="CY393" s="59"/>
      <c r="CZ393" s="59"/>
      <c r="DA393" s="59"/>
      <c r="DB393" s="59"/>
      <c r="DC393" s="59"/>
      <c r="DD393" s="59"/>
      <c r="DE393" s="59"/>
      <c r="DF393" s="59"/>
      <c r="DG393" s="59"/>
      <c r="DH393" s="59"/>
      <c r="DI393" s="59"/>
      <c r="DJ393" s="59"/>
      <c r="DK393" s="59"/>
      <c r="DL393" s="59"/>
      <c r="DM393" s="59"/>
      <c r="DN393" s="59"/>
      <c r="DO393" s="59"/>
      <c r="DP393" s="59"/>
      <c r="DQ393" s="59"/>
      <c r="DR393" s="59"/>
      <c r="DS393" s="59"/>
      <c r="DT393" s="59"/>
      <c r="DU393" s="59"/>
      <c r="DV393" s="59"/>
      <c r="DW393" s="59"/>
      <c r="DX393" s="59"/>
      <c r="DY393" s="59"/>
      <c r="DZ393" s="59"/>
      <c r="EA393" s="59"/>
      <c r="EB393" s="59"/>
      <c r="EC393" s="59"/>
      <c r="ED393" s="59"/>
      <c r="EE393" s="59"/>
      <c r="EF393" s="59"/>
      <c r="EG393" s="59"/>
      <c r="EH393" s="59"/>
      <c r="EI393" s="59"/>
    </row>
    <row r="394" spans="38:139" ht="15" x14ac:dyDescent="0.25">
      <c r="AL394" s="59"/>
      <c r="AM394"/>
      <c r="AN394"/>
      <c r="AO394"/>
      <c r="AP394"/>
      <c r="AQ394"/>
      <c r="AR394"/>
      <c r="AS394"/>
      <c r="AT394"/>
      <c r="AU394"/>
      <c r="AV394"/>
      <c r="AW394"/>
      <c r="AX394"/>
      <c r="AY394"/>
      <c r="AZ394" s="59"/>
      <c r="BA394" s="59"/>
      <c r="BB394" s="59"/>
      <c r="BC394" s="59"/>
      <c r="BD394" s="59"/>
      <c r="BE394" s="59"/>
      <c r="BF394" s="59"/>
      <c r="BG394" s="59"/>
      <c r="BH394" s="59"/>
      <c r="BI394" s="59"/>
      <c r="BJ394" s="59"/>
      <c r="BK394" s="59"/>
      <c r="BL394" s="59"/>
      <c r="BM394" s="59"/>
      <c r="BN394" s="59"/>
      <c r="BO394" s="59"/>
      <c r="BP394" s="59"/>
      <c r="BQ394" s="59"/>
      <c r="BR394" s="59"/>
      <c r="BS394" s="59"/>
      <c r="BT394" s="59"/>
      <c r="BU394" s="59"/>
      <c r="BV394" s="59"/>
      <c r="BW394" s="59"/>
      <c r="BX394" s="59"/>
      <c r="BY394" s="59"/>
      <c r="BZ394" s="59"/>
      <c r="CA394" s="59"/>
      <c r="CB394" s="59"/>
      <c r="CC394" s="59"/>
      <c r="CD394" s="59"/>
      <c r="CE394" s="59"/>
      <c r="CF394" s="59"/>
      <c r="CG394" s="59"/>
      <c r="CH394" s="59"/>
      <c r="CI394" s="59"/>
      <c r="CJ394" s="59"/>
      <c r="CK394" s="59"/>
      <c r="CL394" s="59"/>
      <c r="CM394" s="59"/>
      <c r="CN394" s="59"/>
      <c r="CO394" s="59"/>
      <c r="CP394" s="59"/>
      <c r="CQ394" s="59"/>
      <c r="CR394" s="59"/>
      <c r="CS394" s="59"/>
      <c r="CT394" s="59"/>
      <c r="CU394" s="59"/>
      <c r="CV394" s="59"/>
      <c r="CW394" s="59"/>
      <c r="CX394" s="59"/>
      <c r="CY394" s="59"/>
      <c r="CZ394" s="59"/>
      <c r="DA394" s="59"/>
      <c r="DB394" s="59"/>
      <c r="DC394" s="59"/>
      <c r="DD394" s="59"/>
      <c r="DE394" s="59"/>
      <c r="DF394" s="59"/>
      <c r="DG394" s="59"/>
      <c r="DH394" s="59"/>
      <c r="DI394" s="59"/>
      <c r="DJ394" s="59"/>
      <c r="DK394" s="59"/>
      <c r="DL394" s="59"/>
      <c r="DM394" s="59"/>
      <c r="DN394" s="59"/>
      <c r="DO394" s="59"/>
      <c r="DP394" s="59"/>
      <c r="DQ394" s="59"/>
      <c r="DR394" s="59"/>
      <c r="DS394" s="59"/>
      <c r="DT394" s="59"/>
      <c r="DU394" s="59"/>
      <c r="DV394" s="59"/>
      <c r="DW394" s="59"/>
      <c r="DX394" s="59"/>
      <c r="DY394" s="59"/>
      <c r="DZ394" s="59"/>
      <c r="EA394" s="59"/>
      <c r="EB394" s="59"/>
      <c r="EC394" s="59"/>
      <c r="ED394" s="59"/>
      <c r="EE394" s="59"/>
      <c r="EF394" s="59"/>
      <c r="EG394" s="59"/>
      <c r="EH394" s="59"/>
      <c r="EI394" s="59"/>
    </row>
    <row r="395" spans="38:139" ht="15" x14ac:dyDescent="0.25">
      <c r="AL395" s="59"/>
      <c r="AM395"/>
      <c r="AN395"/>
      <c r="AO395"/>
      <c r="AP395"/>
      <c r="AQ395"/>
      <c r="AR395"/>
      <c r="AS395"/>
      <c r="AT395"/>
      <c r="AU395"/>
      <c r="AV395"/>
      <c r="AW395"/>
      <c r="AX395"/>
      <c r="AY395"/>
      <c r="AZ395" s="59"/>
      <c r="BA395" s="59"/>
      <c r="BB395" s="59"/>
      <c r="BC395" s="59"/>
      <c r="BD395" s="59"/>
      <c r="BE395" s="59"/>
      <c r="BF395" s="59"/>
      <c r="BG395" s="59"/>
      <c r="BH395" s="59"/>
      <c r="BI395" s="59"/>
      <c r="BJ395" s="59"/>
      <c r="BK395" s="59"/>
      <c r="BL395" s="59"/>
      <c r="BM395" s="59"/>
      <c r="BN395" s="59"/>
      <c r="BO395" s="59"/>
      <c r="BP395" s="59"/>
      <c r="BQ395" s="59"/>
      <c r="BR395" s="59"/>
      <c r="BS395" s="59"/>
      <c r="BT395" s="59"/>
      <c r="BU395" s="59"/>
      <c r="BV395" s="59"/>
      <c r="BW395" s="59"/>
      <c r="BX395" s="59"/>
      <c r="BY395" s="59"/>
      <c r="BZ395" s="59"/>
      <c r="CA395" s="59"/>
      <c r="CB395" s="59"/>
      <c r="CC395" s="59"/>
      <c r="CD395" s="59"/>
      <c r="CE395" s="59"/>
      <c r="CF395" s="59"/>
      <c r="CG395" s="59"/>
      <c r="CH395" s="59"/>
      <c r="CI395" s="59"/>
      <c r="CJ395" s="59"/>
      <c r="CK395" s="59"/>
      <c r="CL395" s="59"/>
      <c r="CM395" s="59"/>
      <c r="CN395" s="59"/>
      <c r="CO395" s="59"/>
      <c r="CP395" s="59"/>
      <c r="CQ395" s="59"/>
      <c r="CR395" s="59"/>
      <c r="CS395" s="59"/>
      <c r="CT395" s="59"/>
      <c r="CU395" s="59"/>
      <c r="CV395" s="59"/>
      <c r="CW395" s="59"/>
      <c r="CX395" s="59"/>
      <c r="CY395" s="59"/>
      <c r="CZ395" s="59"/>
      <c r="DA395" s="59"/>
      <c r="DB395" s="59"/>
      <c r="DC395" s="59"/>
      <c r="DD395" s="59"/>
      <c r="DE395" s="59"/>
      <c r="DF395" s="59"/>
      <c r="DG395" s="59"/>
      <c r="DH395" s="59"/>
      <c r="DI395" s="59"/>
      <c r="DJ395" s="59"/>
      <c r="DK395" s="59"/>
      <c r="DL395" s="59"/>
      <c r="DM395" s="59"/>
      <c r="DN395" s="59"/>
      <c r="DO395" s="59"/>
      <c r="DP395" s="59"/>
      <c r="DQ395" s="59"/>
      <c r="DR395" s="59"/>
      <c r="DS395" s="59"/>
      <c r="DT395" s="59"/>
      <c r="DU395" s="59"/>
      <c r="DV395" s="59"/>
      <c r="DW395" s="59"/>
      <c r="DX395" s="59"/>
      <c r="DY395" s="59"/>
      <c r="DZ395" s="59"/>
      <c r="EA395" s="59"/>
      <c r="EB395" s="59"/>
      <c r="EC395" s="59"/>
      <c r="ED395" s="59"/>
      <c r="EE395" s="59"/>
      <c r="EF395" s="59"/>
      <c r="EG395" s="59"/>
      <c r="EH395" s="59"/>
      <c r="EI395" s="59"/>
    </row>
    <row r="396" spans="38:139" ht="15" x14ac:dyDescent="0.25">
      <c r="AL396" s="59"/>
      <c r="AM396"/>
      <c r="AN396"/>
      <c r="AO396"/>
      <c r="AP396"/>
      <c r="AQ396"/>
      <c r="AR396"/>
      <c r="AS396"/>
      <c r="AT396"/>
      <c r="AU396"/>
      <c r="AV396"/>
      <c r="AW396"/>
      <c r="AX396"/>
      <c r="AY396"/>
      <c r="AZ396" s="59"/>
      <c r="BA396" s="59"/>
      <c r="BB396" s="59"/>
      <c r="BC396" s="59"/>
      <c r="BD396" s="59"/>
      <c r="BE396" s="59"/>
      <c r="BF396" s="59"/>
      <c r="BG396" s="59"/>
      <c r="BH396" s="59"/>
      <c r="BI396" s="59"/>
      <c r="BJ396" s="59"/>
      <c r="BK396" s="59"/>
      <c r="BL396" s="59"/>
      <c r="BM396" s="59"/>
      <c r="BN396" s="59"/>
      <c r="BO396" s="59"/>
      <c r="BP396" s="59"/>
      <c r="BQ396" s="59"/>
      <c r="BR396" s="59"/>
      <c r="BS396" s="59"/>
      <c r="BT396" s="59"/>
      <c r="BU396" s="59"/>
      <c r="BV396" s="59"/>
      <c r="BW396" s="59"/>
      <c r="BX396" s="59"/>
      <c r="BY396" s="59"/>
      <c r="BZ396" s="59"/>
      <c r="CA396" s="59"/>
      <c r="CB396" s="59"/>
      <c r="CC396" s="59"/>
      <c r="CD396" s="59"/>
      <c r="CE396" s="59"/>
      <c r="CF396" s="59"/>
      <c r="CG396" s="59"/>
      <c r="CH396" s="59"/>
      <c r="CI396" s="59"/>
      <c r="CJ396" s="59"/>
      <c r="CK396" s="59"/>
      <c r="CL396" s="59"/>
      <c r="CM396" s="59"/>
      <c r="CN396" s="59"/>
      <c r="CO396" s="59"/>
      <c r="CP396" s="59"/>
      <c r="CQ396" s="59"/>
      <c r="CR396" s="59"/>
      <c r="CS396" s="59"/>
      <c r="CT396" s="59"/>
      <c r="CU396" s="59"/>
      <c r="CV396" s="59"/>
      <c r="CW396" s="59"/>
      <c r="CX396" s="59"/>
      <c r="CY396" s="59"/>
      <c r="CZ396" s="59"/>
      <c r="DA396" s="59"/>
      <c r="DB396" s="59"/>
      <c r="DC396" s="59"/>
      <c r="DD396" s="59"/>
      <c r="DE396" s="59"/>
      <c r="DF396" s="59"/>
      <c r="DG396" s="59"/>
      <c r="DH396" s="59"/>
      <c r="DI396" s="59"/>
      <c r="DJ396" s="59"/>
      <c r="DK396" s="59"/>
      <c r="DL396" s="59"/>
      <c r="DM396" s="59"/>
      <c r="DN396" s="59"/>
      <c r="DO396" s="59"/>
      <c r="DP396" s="59"/>
      <c r="DQ396" s="59"/>
      <c r="DR396" s="59"/>
      <c r="DS396" s="59"/>
      <c r="DT396" s="59"/>
      <c r="DU396" s="59"/>
      <c r="DV396" s="59"/>
      <c r="DW396" s="59"/>
      <c r="DX396" s="59"/>
      <c r="DY396" s="59"/>
      <c r="DZ396" s="59"/>
      <c r="EA396" s="59"/>
      <c r="EB396" s="59"/>
      <c r="EC396" s="59"/>
      <c r="ED396" s="59"/>
      <c r="EE396" s="59"/>
      <c r="EF396" s="59"/>
      <c r="EG396" s="59"/>
      <c r="EH396" s="59"/>
      <c r="EI396" s="59"/>
    </row>
    <row r="397" spans="38:139" ht="15" x14ac:dyDescent="0.25">
      <c r="AL397" s="59"/>
      <c r="AM397"/>
      <c r="AN397"/>
      <c r="AO397"/>
      <c r="AP397"/>
      <c r="AQ397"/>
      <c r="AR397"/>
      <c r="AS397"/>
      <c r="AT397"/>
      <c r="AU397"/>
      <c r="AV397"/>
      <c r="AW397"/>
      <c r="AX397"/>
      <c r="AY397"/>
      <c r="AZ397" s="59"/>
      <c r="BA397" s="59"/>
      <c r="BB397" s="59"/>
      <c r="BC397" s="59"/>
      <c r="BD397" s="59"/>
      <c r="BE397" s="59"/>
      <c r="BF397" s="59"/>
      <c r="BG397" s="59"/>
      <c r="BH397" s="59"/>
      <c r="BI397" s="59"/>
      <c r="BJ397" s="59"/>
      <c r="BK397" s="59"/>
      <c r="BL397" s="59"/>
      <c r="BM397" s="59"/>
      <c r="BN397" s="59"/>
      <c r="BO397" s="59"/>
      <c r="BP397" s="59"/>
      <c r="BQ397" s="59"/>
      <c r="BR397" s="59"/>
      <c r="BS397" s="59"/>
      <c r="BT397" s="59"/>
      <c r="BU397" s="59"/>
      <c r="BV397" s="59"/>
      <c r="BW397" s="59"/>
      <c r="BX397" s="59"/>
      <c r="BY397" s="59"/>
      <c r="BZ397" s="59"/>
      <c r="CA397" s="59"/>
      <c r="CB397" s="59"/>
      <c r="CC397" s="59"/>
      <c r="CD397" s="59"/>
      <c r="CE397" s="59"/>
      <c r="CF397" s="59"/>
      <c r="CG397" s="59"/>
      <c r="CH397" s="59"/>
      <c r="CI397" s="59"/>
      <c r="CJ397" s="59"/>
      <c r="CK397" s="59"/>
      <c r="CL397" s="59"/>
      <c r="CM397" s="59"/>
      <c r="CN397" s="59"/>
      <c r="CO397" s="59"/>
      <c r="CP397" s="59"/>
      <c r="CQ397" s="59"/>
      <c r="CR397" s="59"/>
      <c r="CS397" s="59"/>
      <c r="CT397" s="59"/>
      <c r="CU397" s="59"/>
      <c r="CV397" s="59"/>
      <c r="CW397" s="59"/>
      <c r="CX397" s="59"/>
      <c r="CY397" s="59"/>
      <c r="CZ397" s="59"/>
      <c r="DA397" s="59"/>
      <c r="DB397" s="59"/>
      <c r="DC397" s="59"/>
      <c r="DD397" s="59"/>
      <c r="DE397" s="59"/>
      <c r="DF397" s="59"/>
      <c r="DG397" s="59"/>
      <c r="DH397" s="59"/>
      <c r="DI397" s="59"/>
      <c r="DJ397" s="59"/>
      <c r="DK397" s="59"/>
      <c r="DL397" s="59"/>
      <c r="DM397" s="59"/>
      <c r="DN397" s="59"/>
      <c r="DO397" s="59"/>
      <c r="DP397" s="59"/>
      <c r="DQ397" s="59"/>
      <c r="DR397" s="59"/>
      <c r="DS397" s="59"/>
      <c r="DT397" s="59"/>
      <c r="DU397" s="59"/>
      <c r="DV397" s="59"/>
      <c r="DW397" s="59"/>
      <c r="DX397" s="59"/>
      <c r="DY397" s="59"/>
      <c r="DZ397" s="59"/>
      <c r="EA397" s="59"/>
      <c r="EB397" s="59"/>
      <c r="EC397" s="59"/>
      <c r="ED397" s="59"/>
      <c r="EE397" s="59"/>
      <c r="EF397" s="59"/>
      <c r="EG397" s="59"/>
      <c r="EH397" s="59"/>
      <c r="EI397" s="59"/>
    </row>
    <row r="398" spans="38:139" ht="15" x14ac:dyDescent="0.25">
      <c r="AL398" s="59"/>
      <c r="AM398"/>
      <c r="AN398"/>
      <c r="AO398"/>
      <c r="AP398"/>
      <c r="AQ398"/>
      <c r="AR398"/>
      <c r="AS398"/>
      <c r="AT398"/>
      <c r="AU398"/>
      <c r="AV398"/>
      <c r="AW398"/>
      <c r="AX398"/>
      <c r="AY398"/>
      <c r="AZ398" s="59"/>
      <c r="BA398" s="59"/>
      <c r="BB398" s="59"/>
      <c r="BC398" s="59"/>
      <c r="BD398" s="59"/>
      <c r="BE398" s="59"/>
      <c r="BF398" s="59"/>
      <c r="BG398" s="59"/>
      <c r="BH398" s="59"/>
      <c r="BI398" s="59"/>
      <c r="BJ398" s="59"/>
      <c r="BK398" s="59"/>
      <c r="BL398" s="59"/>
      <c r="BM398" s="59"/>
      <c r="BN398" s="59"/>
      <c r="BO398" s="59"/>
      <c r="BP398" s="59"/>
      <c r="BQ398" s="59"/>
      <c r="BR398" s="59"/>
      <c r="BS398" s="59"/>
      <c r="BT398" s="59"/>
      <c r="BU398" s="59"/>
      <c r="BV398" s="59"/>
      <c r="BW398" s="59"/>
      <c r="BX398" s="59"/>
      <c r="BY398" s="59"/>
      <c r="BZ398" s="59"/>
      <c r="CA398" s="59"/>
      <c r="CB398" s="59"/>
      <c r="CC398" s="59"/>
      <c r="CD398" s="59"/>
      <c r="CE398" s="59"/>
      <c r="CF398" s="59"/>
      <c r="CG398" s="59"/>
      <c r="CH398" s="59"/>
      <c r="CI398" s="59"/>
      <c r="CJ398" s="59"/>
      <c r="CK398" s="59"/>
      <c r="CL398" s="59"/>
      <c r="CM398" s="59"/>
      <c r="CN398" s="59"/>
      <c r="CO398" s="59"/>
      <c r="CP398" s="59"/>
      <c r="CQ398" s="59"/>
      <c r="CR398" s="59"/>
      <c r="CS398" s="59"/>
      <c r="CT398" s="59"/>
      <c r="CU398" s="59"/>
      <c r="CV398" s="59"/>
      <c r="CW398" s="59"/>
      <c r="CX398" s="59"/>
      <c r="CY398" s="59"/>
      <c r="CZ398" s="59"/>
      <c r="DA398" s="59"/>
      <c r="DB398" s="59"/>
      <c r="DC398" s="59"/>
      <c r="DD398" s="59"/>
      <c r="DE398" s="59"/>
      <c r="DF398" s="59"/>
      <c r="DG398" s="59"/>
      <c r="DH398" s="59"/>
      <c r="DI398" s="59"/>
      <c r="DJ398" s="59"/>
      <c r="DK398" s="59"/>
      <c r="DL398" s="59"/>
      <c r="DM398" s="59"/>
      <c r="DN398" s="59"/>
      <c r="DO398" s="59"/>
      <c r="DP398" s="59"/>
      <c r="DQ398" s="59"/>
      <c r="DR398" s="59"/>
      <c r="DS398" s="59"/>
      <c r="DT398" s="59"/>
      <c r="DU398" s="59"/>
      <c r="DV398" s="59"/>
      <c r="DW398" s="59"/>
      <c r="DX398" s="59"/>
      <c r="DY398" s="59"/>
      <c r="DZ398" s="59"/>
      <c r="EA398" s="59"/>
      <c r="EB398" s="59"/>
      <c r="EC398" s="59"/>
      <c r="ED398" s="59"/>
      <c r="EE398" s="59"/>
      <c r="EF398" s="59"/>
      <c r="EG398" s="59"/>
      <c r="EH398" s="59"/>
      <c r="EI398" s="59"/>
    </row>
    <row r="399" spans="38:139" ht="15" x14ac:dyDescent="0.25">
      <c r="AL399" s="59"/>
      <c r="AM399"/>
      <c r="AN399"/>
      <c r="AO399"/>
      <c r="AP399"/>
      <c r="AQ399"/>
      <c r="AR399"/>
      <c r="AS399"/>
      <c r="AT399"/>
      <c r="AU399"/>
      <c r="AV399"/>
      <c r="AW399"/>
      <c r="AX399"/>
      <c r="AY399"/>
      <c r="AZ399" s="59"/>
      <c r="BA399" s="59"/>
      <c r="BB399" s="59"/>
      <c r="BC399" s="59"/>
      <c r="BD399" s="59"/>
      <c r="BE399" s="59"/>
      <c r="BF399" s="59"/>
      <c r="BG399" s="59"/>
      <c r="BH399" s="59"/>
      <c r="BI399" s="59"/>
      <c r="BJ399" s="59"/>
      <c r="BK399" s="59"/>
      <c r="BL399" s="59"/>
      <c r="BM399" s="59"/>
      <c r="BN399" s="59"/>
      <c r="BO399" s="59"/>
      <c r="BP399" s="59"/>
      <c r="BQ399" s="59"/>
      <c r="BR399" s="59"/>
      <c r="BS399" s="59"/>
      <c r="BT399" s="59"/>
      <c r="BU399" s="59"/>
      <c r="BV399" s="59"/>
      <c r="BW399" s="59"/>
      <c r="BX399" s="59"/>
      <c r="BY399" s="59"/>
      <c r="BZ399" s="59"/>
      <c r="CA399" s="59"/>
      <c r="CB399" s="59"/>
      <c r="CC399" s="59"/>
      <c r="CD399" s="59"/>
      <c r="CE399" s="59"/>
      <c r="CF399" s="59"/>
      <c r="CG399" s="59"/>
      <c r="CH399" s="59"/>
      <c r="CI399" s="59"/>
      <c r="CJ399" s="59"/>
      <c r="CK399" s="59"/>
      <c r="CL399" s="59"/>
      <c r="CM399" s="59"/>
      <c r="CN399" s="59"/>
      <c r="CO399" s="59"/>
      <c r="CP399" s="59"/>
      <c r="CQ399" s="59"/>
      <c r="CR399" s="59"/>
      <c r="CS399" s="59"/>
      <c r="CT399" s="59"/>
      <c r="CU399" s="59"/>
      <c r="CV399" s="59"/>
      <c r="CW399" s="59"/>
      <c r="CX399" s="59"/>
      <c r="CY399" s="59"/>
      <c r="CZ399" s="59"/>
      <c r="DA399" s="59"/>
      <c r="DB399" s="59"/>
      <c r="DC399" s="59"/>
      <c r="DD399" s="59"/>
      <c r="DE399" s="59"/>
      <c r="DF399" s="59"/>
      <c r="DG399" s="59"/>
      <c r="DH399" s="59"/>
      <c r="DI399" s="59"/>
      <c r="DJ399" s="59"/>
      <c r="DK399" s="59"/>
      <c r="DL399" s="59"/>
      <c r="DM399" s="59"/>
      <c r="DN399" s="59"/>
      <c r="DO399" s="59"/>
      <c r="DP399" s="59"/>
      <c r="DQ399" s="59"/>
      <c r="DR399" s="59"/>
      <c r="DS399" s="59"/>
      <c r="DT399" s="59"/>
      <c r="DU399" s="59"/>
      <c r="DV399" s="59"/>
      <c r="DW399" s="59"/>
      <c r="DX399" s="59"/>
      <c r="DY399" s="59"/>
      <c r="DZ399" s="59"/>
      <c r="EA399" s="59"/>
      <c r="EB399" s="59"/>
      <c r="EC399" s="59"/>
      <c r="ED399" s="59"/>
      <c r="EE399" s="59"/>
      <c r="EF399" s="59"/>
      <c r="EG399" s="59"/>
      <c r="EH399" s="59"/>
      <c r="EI399" s="59"/>
    </row>
    <row r="400" spans="38:139" ht="15" x14ac:dyDescent="0.25">
      <c r="AL400" s="59"/>
      <c r="AM400"/>
      <c r="AN400"/>
      <c r="AO400"/>
      <c r="AP400"/>
      <c r="AQ400"/>
      <c r="AR400"/>
      <c r="AS400"/>
      <c r="AT400"/>
      <c r="AU400"/>
      <c r="AV400"/>
      <c r="AW400"/>
      <c r="AX400"/>
      <c r="AY400"/>
      <c r="AZ400" s="59"/>
      <c r="BA400" s="59"/>
      <c r="BB400" s="59"/>
      <c r="BC400" s="59"/>
      <c r="BD400" s="59"/>
      <c r="BE400" s="59"/>
      <c r="BF400" s="59"/>
      <c r="BG400" s="59"/>
      <c r="BH400" s="59"/>
      <c r="BI400" s="59"/>
      <c r="BJ400" s="59"/>
      <c r="BK400" s="59"/>
      <c r="BL400" s="59"/>
      <c r="BM400" s="59"/>
      <c r="BN400" s="59"/>
      <c r="BO400" s="59"/>
      <c r="BP400" s="59"/>
      <c r="BQ400" s="59"/>
      <c r="BR400" s="59"/>
      <c r="BS400" s="59"/>
      <c r="BT400" s="59"/>
      <c r="BU400" s="59"/>
      <c r="BV400" s="59"/>
      <c r="BW400" s="59"/>
      <c r="BX400" s="59"/>
      <c r="BY400" s="59"/>
      <c r="BZ400" s="59"/>
      <c r="CA400" s="59"/>
      <c r="CB400" s="59"/>
      <c r="CC400" s="59"/>
      <c r="CD400" s="59"/>
      <c r="CE400" s="59"/>
      <c r="CF400" s="59"/>
      <c r="CG400" s="59"/>
      <c r="CH400" s="59"/>
      <c r="CI400" s="59"/>
      <c r="CJ400" s="59"/>
      <c r="CK400" s="59"/>
      <c r="CL400" s="59"/>
      <c r="CM400" s="59"/>
      <c r="CN400" s="59"/>
      <c r="CO400" s="59"/>
      <c r="CP400" s="59"/>
      <c r="CQ400" s="59"/>
      <c r="CR400" s="59"/>
      <c r="CS400" s="59"/>
      <c r="CT400" s="59"/>
      <c r="CU400" s="59"/>
      <c r="CV400" s="59"/>
      <c r="CW400" s="59"/>
      <c r="CX400" s="59"/>
      <c r="CY400" s="59"/>
      <c r="CZ400" s="59"/>
      <c r="DA400" s="59"/>
      <c r="DB400" s="59"/>
      <c r="DC400" s="59"/>
      <c r="DD400" s="59"/>
      <c r="DE400" s="59"/>
      <c r="DF400" s="59"/>
      <c r="DG400" s="59"/>
      <c r="DH400" s="59"/>
      <c r="DI400" s="59"/>
      <c r="DJ400" s="59"/>
      <c r="DK400" s="59"/>
      <c r="DL400" s="59"/>
      <c r="DM400" s="59"/>
      <c r="DN400" s="59"/>
      <c r="DO400" s="59"/>
      <c r="DP400" s="59"/>
      <c r="DQ400" s="59"/>
      <c r="DR400" s="59"/>
      <c r="DS400" s="59"/>
      <c r="DT400" s="59"/>
      <c r="DU400" s="59"/>
      <c r="DV400" s="59"/>
      <c r="DW400" s="59"/>
      <c r="DX400" s="59"/>
      <c r="DY400" s="59"/>
      <c r="DZ400" s="59"/>
      <c r="EA400" s="59"/>
      <c r="EB400" s="59"/>
      <c r="EC400" s="59"/>
      <c r="ED400" s="59"/>
      <c r="EE400" s="59"/>
      <c r="EF400" s="59"/>
      <c r="EG400" s="59"/>
      <c r="EH400" s="59"/>
      <c r="EI400" s="59"/>
    </row>
    <row r="401" spans="38:139" ht="15" x14ac:dyDescent="0.25">
      <c r="AL401" s="59"/>
      <c r="AM401"/>
      <c r="AN401"/>
      <c r="AO401"/>
      <c r="AP401"/>
      <c r="AQ401"/>
      <c r="AR401"/>
      <c r="AS401"/>
      <c r="AT401"/>
      <c r="AU401"/>
      <c r="AV401"/>
      <c r="AW401"/>
      <c r="AX401"/>
      <c r="AY401"/>
      <c r="AZ401" s="59"/>
      <c r="BA401" s="59"/>
      <c r="BB401" s="59"/>
      <c r="BC401" s="59"/>
      <c r="BD401" s="59"/>
      <c r="BE401" s="59"/>
      <c r="BF401" s="59"/>
      <c r="BG401" s="59"/>
      <c r="BH401" s="59"/>
      <c r="BI401" s="59"/>
      <c r="BJ401" s="59"/>
      <c r="BK401" s="59"/>
      <c r="BL401" s="59"/>
      <c r="BM401" s="59"/>
      <c r="BN401" s="59"/>
      <c r="BO401" s="59"/>
      <c r="BP401" s="59"/>
      <c r="BQ401" s="59"/>
      <c r="BR401" s="59"/>
      <c r="BS401" s="59"/>
      <c r="BT401" s="59"/>
      <c r="BU401" s="59"/>
      <c r="BV401" s="59"/>
      <c r="BW401" s="59"/>
      <c r="BX401" s="59"/>
      <c r="BY401" s="59"/>
      <c r="BZ401" s="59"/>
      <c r="CA401" s="59"/>
      <c r="CB401" s="59"/>
      <c r="CC401" s="59"/>
      <c r="CD401" s="59"/>
      <c r="CE401" s="59"/>
      <c r="CF401" s="59"/>
      <c r="CG401" s="59"/>
      <c r="CH401" s="59"/>
      <c r="CI401" s="59"/>
      <c r="CJ401" s="59"/>
      <c r="CK401" s="59"/>
      <c r="CL401" s="59"/>
      <c r="CM401" s="59"/>
      <c r="CN401" s="59"/>
      <c r="CO401" s="59"/>
      <c r="CP401" s="59"/>
      <c r="CQ401" s="59"/>
      <c r="CR401" s="59"/>
      <c r="CS401" s="59"/>
      <c r="CT401" s="59"/>
      <c r="CU401" s="59"/>
      <c r="CV401" s="59"/>
      <c r="CW401" s="59"/>
      <c r="CX401" s="59"/>
      <c r="CY401" s="59"/>
      <c r="CZ401" s="59"/>
      <c r="DA401" s="59"/>
      <c r="DB401" s="59"/>
      <c r="DC401" s="59"/>
      <c r="DD401" s="59"/>
      <c r="DE401" s="59"/>
      <c r="DF401" s="59"/>
      <c r="DG401" s="59"/>
      <c r="DH401" s="59"/>
      <c r="DI401" s="59"/>
      <c r="DJ401" s="59"/>
      <c r="DK401" s="59"/>
      <c r="DL401" s="59"/>
      <c r="DM401" s="59"/>
      <c r="DN401" s="59"/>
      <c r="DO401" s="59"/>
      <c r="DP401" s="59"/>
      <c r="DQ401" s="59"/>
      <c r="DR401" s="59"/>
      <c r="DS401" s="59"/>
      <c r="DT401" s="59"/>
      <c r="DU401" s="59"/>
      <c r="DV401" s="59"/>
      <c r="DW401" s="59"/>
      <c r="DX401" s="59"/>
      <c r="DY401" s="59"/>
      <c r="DZ401" s="59"/>
      <c r="EA401" s="59"/>
      <c r="EB401" s="59"/>
      <c r="EC401" s="59"/>
      <c r="ED401" s="59"/>
      <c r="EE401" s="59"/>
      <c r="EF401" s="59"/>
      <c r="EG401" s="59"/>
      <c r="EH401" s="59"/>
      <c r="EI401" s="59"/>
    </row>
    <row r="402" spans="38:139" ht="15" x14ac:dyDescent="0.25">
      <c r="AL402" s="59"/>
      <c r="AM402"/>
      <c r="AN402"/>
      <c r="AO402"/>
      <c r="AP402"/>
      <c r="AQ402"/>
      <c r="AR402"/>
      <c r="AS402"/>
      <c r="AT402"/>
      <c r="AU402"/>
      <c r="AV402"/>
      <c r="AW402"/>
      <c r="AX402"/>
      <c r="AY402"/>
      <c r="AZ402" s="59"/>
      <c r="BA402" s="59"/>
      <c r="BB402" s="59"/>
      <c r="BC402" s="59"/>
      <c r="BD402" s="59"/>
      <c r="BE402" s="59"/>
      <c r="BF402" s="59"/>
      <c r="BG402" s="59"/>
      <c r="BH402" s="59"/>
      <c r="BI402" s="59"/>
      <c r="BJ402" s="59"/>
      <c r="BK402" s="59"/>
      <c r="BL402" s="59"/>
      <c r="BM402" s="59"/>
      <c r="BN402" s="59"/>
      <c r="BO402" s="59"/>
      <c r="BP402" s="59"/>
      <c r="BQ402" s="59"/>
      <c r="BR402" s="59"/>
      <c r="BS402" s="59"/>
      <c r="BT402" s="59"/>
      <c r="BU402" s="59"/>
      <c r="BV402" s="59"/>
      <c r="BW402" s="59"/>
      <c r="BX402" s="59"/>
      <c r="BY402" s="59"/>
      <c r="BZ402" s="59"/>
      <c r="CA402" s="59"/>
      <c r="CB402" s="59"/>
      <c r="CC402" s="59"/>
      <c r="CD402" s="59"/>
      <c r="CE402" s="59"/>
      <c r="CF402" s="59"/>
      <c r="CG402" s="59"/>
      <c r="CH402" s="59"/>
      <c r="CI402" s="59"/>
      <c r="CJ402" s="59"/>
      <c r="CK402" s="59"/>
      <c r="CL402" s="59"/>
      <c r="CM402" s="59"/>
      <c r="CN402" s="59"/>
      <c r="CO402" s="59"/>
      <c r="CP402" s="59"/>
      <c r="CQ402" s="59"/>
      <c r="CR402" s="59"/>
      <c r="CS402" s="59"/>
      <c r="CT402" s="59"/>
      <c r="CU402" s="59"/>
      <c r="CV402" s="59"/>
      <c r="CW402" s="59"/>
      <c r="CX402" s="59"/>
      <c r="CY402" s="59"/>
      <c r="CZ402" s="59"/>
      <c r="DA402" s="59"/>
      <c r="DB402" s="59"/>
      <c r="DC402" s="59"/>
      <c r="DD402" s="59"/>
      <c r="DE402" s="59"/>
      <c r="DF402" s="59"/>
      <c r="DG402" s="59"/>
      <c r="DH402" s="59"/>
      <c r="DI402" s="59"/>
      <c r="DJ402" s="59"/>
      <c r="DK402" s="59"/>
      <c r="DL402" s="59"/>
      <c r="DM402" s="59"/>
      <c r="DN402" s="59"/>
      <c r="DO402" s="59"/>
      <c r="DP402" s="59"/>
      <c r="DQ402" s="59"/>
      <c r="DR402" s="59"/>
      <c r="DS402" s="59"/>
      <c r="DT402" s="59"/>
      <c r="DU402" s="59"/>
      <c r="DV402" s="59"/>
      <c r="DW402" s="59"/>
      <c r="DX402" s="59"/>
      <c r="DY402" s="59"/>
      <c r="DZ402" s="59"/>
      <c r="EA402" s="59"/>
      <c r="EB402" s="59"/>
      <c r="EC402" s="59"/>
      <c r="ED402" s="59"/>
      <c r="EE402" s="59"/>
      <c r="EF402" s="59"/>
      <c r="EG402" s="59"/>
      <c r="EH402" s="59"/>
      <c r="EI402" s="59"/>
    </row>
    <row r="403" spans="38:139" ht="15" x14ac:dyDescent="0.25">
      <c r="AL403" s="59"/>
      <c r="AM403"/>
      <c r="AN403"/>
      <c r="AO403"/>
      <c r="AP403"/>
      <c r="AQ403"/>
      <c r="AR403"/>
      <c r="AS403"/>
      <c r="AT403"/>
      <c r="AU403"/>
      <c r="AV403"/>
      <c r="AW403"/>
      <c r="AX403"/>
      <c r="AY403"/>
      <c r="AZ403" s="59"/>
      <c r="BA403" s="59"/>
      <c r="BB403" s="59"/>
      <c r="BC403" s="59"/>
      <c r="BD403" s="59"/>
      <c r="BE403" s="59"/>
      <c r="BF403" s="59"/>
      <c r="BG403" s="59"/>
      <c r="BH403" s="59"/>
      <c r="BI403" s="59"/>
      <c r="BJ403" s="59"/>
      <c r="BK403" s="59"/>
      <c r="BL403" s="59"/>
      <c r="BM403" s="59"/>
      <c r="BN403" s="59"/>
      <c r="BO403" s="59"/>
      <c r="BP403" s="59"/>
      <c r="BQ403" s="59"/>
      <c r="BR403" s="59"/>
      <c r="BS403" s="59"/>
      <c r="BT403" s="59"/>
      <c r="BU403" s="59"/>
      <c r="BV403" s="59"/>
      <c r="BW403" s="59"/>
      <c r="BX403" s="59"/>
      <c r="BY403" s="59"/>
      <c r="BZ403" s="59"/>
      <c r="CA403" s="59"/>
      <c r="CB403" s="59"/>
      <c r="CC403" s="59"/>
      <c r="CD403" s="59"/>
      <c r="CE403" s="59"/>
      <c r="CF403" s="59"/>
      <c r="CG403" s="59"/>
      <c r="CH403" s="59"/>
      <c r="CI403" s="59"/>
      <c r="CJ403" s="59"/>
      <c r="CK403" s="59"/>
      <c r="CL403" s="59"/>
      <c r="CM403" s="59"/>
      <c r="CN403" s="59"/>
      <c r="CO403" s="59"/>
      <c r="CP403" s="59"/>
      <c r="CQ403" s="59"/>
      <c r="CR403" s="59"/>
      <c r="CS403" s="59"/>
      <c r="CT403" s="59"/>
      <c r="CU403" s="59"/>
      <c r="CV403" s="59"/>
      <c r="CW403" s="59"/>
      <c r="CX403" s="59"/>
      <c r="CY403" s="59"/>
      <c r="CZ403" s="59"/>
      <c r="DA403" s="59"/>
      <c r="DB403" s="59"/>
      <c r="DC403" s="59"/>
      <c r="DD403" s="59"/>
      <c r="DE403" s="59"/>
      <c r="DF403" s="59"/>
      <c r="DG403" s="59"/>
      <c r="DH403" s="59"/>
      <c r="DI403" s="59"/>
      <c r="DJ403" s="59"/>
      <c r="DK403" s="59"/>
      <c r="DL403" s="59"/>
      <c r="DM403" s="59"/>
      <c r="DN403" s="59"/>
      <c r="DO403" s="59"/>
      <c r="DP403" s="59"/>
      <c r="DQ403" s="59"/>
      <c r="DR403" s="59"/>
      <c r="DS403" s="59"/>
      <c r="DT403" s="59"/>
      <c r="DU403" s="59"/>
      <c r="DV403" s="59"/>
      <c r="DW403" s="59"/>
      <c r="DX403" s="59"/>
      <c r="DY403" s="59"/>
      <c r="DZ403" s="59"/>
      <c r="EA403" s="59"/>
      <c r="EB403" s="59"/>
      <c r="EC403" s="59"/>
      <c r="ED403" s="59"/>
      <c r="EE403" s="59"/>
      <c r="EF403" s="59"/>
      <c r="EG403" s="59"/>
      <c r="EH403" s="59"/>
      <c r="EI403" s="59"/>
    </row>
    <row r="404" spans="38:139" ht="15" x14ac:dyDescent="0.25">
      <c r="AL404" s="59"/>
      <c r="AM404"/>
      <c r="AN404"/>
      <c r="AO404"/>
      <c r="AP404"/>
      <c r="AQ404"/>
      <c r="AR404"/>
      <c r="AS404"/>
      <c r="AT404"/>
      <c r="AU404"/>
      <c r="AV404"/>
      <c r="AW404"/>
      <c r="AX404"/>
      <c r="AY404"/>
      <c r="AZ404" s="59"/>
      <c r="BA404" s="59"/>
      <c r="BB404" s="59"/>
      <c r="BC404" s="59"/>
      <c r="BD404" s="59"/>
      <c r="BE404" s="59"/>
      <c r="BF404" s="59"/>
      <c r="BG404" s="59"/>
      <c r="BH404" s="59"/>
      <c r="BI404" s="59"/>
      <c r="BJ404" s="59"/>
      <c r="BK404" s="59"/>
      <c r="BL404" s="59"/>
      <c r="BM404" s="59"/>
      <c r="BN404" s="59"/>
      <c r="BO404" s="59"/>
      <c r="BP404" s="59"/>
      <c r="BQ404" s="59"/>
      <c r="BR404" s="59"/>
      <c r="BS404" s="59"/>
      <c r="BT404" s="59"/>
      <c r="BU404" s="59"/>
      <c r="BV404" s="59"/>
      <c r="BW404" s="59"/>
      <c r="BX404" s="59"/>
      <c r="BY404" s="59"/>
      <c r="BZ404" s="59"/>
      <c r="CA404" s="59"/>
      <c r="CB404" s="59"/>
      <c r="CC404" s="59"/>
      <c r="CD404" s="59"/>
      <c r="CE404" s="59"/>
      <c r="CF404" s="59"/>
      <c r="CG404" s="59"/>
      <c r="CH404" s="59"/>
      <c r="CI404" s="59"/>
      <c r="CJ404" s="59"/>
      <c r="CK404" s="59"/>
      <c r="CL404" s="59"/>
      <c r="CM404" s="59"/>
      <c r="CN404" s="59"/>
      <c r="CO404" s="59"/>
      <c r="CP404" s="59"/>
      <c r="CQ404" s="59"/>
      <c r="CR404" s="59"/>
      <c r="CS404" s="59"/>
      <c r="CT404" s="59"/>
      <c r="CU404" s="59"/>
      <c r="CV404" s="59"/>
      <c r="CW404" s="59"/>
      <c r="CX404" s="59"/>
      <c r="CY404" s="59"/>
      <c r="CZ404" s="59"/>
      <c r="DA404" s="59"/>
      <c r="DB404" s="59"/>
      <c r="DC404" s="59"/>
      <c r="DD404" s="59"/>
      <c r="DE404" s="59"/>
      <c r="DF404" s="59"/>
      <c r="DG404" s="59"/>
      <c r="DH404" s="59"/>
      <c r="DI404" s="59"/>
      <c r="DJ404" s="59"/>
      <c r="DK404" s="59"/>
      <c r="DL404" s="59"/>
      <c r="DM404" s="59"/>
      <c r="DN404" s="59"/>
      <c r="DO404" s="59"/>
      <c r="DP404" s="59"/>
      <c r="DQ404" s="59"/>
      <c r="DR404" s="59"/>
      <c r="DS404" s="59"/>
      <c r="DT404" s="59"/>
      <c r="DU404" s="59"/>
      <c r="DV404" s="59"/>
      <c r="DW404" s="59"/>
      <c r="DX404" s="59"/>
      <c r="DY404" s="59"/>
      <c r="DZ404" s="59"/>
      <c r="EA404" s="59"/>
      <c r="EB404" s="59"/>
      <c r="EC404" s="59"/>
      <c r="ED404" s="59"/>
      <c r="EE404" s="59"/>
      <c r="EF404" s="59"/>
      <c r="EG404" s="59"/>
      <c r="EH404" s="59"/>
      <c r="EI404" s="59"/>
    </row>
    <row r="405" spans="38:139" ht="15" x14ac:dyDescent="0.25">
      <c r="AL405" s="59"/>
      <c r="AM405"/>
      <c r="AN405"/>
      <c r="AO405"/>
      <c r="AP405"/>
      <c r="AQ405"/>
      <c r="AR405"/>
      <c r="AS405"/>
      <c r="AT405"/>
      <c r="AU405"/>
      <c r="AV405"/>
      <c r="AW405"/>
      <c r="AX405"/>
      <c r="AY405"/>
      <c r="AZ405" s="59"/>
      <c r="BA405" s="59"/>
      <c r="BB405" s="59"/>
      <c r="BC405" s="59"/>
      <c r="BD405" s="59"/>
      <c r="BE405" s="59"/>
      <c r="BF405" s="59"/>
      <c r="BG405" s="59"/>
      <c r="BH405" s="59"/>
      <c r="BI405" s="59"/>
      <c r="BJ405" s="59"/>
      <c r="BK405" s="59"/>
      <c r="BL405" s="59"/>
      <c r="BM405" s="59"/>
      <c r="BN405" s="59"/>
      <c r="BO405" s="59"/>
      <c r="BP405" s="59"/>
      <c r="BQ405" s="59"/>
      <c r="BR405" s="59"/>
      <c r="BS405" s="59"/>
      <c r="BT405" s="59"/>
      <c r="BU405" s="59"/>
      <c r="BV405" s="59"/>
      <c r="BW405" s="59"/>
      <c r="BX405" s="59"/>
      <c r="BY405" s="59"/>
      <c r="BZ405" s="59"/>
      <c r="CA405" s="59"/>
      <c r="CB405" s="59"/>
      <c r="CC405" s="59"/>
      <c r="CD405" s="59"/>
      <c r="CE405" s="59"/>
      <c r="CF405" s="59"/>
      <c r="CG405" s="59"/>
      <c r="CH405" s="59"/>
      <c r="CI405" s="59"/>
      <c r="CJ405" s="59"/>
      <c r="CK405" s="59"/>
      <c r="CL405" s="59"/>
      <c r="CM405" s="59"/>
      <c r="CN405" s="59"/>
      <c r="CO405" s="59"/>
      <c r="CP405" s="59"/>
      <c r="CQ405" s="59"/>
      <c r="CR405" s="59"/>
      <c r="CS405" s="59"/>
      <c r="CT405" s="59"/>
      <c r="CU405" s="59"/>
      <c r="CV405" s="59"/>
      <c r="CW405" s="59"/>
      <c r="CX405" s="59"/>
      <c r="CY405" s="59"/>
      <c r="CZ405" s="59"/>
      <c r="DA405" s="59"/>
      <c r="DB405" s="59"/>
      <c r="DC405" s="59"/>
      <c r="DD405" s="59"/>
      <c r="DE405" s="59"/>
      <c r="DF405" s="59"/>
      <c r="DG405" s="59"/>
      <c r="DH405" s="59"/>
      <c r="DI405" s="59"/>
      <c r="DJ405" s="59"/>
      <c r="DK405" s="59"/>
      <c r="DL405" s="59"/>
      <c r="DM405" s="59"/>
      <c r="DN405" s="59"/>
      <c r="DO405" s="59"/>
      <c r="DP405" s="59"/>
      <c r="DQ405" s="59"/>
      <c r="DR405" s="59"/>
      <c r="DS405" s="59"/>
      <c r="DT405" s="59"/>
      <c r="DU405" s="59"/>
      <c r="DV405" s="59"/>
      <c r="DW405" s="59"/>
      <c r="DX405" s="59"/>
      <c r="DY405" s="59"/>
      <c r="DZ405" s="59"/>
      <c r="EA405" s="59"/>
      <c r="EB405" s="59"/>
      <c r="EC405" s="59"/>
      <c r="ED405" s="59"/>
      <c r="EE405" s="59"/>
      <c r="EF405" s="59"/>
      <c r="EG405" s="59"/>
      <c r="EH405" s="59"/>
      <c r="EI405" s="59"/>
    </row>
    <row r="406" spans="38:139" ht="15" x14ac:dyDescent="0.25">
      <c r="AL406" s="59"/>
      <c r="AM406"/>
      <c r="AN406"/>
      <c r="AO406"/>
      <c r="AP406"/>
      <c r="AQ406"/>
      <c r="AR406"/>
      <c r="AS406"/>
      <c r="AT406"/>
      <c r="AU406"/>
      <c r="AV406"/>
      <c r="AW406"/>
      <c r="AX406"/>
      <c r="AY406"/>
      <c r="AZ406" s="59"/>
      <c r="BA406" s="59"/>
      <c r="BB406" s="59"/>
      <c r="BC406" s="59"/>
      <c r="BD406" s="59"/>
      <c r="BE406" s="59"/>
      <c r="BF406" s="59"/>
      <c r="BG406" s="59"/>
      <c r="BH406" s="59"/>
      <c r="BI406" s="59"/>
      <c r="BJ406" s="59"/>
      <c r="BK406" s="59"/>
      <c r="BL406" s="59"/>
      <c r="BM406" s="59"/>
      <c r="BN406" s="59"/>
      <c r="BO406" s="59"/>
      <c r="BP406" s="59"/>
      <c r="BQ406" s="59"/>
      <c r="BR406" s="59"/>
      <c r="BS406" s="59"/>
      <c r="BT406" s="59"/>
      <c r="BU406" s="59"/>
      <c r="BV406" s="59"/>
      <c r="BW406" s="59"/>
      <c r="BX406" s="59"/>
      <c r="BY406" s="59"/>
      <c r="BZ406" s="59"/>
      <c r="CA406" s="59"/>
      <c r="CB406" s="59"/>
      <c r="CC406" s="59"/>
      <c r="CD406" s="59"/>
      <c r="CE406" s="59"/>
      <c r="CF406" s="59"/>
      <c r="CG406" s="59"/>
      <c r="CH406" s="59"/>
      <c r="CI406" s="59"/>
      <c r="CJ406" s="59"/>
      <c r="CK406" s="59"/>
      <c r="CL406" s="59"/>
      <c r="CM406" s="59"/>
      <c r="CN406" s="59"/>
      <c r="CO406" s="59"/>
      <c r="CP406" s="59"/>
      <c r="CQ406" s="59"/>
      <c r="CR406" s="59"/>
      <c r="CS406" s="59"/>
      <c r="CT406" s="59"/>
      <c r="CU406" s="59"/>
      <c r="CV406" s="59"/>
      <c r="CW406" s="59"/>
      <c r="CX406" s="59"/>
      <c r="CY406" s="59"/>
      <c r="CZ406" s="59"/>
      <c r="DA406" s="59"/>
      <c r="DB406" s="59"/>
      <c r="DC406" s="59"/>
      <c r="DD406" s="59"/>
      <c r="DE406" s="59"/>
      <c r="DF406" s="59"/>
      <c r="DG406" s="59"/>
      <c r="DH406" s="59"/>
      <c r="DI406" s="59"/>
      <c r="DJ406" s="59"/>
      <c r="DK406" s="59"/>
      <c r="DL406" s="59"/>
      <c r="DM406" s="59"/>
      <c r="DN406" s="59"/>
      <c r="DO406" s="59"/>
      <c r="DP406" s="59"/>
      <c r="DQ406" s="59"/>
      <c r="DR406" s="59"/>
      <c r="DS406" s="59"/>
      <c r="DT406" s="59"/>
      <c r="DU406" s="59"/>
      <c r="DV406" s="59"/>
      <c r="DW406" s="59"/>
      <c r="DX406" s="59"/>
      <c r="DY406" s="59"/>
      <c r="DZ406" s="59"/>
      <c r="EA406" s="59"/>
      <c r="EB406" s="59"/>
      <c r="EC406" s="59"/>
      <c r="ED406" s="59"/>
      <c r="EE406" s="59"/>
      <c r="EF406" s="59"/>
      <c r="EG406" s="59"/>
      <c r="EH406" s="59"/>
      <c r="EI406" s="59"/>
    </row>
    <row r="407" spans="38:139" ht="15" x14ac:dyDescent="0.25">
      <c r="AL407" s="59"/>
      <c r="AM407"/>
      <c r="AN407"/>
      <c r="AO407"/>
      <c r="AP407"/>
      <c r="AQ407"/>
      <c r="AR407"/>
      <c r="AS407"/>
      <c r="AT407"/>
      <c r="AU407"/>
      <c r="AV407"/>
      <c r="AW407"/>
      <c r="AX407"/>
      <c r="AY407"/>
      <c r="AZ407" s="59"/>
      <c r="BA407" s="59"/>
      <c r="BB407" s="59"/>
      <c r="BC407" s="59"/>
      <c r="BD407" s="59"/>
      <c r="BE407" s="59"/>
      <c r="BF407" s="59"/>
      <c r="BG407" s="59"/>
      <c r="BH407" s="59"/>
      <c r="BI407" s="59"/>
      <c r="BJ407" s="59"/>
      <c r="BK407" s="59"/>
      <c r="BL407" s="59"/>
      <c r="BM407" s="59"/>
      <c r="BN407" s="59"/>
      <c r="BO407" s="59"/>
      <c r="BP407" s="59"/>
      <c r="BQ407" s="59"/>
      <c r="BR407" s="59"/>
      <c r="BS407" s="59"/>
      <c r="BT407" s="59"/>
      <c r="BU407" s="59"/>
      <c r="BV407" s="59"/>
      <c r="BW407" s="59"/>
      <c r="BX407" s="59"/>
      <c r="BY407" s="59"/>
      <c r="BZ407" s="59"/>
      <c r="CA407" s="59"/>
      <c r="CB407" s="59"/>
      <c r="CC407" s="59"/>
      <c r="CD407" s="59"/>
      <c r="CE407" s="59"/>
      <c r="CF407" s="59"/>
      <c r="CG407" s="59"/>
      <c r="CH407" s="59"/>
      <c r="CI407" s="59"/>
      <c r="CJ407" s="59"/>
      <c r="CK407" s="59"/>
      <c r="CL407" s="59"/>
      <c r="CM407" s="59"/>
      <c r="CN407" s="59"/>
      <c r="CO407" s="59"/>
      <c r="CP407" s="59"/>
      <c r="CQ407" s="59"/>
      <c r="CR407" s="59"/>
      <c r="CS407" s="59"/>
      <c r="CT407" s="59"/>
      <c r="CU407" s="59"/>
      <c r="CV407" s="59"/>
      <c r="CW407" s="59"/>
      <c r="CX407" s="59"/>
      <c r="CY407" s="59"/>
      <c r="CZ407" s="59"/>
      <c r="DA407" s="59"/>
      <c r="DB407" s="59"/>
      <c r="DC407" s="59"/>
      <c r="DD407" s="59"/>
      <c r="DE407" s="59"/>
      <c r="DF407" s="59"/>
      <c r="DG407" s="59"/>
      <c r="DH407" s="59"/>
      <c r="DI407" s="59"/>
      <c r="DJ407" s="59"/>
      <c r="DK407" s="59"/>
      <c r="DL407" s="59"/>
      <c r="DM407" s="59"/>
      <c r="DN407" s="59"/>
      <c r="DO407" s="59"/>
      <c r="DP407" s="59"/>
      <c r="DQ407" s="59"/>
      <c r="DR407" s="59"/>
      <c r="DS407" s="59"/>
      <c r="DT407" s="59"/>
      <c r="DU407" s="59"/>
      <c r="DV407" s="59"/>
      <c r="DW407" s="59"/>
      <c r="DX407" s="59"/>
      <c r="DY407" s="59"/>
      <c r="DZ407" s="59"/>
      <c r="EA407" s="59"/>
      <c r="EB407" s="59"/>
      <c r="EC407" s="59"/>
      <c r="ED407" s="59"/>
      <c r="EE407" s="59"/>
      <c r="EF407" s="59"/>
      <c r="EG407" s="59"/>
      <c r="EH407" s="59"/>
      <c r="EI407" s="59"/>
    </row>
    <row r="408" spans="38:139" ht="15" x14ac:dyDescent="0.25">
      <c r="AL408" s="59"/>
      <c r="AM408"/>
      <c r="AN408"/>
      <c r="AO408"/>
      <c r="AP408"/>
      <c r="AQ408"/>
      <c r="AR408"/>
      <c r="AS408"/>
      <c r="AT408"/>
      <c r="AU408"/>
      <c r="AV408"/>
      <c r="AW408"/>
      <c r="AX408"/>
      <c r="AY408"/>
      <c r="AZ408" s="59"/>
      <c r="BA408" s="59"/>
      <c r="BB408" s="59"/>
      <c r="BC408" s="59"/>
      <c r="BD408" s="59"/>
      <c r="BE408" s="59"/>
      <c r="BF408" s="59"/>
      <c r="BG408" s="59"/>
      <c r="BH408" s="59"/>
      <c r="BI408" s="59"/>
      <c r="BJ408" s="59"/>
      <c r="BK408" s="59"/>
      <c r="BL408" s="59"/>
      <c r="BM408" s="59"/>
      <c r="BN408" s="59"/>
      <c r="BO408" s="59"/>
      <c r="BP408" s="59"/>
      <c r="BQ408" s="59"/>
      <c r="BR408" s="59"/>
      <c r="BS408" s="59"/>
      <c r="BT408" s="59"/>
      <c r="BU408" s="59"/>
      <c r="BV408" s="59"/>
      <c r="BW408" s="59"/>
      <c r="BX408" s="59"/>
      <c r="BY408" s="59"/>
      <c r="BZ408" s="59"/>
      <c r="CA408" s="59"/>
      <c r="CB408" s="59"/>
      <c r="CC408" s="59"/>
      <c r="CD408" s="59"/>
      <c r="CE408" s="59"/>
      <c r="CF408" s="59"/>
      <c r="CG408" s="59"/>
      <c r="CH408" s="59"/>
      <c r="CI408" s="59"/>
      <c r="CJ408" s="59"/>
      <c r="CK408" s="59"/>
      <c r="CL408" s="59"/>
      <c r="CM408" s="59"/>
      <c r="CN408" s="59"/>
      <c r="CO408" s="59"/>
      <c r="CP408" s="59"/>
      <c r="CQ408" s="59"/>
      <c r="CR408" s="59"/>
      <c r="CS408" s="59"/>
      <c r="CT408" s="59"/>
      <c r="CU408" s="59"/>
      <c r="CV408" s="59"/>
      <c r="CW408" s="59"/>
      <c r="CX408" s="59"/>
      <c r="CY408" s="59"/>
      <c r="CZ408" s="59"/>
      <c r="DA408" s="59"/>
      <c r="DB408" s="59"/>
      <c r="DC408" s="59"/>
      <c r="DD408" s="59"/>
      <c r="DE408" s="59"/>
      <c r="DF408" s="59"/>
      <c r="DG408" s="59"/>
      <c r="DH408" s="59"/>
      <c r="DI408" s="59"/>
      <c r="DJ408" s="59"/>
      <c r="DK408" s="59"/>
      <c r="DL408" s="59"/>
      <c r="DM408" s="59"/>
      <c r="DN408" s="59"/>
      <c r="DO408" s="59"/>
      <c r="DP408" s="59"/>
      <c r="DQ408" s="59"/>
      <c r="DR408" s="59"/>
      <c r="DS408" s="59"/>
      <c r="DT408" s="59"/>
      <c r="DU408" s="59"/>
      <c r="DV408" s="59"/>
      <c r="DW408" s="59"/>
      <c r="DX408" s="59"/>
      <c r="DY408" s="59"/>
      <c r="DZ408" s="59"/>
      <c r="EA408" s="59"/>
      <c r="EB408" s="59"/>
      <c r="EC408" s="59"/>
      <c r="ED408" s="59"/>
      <c r="EE408" s="59"/>
      <c r="EF408" s="59"/>
      <c r="EG408" s="59"/>
      <c r="EH408" s="59"/>
      <c r="EI408" s="59"/>
    </row>
    <row r="409" spans="38:139" ht="15" x14ac:dyDescent="0.25">
      <c r="AL409" s="59"/>
      <c r="AM409"/>
      <c r="AN409"/>
      <c r="AO409"/>
      <c r="AP409"/>
      <c r="AQ409"/>
      <c r="AR409"/>
      <c r="AS409"/>
      <c r="AT409"/>
      <c r="AU409"/>
      <c r="AV409"/>
      <c r="AW409"/>
      <c r="AX409"/>
      <c r="AY409"/>
      <c r="AZ409" s="59"/>
      <c r="BA409" s="59"/>
      <c r="BB409" s="59"/>
      <c r="BC409" s="59"/>
      <c r="BD409" s="59"/>
      <c r="BE409" s="59"/>
      <c r="BF409" s="59"/>
      <c r="BG409" s="59"/>
      <c r="BH409" s="59"/>
      <c r="BI409" s="59"/>
      <c r="BJ409" s="59"/>
      <c r="BK409" s="59"/>
      <c r="BL409" s="59"/>
      <c r="BM409" s="59"/>
      <c r="BN409" s="59"/>
      <c r="BO409" s="59"/>
      <c r="BP409" s="59"/>
      <c r="BQ409" s="59"/>
      <c r="BR409" s="59"/>
      <c r="BS409" s="59"/>
      <c r="BT409" s="59"/>
      <c r="BU409" s="59"/>
      <c r="BV409" s="59"/>
      <c r="BW409" s="59"/>
      <c r="BX409" s="59"/>
      <c r="BY409" s="59"/>
      <c r="BZ409" s="59"/>
      <c r="CA409" s="59"/>
      <c r="CB409" s="59"/>
      <c r="CC409" s="59"/>
      <c r="CD409" s="59"/>
      <c r="CE409" s="59"/>
      <c r="CF409" s="59"/>
      <c r="CG409" s="59"/>
      <c r="CH409" s="59"/>
      <c r="CI409" s="59"/>
      <c r="CJ409" s="59"/>
      <c r="CK409" s="59"/>
      <c r="CL409" s="59"/>
      <c r="CM409" s="59"/>
      <c r="CN409" s="59"/>
      <c r="CO409" s="59"/>
      <c r="CP409" s="59"/>
      <c r="CQ409" s="59"/>
      <c r="CR409" s="59"/>
      <c r="CS409" s="59"/>
      <c r="CT409" s="59"/>
      <c r="CU409" s="59"/>
      <c r="CV409" s="59"/>
      <c r="CW409" s="59"/>
      <c r="CX409" s="59"/>
      <c r="CY409" s="59"/>
      <c r="CZ409" s="59"/>
      <c r="DA409" s="59"/>
      <c r="DB409" s="59"/>
      <c r="DC409" s="59"/>
      <c r="DD409" s="59"/>
      <c r="DE409" s="59"/>
      <c r="DF409" s="59"/>
      <c r="DG409" s="59"/>
      <c r="DH409" s="59"/>
      <c r="DI409" s="59"/>
      <c r="DJ409" s="59"/>
      <c r="DK409" s="59"/>
      <c r="DL409" s="59"/>
      <c r="DM409" s="59"/>
      <c r="DN409" s="59"/>
      <c r="DO409" s="59"/>
      <c r="DP409" s="59"/>
      <c r="DQ409" s="59"/>
      <c r="DR409" s="59"/>
      <c r="DS409" s="59"/>
      <c r="DT409" s="59"/>
      <c r="DU409" s="59"/>
      <c r="DV409" s="59"/>
      <c r="DW409" s="59"/>
      <c r="DX409" s="59"/>
      <c r="DY409" s="59"/>
      <c r="DZ409" s="59"/>
      <c r="EA409" s="59"/>
      <c r="EB409" s="59"/>
      <c r="EC409" s="59"/>
      <c r="ED409" s="59"/>
      <c r="EE409" s="59"/>
      <c r="EF409" s="59"/>
      <c r="EG409" s="59"/>
      <c r="EH409" s="59"/>
      <c r="EI409" s="59"/>
    </row>
    <row r="410" spans="38:139" ht="15" x14ac:dyDescent="0.25">
      <c r="AL410" s="59"/>
      <c r="AM410"/>
      <c r="AN410"/>
      <c r="AO410"/>
      <c r="AP410"/>
      <c r="AQ410"/>
      <c r="AR410"/>
      <c r="AS410"/>
      <c r="AT410"/>
      <c r="AU410"/>
      <c r="AV410"/>
      <c r="AW410"/>
      <c r="AX410"/>
      <c r="AY410"/>
      <c r="AZ410" s="59"/>
      <c r="BA410" s="59"/>
      <c r="BB410" s="59"/>
      <c r="BC410" s="59"/>
      <c r="BD410" s="59"/>
      <c r="BE410" s="59"/>
      <c r="BF410" s="59"/>
      <c r="BG410" s="59"/>
      <c r="BH410" s="59"/>
      <c r="BI410" s="59"/>
      <c r="BJ410" s="59"/>
      <c r="BK410" s="59"/>
      <c r="BL410" s="59"/>
      <c r="BM410" s="59"/>
      <c r="BN410" s="59"/>
      <c r="BO410" s="59"/>
      <c r="BP410" s="59"/>
      <c r="BQ410" s="59"/>
      <c r="BR410" s="59"/>
      <c r="BS410" s="59"/>
      <c r="BT410" s="59"/>
      <c r="BU410" s="59"/>
      <c r="BV410" s="59"/>
      <c r="BW410" s="59"/>
      <c r="BX410" s="59"/>
      <c r="BY410" s="59"/>
      <c r="BZ410" s="59"/>
      <c r="CA410" s="59"/>
      <c r="CB410" s="59"/>
      <c r="CC410" s="59"/>
      <c r="CD410" s="59"/>
      <c r="CE410" s="59"/>
      <c r="CF410" s="59"/>
      <c r="CG410" s="59"/>
      <c r="CH410" s="59"/>
      <c r="CI410" s="59"/>
      <c r="CJ410" s="59"/>
      <c r="CK410" s="59"/>
      <c r="CL410" s="59"/>
      <c r="CM410" s="59"/>
      <c r="CN410" s="59"/>
      <c r="CO410" s="59"/>
      <c r="CP410" s="59"/>
      <c r="CQ410" s="59"/>
      <c r="CR410" s="59"/>
      <c r="CS410" s="59"/>
      <c r="CT410" s="59"/>
      <c r="CU410" s="59"/>
      <c r="CV410" s="59"/>
      <c r="CW410" s="59"/>
      <c r="CX410" s="59"/>
      <c r="CY410" s="59"/>
      <c r="CZ410" s="59"/>
      <c r="DA410" s="59"/>
      <c r="DB410" s="59"/>
      <c r="DC410" s="59"/>
      <c r="DD410" s="59"/>
      <c r="DE410" s="59"/>
      <c r="DF410" s="59"/>
      <c r="DG410" s="59"/>
      <c r="DH410" s="59"/>
      <c r="DI410" s="59"/>
      <c r="DJ410" s="59"/>
      <c r="DK410" s="59"/>
      <c r="DL410" s="59"/>
      <c r="DM410" s="59"/>
      <c r="DN410" s="59"/>
      <c r="DO410" s="59"/>
      <c r="DP410" s="59"/>
      <c r="DQ410" s="59"/>
      <c r="DR410" s="59"/>
      <c r="DS410" s="59"/>
      <c r="DT410" s="59"/>
      <c r="DU410" s="59"/>
      <c r="DV410" s="59"/>
      <c r="DW410" s="59"/>
      <c r="DX410" s="59"/>
      <c r="DY410" s="59"/>
      <c r="DZ410" s="59"/>
      <c r="EA410" s="59"/>
      <c r="EB410" s="59"/>
      <c r="EC410" s="59"/>
      <c r="ED410" s="59"/>
      <c r="EE410" s="59"/>
      <c r="EF410" s="59"/>
      <c r="EG410" s="59"/>
      <c r="EH410" s="59"/>
      <c r="EI410" s="59"/>
    </row>
    <row r="411" spans="38:139" ht="15" x14ac:dyDescent="0.25">
      <c r="AL411" s="59"/>
      <c r="AM411"/>
      <c r="AN411"/>
      <c r="AO411"/>
      <c r="AP411"/>
      <c r="AQ411"/>
      <c r="AR411"/>
      <c r="AS411"/>
      <c r="AT411"/>
      <c r="AU411"/>
      <c r="AV411"/>
      <c r="AW411"/>
      <c r="AX411"/>
      <c r="AY411"/>
      <c r="AZ411" s="59"/>
      <c r="BA411" s="59"/>
      <c r="BB411" s="59"/>
      <c r="BC411" s="59"/>
      <c r="BD411" s="59"/>
      <c r="BE411" s="59"/>
      <c r="BF411" s="59"/>
      <c r="BG411" s="59"/>
      <c r="BH411" s="59"/>
      <c r="BI411" s="59"/>
      <c r="BJ411" s="59"/>
      <c r="BK411" s="59"/>
      <c r="BL411" s="59"/>
      <c r="BM411" s="59"/>
      <c r="BN411" s="59"/>
      <c r="BO411" s="59"/>
      <c r="BP411" s="59"/>
      <c r="BQ411" s="59"/>
      <c r="BR411" s="59"/>
      <c r="BS411" s="59"/>
      <c r="BT411" s="59"/>
      <c r="BU411" s="59"/>
      <c r="BV411" s="59"/>
      <c r="BW411" s="59"/>
      <c r="BX411" s="59"/>
      <c r="BY411" s="59"/>
      <c r="BZ411" s="59"/>
      <c r="CA411" s="59"/>
      <c r="CB411" s="59"/>
      <c r="CC411" s="59"/>
      <c r="CD411" s="59"/>
      <c r="CE411" s="59"/>
      <c r="CF411" s="59"/>
      <c r="CG411" s="59"/>
      <c r="CH411" s="59"/>
      <c r="CI411" s="59"/>
      <c r="CJ411" s="59"/>
      <c r="CK411" s="59"/>
      <c r="CL411" s="59"/>
      <c r="CM411" s="59"/>
      <c r="CN411" s="59"/>
      <c r="CO411" s="59"/>
      <c r="CP411" s="59"/>
      <c r="CQ411" s="59"/>
      <c r="CR411" s="59"/>
      <c r="CS411" s="59"/>
      <c r="CT411" s="59"/>
      <c r="CU411" s="59"/>
      <c r="CV411" s="59"/>
      <c r="CW411" s="59"/>
      <c r="CX411" s="59"/>
      <c r="CY411" s="59"/>
      <c r="CZ411" s="59"/>
      <c r="DA411" s="59"/>
      <c r="DB411" s="59"/>
      <c r="DC411" s="59"/>
      <c r="DD411" s="59"/>
      <c r="DE411" s="59"/>
      <c r="DF411" s="59"/>
      <c r="DG411" s="59"/>
      <c r="DH411" s="59"/>
      <c r="DI411" s="59"/>
      <c r="DJ411" s="59"/>
      <c r="DK411" s="59"/>
      <c r="DL411" s="59"/>
      <c r="DM411" s="59"/>
      <c r="DN411" s="59"/>
      <c r="DO411" s="59"/>
      <c r="DP411" s="59"/>
      <c r="DQ411" s="59"/>
      <c r="DR411" s="59"/>
      <c r="DS411" s="59"/>
      <c r="DT411" s="59"/>
      <c r="DU411" s="59"/>
      <c r="DV411" s="59"/>
      <c r="DW411" s="59"/>
      <c r="DX411" s="59"/>
      <c r="DY411" s="59"/>
      <c r="DZ411" s="59"/>
      <c r="EA411" s="59"/>
      <c r="EB411" s="59"/>
      <c r="EC411" s="59"/>
      <c r="ED411" s="59"/>
      <c r="EE411" s="59"/>
      <c r="EF411" s="59"/>
      <c r="EG411" s="59"/>
      <c r="EH411" s="59"/>
      <c r="EI411" s="59"/>
    </row>
    <row r="412" spans="38:139" ht="15" x14ac:dyDescent="0.25">
      <c r="AL412" s="59"/>
      <c r="AM412"/>
      <c r="AN412"/>
      <c r="AO412"/>
      <c r="AP412"/>
      <c r="AQ412"/>
      <c r="AR412"/>
      <c r="AS412"/>
      <c r="AT412"/>
      <c r="AU412"/>
      <c r="AV412"/>
      <c r="AW412"/>
      <c r="AX412"/>
      <c r="AY412"/>
      <c r="AZ412" s="59"/>
      <c r="BA412" s="59"/>
      <c r="BB412" s="59"/>
      <c r="BC412" s="59"/>
      <c r="BD412" s="59"/>
      <c r="BE412" s="59"/>
      <c r="BF412" s="59"/>
      <c r="BG412" s="59"/>
      <c r="BH412" s="59"/>
      <c r="BI412" s="59"/>
      <c r="BJ412" s="59"/>
      <c r="BK412" s="59"/>
      <c r="BL412" s="59"/>
      <c r="BM412" s="59"/>
      <c r="BN412" s="59"/>
      <c r="BO412" s="59"/>
      <c r="BP412" s="59"/>
      <c r="BQ412" s="59"/>
      <c r="BR412" s="59"/>
      <c r="BS412" s="59"/>
      <c r="BT412" s="59"/>
      <c r="BU412" s="59"/>
      <c r="BV412" s="59"/>
      <c r="BW412" s="59"/>
      <c r="BX412" s="59"/>
      <c r="BY412" s="59"/>
      <c r="BZ412" s="59"/>
      <c r="CA412" s="59"/>
      <c r="CB412" s="59"/>
      <c r="CC412" s="59"/>
      <c r="CD412" s="59"/>
      <c r="CE412" s="59"/>
      <c r="CF412" s="59"/>
      <c r="CG412" s="59"/>
      <c r="CH412" s="59"/>
      <c r="CI412" s="59"/>
      <c r="CJ412" s="59"/>
      <c r="CK412" s="59"/>
      <c r="CL412" s="59"/>
      <c r="CM412" s="59"/>
      <c r="CN412" s="59"/>
      <c r="CO412" s="59"/>
      <c r="CP412" s="59"/>
      <c r="CQ412" s="59"/>
      <c r="CR412" s="59"/>
      <c r="CS412" s="59"/>
      <c r="CT412" s="59"/>
      <c r="CU412" s="59"/>
      <c r="CV412" s="59"/>
      <c r="CW412" s="59"/>
      <c r="CX412" s="59"/>
      <c r="CY412" s="59"/>
      <c r="CZ412" s="59"/>
      <c r="DA412" s="59"/>
      <c r="DB412" s="59"/>
      <c r="DC412" s="59"/>
      <c r="DD412" s="59"/>
      <c r="DE412" s="59"/>
      <c r="DF412" s="59"/>
      <c r="DG412" s="59"/>
      <c r="DH412" s="59"/>
      <c r="DI412" s="59"/>
      <c r="DJ412" s="59"/>
      <c r="DK412" s="59"/>
      <c r="DL412" s="59"/>
      <c r="DM412" s="59"/>
      <c r="DN412" s="59"/>
      <c r="DO412" s="59"/>
      <c r="DP412" s="59"/>
      <c r="DQ412" s="59"/>
      <c r="DR412" s="59"/>
      <c r="DS412" s="59"/>
      <c r="DT412" s="59"/>
      <c r="DU412" s="59"/>
      <c r="DV412" s="59"/>
      <c r="DW412" s="59"/>
      <c r="DX412" s="59"/>
      <c r="DY412" s="59"/>
      <c r="DZ412" s="59"/>
      <c r="EA412" s="59"/>
      <c r="EB412" s="59"/>
      <c r="EC412" s="59"/>
      <c r="ED412" s="59"/>
      <c r="EE412" s="59"/>
      <c r="EF412" s="59"/>
      <c r="EG412" s="59"/>
      <c r="EH412" s="59"/>
      <c r="EI412" s="59"/>
    </row>
    <row r="413" spans="38:139" ht="15" x14ac:dyDescent="0.25">
      <c r="AL413" s="59"/>
      <c r="AM413"/>
      <c r="AN413"/>
      <c r="AO413"/>
      <c r="AP413"/>
      <c r="AQ413"/>
      <c r="AR413"/>
      <c r="AS413"/>
      <c r="AT413"/>
      <c r="AU413"/>
      <c r="AV413"/>
      <c r="AW413"/>
      <c r="AX413"/>
      <c r="AY413"/>
      <c r="AZ413" s="59"/>
      <c r="BA413" s="59"/>
      <c r="BB413" s="59"/>
      <c r="BC413" s="59"/>
      <c r="BD413" s="59"/>
      <c r="BE413" s="59"/>
      <c r="BF413" s="59"/>
      <c r="BG413" s="59"/>
      <c r="BH413" s="59"/>
      <c r="BI413" s="59"/>
      <c r="BJ413" s="59"/>
      <c r="BK413" s="59"/>
      <c r="BL413" s="59"/>
      <c r="BM413" s="59"/>
      <c r="BN413" s="59"/>
      <c r="BO413" s="59"/>
      <c r="BP413" s="59"/>
      <c r="BQ413" s="59"/>
      <c r="BR413" s="59"/>
      <c r="BS413" s="59"/>
      <c r="BT413" s="59"/>
      <c r="BU413" s="59"/>
      <c r="BV413" s="59"/>
      <c r="BW413" s="59"/>
      <c r="BX413" s="59"/>
      <c r="BY413" s="59"/>
      <c r="BZ413" s="59"/>
      <c r="CA413" s="59"/>
      <c r="CB413" s="59"/>
      <c r="CC413" s="59"/>
      <c r="CD413" s="59"/>
      <c r="CE413" s="59"/>
      <c r="CF413" s="59"/>
      <c r="CG413" s="59"/>
      <c r="CH413" s="59"/>
      <c r="CI413" s="59"/>
      <c r="CJ413" s="59"/>
      <c r="CK413" s="59"/>
      <c r="CL413" s="59"/>
      <c r="CM413" s="59"/>
      <c r="CN413" s="59"/>
      <c r="CO413" s="59"/>
      <c r="CP413" s="59"/>
      <c r="CQ413" s="59"/>
      <c r="CR413" s="59"/>
      <c r="CS413" s="59"/>
      <c r="CT413" s="59"/>
      <c r="CU413" s="59"/>
      <c r="CV413" s="59"/>
      <c r="CW413" s="59"/>
      <c r="CX413" s="59"/>
      <c r="CY413" s="59"/>
      <c r="CZ413" s="59"/>
      <c r="DA413" s="59"/>
      <c r="DB413" s="59"/>
      <c r="DC413" s="59"/>
      <c r="DD413" s="59"/>
      <c r="DE413" s="59"/>
      <c r="DF413" s="59"/>
      <c r="DG413" s="59"/>
      <c r="DH413" s="59"/>
      <c r="DI413" s="59"/>
      <c r="DJ413" s="59"/>
      <c r="DK413" s="59"/>
      <c r="DL413" s="59"/>
      <c r="DM413" s="59"/>
      <c r="DN413" s="59"/>
      <c r="DO413" s="59"/>
      <c r="DP413" s="59"/>
      <c r="DQ413" s="59"/>
      <c r="DR413" s="59"/>
      <c r="DS413" s="59"/>
      <c r="DT413" s="59"/>
      <c r="DU413" s="59"/>
      <c r="DV413" s="59"/>
      <c r="DW413" s="59"/>
      <c r="DX413" s="59"/>
      <c r="DY413" s="59"/>
      <c r="DZ413" s="59"/>
      <c r="EA413" s="59"/>
      <c r="EB413" s="59"/>
      <c r="EC413" s="59"/>
      <c r="ED413" s="59"/>
      <c r="EE413" s="59"/>
      <c r="EF413" s="59"/>
      <c r="EG413" s="59"/>
      <c r="EH413" s="59"/>
      <c r="EI413" s="59"/>
    </row>
    <row r="414" spans="38:139" ht="15" x14ac:dyDescent="0.25">
      <c r="AL414" s="59"/>
      <c r="AM414"/>
      <c r="AN414"/>
      <c r="AO414"/>
      <c r="AP414"/>
      <c r="AQ414"/>
      <c r="AR414"/>
      <c r="AS414"/>
      <c r="AT414"/>
      <c r="AU414"/>
      <c r="AV414"/>
      <c r="AW414"/>
      <c r="AX414"/>
      <c r="AY414"/>
      <c r="AZ414" s="59"/>
      <c r="BA414" s="59"/>
      <c r="BB414" s="59"/>
      <c r="BC414" s="59"/>
      <c r="BD414" s="59"/>
      <c r="BE414" s="59"/>
      <c r="BF414" s="59"/>
      <c r="BG414" s="59"/>
      <c r="BH414" s="59"/>
      <c r="BI414" s="59"/>
      <c r="BJ414" s="59"/>
      <c r="BK414" s="59"/>
      <c r="BL414" s="59"/>
      <c r="BM414" s="59"/>
      <c r="BN414" s="59"/>
      <c r="BO414" s="59"/>
      <c r="BP414" s="59"/>
      <c r="BQ414" s="59"/>
      <c r="BR414" s="59"/>
      <c r="BS414" s="59"/>
      <c r="BT414" s="59"/>
      <c r="BU414" s="59"/>
      <c r="BV414" s="59"/>
      <c r="BW414" s="59"/>
      <c r="BX414" s="59"/>
      <c r="BY414" s="59"/>
      <c r="BZ414" s="59"/>
      <c r="CA414" s="59"/>
      <c r="CB414" s="59"/>
      <c r="CC414" s="59"/>
      <c r="CD414" s="59"/>
      <c r="CE414" s="59"/>
      <c r="CF414" s="59"/>
      <c r="CG414" s="59"/>
      <c r="CH414" s="59"/>
      <c r="CI414" s="59"/>
      <c r="CJ414" s="59"/>
      <c r="CK414" s="59"/>
      <c r="CL414" s="59"/>
      <c r="CM414" s="59"/>
      <c r="CN414" s="59"/>
      <c r="CO414" s="59"/>
      <c r="CP414" s="59"/>
      <c r="CQ414" s="59"/>
      <c r="CR414" s="59"/>
      <c r="CS414" s="59"/>
      <c r="CT414" s="59"/>
      <c r="CU414" s="59"/>
      <c r="CV414" s="59"/>
      <c r="CW414" s="59"/>
      <c r="CX414" s="59"/>
      <c r="CY414" s="59"/>
      <c r="CZ414" s="59"/>
      <c r="DA414" s="59"/>
      <c r="DB414" s="59"/>
      <c r="DC414" s="59"/>
      <c r="DD414" s="59"/>
      <c r="DE414" s="59"/>
      <c r="DF414" s="59"/>
      <c r="DG414" s="59"/>
      <c r="DH414" s="59"/>
      <c r="DI414" s="59"/>
      <c r="DJ414" s="59"/>
      <c r="DK414" s="59"/>
      <c r="DL414" s="59"/>
      <c r="DM414" s="59"/>
      <c r="DN414" s="59"/>
      <c r="DO414" s="59"/>
      <c r="DP414" s="59"/>
      <c r="DQ414" s="59"/>
      <c r="DR414" s="59"/>
      <c r="DS414" s="59"/>
      <c r="DT414" s="59"/>
      <c r="DU414" s="59"/>
      <c r="DV414" s="59"/>
      <c r="DW414" s="59"/>
      <c r="DX414" s="59"/>
      <c r="DY414" s="59"/>
      <c r="DZ414" s="59"/>
      <c r="EA414" s="59"/>
      <c r="EB414" s="59"/>
      <c r="EC414" s="59"/>
      <c r="ED414" s="59"/>
      <c r="EE414" s="59"/>
      <c r="EF414" s="59"/>
      <c r="EG414" s="59"/>
      <c r="EH414" s="59"/>
      <c r="EI414" s="59"/>
    </row>
    <row r="415" spans="38:139" ht="15" x14ac:dyDescent="0.25">
      <c r="AL415" s="59"/>
      <c r="AM415"/>
      <c r="AN415"/>
      <c r="AO415"/>
      <c r="AP415"/>
      <c r="AQ415"/>
      <c r="AR415"/>
      <c r="AS415"/>
      <c r="AT415"/>
      <c r="AU415"/>
      <c r="AV415"/>
      <c r="AW415"/>
      <c r="AX415"/>
      <c r="AY415"/>
      <c r="AZ415" s="59"/>
      <c r="BA415" s="59"/>
      <c r="BB415" s="59"/>
      <c r="BC415" s="59"/>
      <c r="BD415" s="59"/>
      <c r="BE415" s="59"/>
      <c r="BF415" s="59"/>
      <c r="BG415" s="59"/>
      <c r="BH415" s="59"/>
      <c r="BI415" s="59"/>
      <c r="BJ415" s="59"/>
      <c r="BK415" s="59"/>
      <c r="BL415" s="59"/>
      <c r="BM415" s="59"/>
      <c r="BN415" s="59"/>
      <c r="BO415" s="59"/>
      <c r="BP415" s="59"/>
      <c r="BQ415" s="59"/>
      <c r="BR415" s="59"/>
      <c r="BS415" s="59"/>
      <c r="BT415" s="59"/>
      <c r="BU415" s="59"/>
      <c r="BV415" s="59"/>
      <c r="BW415" s="59"/>
      <c r="BX415" s="59"/>
      <c r="BY415" s="59"/>
      <c r="BZ415" s="59"/>
      <c r="CA415" s="59"/>
      <c r="CB415" s="59"/>
      <c r="CC415" s="59"/>
      <c r="CD415" s="59"/>
      <c r="CE415" s="59"/>
      <c r="CF415" s="59"/>
      <c r="CG415" s="59"/>
      <c r="CH415" s="59"/>
      <c r="CI415" s="59"/>
      <c r="CJ415" s="59"/>
      <c r="CK415" s="59"/>
      <c r="CL415" s="59"/>
      <c r="CM415" s="59"/>
      <c r="CN415" s="59"/>
      <c r="CO415" s="59"/>
      <c r="CP415" s="59"/>
      <c r="CQ415" s="59"/>
      <c r="CR415" s="59"/>
      <c r="CS415" s="59"/>
      <c r="CT415" s="59"/>
      <c r="CU415" s="59"/>
      <c r="CV415" s="59"/>
      <c r="CW415" s="59"/>
      <c r="CX415" s="59"/>
      <c r="CY415" s="59"/>
      <c r="CZ415" s="59"/>
      <c r="DA415" s="59"/>
      <c r="DB415" s="59"/>
      <c r="DC415" s="59"/>
      <c r="DD415" s="59"/>
      <c r="DE415" s="59"/>
      <c r="DF415" s="59"/>
      <c r="DG415" s="59"/>
      <c r="DH415" s="59"/>
      <c r="DI415" s="59"/>
      <c r="DJ415" s="59"/>
      <c r="DK415" s="59"/>
      <c r="DL415" s="59"/>
      <c r="DM415" s="59"/>
      <c r="DN415" s="59"/>
      <c r="DO415" s="59"/>
      <c r="DP415" s="59"/>
      <c r="DQ415" s="59"/>
      <c r="DR415" s="59"/>
      <c r="DS415" s="59"/>
      <c r="DT415" s="59"/>
      <c r="DU415" s="59"/>
      <c r="DV415" s="59"/>
      <c r="DW415" s="59"/>
      <c r="DX415" s="59"/>
      <c r="DY415" s="59"/>
      <c r="DZ415" s="59"/>
      <c r="EA415" s="59"/>
      <c r="EB415" s="59"/>
      <c r="EC415" s="59"/>
      <c r="ED415" s="59"/>
      <c r="EE415" s="59"/>
      <c r="EF415" s="59"/>
      <c r="EG415" s="59"/>
      <c r="EH415" s="59"/>
      <c r="EI415" s="59"/>
    </row>
    <row r="416" spans="38:139" ht="15" x14ac:dyDescent="0.25">
      <c r="AL416" s="59"/>
      <c r="AM416"/>
      <c r="AN416"/>
      <c r="AO416"/>
      <c r="AP416"/>
      <c r="AQ416"/>
      <c r="AR416"/>
      <c r="AS416"/>
      <c r="AT416"/>
      <c r="AU416"/>
      <c r="AV416"/>
      <c r="AW416"/>
      <c r="AX416"/>
      <c r="AY416"/>
      <c r="AZ416" s="59"/>
      <c r="BA416" s="59"/>
      <c r="BB416" s="59"/>
      <c r="BC416" s="59"/>
      <c r="BD416" s="59"/>
      <c r="BE416" s="59"/>
      <c r="BF416" s="59"/>
      <c r="BG416" s="59"/>
      <c r="BH416" s="59"/>
      <c r="BI416" s="59"/>
      <c r="BJ416" s="59"/>
      <c r="BK416" s="59"/>
      <c r="BL416" s="59"/>
      <c r="BM416" s="59"/>
      <c r="BN416" s="59"/>
      <c r="BO416" s="59"/>
      <c r="BP416" s="59"/>
      <c r="BQ416" s="59"/>
      <c r="BR416" s="59"/>
      <c r="BS416" s="59"/>
      <c r="BT416" s="59"/>
      <c r="BU416" s="59"/>
      <c r="BV416" s="59"/>
      <c r="BW416" s="59"/>
      <c r="BX416" s="59"/>
      <c r="BY416" s="59"/>
      <c r="BZ416" s="59"/>
      <c r="CA416" s="59"/>
      <c r="CB416" s="59"/>
      <c r="CC416" s="59"/>
      <c r="CD416" s="59"/>
      <c r="CE416" s="59"/>
      <c r="CF416" s="59"/>
      <c r="CG416" s="59"/>
      <c r="CH416" s="59"/>
      <c r="CI416" s="59"/>
      <c r="CJ416" s="59"/>
      <c r="CK416" s="59"/>
      <c r="CL416" s="59"/>
      <c r="CM416" s="59"/>
      <c r="CN416" s="59"/>
      <c r="CO416" s="59"/>
      <c r="CP416" s="59"/>
      <c r="CQ416" s="59"/>
      <c r="CR416" s="59"/>
      <c r="CS416" s="59"/>
      <c r="CT416" s="59"/>
      <c r="CU416" s="59"/>
      <c r="CV416" s="59"/>
      <c r="CW416" s="59"/>
      <c r="CX416" s="59"/>
      <c r="CY416" s="59"/>
      <c r="CZ416" s="59"/>
      <c r="DA416" s="59"/>
      <c r="DB416" s="59"/>
      <c r="DC416" s="59"/>
      <c r="DD416" s="59"/>
      <c r="DE416" s="59"/>
      <c r="DF416" s="59"/>
      <c r="DG416" s="59"/>
      <c r="DH416" s="59"/>
      <c r="DI416" s="59"/>
      <c r="DJ416" s="59"/>
      <c r="DK416" s="59"/>
      <c r="DL416" s="59"/>
      <c r="DM416" s="59"/>
      <c r="DN416" s="59"/>
      <c r="DO416" s="59"/>
      <c r="DP416" s="59"/>
      <c r="DQ416" s="59"/>
      <c r="DR416" s="59"/>
      <c r="DS416" s="59"/>
      <c r="DT416" s="59"/>
      <c r="DU416" s="59"/>
      <c r="DV416" s="59"/>
      <c r="DW416" s="59"/>
      <c r="DX416" s="59"/>
      <c r="DY416" s="59"/>
      <c r="DZ416" s="59"/>
      <c r="EA416" s="59"/>
      <c r="EB416" s="59"/>
      <c r="EC416" s="59"/>
      <c r="ED416" s="59"/>
      <c r="EE416" s="59"/>
      <c r="EF416" s="59"/>
      <c r="EG416" s="59"/>
      <c r="EH416" s="59"/>
      <c r="EI416" s="59"/>
    </row>
    <row r="417" spans="38:139" ht="15" x14ac:dyDescent="0.25">
      <c r="AL417" s="59"/>
      <c r="AM417"/>
      <c r="AN417"/>
      <c r="AO417"/>
      <c r="AP417"/>
      <c r="AQ417"/>
      <c r="AR417"/>
      <c r="AS417"/>
      <c r="AT417"/>
      <c r="AU417"/>
      <c r="AV417"/>
      <c r="AW417"/>
      <c r="AX417"/>
      <c r="AY417"/>
      <c r="AZ417" s="59"/>
      <c r="BA417" s="59"/>
      <c r="BB417" s="59"/>
      <c r="BC417" s="59"/>
      <c r="BD417" s="59"/>
      <c r="BE417" s="59"/>
      <c r="BF417" s="59"/>
      <c r="BG417" s="59"/>
      <c r="BH417" s="59"/>
      <c r="BI417" s="59"/>
      <c r="BJ417" s="59"/>
      <c r="BK417" s="59"/>
      <c r="BL417" s="59"/>
      <c r="BM417" s="59"/>
      <c r="BN417" s="59"/>
      <c r="BO417" s="59"/>
      <c r="BP417" s="59"/>
      <c r="BQ417" s="59"/>
      <c r="BR417" s="59"/>
      <c r="BS417" s="59"/>
      <c r="BT417" s="59"/>
      <c r="BU417" s="59"/>
      <c r="BV417" s="59"/>
      <c r="BW417" s="59"/>
      <c r="BX417" s="59"/>
      <c r="BY417" s="59"/>
      <c r="BZ417" s="59"/>
      <c r="CA417" s="59"/>
      <c r="CB417" s="59"/>
      <c r="CC417" s="59"/>
      <c r="CD417" s="59"/>
      <c r="CE417" s="59"/>
      <c r="CF417" s="59"/>
      <c r="CG417" s="59"/>
      <c r="CH417" s="59"/>
      <c r="CI417" s="59"/>
      <c r="CJ417" s="59"/>
      <c r="CK417" s="59"/>
      <c r="CL417" s="59"/>
      <c r="CM417" s="59"/>
      <c r="CN417" s="59"/>
      <c r="CO417" s="59"/>
      <c r="CP417" s="59"/>
      <c r="CQ417" s="59"/>
      <c r="CR417" s="59"/>
      <c r="CS417" s="59"/>
      <c r="CT417" s="59"/>
      <c r="CU417" s="59"/>
      <c r="CV417" s="59"/>
      <c r="CW417" s="59"/>
      <c r="CX417" s="59"/>
      <c r="CY417" s="59"/>
      <c r="CZ417" s="59"/>
      <c r="DA417" s="59"/>
      <c r="DB417" s="59"/>
      <c r="DC417" s="59"/>
      <c r="DD417" s="59"/>
      <c r="DE417" s="59"/>
      <c r="DF417" s="59"/>
      <c r="DG417" s="59"/>
      <c r="DH417" s="59"/>
      <c r="DI417" s="59"/>
      <c r="DJ417" s="59"/>
      <c r="DK417" s="59"/>
      <c r="DL417" s="59"/>
      <c r="DM417" s="59"/>
      <c r="DN417" s="59"/>
      <c r="DO417" s="59"/>
      <c r="DP417" s="59"/>
      <c r="DQ417" s="59"/>
      <c r="DR417" s="59"/>
      <c r="DS417" s="59"/>
      <c r="DT417" s="59"/>
      <c r="DU417" s="59"/>
      <c r="DV417" s="59"/>
      <c r="DW417" s="59"/>
      <c r="DX417" s="59"/>
      <c r="DY417" s="59"/>
      <c r="DZ417" s="59"/>
      <c r="EA417" s="59"/>
      <c r="EB417" s="59"/>
      <c r="EC417" s="59"/>
      <c r="ED417" s="59"/>
      <c r="EE417" s="59"/>
      <c r="EF417" s="59"/>
      <c r="EG417" s="59"/>
      <c r="EH417" s="59"/>
      <c r="EI417" s="59"/>
    </row>
    <row r="418" spans="38:139" ht="15" x14ac:dyDescent="0.25">
      <c r="AL418" s="59"/>
      <c r="AM418"/>
      <c r="AN418"/>
      <c r="AO418"/>
      <c r="AP418"/>
      <c r="AQ418"/>
      <c r="AR418"/>
      <c r="AS418"/>
      <c r="AT418"/>
      <c r="AU418"/>
      <c r="AV418"/>
      <c r="AW418"/>
      <c r="AX418"/>
      <c r="AY418"/>
      <c r="AZ418" s="59"/>
      <c r="BA418" s="59"/>
      <c r="BB418" s="59"/>
      <c r="BC418" s="59"/>
      <c r="BD418" s="59"/>
      <c r="BE418" s="59"/>
      <c r="BF418" s="59"/>
      <c r="BG418" s="59"/>
      <c r="BH418" s="59"/>
      <c r="BI418" s="59"/>
      <c r="BJ418" s="59"/>
      <c r="BK418" s="59"/>
      <c r="BL418" s="59"/>
      <c r="BM418" s="59"/>
      <c r="BN418" s="59"/>
      <c r="BO418" s="59"/>
      <c r="BP418" s="59"/>
      <c r="BQ418" s="59"/>
      <c r="BR418" s="59"/>
      <c r="BS418" s="59"/>
      <c r="BT418" s="59"/>
      <c r="BU418" s="59"/>
      <c r="BV418" s="59"/>
      <c r="BW418" s="59"/>
      <c r="BX418" s="59"/>
      <c r="BY418" s="59"/>
      <c r="BZ418" s="59"/>
      <c r="CA418" s="59"/>
      <c r="CB418" s="59"/>
      <c r="CC418" s="59"/>
      <c r="CD418" s="59"/>
      <c r="CE418" s="59"/>
      <c r="CF418" s="59"/>
      <c r="CG418" s="59"/>
      <c r="CH418" s="59"/>
      <c r="CI418" s="59"/>
      <c r="CJ418" s="59"/>
      <c r="CK418" s="59"/>
      <c r="CL418" s="59"/>
      <c r="CM418" s="59"/>
      <c r="CN418" s="59"/>
      <c r="CO418" s="59"/>
      <c r="CP418" s="59"/>
      <c r="CQ418" s="59"/>
      <c r="CR418" s="59"/>
      <c r="CS418" s="59"/>
      <c r="CT418" s="59"/>
      <c r="CU418" s="59"/>
      <c r="CV418" s="59"/>
      <c r="CW418" s="59"/>
      <c r="CX418" s="59"/>
      <c r="CY418" s="59"/>
      <c r="CZ418" s="59"/>
      <c r="DA418" s="59"/>
      <c r="DB418" s="59"/>
      <c r="DC418" s="59"/>
      <c r="DD418" s="59"/>
      <c r="DE418" s="59"/>
      <c r="DF418" s="59"/>
      <c r="DG418" s="59"/>
      <c r="DH418" s="59"/>
      <c r="DI418" s="59"/>
      <c r="DJ418" s="59"/>
      <c r="DK418" s="59"/>
      <c r="DL418" s="59"/>
      <c r="DM418" s="59"/>
      <c r="DN418" s="59"/>
      <c r="DO418" s="59"/>
      <c r="DP418" s="59"/>
      <c r="DQ418" s="59"/>
      <c r="DR418" s="59"/>
      <c r="DS418" s="59"/>
      <c r="DT418" s="59"/>
      <c r="DU418" s="59"/>
      <c r="DV418" s="59"/>
      <c r="DW418" s="59"/>
      <c r="DX418" s="59"/>
      <c r="DY418" s="59"/>
      <c r="DZ418" s="59"/>
      <c r="EA418" s="59"/>
      <c r="EB418" s="59"/>
      <c r="EC418" s="59"/>
      <c r="ED418" s="59"/>
      <c r="EE418" s="59"/>
      <c r="EF418" s="59"/>
      <c r="EG418" s="59"/>
      <c r="EH418" s="59"/>
      <c r="EI418" s="59"/>
    </row>
    <row r="419" spans="38:139" ht="15" x14ac:dyDescent="0.25">
      <c r="AL419" s="59"/>
      <c r="AM419"/>
      <c r="AN419"/>
      <c r="AO419"/>
      <c r="AP419"/>
      <c r="AQ419"/>
      <c r="AR419"/>
      <c r="AS419"/>
      <c r="AT419"/>
      <c r="AU419"/>
      <c r="AV419"/>
      <c r="AW419"/>
      <c r="AX419"/>
      <c r="AY419"/>
      <c r="AZ419" s="59"/>
      <c r="BA419" s="59"/>
      <c r="BB419" s="59"/>
      <c r="BC419" s="59"/>
      <c r="BD419" s="59"/>
      <c r="BE419" s="59"/>
      <c r="BF419" s="59"/>
      <c r="BG419" s="59"/>
      <c r="BH419" s="59"/>
      <c r="BI419" s="59"/>
      <c r="BJ419" s="59"/>
      <c r="BK419" s="59"/>
      <c r="BL419" s="59"/>
      <c r="BM419" s="59"/>
      <c r="BN419" s="59"/>
      <c r="BO419" s="59"/>
      <c r="BP419" s="59"/>
      <c r="BQ419" s="59"/>
      <c r="BR419" s="59"/>
      <c r="BS419" s="59"/>
      <c r="BT419" s="59"/>
      <c r="BU419" s="59"/>
      <c r="BV419" s="59"/>
      <c r="BW419" s="59"/>
      <c r="BX419" s="59"/>
      <c r="BY419" s="59"/>
      <c r="BZ419" s="59"/>
      <c r="CA419" s="59"/>
      <c r="CB419" s="59"/>
      <c r="CC419" s="59"/>
      <c r="CD419" s="59"/>
      <c r="CE419" s="59"/>
      <c r="CF419" s="59"/>
      <c r="CG419" s="59"/>
      <c r="CH419" s="59"/>
      <c r="CI419" s="59"/>
      <c r="CJ419" s="59"/>
      <c r="CK419" s="59"/>
      <c r="CL419" s="59"/>
      <c r="CM419" s="59"/>
      <c r="CN419" s="59"/>
      <c r="CO419" s="59"/>
      <c r="CP419" s="59"/>
      <c r="CQ419" s="59"/>
      <c r="CR419" s="59"/>
      <c r="CS419" s="59"/>
      <c r="CT419" s="59"/>
      <c r="CU419" s="59"/>
      <c r="CV419" s="59"/>
      <c r="CW419" s="59"/>
      <c r="CX419" s="59"/>
      <c r="CY419" s="59"/>
      <c r="CZ419" s="59"/>
      <c r="DA419" s="59"/>
      <c r="DB419" s="59"/>
      <c r="DC419" s="59"/>
      <c r="DD419" s="59"/>
      <c r="DE419" s="59"/>
      <c r="DF419" s="59"/>
      <c r="DG419" s="59"/>
      <c r="DH419" s="59"/>
      <c r="DI419" s="59"/>
      <c r="DJ419" s="59"/>
      <c r="DK419" s="59"/>
      <c r="DL419" s="59"/>
      <c r="DM419" s="59"/>
      <c r="DN419" s="59"/>
      <c r="DO419" s="59"/>
      <c r="DP419" s="59"/>
      <c r="DQ419" s="59"/>
      <c r="DR419" s="59"/>
      <c r="DS419" s="59"/>
      <c r="DT419" s="59"/>
      <c r="DU419" s="59"/>
      <c r="DV419" s="59"/>
      <c r="DW419" s="59"/>
      <c r="DX419" s="59"/>
      <c r="DY419" s="59"/>
      <c r="DZ419" s="59"/>
      <c r="EA419" s="59"/>
      <c r="EB419" s="59"/>
      <c r="EC419" s="59"/>
      <c r="ED419" s="59"/>
      <c r="EE419" s="59"/>
      <c r="EF419" s="59"/>
      <c r="EG419" s="59"/>
      <c r="EH419" s="59"/>
      <c r="EI419" s="59"/>
    </row>
    <row r="420" spans="38:139" ht="15" x14ac:dyDescent="0.25">
      <c r="AL420" s="59"/>
      <c r="AM420"/>
      <c r="AN420"/>
      <c r="AO420"/>
      <c r="AP420"/>
      <c r="AQ420"/>
      <c r="AR420"/>
      <c r="AS420"/>
      <c r="AT420"/>
      <c r="AU420"/>
      <c r="AV420"/>
      <c r="AW420"/>
      <c r="AX420"/>
      <c r="AY420"/>
      <c r="AZ420" s="59"/>
      <c r="BA420" s="59"/>
      <c r="BB420" s="59"/>
      <c r="BC420" s="59"/>
      <c r="BD420" s="59"/>
      <c r="BE420" s="59"/>
      <c r="BF420" s="59"/>
      <c r="BG420" s="59"/>
      <c r="BH420" s="59"/>
      <c r="BI420" s="59"/>
      <c r="BJ420" s="59"/>
      <c r="BK420" s="59"/>
      <c r="BL420" s="59"/>
      <c r="BM420" s="59"/>
      <c r="BN420" s="59"/>
      <c r="BO420" s="59"/>
      <c r="BP420" s="59"/>
      <c r="BQ420" s="59"/>
      <c r="BR420" s="59"/>
      <c r="BS420" s="59"/>
      <c r="BT420" s="59"/>
      <c r="BU420" s="59"/>
      <c r="BV420" s="59"/>
      <c r="BW420" s="59"/>
      <c r="BX420" s="59"/>
      <c r="BY420" s="59"/>
      <c r="BZ420" s="59"/>
      <c r="CA420" s="59"/>
      <c r="CB420" s="59"/>
      <c r="CC420" s="59"/>
      <c r="CD420" s="59"/>
      <c r="CE420" s="59"/>
      <c r="CF420" s="59"/>
      <c r="CG420" s="59"/>
      <c r="CH420" s="59"/>
      <c r="CI420" s="59"/>
      <c r="CJ420" s="59"/>
      <c r="CK420" s="59"/>
      <c r="CL420" s="59"/>
      <c r="CM420" s="59"/>
      <c r="CN420" s="59"/>
      <c r="CO420" s="59"/>
      <c r="CP420" s="59"/>
      <c r="CQ420" s="59"/>
      <c r="CR420" s="59"/>
      <c r="CS420" s="59"/>
      <c r="CT420" s="59"/>
      <c r="CU420" s="59"/>
      <c r="CV420" s="59"/>
      <c r="CW420" s="59"/>
      <c r="CX420" s="59"/>
      <c r="CY420" s="59"/>
      <c r="CZ420" s="59"/>
      <c r="DA420" s="59"/>
      <c r="DB420" s="59"/>
      <c r="DC420" s="59"/>
      <c r="DD420" s="59"/>
      <c r="DE420" s="59"/>
      <c r="DF420" s="59"/>
      <c r="DG420" s="59"/>
      <c r="DH420" s="59"/>
      <c r="DI420" s="59"/>
      <c r="DJ420" s="59"/>
      <c r="DK420" s="59"/>
      <c r="DL420" s="59"/>
      <c r="DM420" s="59"/>
      <c r="DN420" s="59"/>
      <c r="DO420" s="59"/>
      <c r="DP420" s="59"/>
      <c r="DQ420" s="59"/>
      <c r="DR420" s="59"/>
      <c r="DS420" s="59"/>
      <c r="DT420" s="59"/>
      <c r="DU420" s="59"/>
      <c r="DV420" s="59"/>
      <c r="DW420" s="59"/>
      <c r="DX420" s="59"/>
      <c r="DY420" s="59"/>
      <c r="DZ420" s="59"/>
      <c r="EA420" s="59"/>
      <c r="EB420" s="59"/>
      <c r="EC420" s="59"/>
      <c r="ED420" s="59"/>
      <c r="EE420" s="59"/>
      <c r="EF420" s="59"/>
      <c r="EG420" s="59"/>
      <c r="EH420" s="59"/>
      <c r="EI420" s="59"/>
    </row>
    <row r="421" spans="38:139" ht="15" x14ac:dyDescent="0.25">
      <c r="AL421" s="59"/>
      <c r="AM421"/>
      <c r="AN421"/>
      <c r="AO421"/>
      <c r="AP421"/>
      <c r="AQ421"/>
      <c r="AR421"/>
      <c r="AS421"/>
      <c r="AT421"/>
      <c r="AU421"/>
      <c r="AV421"/>
      <c r="AW421"/>
      <c r="AX421"/>
      <c r="AY421"/>
      <c r="AZ421" s="59"/>
      <c r="BA421" s="59"/>
      <c r="BB421" s="59"/>
      <c r="BC421" s="59"/>
      <c r="BD421" s="59"/>
      <c r="BE421" s="59"/>
      <c r="BF421" s="59"/>
      <c r="BG421" s="59"/>
      <c r="BH421" s="59"/>
      <c r="BI421" s="59"/>
      <c r="BJ421" s="59"/>
      <c r="BK421" s="59"/>
      <c r="BL421" s="59"/>
      <c r="BM421" s="59"/>
      <c r="BN421" s="59"/>
      <c r="BO421" s="59"/>
      <c r="BP421" s="59"/>
      <c r="BQ421" s="59"/>
      <c r="BR421" s="59"/>
      <c r="BS421" s="59"/>
      <c r="BT421" s="59"/>
      <c r="BU421" s="59"/>
      <c r="BV421" s="59"/>
      <c r="BW421" s="59"/>
      <c r="BX421" s="59"/>
      <c r="BY421" s="59"/>
      <c r="BZ421" s="59"/>
      <c r="CA421" s="59"/>
      <c r="CB421" s="59"/>
      <c r="CC421" s="59"/>
      <c r="CD421" s="59"/>
      <c r="CE421" s="59"/>
      <c r="CF421" s="59"/>
      <c r="CG421" s="59"/>
      <c r="CH421" s="59"/>
      <c r="CI421" s="59"/>
      <c r="CJ421" s="59"/>
      <c r="CK421" s="59"/>
      <c r="CL421" s="59"/>
      <c r="CM421" s="59"/>
      <c r="CN421" s="59"/>
      <c r="CO421" s="59"/>
      <c r="CP421" s="59"/>
      <c r="CQ421" s="59"/>
      <c r="CR421" s="59"/>
      <c r="CS421" s="59"/>
      <c r="CT421" s="59"/>
      <c r="CU421" s="59"/>
      <c r="CV421" s="59"/>
      <c r="CW421" s="59"/>
      <c r="CX421" s="59"/>
      <c r="CY421" s="59"/>
      <c r="CZ421" s="59"/>
      <c r="DA421" s="59"/>
      <c r="DB421" s="59"/>
      <c r="DC421" s="59"/>
      <c r="DD421" s="59"/>
      <c r="DE421" s="59"/>
      <c r="DF421" s="59"/>
      <c r="DG421" s="59"/>
      <c r="DH421" s="59"/>
      <c r="DI421" s="59"/>
      <c r="DJ421" s="59"/>
      <c r="DK421" s="59"/>
      <c r="DL421" s="59"/>
      <c r="DM421" s="59"/>
      <c r="DN421" s="59"/>
      <c r="DO421" s="59"/>
      <c r="DP421" s="59"/>
      <c r="DQ421" s="59"/>
      <c r="DR421" s="59"/>
      <c r="DS421" s="59"/>
      <c r="DT421" s="59"/>
      <c r="DU421" s="59"/>
      <c r="DV421" s="59"/>
      <c r="DW421" s="59"/>
      <c r="DX421" s="59"/>
      <c r="DY421" s="59"/>
      <c r="DZ421" s="59"/>
      <c r="EA421" s="59"/>
      <c r="EB421" s="59"/>
      <c r="EC421" s="59"/>
      <c r="ED421" s="59"/>
      <c r="EE421" s="59"/>
      <c r="EF421" s="59"/>
      <c r="EG421" s="59"/>
      <c r="EH421" s="59"/>
      <c r="EI421" s="59"/>
    </row>
    <row r="422" spans="38:139" ht="15" x14ac:dyDescent="0.25">
      <c r="AL422" s="59"/>
      <c r="AM422"/>
      <c r="AN422"/>
      <c r="AO422"/>
      <c r="AP422"/>
      <c r="AQ422"/>
      <c r="AR422"/>
      <c r="AS422"/>
      <c r="AT422"/>
      <c r="AU422"/>
      <c r="AV422"/>
      <c r="AW422"/>
      <c r="AX422"/>
      <c r="AY422"/>
      <c r="AZ422" s="59"/>
      <c r="BA422" s="59"/>
      <c r="BB422" s="59"/>
      <c r="BC422" s="59"/>
      <c r="BD422" s="59"/>
      <c r="BE422" s="59"/>
      <c r="BF422" s="59"/>
      <c r="BG422" s="59"/>
      <c r="BH422" s="59"/>
      <c r="BI422" s="59"/>
      <c r="BJ422" s="59"/>
      <c r="BK422" s="59"/>
      <c r="BL422" s="59"/>
      <c r="BM422" s="59"/>
      <c r="BN422" s="59"/>
      <c r="BO422" s="59"/>
      <c r="BP422" s="59"/>
      <c r="BQ422" s="59"/>
      <c r="BR422" s="59"/>
      <c r="BS422" s="59"/>
      <c r="BT422" s="59"/>
      <c r="BU422" s="59"/>
      <c r="BV422" s="59"/>
      <c r="BW422" s="59"/>
      <c r="BX422" s="59"/>
      <c r="BY422" s="59"/>
      <c r="BZ422" s="59"/>
      <c r="CA422" s="59"/>
      <c r="CB422" s="59"/>
      <c r="CC422" s="59"/>
      <c r="CD422" s="59"/>
      <c r="CE422" s="59"/>
      <c r="CF422" s="59"/>
      <c r="CG422" s="59"/>
      <c r="CH422" s="59"/>
      <c r="CI422" s="59"/>
      <c r="CJ422" s="59"/>
      <c r="CK422" s="59"/>
      <c r="CL422" s="59"/>
      <c r="CM422" s="59"/>
      <c r="CN422" s="59"/>
      <c r="CO422" s="59"/>
      <c r="CP422" s="59"/>
      <c r="CQ422" s="59"/>
      <c r="CR422" s="59"/>
      <c r="CS422" s="59"/>
      <c r="CT422" s="59"/>
      <c r="CU422" s="59"/>
      <c r="CV422" s="59"/>
      <c r="CW422" s="59"/>
      <c r="CX422" s="59"/>
      <c r="CY422" s="59"/>
      <c r="CZ422" s="59"/>
      <c r="DA422" s="59"/>
      <c r="DB422" s="59"/>
      <c r="DC422" s="59"/>
      <c r="DD422" s="59"/>
      <c r="DE422" s="59"/>
      <c r="DF422" s="59"/>
      <c r="DG422" s="59"/>
      <c r="DH422" s="59"/>
      <c r="DI422" s="59"/>
      <c r="DJ422" s="59"/>
      <c r="DK422" s="59"/>
      <c r="DL422" s="59"/>
      <c r="DM422" s="59"/>
      <c r="DN422" s="59"/>
      <c r="DO422" s="59"/>
      <c r="DP422" s="59"/>
      <c r="DQ422" s="59"/>
      <c r="DR422" s="59"/>
      <c r="DS422" s="59"/>
      <c r="DT422" s="59"/>
      <c r="DU422" s="59"/>
      <c r="DV422" s="59"/>
      <c r="DW422" s="59"/>
      <c r="DX422" s="59"/>
      <c r="DY422" s="59"/>
      <c r="DZ422" s="59"/>
      <c r="EA422" s="59"/>
      <c r="EB422" s="59"/>
      <c r="EC422" s="59"/>
      <c r="ED422" s="59"/>
      <c r="EE422" s="59"/>
      <c r="EF422" s="59"/>
      <c r="EG422" s="59"/>
      <c r="EH422" s="59"/>
      <c r="EI422" s="59"/>
    </row>
    <row r="423" spans="38:139" ht="15" x14ac:dyDescent="0.25">
      <c r="AL423" s="59"/>
      <c r="AM423"/>
      <c r="AN423"/>
      <c r="AO423"/>
      <c r="AP423"/>
      <c r="AQ423"/>
      <c r="AR423"/>
      <c r="AS423"/>
      <c r="AT423"/>
      <c r="AU423"/>
      <c r="AV423"/>
      <c r="AW423"/>
      <c r="AX423"/>
      <c r="AY423"/>
      <c r="AZ423" s="59"/>
      <c r="BA423" s="59"/>
      <c r="BB423" s="59"/>
      <c r="BC423" s="59"/>
      <c r="BD423" s="59"/>
      <c r="BE423" s="59"/>
      <c r="BF423" s="59"/>
      <c r="BG423" s="59"/>
      <c r="BH423" s="59"/>
      <c r="BI423" s="59"/>
      <c r="BJ423" s="59"/>
      <c r="BK423" s="59"/>
      <c r="BL423" s="59"/>
      <c r="BM423" s="59"/>
      <c r="BN423" s="59"/>
      <c r="BO423" s="59"/>
      <c r="BP423" s="59"/>
      <c r="BQ423" s="59"/>
      <c r="BR423" s="59"/>
      <c r="BS423" s="59"/>
      <c r="BT423" s="59"/>
      <c r="BU423" s="59"/>
      <c r="BV423" s="59"/>
      <c r="BW423" s="59"/>
      <c r="BX423" s="59"/>
      <c r="BY423" s="59"/>
      <c r="BZ423" s="59"/>
      <c r="CA423" s="59"/>
      <c r="CB423" s="59"/>
      <c r="CC423" s="59"/>
      <c r="CD423" s="59"/>
      <c r="CE423" s="59"/>
      <c r="CF423" s="59"/>
      <c r="CG423" s="59"/>
      <c r="CH423" s="59"/>
      <c r="CI423" s="59"/>
      <c r="CJ423" s="59"/>
      <c r="CK423" s="59"/>
      <c r="CL423" s="59"/>
      <c r="CM423" s="59"/>
      <c r="CN423" s="59"/>
      <c r="CO423" s="59"/>
      <c r="CP423" s="59"/>
      <c r="CQ423" s="59"/>
      <c r="CR423" s="59"/>
      <c r="CS423" s="59"/>
      <c r="CT423" s="59"/>
      <c r="CU423" s="59"/>
      <c r="CV423" s="59"/>
      <c r="CW423" s="59"/>
      <c r="CX423" s="59"/>
      <c r="CY423" s="59"/>
      <c r="CZ423" s="59"/>
      <c r="DA423" s="59"/>
      <c r="DB423" s="59"/>
      <c r="DC423" s="59"/>
      <c r="DD423" s="59"/>
      <c r="DE423" s="59"/>
      <c r="DF423" s="59"/>
      <c r="DG423" s="59"/>
      <c r="DH423" s="59"/>
      <c r="DI423" s="59"/>
      <c r="DJ423" s="59"/>
      <c r="DK423" s="59"/>
      <c r="DL423" s="59"/>
      <c r="DM423" s="59"/>
      <c r="DN423" s="59"/>
      <c r="DO423" s="59"/>
      <c r="DP423" s="59"/>
      <c r="DQ423" s="59"/>
      <c r="DR423" s="59"/>
      <c r="DS423" s="59"/>
      <c r="DT423" s="59"/>
      <c r="DU423" s="59"/>
      <c r="DV423" s="59"/>
      <c r="DW423" s="59"/>
      <c r="DX423" s="59"/>
      <c r="DY423" s="59"/>
      <c r="DZ423" s="59"/>
      <c r="EA423" s="59"/>
      <c r="EB423" s="59"/>
      <c r="EC423" s="59"/>
      <c r="ED423" s="59"/>
      <c r="EE423" s="59"/>
      <c r="EF423" s="59"/>
      <c r="EG423" s="59"/>
      <c r="EH423" s="59"/>
      <c r="EI423" s="59"/>
    </row>
    <row r="424" spans="38:139" ht="15" x14ac:dyDescent="0.25">
      <c r="AL424" s="59"/>
      <c r="AM424"/>
      <c r="AN424"/>
      <c r="AO424"/>
      <c r="AP424"/>
      <c r="AQ424"/>
      <c r="AR424"/>
      <c r="AS424"/>
      <c r="AT424"/>
      <c r="AU424"/>
      <c r="AV424"/>
      <c r="AW424"/>
      <c r="AX424"/>
      <c r="AY424"/>
      <c r="AZ424" s="59"/>
      <c r="BA424" s="59"/>
      <c r="BB424" s="59"/>
      <c r="BC424" s="59"/>
      <c r="BD424" s="59"/>
      <c r="BE424" s="59"/>
      <c r="BF424" s="59"/>
      <c r="BG424" s="59"/>
      <c r="BH424" s="59"/>
      <c r="BI424" s="59"/>
      <c r="BJ424" s="59"/>
      <c r="BK424" s="59"/>
      <c r="BL424" s="59"/>
      <c r="BM424" s="59"/>
      <c r="BN424" s="59"/>
      <c r="BO424" s="59"/>
      <c r="BP424" s="59"/>
      <c r="BQ424" s="59"/>
      <c r="BR424" s="59"/>
      <c r="BS424" s="59"/>
      <c r="BT424" s="59"/>
      <c r="BU424" s="59"/>
      <c r="BV424" s="59"/>
      <c r="BW424" s="59"/>
      <c r="BX424" s="59"/>
      <c r="BY424" s="59"/>
      <c r="BZ424" s="59"/>
      <c r="CA424" s="59"/>
      <c r="CB424" s="59"/>
      <c r="CC424" s="59"/>
      <c r="CD424" s="59"/>
      <c r="CE424" s="59"/>
      <c r="CF424" s="59"/>
      <c r="CG424" s="59"/>
      <c r="CH424" s="59"/>
      <c r="CI424" s="59"/>
      <c r="CJ424" s="59"/>
      <c r="CK424" s="59"/>
      <c r="CL424" s="59"/>
      <c r="CM424" s="59"/>
      <c r="CN424" s="59"/>
      <c r="CO424" s="59"/>
      <c r="CP424" s="59"/>
      <c r="CQ424" s="59"/>
      <c r="CR424" s="59"/>
      <c r="CS424" s="59"/>
      <c r="CT424" s="59"/>
      <c r="CU424" s="59"/>
      <c r="CV424" s="59"/>
      <c r="CW424" s="59"/>
      <c r="CX424" s="59"/>
      <c r="CY424" s="59"/>
      <c r="CZ424" s="59"/>
      <c r="DA424" s="59"/>
      <c r="DB424" s="59"/>
      <c r="DC424" s="59"/>
      <c r="DD424" s="59"/>
      <c r="DE424" s="59"/>
      <c r="DF424" s="59"/>
      <c r="DG424" s="59"/>
      <c r="DH424" s="59"/>
      <c r="DI424" s="59"/>
      <c r="DJ424" s="59"/>
      <c r="DK424" s="59"/>
      <c r="DL424" s="59"/>
      <c r="DM424" s="59"/>
      <c r="DN424" s="59"/>
      <c r="DO424" s="59"/>
      <c r="DP424" s="59"/>
      <c r="DQ424" s="59"/>
      <c r="DR424" s="59"/>
      <c r="DS424" s="59"/>
      <c r="DT424" s="59"/>
      <c r="DU424" s="59"/>
      <c r="DV424" s="59"/>
      <c r="DW424" s="59"/>
      <c r="DX424" s="59"/>
      <c r="DY424" s="59"/>
      <c r="DZ424" s="59"/>
      <c r="EA424" s="59"/>
      <c r="EB424" s="59"/>
      <c r="EC424" s="59"/>
      <c r="ED424" s="59"/>
      <c r="EE424" s="59"/>
      <c r="EF424" s="59"/>
      <c r="EG424" s="59"/>
      <c r="EH424" s="59"/>
      <c r="EI424" s="59"/>
    </row>
    <row r="425" spans="38:139" ht="15" x14ac:dyDescent="0.25">
      <c r="AL425" s="59"/>
      <c r="AM425"/>
      <c r="AN425"/>
      <c r="AO425"/>
      <c r="AP425"/>
      <c r="AQ425"/>
      <c r="AR425"/>
      <c r="AS425"/>
      <c r="AT425"/>
      <c r="AU425"/>
      <c r="AV425"/>
      <c r="AW425"/>
      <c r="AX425"/>
      <c r="AY425"/>
      <c r="AZ425" s="59"/>
      <c r="BA425" s="59"/>
      <c r="BB425" s="59"/>
      <c r="BC425" s="59"/>
      <c r="BD425" s="59"/>
      <c r="BE425" s="59"/>
      <c r="BF425" s="59"/>
      <c r="BG425" s="59"/>
      <c r="BH425" s="59"/>
      <c r="BI425" s="59"/>
      <c r="BJ425" s="59"/>
      <c r="BK425" s="59"/>
      <c r="BL425" s="59"/>
      <c r="BM425" s="59"/>
      <c r="BN425" s="59"/>
      <c r="BO425" s="59"/>
      <c r="BP425" s="59"/>
      <c r="BQ425" s="59"/>
      <c r="BR425" s="59"/>
      <c r="BS425" s="59"/>
      <c r="BT425" s="59"/>
      <c r="BU425" s="59"/>
      <c r="BV425" s="59"/>
      <c r="BW425" s="59"/>
      <c r="BX425" s="59"/>
      <c r="BY425" s="59"/>
      <c r="BZ425" s="59"/>
      <c r="CA425" s="59"/>
      <c r="CB425" s="59"/>
      <c r="CC425" s="59"/>
      <c r="CD425" s="59"/>
      <c r="CE425" s="59"/>
      <c r="CF425" s="59"/>
      <c r="CG425" s="59"/>
      <c r="CH425" s="59"/>
      <c r="CI425" s="59"/>
      <c r="CJ425" s="59"/>
      <c r="CK425" s="59"/>
      <c r="CL425" s="59"/>
      <c r="CM425" s="59"/>
      <c r="CN425" s="59"/>
      <c r="CO425" s="59"/>
      <c r="CP425" s="59"/>
      <c r="CQ425" s="59"/>
      <c r="CR425" s="59"/>
      <c r="CS425" s="59"/>
      <c r="CT425" s="59"/>
      <c r="CU425" s="59"/>
      <c r="CV425" s="59"/>
      <c r="CW425" s="59"/>
      <c r="CX425" s="59"/>
      <c r="CY425" s="59"/>
      <c r="CZ425" s="59"/>
      <c r="DA425" s="59"/>
      <c r="DB425" s="59"/>
      <c r="DC425" s="59"/>
      <c r="DD425" s="59"/>
      <c r="DE425" s="59"/>
      <c r="DF425" s="59"/>
      <c r="DG425" s="59"/>
      <c r="DH425" s="59"/>
      <c r="DI425" s="59"/>
      <c r="DJ425" s="59"/>
      <c r="DK425" s="59"/>
      <c r="DL425" s="59"/>
      <c r="DM425" s="59"/>
      <c r="DN425" s="59"/>
      <c r="DO425" s="59"/>
      <c r="DP425" s="59"/>
      <c r="DQ425" s="59"/>
      <c r="DR425" s="59"/>
      <c r="DS425" s="59"/>
      <c r="DT425" s="59"/>
      <c r="DU425" s="59"/>
      <c r="DV425" s="59"/>
      <c r="DW425" s="59"/>
      <c r="DX425" s="59"/>
      <c r="DY425" s="59"/>
      <c r="DZ425" s="59"/>
      <c r="EA425" s="59"/>
      <c r="EB425" s="59"/>
      <c r="EC425" s="59"/>
      <c r="ED425" s="59"/>
      <c r="EE425" s="59"/>
      <c r="EF425" s="59"/>
      <c r="EG425" s="59"/>
      <c r="EH425" s="59"/>
      <c r="EI425" s="59"/>
    </row>
    <row r="426" spans="38:139" ht="15" x14ac:dyDescent="0.25">
      <c r="AL426" s="59"/>
      <c r="AM426"/>
      <c r="AN426"/>
      <c r="AO426"/>
      <c r="AP426"/>
      <c r="AQ426"/>
      <c r="AR426"/>
      <c r="AS426"/>
      <c r="AT426"/>
      <c r="AU426"/>
      <c r="AV426"/>
      <c r="AW426"/>
      <c r="AX426"/>
      <c r="AY426"/>
      <c r="AZ426" s="59"/>
      <c r="BA426" s="59"/>
      <c r="BB426" s="59"/>
      <c r="BC426" s="59"/>
      <c r="BD426" s="59"/>
      <c r="BE426" s="59"/>
      <c r="BF426" s="59"/>
      <c r="BG426" s="59"/>
      <c r="BH426" s="59"/>
      <c r="BI426" s="59"/>
      <c r="BJ426" s="59"/>
      <c r="BK426" s="59"/>
      <c r="BL426" s="59"/>
      <c r="BM426" s="59"/>
      <c r="BN426" s="59"/>
      <c r="BO426" s="59"/>
      <c r="BP426" s="59"/>
      <c r="BQ426" s="59"/>
      <c r="BR426" s="59"/>
      <c r="BS426" s="59"/>
      <c r="BT426" s="59"/>
      <c r="BU426" s="59"/>
      <c r="BV426" s="59"/>
      <c r="BW426" s="59"/>
      <c r="BX426" s="59"/>
      <c r="BY426" s="59"/>
      <c r="BZ426" s="59"/>
      <c r="CA426" s="59"/>
      <c r="CB426" s="59"/>
      <c r="CC426" s="59"/>
      <c r="CD426" s="59"/>
      <c r="CE426" s="59"/>
      <c r="CF426" s="59"/>
      <c r="CG426" s="59"/>
      <c r="CH426" s="59"/>
      <c r="CI426" s="59"/>
      <c r="CJ426" s="59"/>
      <c r="CK426" s="59"/>
      <c r="CL426" s="59"/>
      <c r="CM426" s="59"/>
      <c r="CN426" s="59"/>
      <c r="CO426" s="59"/>
      <c r="CP426" s="59"/>
      <c r="CQ426" s="59"/>
      <c r="CR426" s="59"/>
      <c r="CS426" s="59"/>
      <c r="CT426" s="59"/>
      <c r="CU426" s="59"/>
      <c r="CV426" s="59"/>
      <c r="CW426" s="59"/>
      <c r="CX426" s="59"/>
      <c r="CY426" s="59"/>
      <c r="CZ426" s="59"/>
      <c r="DA426" s="59"/>
      <c r="DB426" s="59"/>
      <c r="DC426" s="59"/>
      <c r="DD426" s="59"/>
      <c r="DE426" s="59"/>
      <c r="DF426" s="59"/>
      <c r="DG426" s="59"/>
      <c r="DH426" s="59"/>
      <c r="DI426" s="59"/>
      <c r="DJ426" s="59"/>
      <c r="DK426" s="59"/>
      <c r="DL426" s="59"/>
      <c r="DM426" s="59"/>
      <c r="DN426" s="59"/>
      <c r="DO426" s="59"/>
      <c r="DP426" s="59"/>
      <c r="DQ426" s="59"/>
      <c r="DR426" s="59"/>
      <c r="DS426" s="59"/>
      <c r="DT426" s="59"/>
      <c r="DU426" s="59"/>
      <c r="DV426" s="59"/>
      <c r="DW426" s="59"/>
      <c r="DX426" s="59"/>
      <c r="DY426" s="59"/>
      <c r="DZ426" s="59"/>
      <c r="EA426" s="59"/>
      <c r="EB426" s="59"/>
      <c r="EC426" s="59"/>
      <c r="ED426" s="59"/>
      <c r="EE426" s="59"/>
      <c r="EF426" s="59"/>
      <c r="EG426" s="59"/>
      <c r="EH426" s="59"/>
      <c r="EI426" s="59"/>
    </row>
    <row r="427" spans="38:139" ht="15" x14ac:dyDescent="0.25">
      <c r="AL427" s="59"/>
      <c r="AM427"/>
      <c r="AN427"/>
      <c r="AO427"/>
      <c r="AP427"/>
      <c r="AQ427"/>
      <c r="AR427"/>
      <c r="AS427"/>
      <c r="AT427"/>
      <c r="AU427"/>
      <c r="AV427"/>
      <c r="AW427"/>
      <c r="AX427"/>
      <c r="AY427"/>
      <c r="AZ427" s="59"/>
      <c r="BA427" s="59"/>
      <c r="BB427" s="59"/>
      <c r="BC427" s="59"/>
      <c r="BD427" s="59"/>
      <c r="BE427" s="59"/>
      <c r="BF427" s="59"/>
      <c r="BG427" s="59"/>
      <c r="BH427" s="59"/>
      <c r="BI427" s="59"/>
      <c r="BJ427" s="59"/>
      <c r="BK427" s="59"/>
      <c r="BL427" s="59"/>
      <c r="BM427" s="59"/>
      <c r="BN427" s="59"/>
      <c r="BO427" s="59"/>
      <c r="BP427" s="59"/>
      <c r="BQ427" s="59"/>
      <c r="BR427" s="59"/>
      <c r="BS427" s="59"/>
      <c r="BT427" s="59"/>
      <c r="BU427" s="59"/>
      <c r="BV427" s="59"/>
      <c r="BW427" s="59"/>
      <c r="BX427" s="59"/>
      <c r="BY427" s="59"/>
      <c r="BZ427" s="59"/>
      <c r="CA427" s="59"/>
      <c r="CB427" s="59"/>
      <c r="CC427" s="59"/>
      <c r="CD427" s="59"/>
      <c r="CE427" s="59"/>
      <c r="CF427" s="59"/>
      <c r="CG427" s="59"/>
      <c r="CH427" s="59"/>
      <c r="CI427" s="59"/>
      <c r="CJ427" s="59"/>
      <c r="CK427" s="59"/>
      <c r="CL427" s="59"/>
      <c r="CM427" s="59"/>
      <c r="CN427" s="59"/>
      <c r="CO427" s="59"/>
      <c r="CP427" s="59"/>
      <c r="CQ427" s="59"/>
      <c r="CR427" s="59"/>
      <c r="CS427" s="59"/>
      <c r="CT427" s="59"/>
      <c r="CU427" s="59"/>
      <c r="CV427" s="59"/>
      <c r="CW427" s="59"/>
      <c r="CX427" s="59"/>
      <c r="CY427" s="59"/>
      <c r="CZ427" s="59"/>
      <c r="DA427" s="59"/>
      <c r="DB427" s="59"/>
      <c r="DC427" s="59"/>
      <c r="DD427" s="59"/>
      <c r="DE427" s="59"/>
      <c r="DF427" s="59"/>
      <c r="DG427" s="59"/>
      <c r="DH427" s="59"/>
      <c r="DI427" s="59"/>
      <c r="DJ427" s="59"/>
      <c r="DK427" s="59"/>
      <c r="DL427" s="59"/>
      <c r="DM427" s="59"/>
      <c r="DN427" s="59"/>
      <c r="DO427" s="59"/>
      <c r="DP427" s="59"/>
      <c r="DQ427" s="59"/>
      <c r="DR427" s="59"/>
      <c r="DS427" s="59"/>
      <c r="DT427" s="59"/>
      <c r="DU427" s="59"/>
      <c r="DV427" s="59"/>
      <c r="DW427" s="59"/>
      <c r="DX427" s="59"/>
      <c r="DY427" s="59"/>
      <c r="DZ427" s="59"/>
      <c r="EA427" s="59"/>
      <c r="EB427" s="59"/>
      <c r="EC427" s="59"/>
      <c r="ED427" s="59"/>
      <c r="EE427" s="59"/>
      <c r="EF427" s="59"/>
      <c r="EG427" s="59"/>
      <c r="EH427" s="59"/>
      <c r="EI427" s="59"/>
    </row>
    <row r="428" spans="38:139" ht="15" x14ac:dyDescent="0.25">
      <c r="AL428" s="59"/>
      <c r="AM428"/>
      <c r="AN428"/>
      <c r="AO428"/>
      <c r="AP428"/>
      <c r="AQ428"/>
      <c r="AR428"/>
      <c r="AS428"/>
      <c r="AT428"/>
      <c r="AU428"/>
      <c r="AV428"/>
      <c r="AW428"/>
      <c r="AX428"/>
      <c r="AY428"/>
      <c r="AZ428" s="59"/>
      <c r="BA428" s="59"/>
      <c r="BB428" s="59"/>
      <c r="BC428" s="59"/>
      <c r="BD428" s="59"/>
      <c r="BE428" s="59"/>
      <c r="BF428" s="59"/>
      <c r="BG428" s="59"/>
      <c r="BH428" s="59"/>
      <c r="BI428" s="59"/>
      <c r="BJ428" s="59"/>
      <c r="BK428" s="59"/>
      <c r="BL428" s="59"/>
      <c r="BM428" s="59"/>
      <c r="BN428" s="59"/>
      <c r="BO428" s="59"/>
      <c r="BP428" s="59"/>
      <c r="BQ428" s="59"/>
      <c r="BR428" s="59"/>
      <c r="BS428" s="59"/>
      <c r="BT428" s="59"/>
      <c r="BU428" s="59"/>
      <c r="BV428" s="59"/>
      <c r="BW428" s="59"/>
      <c r="BX428" s="59"/>
      <c r="BY428" s="59"/>
      <c r="BZ428" s="59"/>
      <c r="CA428" s="59"/>
      <c r="CB428" s="59"/>
      <c r="CC428" s="59"/>
      <c r="CD428" s="59"/>
      <c r="CE428" s="59"/>
      <c r="CF428" s="59"/>
      <c r="CG428" s="59"/>
      <c r="CH428" s="59"/>
      <c r="CI428" s="59"/>
      <c r="CJ428" s="59"/>
      <c r="CK428" s="59"/>
      <c r="CL428" s="59"/>
      <c r="CM428" s="59"/>
      <c r="CN428" s="59"/>
      <c r="CO428" s="59"/>
      <c r="CP428" s="59"/>
      <c r="CQ428" s="59"/>
      <c r="CR428" s="59"/>
      <c r="CS428" s="59"/>
      <c r="CT428" s="59"/>
      <c r="CU428" s="59"/>
      <c r="CV428" s="59"/>
      <c r="CW428" s="59"/>
      <c r="CX428" s="59"/>
      <c r="CY428" s="59"/>
      <c r="CZ428" s="59"/>
      <c r="DA428" s="59"/>
      <c r="DB428" s="59"/>
      <c r="DC428" s="59"/>
      <c r="DD428" s="59"/>
      <c r="DE428" s="59"/>
      <c r="DF428" s="59"/>
      <c r="DG428" s="59"/>
      <c r="DH428" s="59"/>
      <c r="DI428" s="59"/>
      <c r="DJ428" s="59"/>
      <c r="DK428" s="59"/>
      <c r="DL428" s="59"/>
      <c r="DM428" s="59"/>
      <c r="DN428" s="59"/>
      <c r="DO428" s="59"/>
      <c r="DP428" s="59"/>
      <c r="DQ428" s="59"/>
      <c r="DR428" s="59"/>
      <c r="DS428" s="59"/>
      <c r="DT428" s="59"/>
      <c r="DU428" s="59"/>
      <c r="DV428" s="59"/>
      <c r="DW428" s="59"/>
      <c r="DX428" s="59"/>
      <c r="DY428" s="59"/>
      <c r="DZ428" s="59"/>
      <c r="EA428" s="59"/>
      <c r="EB428" s="59"/>
      <c r="EC428" s="59"/>
      <c r="ED428" s="59"/>
      <c r="EE428" s="59"/>
      <c r="EF428" s="59"/>
      <c r="EG428" s="59"/>
      <c r="EH428" s="59"/>
      <c r="EI428" s="59"/>
    </row>
    <row r="429" spans="38:139" ht="15" x14ac:dyDescent="0.25">
      <c r="AL429" s="59"/>
      <c r="AM429"/>
      <c r="AN429"/>
      <c r="AO429"/>
      <c r="AP429"/>
      <c r="AQ429"/>
      <c r="AR429"/>
      <c r="AS429"/>
      <c r="AT429"/>
      <c r="AU429"/>
      <c r="AV429"/>
      <c r="AW429"/>
      <c r="AX429"/>
      <c r="AY429"/>
      <c r="AZ429" s="59"/>
      <c r="BA429" s="59"/>
      <c r="BB429" s="59"/>
      <c r="BC429" s="59"/>
      <c r="BD429" s="59"/>
      <c r="BE429" s="59"/>
      <c r="BF429" s="59"/>
      <c r="BG429" s="59"/>
      <c r="BH429" s="59"/>
      <c r="BI429" s="59"/>
      <c r="BJ429" s="59"/>
      <c r="BK429" s="59"/>
      <c r="BL429" s="59"/>
      <c r="BM429" s="59"/>
      <c r="BN429" s="59"/>
      <c r="BO429" s="59"/>
      <c r="BP429" s="59"/>
      <c r="BQ429" s="59"/>
      <c r="BR429" s="59"/>
      <c r="BS429" s="59"/>
      <c r="BT429" s="59"/>
      <c r="BU429" s="59"/>
      <c r="BV429" s="59"/>
      <c r="BW429" s="59"/>
      <c r="BX429" s="59"/>
      <c r="BY429" s="59"/>
      <c r="BZ429" s="59"/>
      <c r="CA429" s="59"/>
      <c r="CB429" s="59"/>
      <c r="CC429" s="59"/>
      <c r="CD429" s="59"/>
      <c r="CE429" s="59"/>
      <c r="CF429" s="59"/>
      <c r="CG429" s="59"/>
      <c r="CH429" s="59"/>
      <c r="CI429" s="59"/>
      <c r="CJ429" s="59"/>
      <c r="CK429" s="59"/>
      <c r="CL429" s="59"/>
      <c r="CM429" s="59"/>
      <c r="CN429" s="59"/>
      <c r="CO429" s="59"/>
      <c r="CP429" s="59"/>
      <c r="CQ429" s="59"/>
      <c r="CR429" s="59"/>
      <c r="CS429" s="59"/>
      <c r="CT429" s="59"/>
      <c r="CU429" s="59"/>
      <c r="CV429" s="59"/>
      <c r="CW429" s="59"/>
      <c r="CX429" s="59"/>
      <c r="CY429" s="59"/>
      <c r="CZ429" s="59"/>
      <c r="DA429" s="59"/>
      <c r="DB429" s="59"/>
      <c r="DC429" s="59"/>
      <c r="DD429" s="59"/>
      <c r="DE429" s="59"/>
      <c r="DF429" s="59"/>
      <c r="DG429" s="59"/>
      <c r="DH429" s="59"/>
      <c r="DI429" s="59"/>
      <c r="DJ429" s="59"/>
      <c r="DK429" s="59"/>
      <c r="DL429" s="59"/>
      <c r="DM429" s="59"/>
      <c r="DN429" s="59"/>
      <c r="DO429" s="59"/>
      <c r="DP429" s="59"/>
      <c r="DQ429" s="59"/>
      <c r="DR429" s="59"/>
      <c r="DS429" s="59"/>
      <c r="DT429" s="59"/>
      <c r="DU429" s="59"/>
      <c r="DV429" s="59"/>
      <c r="DW429" s="59"/>
      <c r="DX429" s="59"/>
      <c r="DY429" s="59"/>
      <c r="DZ429" s="59"/>
      <c r="EA429" s="59"/>
      <c r="EB429" s="59"/>
      <c r="EC429" s="59"/>
      <c r="ED429" s="59"/>
      <c r="EE429" s="59"/>
      <c r="EF429" s="59"/>
      <c r="EG429" s="59"/>
      <c r="EH429" s="59"/>
      <c r="EI429" s="59"/>
    </row>
    <row r="430" spans="38:139" ht="15" x14ac:dyDescent="0.25">
      <c r="AL430" s="59"/>
      <c r="AM430"/>
      <c r="AN430"/>
      <c r="AO430"/>
      <c r="AP430"/>
      <c r="AQ430"/>
      <c r="AR430"/>
      <c r="AS430"/>
      <c r="AT430"/>
      <c r="AU430"/>
      <c r="AV430"/>
      <c r="AW430"/>
      <c r="AX430"/>
      <c r="AY430"/>
      <c r="AZ430" s="59"/>
      <c r="BA430" s="59"/>
      <c r="BB430" s="59"/>
      <c r="BC430" s="59"/>
      <c r="BD430" s="59"/>
      <c r="BE430" s="59"/>
      <c r="BF430" s="59"/>
      <c r="BG430" s="59"/>
      <c r="BH430" s="59"/>
      <c r="BI430" s="59"/>
      <c r="BJ430" s="59"/>
      <c r="BK430" s="59"/>
      <c r="BL430" s="59"/>
      <c r="BM430" s="59"/>
      <c r="BN430" s="59"/>
      <c r="BO430" s="59"/>
      <c r="BP430" s="59"/>
      <c r="BQ430" s="59"/>
      <c r="BR430" s="59"/>
      <c r="BS430" s="59"/>
      <c r="BT430" s="59"/>
      <c r="BU430" s="59"/>
      <c r="BV430" s="59"/>
      <c r="BW430" s="59"/>
      <c r="BX430" s="59"/>
      <c r="BY430" s="59"/>
      <c r="BZ430" s="59"/>
      <c r="CA430" s="59"/>
      <c r="CB430" s="59"/>
      <c r="CC430" s="59"/>
      <c r="CD430" s="59"/>
      <c r="CE430" s="59"/>
      <c r="CF430" s="59"/>
      <c r="CG430" s="59"/>
      <c r="CH430" s="59"/>
      <c r="CI430" s="59"/>
      <c r="CJ430" s="59"/>
      <c r="CK430" s="59"/>
      <c r="CL430" s="59"/>
      <c r="CM430" s="59"/>
      <c r="CN430" s="59"/>
      <c r="CO430" s="59"/>
      <c r="CP430" s="59"/>
      <c r="CQ430" s="59"/>
      <c r="CR430" s="59"/>
      <c r="CS430" s="59"/>
      <c r="CT430" s="59"/>
      <c r="CU430" s="59"/>
      <c r="CV430" s="59"/>
      <c r="CW430" s="59"/>
      <c r="CX430" s="59"/>
      <c r="CY430" s="59"/>
      <c r="CZ430" s="59"/>
      <c r="DA430" s="59"/>
      <c r="DB430" s="59"/>
      <c r="DC430" s="59"/>
      <c r="DD430" s="59"/>
      <c r="DE430" s="59"/>
      <c r="DF430" s="59"/>
      <c r="DG430" s="59"/>
      <c r="DH430" s="59"/>
      <c r="DI430" s="59"/>
      <c r="DJ430" s="59"/>
      <c r="DK430" s="59"/>
      <c r="DL430" s="59"/>
      <c r="DM430" s="59"/>
      <c r="DN430" s="59"/>
      <c r="DO430" s="59"/>
      <c r="DP430" s="59"/>
      <c r="DQ430" s="59"/>
      <c r="DR430" s="59"/>
      <c r="DS430" s="59"/>
      <c r="DT430" s="59"/>
      <c r="DU430" s="59"/>
      <c r="DV430" s="59"/>
      <c r="DW430" s="59"/>
      <c r="DX430" s="59"/>
      <c r="DY430" s="59"/>
      <c r="DZ430" s="59"/>
      <c r="EA430" s="59"/>
      <c r="EB430" s="59"/>
      <c r="EC430" s="59"/>
      <c r="ED430" s="59"/>
      <c r="EE430" s="59"/>
      <c r="EF430" s="59"/>
      <c r="EG430" s="59"/>
      <c r="EH430" s="59"/>
      <c r="EI430" s="59"/>
    </row>
    <row r="431" spans="38:139" ht="15" x14ac:dyDescent="0.25">
      <c r="AL431" s="59"/>
      <c r="AM431"/>
      <c r="AN431"/>
      <c r="AO431"/>
      <c r="AP431"/>
      <c r="AQ431"/>
      <c r="AR431"/>
      <c r="AS431"/>
      <c r="AT431"/>
      <c r="AU431"/>
      <c r="AV431"/>
      <c r="AW431"/>
      <c r="AX431"/>
      <c r="AY431"/>
      <c r="AZ431" s="59"/>
      <c r="BA431" s="59"/>
      <c r="BB431" s="59"/>
      <c r="BC431" s="59"/>
      <c r="BD431" s="59"/>
      <c r="BE431" s="59"/>
      <c r="BF431" s="59"/>
      <c r="BG431" s="59"/>
      <c r="BH431" s="59"/>
      <c r="BI431" s="59"/>
      <c r="BJ431" s="59"/>
      <c r="BK431" s="59"/>
      <c r="BL431" s="59"/>
      <c r="BM431" s="59"/>
      <c r="BN431" s="59"/>
      <c r="BO431" s="59"/>
      <c r="BP431" s="59"/>
      <c r="BQ431" s="59"/>
      <c r="BR431" s="59"/>
      <c r="BS431" s="59"/>
      <c r="BT431" s="59"/>
      <c r="BU431" s="59"/>
      <c r="BV431" s="59"/>
      <c r="BW431" s="59"/>
      <c r="BX431" s="59"/>
      <c r="BY431" s="59"/>
      <c r="BZ431" s="59"/>
      <c r="CA431" s="59"/>
      <c r="CB431" s="59"/>
      <c r="CC431" s="59"/>
      <c r="CD431" s="59"/>
      <c r="CE431" s="59"/>
      <c r="CF431" s="59"/>
      <c r="CG431" s="59"/>
      <c r="CH431" s="59"/>
      <c r="CI431" s="59"/>
      <c r="CJ431" s="59"/>
      <c r="CK431" s="59"/>
      <c r="CL431" s="59"/>
      <c r="CM431" s="59"/>
      <c r="CN431" s="59"/>
      <c r="CO431" s="59"/>
      <c r="CP431" s="59"/>
      <c r="CQ431" s="59"/>
      <c r="CR431" s="59"/>
      <c r="CS431" s="59"/>
      <c r="CT431" s="59"/>
      <c r="CU431" s="59"/>
      <c r="CV431" s="59"/>
      <c r="CW431" s="59"/>
      <c r="CX431" s="59"/>
      <c r="CY431" s="59"/>
      <c r="CZ431" s="59"/>
      <c r="DA431" s="59"/>
      <c r="DB431" s="59"/>
      <c r="DC431" s="59"/>
      <c r="DD431" s="59"/>
      <c r="DE431" s="59"/>
      <c r="DF431" s="59"/>
      <c r="DG431" s="59"/>
      <c r="DH431" s="59"/>
      <c r="DI431" s="59"/>
      <c r="DJ431" s="59"/>
      <c r="DK431" s="59"/>
      <c r="DL431" s="59"/>
      <c r="DM431" s="59"/>
      <c r="DN431" s="59"/>
      <c r="DO431" s="59"/>
      <c r="DP431" s="59"/>
      <c r="DQ431" s="59"/>
      <c r="DR431" s="59"/>
      <c r="DS431" s="59"/>
      <c r="DT431" s="59"/>
      <c r="DU431" s="59"/>
      <c r="DV431" s="59"/>
      <c r="DW431" s="59"/>
      <c r="DX431" s="59"/>
      <c r="DY431" s="59"/>
      <c r="DZ431" s="59"/>
      <c r="EA431" s="59"/>
      <c r="EB431" s="59"/>
      <c r="EC431" s="59"/>
      <c r="ED431" s="59"/>
      <c r="EE431" s="59"/>
      <c r="EF431" s="59"/>
      <c r="EG431" s="59"/>
      <c r="EH431" s="59"/>
      <c r="EI431" s="59"/>
    </row>
    <row r="432" spans="38:139" ht="15" x14ac:dyDescent="0.25">
      <c r="AL432" s="59"/>
      <c r="AM432"/>
      <c r="AN432"/>
      <c r="AO432"/>
      <c r="AP432"/>
      <c r="AQ432"/>
      <c r="AR432"/>
      <c r="AS432"/>
      <c r="AT432"/>
      <c r="AU432"/>
      <c r="AV432"/>
      <c r="AW432"/>
      <c r="AX432"/>
      <c r="AY432"/>
      <c r="AZ432" s="59"/>
      <c r="BA432" s="59"/>
      <c r="BB432" s="59"/>
      <c r="BC432" s="59"/>
      <c r="BD432" s="59"/>
      <c r="BE432" s="59"/>
      <c r="BF432" s="59"/>
      <c r="BG432" s="59"/>
      <c r="BH432" s="59"/>
      <c r="BI432" s="59"/>
      <c r="BJ432" s="59"/>
      <c r="BK432" s="59"/>
      <c r="BL432" s="59"/>
      <c r="BM432" s="59"/>
      <c r="BN432" s="59"/>
      <c r="BO432" s="59"/>
      <c r="BP432" s="59"/>
      <c r="BQ432" s="59"/>
      <c r="BR432" s="59"/>
      <c r="BS432" s="59"/>
      <c r="BT432" s="59"/>
      <c r="BU432" s="59"/>
      <c r="BV432" s="59"/>
      <c r="BW432" s="59"/>
      <c r="BX432" s="59"/>
      <c r="BY432" s="59"/>
      <c r="BZ432" s="59"/>
      <c r="CA432" s="59"/>
      <c r="CB432" s="59"/>
      <c r="CC432" s="59"/>
      <c r="CD432" s="59"/>
      <c r="CE432" s="59"/>
      <c r="CF432" s="59"/>
      <c r="CG432" s="59"/>
      <c r="CH432" s="59"/>
      <c r="CI432" s="59"/>
      <c r="CJ432" s="59"/>
      <c r="CK432" s="59"/>
      <c r="CL432" s="59"/>
      <c r="CM432" s="59"/>
      <c r="CN432" s="59"/>
      <c r="CO432" s="59"/>
      <c r="CP432" s="59"/>
      <c r="CQ432" s="59"/>
      <c r="CR432" s="59"/>
      <c r="CS432" s="59"/>
      <c r="CT432" s="59"/>
      <c r="CU432" s="59"/>
      <c r="CV432" s="59"/>
      <c r="CW432" s="59"/>
      <c r="CX432" s="59"/>
      <c r="CY432" s="59"/>
      <c r="CZ432" s="59"/>
      <c r="DA432" s="59"/>
      <c r="DB432" s="59"/>
      <c r="DC432" s="59"/>
      <c r="DD432" s="59"/>
      <c r="DE432" s="59"/>
      <c r="DF432" s="59"/>
      <c r="DG432" s="59"/>
      <c r="DH432" s="59"/>
      <c r="DI432" s="59"/>
      <c r="DJ432" s="59"/>
      <c r="DK432" s="59"/>
      <c r="DL432" s="59"/>
      <c r="DM432" s="59"/>
      <c r="DN432" s="59"/>
      <c r="DO432" s="59"/>
      <c r="DP432" s="59"/>
      <c r="DQ432" s="59"/>
      <c r="DR432" s="59"/>
      <c r="DS432" s="59"/>
      <c r="DT432" s="59"/>
      <c r="DU432" s="59"/>
      <c r="DV432" s="59"/>
      <c r="DW432" s="59"/>
      <c r="DX432" s="59"/>
      <c r="DY432" s="59"/>
      <c r="DZ432" s="59"/>
      <c r="EA432" s="59"/>
      <c r="EB432" s="59"/>
      <c r="EC432" s="59"/>
      <c r="ED432" s="59"/>
      <c r="EE432" s="59"/>
      <c r="EF432" s="59"/>
      <c r="EG432" s="59"/>
      <c r="EH432" s="59"/>
      <c r="EI432" s="59"/>
    </row>
    <row r="433" spans="38:139" ht="15" x14ac:dyDescent="0.25">
      <c r="AL433" s="59"/>
      <c r="AM433"/>
      <c r="AN433"/>
      <c r="AO433"/>
      <c r="AP433"/>
      <c r="AQ433"/>
      <c r="AR433"/>
      <c r="AS433"/>
      <c r="AT433"/>
      <c r="AU433"/>
      <c r="AV433"/>
      <c r="AW433"/>
      <c r="AX433"/>
      <c r="AY433"/>
      <c r="AZ433" s="59"/>
      <c r="BA433" s="59"/>
      <c r="BB433" s="59"/>
      <c r="BC433" s="59"/>
      <c r="BD433" s="59"/>
      <c r="BE433" s="59"/>
      <c r="BF433" s="59"/>
      <c r="BG433" s="59"/>
      <c r="BH433" s="59"/>
      <c r="BI433" s="59"/>
      <c r="BJ433" s="59"/>
      <c r="BK433" s="59"/>
      <c r="BL433" s="59"/>
      <c r="BM433" s="59"/>
      <c r="BN433" s="59"/>
      <c r="BO433" s="59"/>
      <c r="BP433" s="59"/>
      <c r="BQ433" s="59"/>
      <c r="BR433" s="59"/>
      <c r="BS433" s="59"/>
      <c r="BT433" s="59"/>
      <c r="BU433" s="59"/>
      <c r="BV433" s="59"/>
      <c r="BW433" s="59"/>
      <c r="BX433" s="59"/>
      <c r="BY433" s="59"/>
      <c r="BZ433" s="59"/>
      <c r="CA433" s="59"/>
      <c r="CB433" s="59"/>
      <c r="CC433" s="59"/>
      <c r="CD433" s="59"/>
      <c r="CE433" s="59"/>
      <c r="CF433" s="59"/>
      <c r="CG433" s="59"/>
      <c r="CH433" s="59"/>
      <c r="CI433" s="59"/>
      <c r="CJ433" s="59"/>
      <c r="CK433" s="59"/>
      <c r="CL433" s="59"/>
      <c r="CM433" s="59"/>
      <c r="CN433" s="59"/>
      <c r="CO433" s="59"/>
      <c r="CP433" s="59"/>
      <c r="CQ433" s="59"/>
      <c r="CR433" s="59"/>
      <c r="CS433" s="59"/>
      <c r="CT433" s="59"/>
      <c r="CU433" s="59"/>
      <c r="CV433" s="59"/>
      <c r="CW433" s="59"/>
      <c r="CX433" s="59"/>
      <c r="CY433" s="59"/>
      <c r="CZ433" s="59"/>
      <c r="DA433" s="59"/>
      <c r="DB433" s="59"/>
      <c r="DC433" s="59"/>
      <c r="DD433" s="59"/>
      <c r="DE433" s="59"/>
      <c r="DF433" s="59"/>
      <c r="DG433" s="59"/>
      <c r="DH433" s="59"/>
      <c r="DI433" s="59"/>
      <c r="DJ433" s="59"/>
      <c r="DK433" s="59"/>
      <c r="DL433" s="59"/>
      <c r="DM433" s="59"/>
      <c r="DN433" s="59"/>
      <c r="DO433" s="59"/>
      <c r="DP433" s="59"/>
      <c r="DQ433" s="59"/>
      <c r="DR433" s="59"/>
      <c r="DS433" s="59"/>
      <c r="DT433" s="59"/>
      <c r="DU433" s="59"/>
      <c r="DV433" s="59"/>
      <c r="DW433" s="59"/>
      <c r="DX433" s="59"/>
      <c r="DY433" s="59"/>
      <c r="DZ433" s="59"/>
      <c r="EA433" s="59"/>
      <c r="EB433" s="59"/>
      <c r="EC433" s="59"/>
      <c r="ED433" s="59"/>
      <c r="EE433" s="59"/>
      <c r="EF433" s="59"/>
      <c r="EG433" s="59"/>
      <c r="EH433" s="59"/>
      <c r="EI433" s="59"/>
    </row>
    <row r="434" spans="38:139" ht="15" x14ac:dyDescent="0.25">
      <c r="AL434" s="59"/>
      <c r="AM434"/>
      <c r="AN434"/>
      <c r="AO434"/>
      <c r="AP434"/>
      <c r="AQ434"/>
      <c r="AR434"/>
      <c r="AS434"/>
      <c r="AT434"/>
      <c r="AU434"/>
      <c r="AV434"/>
      <c r="AW434"/>
      <c r="AX434"/>
      <c r="AY434"/>
      <c r="AZ434" s="59"/>
      <c r="BA434" s="59"/>
      <c r="BB434" s="59"/>
      <c r="BC434" s="59"/>
      <c r="BD434" s="59"/>
      <c r="BE434" s="59"/>
      <c r="BF434" s="59"/>
      <c r="BG434" s="59"/>
      <c r="BH434" s="59"/>
      <c r="BI434" s="59"/>
      <c r="BJ434" s="59"/>
      <c r="BK434" s="59"/>
      <c r="BL434" s="59"/>
      <c r="BM434" s="59"/>
      <c r="BN434" s="59"/>
      <c r="BO434" s="59"/>
      <c r="BP434" s="59"/>
      <c r="BQ434" s="59"/>
      <c r="BR434" s="59"/>
      <c r="BS434" s="59"/>
      <c r="BT434" s="59"/>
      <c r="BU434" s="59"/>
      <c r="BV434" s="59"/>
      <c r="BW434" s="59"/>
      <c r="BX434" s="59"/>
      <c r="BY434" s="59"/>
      <c r="BZ434" s="59"/>
      <c r="CA434" s="59"/>
      <c r="CB434" s="59"/>
      <c r="CC434" s="59"/>
      <c r="CD434" s="59"/>
      <c r="CE434" s="59"/>
      <c r="CF434" s="59"/>
      <c r="CG434" s="59"/>
      <c r="CH434" s="59"/>
      <c r="CI434" s="59"/>
      <c r="CJ434" s="59"/>
      <c r="CK434" s="59"/>
      <c r="CL434" s="59"/>
      <c r="CM434" s="59"/>
      <c r="CN434" s="59"/>
      <c r="CO434" s="59"/>
      <c r="CP434" s="59"/>
      <c r="CQ434" s="59"/>
      <c r="CR434" s="59"/>
      <c r="CS434" s="59"/>
      <c r="CT434" s="59"/>
      <c r="CU434" s="59"/>
      <c r="CV434" s="59"/>
      <c r="CW434" s="59"/>
      <c r="CX434" s="59"/>
      <c r="CY434" s="59"/>
      <c r="CZ434" s="59"/>
      <c r="DA434" s="59"/>
      <c r="DB434" s="59"/>
      <c r="DC434" s="59"/>
      <c r="DD434" s="59"/>
      <c r="DE434" s="59"/>
      <c r="DF434" s="59"/>
      <c r="DG434" s="59"/>
      <c r="DH434" s="59"/>
      <c r="DI434" s="59"/>
      <c r="DJ434" s="59"/>
      <c r="DK434" s="59"/>
      <c r="DL434" s="59"/>
      <c r="DM434" s="59"/>
      <c r="DN434" s="59"/>
      <c r="DO434" s="59"/>
      <c r="DP434" s="59"/>
      <c r="DQ434" s="59"/>
      <c r="DR434" s="59"/>
      <c r="DS434" s="59"/>
      <c r="DT434" s="59"/>
      <c r="DU434" s="59"/>
      <c r="DV434" s="59"/>
      <c r="DW434" s="59"/>
      <c r="DX434" s="59"/>
      <c r="DY434" s="59"/>
      <c r="DZ434" s="59"/>
      <c r="EA434" s="59"/>
      <c r="EB434" s="59"/>
      <c r="EC434" s="59"/>
      <c r="ED434" s="59"/>
      <c r="EE434" s="59"/>
      <c r="EF434" s="59"/>
      <c r="EG434" s="59"/>
      <c r="EH434" s="59"/>
      <c r="EI434" s="59"/>
    </row>
    <row r="435" spans="38:139" ht="15" x14ac:dyDescent="0.25">
      <c r="AL435" s="59"/>
      <c r="AM435"/>
      <c r="AN435"/>
      <c r="AO435"/>
      <c r="AP435"/>
      <c r="AQ435"/>
      <c r="AR435"/>
      <c r="AS435"/>
      <c r="AT435"/>
      <c r="AU435"/>
      <c r="AV435"/>
      <c r="AW435"/>
      <c r="AX435"/>
      <c r="AY435"/>
      <c r="AZ435" s="59"/>
      <c r="BA435" s="59"/>
      <c r="BB435" s="59"/>
      <c r="BC435" s="59"/>
      <c r="BD435" s="59"/>
      <c r="BE435" s="59"/>
      <c r="BF435" s="59"/>
      <c r="BG435" s="59"/>
      <c r="BH435" s="59"/>
      <c r="BI435" s="59"/>
      <c r="BJ435" s="59"/>
      <c r="BK435" s="59"/>
      <c r="BL435" s="59"/>
      <c r="BM435" s="59"/>
      <c r="BN435" s="59"/>
      <c r="BO435" s="59"/>
      <c r="BP435" s="59"/>
      <c r="BQ435" s="59"/>
      <c r="BR435" s="59"/>
      <c r="BS435" s="59"/>
      <c r="BT435" s="59"/>
      <c r="BU435" s="59"/>
      <c r="BV435" s="59"/>
      <c r="BW435" s="59"/>
      <c r="BX435" s="59"/>
      <c r="BY435" s="59"/>
      <c r="BZ435" s="59"/>
      <c r="CA435" s="59"/>
      <c r="CB435" s="59"/>
      <c r="CC435" s="59"/>
      <c r="CD435" s="59"/>
      <c r="CE435" s="59"/>
      <c r="CF435" s="59"/>
      <c r="CG435" s="59"/>
      <c r="CH435" s="59"/>
      <c r="CI435" s="59"/>
      <c r="CJ435" s="59"/>
      <c r="CK435" s="59"/>
      <c r="CL435" s="59"/>
      <c r="CM435" s="59"/>
      <c r="CN435" s="59"/>
      <c r="CO435" s="59"/>
      <c r="CP435" s="59"/>
      <c r="CQ435" s="59"/>
      <c r="CR435" s="59"/>
      <c r="CS435" s="59"/>
      <c r="CT435" s="59"/>
      <c r="CU435" s="59"/>
      <c r="CV435" s="59"/>
      <c r="CW435" s="59"/>
      <c r="CX435" s="59"/>
      <c r="CY435" s="59"/>
      <c r="CZ435" s="59"/>
      <c r="DA435" s="59"/>
      <c r="DB435" s="59"/>
      <c r="DC435" s="59"/>
      <c r="DD435" s="59"/>
      <c r="DE435" s="59"/>
      <c r="DF435" s="59"/>
      <c r="DG435" s="59"/>
      <c r="DH435" s="59"/>
      <c r="DI435" s="59"/>
      <c r="DJ435" s="59"/>
      <c r="DK435" s="59"/>
      <c r="DL435" s="59"/>
      <c r="DM435" s="59"/>
      <c r="DN435" s="59"/>
      <c r="DO435" s="59"/>
      <c r="DP435" s="59"/>
      <c r="DQ435" s="59"/>
      <c r="DR435" s="59"/>
      <c r="DS435" s="59"/>
      <c r="DT435" s="59"/>
      <c r="DU435" s="59"/>
      <c r="DV435" s="59"/>
      <c r="DW435" s="59"/>
      <c r="DX435" s="59"/>
      <c r="DY435" s="59"/>
      <c r="DZ435" s="59"/>
      <c r="EA435" s="59"/>
      <c r="EB435" s="59"/>
      <c r="EC435" s="59"/>
      <c r="ED435" s="59"/>
      <c r="EE435" s="59"/>
      <c r="EF435" s="59"/>
      <c r="EG435" s="59"/>
      <c r="EH435" s="59"/>
      <c r="EI435" s="59"/>
    </row>
    <row r="436" spans="38:139" ht="15" x14ac:dyDescent="0.25">
      <c r="AL436" s="59"/>
      <c r="AM436"/>
      <c r="AN436"/>
      <c r="AO436"/>
      <c r="AP436"/>
      <c r="AQ436"/>
      <c r="AR436"/>
      <c r="AS436"/>
      <c r="AT436"/>
      <c r="AU436"/>
      <c r="AV436"/>
      <c r="AW436"/>
      <c r="AX436"/>
      <c r="AY436"/>
      <c r="AZ436" s="59"/>
      <c r="BA436" s="59"/>
      <c r="BB436" s="59"/>
      <c r="BC436" s="59"/>
      <c r="BD436" s="59"/>
      <c r="BE436" s="59"/>
      <c r="BF436" s="59"/>
      <c r="BG436" s="59"/>
      <c r="BH436" s="59"/>
      <c r="BI436" s="59"/>
      <c r="BJ436" s="59"/>
      <c r="BK436" s="59"/>
      <c r="BL436" s="59"/>
      <c r="BM436" s="59"/>
      <c r="BN436" s="59"/>
      <c r="BO436" s="59"/>
      <c r="BP436" s="59"/>
      <c r="BQ436" s="59"/>
      <c r="BR436" s="59"/>
      <c r="BS436" s="59"/>
      <c r="BT436" s="59"/>
      <c r="BU436" s="59"/>
      <c r="BV436" s="59"/>
      <c r="BW436" s="59"/>
      <c r="BX436" s="59"/>
      <c r="BY436" s="59"/>
      <c r="BZ436" s="59"/>
      <c r="CA436" s="59"/>
      <c r="CB436" s="59"/>
      <c r="CC436" s="59"/>
      <c r="CD436" s="59"/>
      <c r="CE436" s="59"/>
      <c r="CF436" s="59"/>
      <c r="CG436" s="59"/>
      <c r="CH436" s="59"/>
      <c r="CI436" s="59"/>
      <c r="CJ436" s="59"/>
      <c r="CK436" s="59"/>
      <c r="CL436" s="59"/>
      <c r="CM436" s="59"/>
      <c r="CN436" s="59"/>
      <c r="CO436" s="59"/>
      <c r="CP436" s="59"/>
      <c r="CQ436" s="59"/>
      <c r="CR436" s="59"/>
      <c r="CS436" s="59"/>
      <c r="CT436" s="59"/>
      <c r="CU436" s="59"/>
      <c r="CV436" s="59"/>
      <c r="CW436" s="59"/>
      <c r="CX436" s="59"/>
      <c r="CY436" s="59"/>
      <c r="CZ436" s="59"/>
      <c r="DA436" s="59"/>
      <c r="DB436" s="59"/>
      <c r="DC436" s="59"/>
      <c r="DD436" s="59"/>
      <c r="DE436" s="59"/>
      <c r="DF436" s="59"/>
      <c r="DG436" s="59"/>
      <c r="DH436" s="59"/>
      <c r="DI436" s="59"/>
      <c r="DJ436" s="59"/>
      <c r="DK436" s="59"/>
      <c r="DL436" s="59"/>
      <c r="DM436" s="59"/>
      <c r="DN436" s="59"/>
      <c r="DO436" s="59"/>
      <c r="DP436" s="59"/>
      <c r="DQ436" s="59"/>
      <c r="DR436" s="59"/>
      <c r="DS436" s="59"/>
      <c r="DT436" s="59"/>
      <c r="DU436" s="59"/>
      <c r="DV436" s="59"/>
      <c r="DW436" s="59"/>
      <c r="DX436" s="59"/>
      <c r="DY436" s="59"/>
      <c r="DZ436" s="59"/>
      <c r="EA436" s="59"/>
      <c r="EB436" s="59"/>
      <c r="EC436" s="59"/>
      <c r="ED436" s="59"/>
      <c r="EE436" s="59"/>
      <c r="EF436" s="59"/>
      <c r="EG436" s="59"/>
      <c r="EH436" s="59"/>
      <c r="EI436" s="59"/>
    </row>
    <row r="437" spans="38:139" ht="15" x14ac:dyDescent="0.25">
      <c r="AL437" s="59"/>
      <c r="AM437"/>
      <c r="AN437"/>
      <c r="AO437"/>
      <c r="AP437"/>
      <c r="AQ437"/>
      <c r="AR437"/>
      <c r="AS437"/>
      <c r="AT437"/>
      <c r="AU437"/>
      <c r="AV437"/>
      <c r="AW437"/>
      <c r="AX437"/>
      <c r="AY437"/>
      <c r="AZ437" s="59"/>
      <c r="BA437" s="59"/>
      <c r="BB437" s="59"/>
      <c r="BC437" s="59"/>
      <c r="BD437" s="59"/>
      <c r="BE437" s="59"/>
      <c r="BF437" s="59"/>
      <c r="BG437" s="59"/>
      <c r="BH437" s="59"/>
      <c r="BI437" s="59"/>
      <c r="BJ437" s="59"/>
      <c r="BK437" s="59"/>
      <c r="BL437" s="59"/>
      <c r="BM437" s="59"/>
      <c r="BN437" s="59"/>
      <c r="BO437" s="59"/>
      <c r="BP437" s="59"/>
      <c r="BQ437" s="59"/>
      <c r="BR437" s="59"/>
      <c r="BS437" s="59"/>
      <c r="BT437" s="59"/>
      <c r="BU437" s="59"/>
      <c r="BV437" s="59"/>
      <c r="BW437" s="59"/>
      <c r="BX437" s="59"/>
      <c r="BY437" s="59"/>
      <c r="BZ437" s="59"/>
      <c r="CA437" s="59"/>
      <c r="CB437" s="59"/>
      <c r="CC437" s="59"/>
      <c r="CD437" s="59"/>
      <c r="CE437" s="59"/>
      <c r="CF437" s="59"/>
      <c r="CG437" s="59"/>
      <c r="CH437" s="59"/>
      <c r="CI437" s="59"/>
      <c r="CJ437" s="59"/>
      <c r="CK437" s="59"/>
      <c r="CL437" s="59"/>
      <c r="CM437" s="59"/>
      <c r="CN437" s="59"/>
      <c r="CO437" s="59"/>
      <c r="CP437" s="59"/>
      <c r="CQ437" s="59"/>
      <c r="CR437" s="59"/>
      <c r="CS437" s="59"/>
      <c r="CT437" s="59"/>
      <c r="CU437" s="59"/>
      <c r="CV437" s="59"/>
      <c r="CW437" s="59"/>
      <c r="CX437" s="59"/>
      <c r="CY437" s="59"/>
      <c r="CZ437" s="59"/>
      <c r="DA437" s="59"/>
      <c r="DB437" s="59"/>
      <c r="DC437" s="59"/>
      <c r="DD437" s="59"/>
      <c r="DE437" s="59"/>
      <c r="DF437" s="59"/>
      <c r="DG437" s="59"/>
      <c r="DH437" s="59"/>
      <c r="DI437" s="59"/>
      <c r="DJ437" s="59"/>
      <c r="DK437" s="59"/>
      <c r="DL437" s="59"/>
      <c r="DM437" s="59"/>
      <c r="DN437" s="59"/>
      <c r="DO437" s="59"/>
      <c r="DP437" s="59"/>
      <c r="DQ437" s="59"/>
      <c r="DR437" s="59"/>
      <c r="DS437" s="59"/>
      <c r="DT437" s="59"/>
      <c r="DU437" s="59"/>
      <c r="DV437" s="59"/>
      <c r="DW437" s="59"/>
      <c r="DX437" s="59"/>
      <c r="DY437" s="59"/>
      <c r="DZ437" s="59"/>
      <c r="EA437" s="59"/>
      <c r="EB437" s="59"/>
      <c r="EC437" s="59"/>
      <c r="ED437" s="59"/>
      <c r="EE437" s="59"/>
      <c r="EF437" s="59"/>
      <c r="EG437" s="59"/>
      <c r="EH437" s="59"/>
      <c r="EI437" s="59"/>
    </row>
    <row r="438" spans="38:139" ht="15" x14ac:dyDescent="0.25">
      <c r="AL438" s="59"/>
      <c r="AM438"/>
      <c r="AN438"/>
      <c r="AO438"/>
      <c r="AP438"/>
      <c r="AQ438"/>
      <c r="AR438"/>
      <c r="AS438"/>
      <c r="AT438"/>
      <c r="AU438"/>
      <c r="AV438"/>
      <c r="AW438"/>
      <c r="AX438"/>
      <c r="AY438"/>
      <c r="AZ438" s="59"/>
      <c r="BA438" s="59"/>
      <c r="BB438" s="59"/>
      <c r="BC438" s="59"/>
      <c r="BD438" s="59"/>
      <c r="BE438" s="59"/>
      <c r="BF438" s="59"/>
      <c r="BG438" s="59"/>
      <c r="BH438" s="59"/>
      <c r="BI438" s="59"/>
      <c r="BJ438" s="59"/>
      <c r="BK438" s="59"/>
      <c r="BL438" s="59"/>
      <c r="BM438" s="59"/>
      <c r="BN438" s="59"/>
      <c r="BO438" s="59"/>
      <c r="BP438" s="59"/>
      <c r="BQ438" s="59"/>
      <c r="BR438" s="59"/>
      <c r="BS438" s="59"/>
      <c r="BT438" s="59"/>
      <c r="BU438" s="59"/>
      <c r="BV438" s="59"/>
      <c r="BW438" s="59"/>
      <c r="BX438" s="59"/>
      <c r="BY438" s="59"/>
      <c r="BZ438" s="59"/>
      <c r="CA438" s="59"/>
      <c r="CB438" s="59"/>
      <c r="CC438" s="59"/>
      <c r="CD438" s="59"/>
      <c r="CE438" s="59"/>
      <c r="CF438" s="59"/>
      <c r="CG438" s="59"/>
      <c r="CH438" s="59"/>
      <c r="CI438" s="59"/>
      <c r="CJ438" s="59"/>
      <c r="CK438" s="59"/>
      <c r="CL438" s="59"/>
      <c r="CM438" s="59"/>
      <c r="CN438" s="59"/>
      <c r="CO438" s="59"/>
      <c r="CP438" s="59"/>
      <c r="CQ438" s="59"/>
      <c r="CR438" s="59"/>
      <c r="CS438" s="59"/>
      <c r="CT438" s="59"/>
      <c r="CU438" s="59"/>
      <c r="CV438" s="59"/>
      <c r="CW438" s="59"/>
      <c r="CX438" s="59"/>
      <c r="CY438" s="59"/>
      <c r="CZ438" s="59"/>
      <c r="DA438" s="59"/>
      <c r="DB438" s="59"/>
      <c r="DC438" s="59"/>
      <c r="DD438" s="59"/>
      <c r="DE438" s="59"/>
      <c r="DF438" s="59"/>
      <c r="DG438" s="59"/>
      <c r="DH438" s="59"/>
      <c r="DI438" s="59"/>
      <c r="DJ438" s="59"/>
      <c r="DK438" s="59"/>
      <c r="DL438" s="59"/>
      <c r="DM438" s="59"/>
      <c r="DN438" s="59"/>
      <c r="DO438" s="59"/>
      <c r="DP438" s="59"/>
      <c r="DQ438" s="59"/>
      <c r="DR438" s="59"/>
      <c r="DS438" s="59"/>
      <c r="DT438" s="59"/>
      <c r="DU438" s="59"/>
      <c r="DV438" s="59"/>
      <c r="DW438" s="59"/>
      <c r="DX438" s="59"/>
      <c r="DY438" s="59"/>
      <c r="DZ438" s="59"/>
      <c r="EA438" s="59"/>
      <c r="EB438" s="59"/>
      <c r="EC438" s="59"/>
      <c r="ED438" s="59"/>
      <c r="EE438" s="59"/>
      <c r="EF438" s="59"/>
      <c r="EG438" s="59"/>
      <c r="EH438" s="59"/>
      <c r="EI438" s="59"/>
    </row>
    <row r="439" spans="38:139" ht="15" x14ac:dyDescent="0.25">
      <c r="AL439" s="59"/>
      <c r="AM439"/>
      <c r="AN439"/>
      <c r="AO439"/>
      <c r="AP439"/>
      <c r="AQ439"/>
      <c r="AR439"/>
      <c r="AS439"/>
      <c r="AT439"/>
      <c r="AU439"/>
      <c r="AV439"/>
      <c r="AW439"/>
      <c r="AX439"/>
      <c r="AY439"/>
      <c r="AZ439" s="59"/>
      <c r="BA439" s="59"/>
      <c r="BB439" s="59"/>
      <c r="BC439" s="59"/>
      <c r="BD439" s="59"/>
      <c r="BE439" s="59"/>
      <c r="BF439" s="59"/>
      <c r="BG439" s="59"/>
      <c r="BH439" s="59"/>
      <c r="BI439" s="59"/>
      <c r="BJ439" s="59"/>
      <c r="BK439" s="59"/>
      <c r="BL439" s="59"/>
      <c r="BM439" s="59"/>
      <c r="BN439" s="59"/>
      <c r="BO439" s="59"/>
      <c r="BP439" s="59"/>
      <c r="BQ439" s="59"/>
      <c r="BR439" s="59"/>
      <c r="BS439" s="59"/>
      <c r="BT439" s="59"/>
      <c r="BU439" s="59"/>
      <c r="BV439" s="59"/>
      <c r="BW439" s="59"/>
      <c r="BX439" s="59"/>
      <c r="BY439" s="59"/>
      <c r="BZ439" s="59"/>
      <c r="CA439" s="59"/>
      <c r="CB439" s="59"/>
      <c r="CC439" s="59"/>
      <c r="CD439" s="59"/>
      <c r="CE439" s="59"/>
      <c r="CF439" s="59"/>
      <c r="CG439" s="59"/>
      <c r="CH439" s="59"/>
      <c r="CI439" s="59"/>
      <c r="CJ439" s="59"/>
      <c r="CK439" s="59"/>
      <c r="CL439" s="59"/>
      <c r="CM439" s="59"/>
      <c r="CN439" s="59"/>
      <c r="CO439" s="59"/>
      <c r="CP439" s="59"/>
      <c r="CQ439" s="59"/>
      <c r="CR439" s="59"/>
      <c r="CS439" s="59"/>
      <c r="CT439" s="59"/>
      <c r="CU439" s="59"/>
      <c r="CV439" s="59"/>
      <c r="CW439" s="59"/>
      <c r="CX439" s="59"/>
      <c r="CY439" s="59"/>
      <c r="CZ439" s="59"/>
      <c r="DA439" s="59"/>
      <c r="DB439" s="59"/>
      <c r="DC439" s="59"/>
      <c r="DD439" s="59"/>
      <c r="DE439" s="59"/>
      <c r="DF439" s="59"/>
      <c r="DG439" s="59"/>
      <c r="DH439" s="59"/>
      <c r="DI439" s="59"/>
      <c r="DJ439" s="59"/>
      <c r="DK439" s="59"/>
      <c r="DL439" s="59"/>
      <c r="DM439" s="59"/>
      <c r="DN439" s="59"/>
      <c r="DO439" s="59"/>
      <c r="DP439" s="59"/>
      <c r="DQ439" s="59"/>
      <c r="DR439" s="59"/>
      <c r="DS439" s="59"/>
      <c r="DT439" s="59"/>
      <c r="DU439" s="59"/>
      <c r="DV439" s="59"/>
      <c r="DW439" s="59"/>
      <c r="DX439" s="59"/>
      <c r="DY439" s="59"/>
      <c r="DZ439" s="59"/>
      <c r="EA439" s="59"/>
      <c r="EB439" s="59"/>
      <c r="EC439" s="59"/>
      <c r="ED439" s="59"/>
      <c r="EE439" s="59"/>
      <c r="EF439" s="59"/>
      <c r="EG439" s="59"/>
      <c r="EH439" s="59"/>
      <c r="EI439" s="59"/>
    </row>
    <row r="440" spans="38:139" ht="15" x14ac:dyDescent="0.25">
      <c r="AL440" s="59"/>
      <c r="AM440"/>
      <c r="AN440"/>
      <c r="AO440"/>
      <c r="AP440"/>
      <c r="AQ440"/>
      <c r="AR440"/>
      <c r="AS440"/>
      <c r="AT440"/>
      <c r="AU440"/>
      <c r="AV440"/>
      <c r="AW440"/>
      <c r="AX440"/>
      <c r="AY440"/>
      <c r="AZ440" s="59"/>
      <c r="BA440" s="59"/>
      <c r="BB440" s="59"/>
      <c r="BC440" s="59"/>
      <c r="BD440" s="59"/>
      <c r="BE440" s="59"/>
      <c r="BF440" s="59"/>
      <c r="BG440" s="59"/>
      <c r="BH440" s="59"/>
      <c r="BI440" s="59"/>
      <c r="BJ440" s="59"/>
      <c r="BK440" s="59"/>
      <c r="BL440" s="59"/>
      <c r="BM440" s="59"/>
      <c r="BN440" s="59"/>
      <c r="BO440" s="59"/>
      <c r="BP440" s="59"/>
      <c r="BQ440" s="59"/>
      <c r="BR440" s="59"/>
      <c r="BS440" s="59"/>
      <c r="BT440" s="59"/>
      <c r="BU440" s="59"/>
      <c r="BV440" s="59"/>
      <c r="BW440" s="59"/>
      <c r="BX440" s="59"/>
      <c r="BY440" s="59"/>
      <c r="BZ440" s="59"/>
      <c r="CA440" s="59"/>
      <c r="CB440" s="59"/>
      <c r="CC440" s="59"/>
      <c r="CD440" s="59"/>
      <c r="CE440" s="59"/>
      <c r="CF440" s="59"/>
      <c r="CG440" s="59"/>
      <c r="CH440" s="59"/>
      <c r="CI440" s="59"/>
      <c r="CJ440" s="59"/>
      <c r="CK440" s="59"/>
      <c r="CL440" s="59"/>
      <c r="CM440" s="59"/>
      <c r="CN440" s="59"/>
      <c r="CO440" s="59"/>
      <c r="CP440" s="59"/>
      <c r="CQ440" s="59"/>
      <c r="CR440" s="59"/>
      <c r="CS440" s="59"/>
      <c r="CT440" s="59"/>
      <c r="CU440" s="59"/>
      <c r="CV440" s="59"/>
      <c r="CW440" s="59"/>
      <c r="CX440" s="59"/>
      <c r="CY440" s="59"/>
      <c r="CZ440" s="59"/>
      <c r="DA440" s="59"/>
      <c r="DB440" s="59"/>
      <c r="DC440" s="59"/>
      <c r="DD440" s="59"/>
      <c r="DE440" s="59"/>
      <c r="DF440" s="59"/>
      <c r="DG440" s="59"/>
      <c r="DH440" s="59"/>
      <c r="DI440" s="59"/>
      <c r="DJ440" s="59"/>
      <c r="DK440" s="59"/>
      <c r="DL440" s="59"/>
      <c r="DM440" s="59"/>
      <c r="DN440" s="59"/>
      <c r="DO440" s="59"/>
      <c r="DP440" s="59"/>
      <c r="DQ440" s="59"/>
      <c r="DR440" s="59"/>
      <c r="DS440" s="59"/>
      <c r="DT440" s="59"/>
      <c r="DU440" s="59"/>
      <c r="DV440" s="59"/>
      <c r="DW440" s="59"/>
      <c r="DX440" s="59"/>
      <c r="DY440" s="59"/>
      <c r="DZ440" s="59"/>
      <c r="EA440" s="59"/>
      <c r="EB440" s="59"/>
      <c r="EC440" s="59"/>
      <c r="ED440" s="59"/>
      <c r="EE440" s="59"/>
      <c r="EF440" s="59"/>
      <c r="EG440" s="59"/>
      <c r="EH440" s="59"/>
      <c r="EI440" s="59"/>
    </row>
    <row r="441" spans="38:139" ht="15" x14ac:dyDescent="0.25">
      <c r="AL441" s="59"/>
      <c r="AM441"/>
      <c r="AN441"/>
      <c r="AO441"/>
      <c r="AP441"/>
      <c r="AQ441"/>
      <c r="AR441"/>
      <c r="AS441"/>
      <c r="AT441"/>
      <c r="AU441"/>
      <c r="AV441"/>
      <c r="AW441"/>
      <c r="AX441"/>
      <c r="AY441"/>
      <c r="AZ441" s="59"/>
      <c r="BA441" s="59"/>
      <c r="BB441" s="59"/>
      <c r="BC441" s="59"/>
      <c r="BD441" s="59"/>
      <c r="BE441" s="59"/>
      <c r="BF441" s="59"/>
      <c r="BG441" s="59"/>
      <c r="BH441" s="59"/>
      <c r="BI441" s="59"/>
      <c r="BJ441" s="59"/>
      <c r="BK441" s="59"/>
      <c r="BL441" s="59"/>
      <c r="BM441" s="59"/>
      <c r="BN441" s="59"/>
      <c r="BO441" s="59"/>
      <c r="BP441" s="59"/>
      <c r="BQ441" s="59"/>
      <c r="BR441" s="59"/>
      <c r="BS441" s="59"/>
      <c r="BT441" s="59"/>
      <c r="BU441" s="59"/>
      <c r="BV441" s="59"/>
      <c r="BW441" s="59"/>
      <c r="BX441" s="59"/>
      <c r="BY441" s="59"/>
      <c r="BZ441" s="59"/>
      <c r="CA441" s="59"/>
      <c r="CB441" s="59"/>
      <c r="CC441" s="59"/>
      <c r="CD441" s="59"/>
      <c r="CE441" s="59"/>
      <c r="CF441" s="59"/>
      <c r="CG441" s="59"/>
      <c r="CH441" s="59"/>
      <c r="CI441" s="59"/>
      <c r="CJ441" s="59"/>
      <c r="CK441" s="59"/>
      <c r="CL441" s="59"/>
      <c r="CM441" s="59"/>
      <c r="CN441" s="59"/>
      <c r="CO441" s="59"/>
      <c r="CP441" s="59"/>
      <c r="CQ441" s="59"/>
      <c r="CR441" s="59"/>
      <c r="CS441" s="59"/>
      <c r="CT441" s="59"/>
      <c r="CU441" s="59"/>
      <c r="CV441" s="59"/>
      <c r="CW441" s="59"/>
      <c r="CX441" s="59"/>
      <c r="CY441" s="59"/>
      <c r="CZ441" s="59"/>
      <c r="DA441" s="59"/>
      <c r="DB441" s="59"/>
      <c r="DC441" s="59"/>
      <c r="DD441" s="59"/>
      <c r="DE441" s="59"/>
      <c r="DF441" s="59"/>
      <c r="DG441" s="59"/>
      <c r="DH441" s="59"/>
      <c r="DI441" s="59"/>
      <c r="DJ441" s="59"/>
      <c r="DK441" s="59"/>
      <c r="DL441" s="59"/>
      <c r="DM441" s="59"/>
      <c r="DN441" s="59"/>
      <c r="DO441" s="59"/>
      <c r="DP441" s="59"/>
      <c r="DQ441" s="59"/>
      <c r="DR441" s="59"/>
      <c r="DS441" s="59"/>
      <c r="DT441" s="59"/>
      <c r="DU441" s="59"/>
      <c r="DV441" s="59"/>
      <c r="DW441" s="59"/>
      <c r="DX441" s="59"/>
      <c r="DY441" s="59"/>
      <c r="DZ441" s="59"/>
      <c r="EA441" s="59"/>
      <c r="EB441" s="59"/>
      <c r="EC441" s="59"/>
      <c r="ED441" s="59"/>
      <c r="EE441" s="59"/>
      <c r="EF441" s="59"/>
      <c r="EG441" s="59"/>
      <c r="EH441" s="59"/>
      <c r="EI441" s="59"/>
    </row>
    <row r="442" spans="38:139" ht="15" x14ac:dyDescent="0.25">
      <c r="AL442" s="59"/>
      <c r="AM442"/>
      <c r="AN442"/>
      <c r="AO442"/>
      <c r="AP442"/>
      <c r="AQ442"/>
      <c r="AR442"/>
      <c r="AS442"/>
      <c r="AT442"/>
      <c r="AU442"/>
      <c r="AV442"/>
      <c r="AW442"/>
      <c r="AX442"/>
      <c r="AY442"/>
      <c r="AZ442" s="59"/>
      <c r="BA442" s="59"/>
      <c r="BB442" s="59"/>
      <c r="BC442" s="59"/>
      <c r="BD442" s="59"/>
      <c r="BE442" s="59"/>
      <c r="BF442" s="59"/>
      <c r="BG442" s="59"/>
      <c r="BH442" s="59"/>
      <c r="BI442" s="59"/>
      <c r="BJ442" s="59"/>
      <c r="BK442" s="59"/>
      <c r="BL442" s="59"/>
      <c r="BM442" s="59"/>
      <c r="BN442" s="59"/>
      <c r="BO442" s="59"/>
      <c r="BP442" s="59"/>
      <c r="BQ442" s="59"/>
      <c r="BR442" s="59"/>
      <c r="BS442" s="59"/>
      <c r="BT442" s="59"/>
      <c r="BU442" s="59"/>
      <c r="BV442" s="59"/>
      <c r="BW442" s="59"/>
      <c r="BX442" s="59"/>
      <c r="BY442" s="59"/>
      <c r="BZ442" s="59"/>
      <c r="CA442" s="59"/>
      <c r="CB442" s="59"/>
      <c r="CC442" s="59"/>
      <c r="CD442" s="59"/>
      <c r="CE442" s="59"/>
      <c r="CF442" s="59"/>
      <c r="CG442" s="59"/>
      <c r="CH442" s="59"/>
      <c r="CI442" s="59"/>
      <c r="CJ442" s="59"/>
      <c r="CK442" s="59"/>
      <c r="CL442" s="59"/>
      <c r="CM442" s="59"/>
      <c r="CN442" s="59"/>
      <c r="CO442" s="59"/>
      <c r="CP442" s="59"/>
      <c r="CQ442" s="59"/>
      <c r="CR442" s="59"/>
      <c r="CS442" s="59"/>
      <c r="CT442" s="59"/>
      <c r="CU442" s="59"/>
      <c r="CV442" s="59"/>
      <c r="CW442" s="59"/>
      <c r="CX442" s="59"/>
      <c r="CY442" s="59"/>
      <c r="CZ442" s="59"/>
      <c r="DA442" s="59"/>
      <c r="DB442" s="59"/>
      <c r="DC442" s="59"/>
      <c r="DD442" s="59"/>
      <c r="DE442" s="59"/>
      <c r="DF442" s="59"/>
      <c r="DG442" s="59"/>
      <c r="DH442" s="59"/>
      <c r="DI442" s="59"/>
      <c r="DJ442" s="59"/>
      <c r="DK442" s="59"/>
      <c r="DL442" s="59"/>
      <c r="DM442" s="59"/>
      <c r="DN442" s="59"/>
      <c r="DO442" s="59"/>
      <c r="DP442" s="59"/>
      <c r="DQ442" s="59"/>
      <c r="DR442" s="59"/>
      <c r="DS442" s="59"/>
      <c r="DT442" s="59"/>
      <c r="DU442" s="59"/>
      <c r="DV442" s="59"/>
      <c r="DW442" s="59"/>
      <c r="DX442" s="59"/>
      <c r="DY442" s="59"/>
      <c r="DZ442" s="59"/>
      <c r="EA442" s="59"/>
      <c r="EB442" s="59"/>
      <c r="EC442" s="59"/>
      <c r="ED442" s="59"/>
      <c r="EE442" s="59"/>
      <c r="EF442" s="59"/>
      <c r="EG442" s="59"/>
      <c r="EH442" s="59"/>
      <c r="EI442" s="59"/>
    </row>
    <row r="443" spans="38:139" ht="15" x14ac:dyDescent="0.25">
      <c r="AL443" s="59"/>
      <c r="AM443"/>
      <c r="AN443"/>
      <c r="AO443"/>
      <c r="AP443"/>
      <c r="AQ443"/>
      <c r="AR443"/>
      <c r="AS443"/>
      <c r="AT443"/>
      <c r="AU443"/>
      <c r="AV443"/>
      <c r="AW443"/>
      <c r="AX443"/>
      <c r="AY443"/>
      <c r="AZ443" s="59"/>
      <c r="BA443" s="59"/>
      <c r="BB443" s="59"/>
      <c r="BC443" s="59"/>
      <c r="BD443" s="59"/>
      <c r="BE443" s="59"/>
      <c r="BF443" s="59"/>
      <c r="BG443" s="59"/>
      <c r="BH443" s="59"/>
      <c r="BI443" s="59"/>
      <c r="BJ443" s="59"/>
      <c r="BK443" s="59"/>
      <c r="BL443" s="59"/>
      <c r="BM443" s="59"/>
      <c r="BN443" s="59"/>
      <c r="BO443" s="59"/>
      <c r="BP443" s="59"/>
      <c r="BQ443" s="59"/>
      <c r="BR443" s="59"/>
      <c r="BS443" s="59"/>
      <c r="BT443" s="59"/>
      <c r="BU443" s="59"/>
      <c r="BV443" s="59"/>
      <c r="BW443" s="59"/>
      <c r="BX443" s="59"/>
      <c r="BY443" s="59"/>
      <c r="BZ443" s="59"/>
      <c r="CA443" s="59"/>
      <c r="CB443" s="59"/>
      <c r="CC443" s="59"/>
      <c r="CD443" s="59"/>
      <c r="CE443" s="59"/>
      <c r="CF443" s="59"/>
      <c r="CG443" s="59"/>
      <c r="CH443" s="59"/>
      <c r="CI443" s="59"/>
      <c r="CJ443" s="59"/>
      <c r="CK443" s="59"/>
      <c r="CL443" s="59"/>
      <c r="CM443" s="59"/>
      <c r="CN443" s="59"/>
      <c r="CO443" s="59"/>
      <c r="CP443" s="59"/>
      <c r="CQ443" s="59"/>
      <c r="CR443" s="59"/>
      <c r="CS443" s="59"/>
      <c r="CT443" s="59"/>
      <c r="CU443" s="59"/>
      <c r="CV443" s="59"/>
      <c r="CW443" s="59"/>
      <c r="CX443" s="59"/>
      <c r="CY443" s="59"/>
      <c r="CZ443" s="59"/>
      <c r="DA443" s="59"/>
      <c r="DB443" s="59"/>
      <c r="DC443" s="59"/>
      <c r="DD443" s="59"/>
      <c r="DE443" s="59"/>
      <c r="DF443" s="59"/>
      <c r="DG443" s="59"/>
      <c r="DH443" s="59"/>
      <c r="DI443" s="59"/>
      <c r="DJ443" s="59"/>
      <c r="DK443" s="59"/>
      <c r="DL443" s="59"/>
      <c r="DM443" s="59"/>
      <c r="DN443" s="59"/>
      <c r="DO443" s="59"/>
      <c r="DP443" s="59"/>
      <c r="DQ443" s="59"/>
      <c r="DR443" s="59"/>
      <c r="DS443" s="59"/>
      <c r="DT443" s="59"/>
      <c r="DU443" s="59"/>
      <c r="DV443" s="59"/>
      <c r="DW443" s="59"/>
      <c r="DX443" s="59"/>
      <c r="DY443" s="59"/>
      <c r="DZ443" s="59"/>
      <c r="EA443" s="59"/>
      <c r="EB443" s="59"/>
      <c r="EC443" s="59"/>
      <c r="ED443" s="59"/>
      <c r="EE443" s="59"/>
      <c r="EF443" s="59"/>
      <c r="EG443" s="59"/>
      <c r="EH443" s="59"/>
      <c r="EI443" s="59"/>
    </row>
    <row r="444" spans="38:139" ht="15" x14ac:dyDescent="0.25">
      <c r="AL444" s="59"/>
      <c r="AM444"/>
      <c r="AN444"/>
      <c r="AO444"/>
      <c r="AP444"/>
      <c r="AQ444"/>
      <c r="AR444"/>
      <c r="AS444"/>
      <c r="AT444"/>
      <c r="AU444"/>
      <c r="AV444"/>
      <c r="AW444"/>
      <c r="AX444"/>
      <c r="AY444"/>
      <c r="AZ444" s="59"/>
      <c r="BA444" s="59"/>
      <c r="BB444" s="59"/>
      <c r="BC444" s="59"/>
      <c r="BD444" s="59"/>
      <c r="BE444" s="59"/>
      <c r="BF444" s="59"/>
      <c r="BG444" s="59"/>
      <c r="BH444" s="59"/>
      <c r="BI444" s="59"/>
      <c r="BJ444" s="59"/>
      <c r="BK444" s="59"/>
      <c r="BL444" s="59"/>
      <c r="BM444" s="59"/>
      <c r="BN444" s="59"/>
      <c r="BO444" s="59"/>
      <c r="BP444" s="59"/>
      <c r="BQ444" s="59"/>
      <c r="BR444" s="59"/>
      <c r="BS444" s="59"/>
      <c r="BT444" s="59"/>
      <c r="BU444" s="59"/>
      <c r="BV444" s="59"/>
      <c r="BW444" s="59"/>
      <c r="BX444" s="59"/>
      <c r="BY444" s="59"/>
      <c r="BZ444" s="59"/>
      <c r="CA444" s="59"/>
      <c r="CB444" s="59"/>
      <c r="CC444" s="59"/>
      <c r="CD444" s="59"/>
      <c r="CE444" s="59"/>
      <c r="CF444" s="59"/>
      <c r="CG444" s="59"/>
      <c r="CH444" s="59"/>
      <c r="CI444" s="59"/>
      <c r="CJ444" s="59"/>
      <c r="CK444" s="59"/>
      <c r="CL444" s="59"/>
      <c r="CM444" s="59"/>
      <c r="CN444" s="59"/>
      <c r="CO444" s="59"/>
      <c r="CP444" s="59"/>
      <c r="CQ444" s="59"/>
      <c r="CR444" s="59"/>
      <c r="CS444" s="59"/>
      <c r="CT444" s="59"/>
      <c r="CU444" s="59"/>
      <c r="CV444" s="59"/>
      <c r="CW444" s="59"/>
      <c r="CX444" s="59"/>
      <c r="CY444" s="59"/>
      <c r="CZ444" s="59"/>
      <c r="DA444" s="59"/>
      <c r="DB444" s="59"/>
      <c r="DC444" s="59"/>
      <c r="DD444" s="59"/>
      <c r="DE444" s="59"/>
      <c r="DF444" s="59"/>
      <c r="DG444" s="59"/>
      <c r="DH444" s="59"/>
      <c r="DI444" s="59"/>
      <c r="DJ444" s="59"/>
      <c r="DK444" s="59"/>
      <c r="DL444" s="59"/>
      <c r="DM444" s="59"/>
      <c r="DN444" s="59"/>
      <c r="DO444" s="59"/>
      <c r="DP444" s="59"/>
      <c r="DQ444" s="59"/>
      <c r="DR444" s="59"/>
      <c r="DS444" s="59"/>
      <c r="DT444" s="59"/>
      <c r="DU444" s="59"/>
      <c r="DV444" s="59"/>
      <c r="DW444" s="59"/>
      <c r="DX444" s="59"/>
      <c r="DY444" s="59"/>
      <c r="DZ444" s="59"/>
      <c r="EA444" s="59"/>
      <c r="EB444" s="59"/>
      <c r="EC444" s="59"/>
      <c r="ED444" s="59"/>
      <c r="EE444" s="59"/>
      <c r="EF444" s="59"/>
      <c r="EG444" s="59"/>
      <c r="EH444" s="59"/>
      <c r="EI444" s="59"/>
    </row>
    <row r="445" spans="38:139" ht="15" x14ac:dyDescent="0.25">
      <c r="AL445" s="59"/>
      <c r="AM445"/>
      <c r="AN445"/>
      <c r="AO445"/>
      <c r="AP445"/>
      <c r="AQ445"/>
      <c r="AR445"/>
      <c r="AS445"/>
      <c r="AT445"/>
      <c r="AU445"/>
      <c r="AV445"/>
      <c r="AW445"/>
      <c r="AX445"/>
      <c r="AY445"/>
      <c r="AZ445" s="59"/>
      <c r="BA445" s="59"/>
      <c r="BB445" s="59"/>
      <c r="BC445" s="59"/>
      <c r="BD445" s="59"/>
      <c r="BE445" s="59"/>
      <c r="BF445" s="59"/>
      <c r="BG445" s="59"/>
      <c r="BH445" s="59"/>
      <c r="BI445" s="59"/>
      <c r="BJ445" s="59"/>
      <c r="BK445" s="59"/>
      <c r="BL445" s="59"/>
      <c r="BM445" s="59"/>
      <c r="BN445" s="59"/>
      <c r="BO445" s="59"/>
      <c r="BP445" s="59"/>
      <c r="BQ445" s="59"/>
      <c r="BR445" s="59"/>
      <c r="BS445" s="59"/>
      <c r="BT445" s="59"/>
      <c r="BU445" s="59"/>
      <c r="BV445" s="59"/>
      <c r="BW445" s="59"/>
      <c r="BX445" s="59"/>
      <c r="BY445" s="59"/>
      <c r="BZ445" s="59"/>
      <c r="CA445" s="59"/>
      <c r="CB445" s="59"/>
      <c r="CC445" s="59"/>
      <c r="CD445" s="59"/>
      <c r="CE445" s="59"/>
      <c r="CF445" s="59"/>
      <c r="CG445" s="59"/>
      <c r="CH445" s="59"/>
      <c r="CI445" s="59"/>
      <c r="CJ445" s="59"/>
      <c r="CK445" s="59"/>
      <c r="CL445" s="59"/>
      <c r="CM445" s="59"/>
      <c r="CN445" s="59"/>
      <c r="CO445" s="59"/>
      <c r="CP445" s="59"/>
      <c r="CQ445" s="59"/>
      <c r="CR445" s="59"/>
      <c r="CS445" s="59"/>
      <c r="CT445" s="59"/>
      <c r="CU445" s="59"/>
      <c r="CV445" s="59"/>
      <c r="CW445" s="59"/>
      <c r="CX445" s="59"/>
      <c r="CY445" s="59"/>
      <c r="CZ445" s="59"/>
      <c r="DA445" s="59"/>
      <c r="DB445" s="59"/>
      <c r="DC445" s="59"/>
      <c r="DD445" s="59"/>
      <c r="DE445" s="59"/>
      <c r="DF445" s="59"/>
      <c r="DG445" s="59"/>
      <c r="DH445" s="59"/>
      <c r="DI445" s="59"/>
      <c r="DJ445" s="59"/>
      <c r="DK445" s="59"/>
      <c r="DL445" s="59"/>
      <c r="DM445" s="59"/>
      <c r="DN445" s="59"/>
      <c r="DO445" s="59"/>
      <c r="DP445" s="59"/>
      <c r="DQ445" s="59"/>
      <c r="DR445" s="59"/>
      <c r="DS445" s="59"/>
      <c r="DT445" s="59"/>
      <c r="DU445" s="59"/>
      <c r="DV445" s="59"/>
      <c r="DW445" s="59"/>
      <c r="DX445" s="59"/>
      <c r="DY445" s="59"/>
      <c r="DZ445" s="59"/>
      <c r="EA445" s="59"/>
      <c r="EB445" s="59"/>
      <c r="EC445" s="59"/>
      <c r="ED445" s="59"/>
      <c r="EE445" s="59"/>
      <c r="EF445" s="59"/>
      <c r="EG445" s="59"/>
      <c r="EH445" s="59"/>
      <c r="EI445" s="59"/>
    </row>
    <row r="446" spans="38:139" ht="15" x14ac:dyDescent="0.25">
      <c r="AL446" s="59"/>
      <c r="AM446"/>
      <c r="AN446"/>
      <c r="AO446"/>
      <c r="AP446"/>
      <c r="AQ446"/>
      <c r="AR446"/>
      <c r="AS446"/>
      <c r="AT446"/>
      <c r="AU446"/>
      <c r="AV446"/>
      <c r="AW446"/>
      <c r="AX446"/>
      <c r="AY446"/>
      <c r="AZ446" s="59"/>
      <c r="BA446" s="59"/>
      <c r="BB446" s="59"/>
      <c r="BC446" s="59"/>
      <c r="BD446" s="59"/>
      <c r="BE446" s="59"/>
      <c r="BF446" s="59"/>
      <c r="BG446" s="59"/>
      <c r="BH446" s="59"/>
      <c r="BI446" s="59"/>
      <c r="BJ446" s="59"/>
      <c r="BK446" s="59"/>
      <c r="BL446" s="59"/>
      <c r="BM446" s="59"/>
      <c r="BN446" s="59"/>
      <c r="BO446" s="59"/>
      <c r="BP446" s="59"/>
      <c r="BQ446" s="59"/>
      <c r="BR446" s="59"/>
      <c r="BS446" s="59"/>
      <c r="BT446" s="59"/>
      <c r="BU446" s="59"/>
      <c r="BV446" s="59"/>
      <c r="BW446" s="59"/>
      <c r="BX446" s="59"/>
      <c r="BY446" s="59"/>
      <c r="BZ446" s="59"/>
      <c r="CA446" s="59"/>
      <c r="CB446" s="59"/>
      <c r="CC446" s="59"/>
      <c r="CD446" s="59"/>
      <c r="CE446" s="59"/>
      <c r="CF446" s="59"/>
      <c r="CG446" s="59"/>
      <c r="CH446" s="59"/>
      <c r="CI446" s="59"/>
      <c r="CJ446" s="59"/>
      <c r="CK446" s="59"/>
      <c r="CL446" s="59"/>
      <c r="CM446" s="59"/>
      <c r="CN446" s="59"/>
      <c r="CO446" s="59"/>
      <c r="CP446" s="59"/>
      <c r="CQ446" s="59"/>
      <c r="CR446" s="59"/>
      <c r="CS446" s="59"/>
      <c r="CT446" s="59"/>
      <c r="CU446" s="59"/>
      <c r="CV446" s="59"/>
      <c r="CW446" s="59"/>
      <c r="CX446" s="59"/>
      <c r="CY446" s="59"/>
      <c r="CZ446" s="59"/>
      <c r="DA446" s="59"/>
      <c r="DB446" s="59"/>
      <c r="DC446" s="59"/>
      <c r="DD446" s="59"/>
      <c r="DE446" s="59"/>
      <c r="DF446" s="59"/>
      <c r="DG446" s="59"/>
      <c r="DH446" s="59"/>
      <c r="DI446" s="59"/>
      <c r="DJ446" s="59"/>
      <c r="DK446" s="59"/>
      <c r="DL446" s="59"/>
      <c r="DM446" s="59"/>
      <c r="DN446" s="59"/>
      <c r="DO446" s="59"/>
      <c r="DP446" s="59"/>
      <c r="DQ446" s="59"/>
      <c r="DR446" s="59"/>
      <c r="DS446" s="59"/>
      <c r="DT446" s="59"/>
      <c r="DU446" s="59"/>
      <c r="DV446" s="59"/>
      <c r="DW446" s="59"/>
      <c r="DX446" s="59"/>
      <c r="DY446" s="59"/>
      <c r="DZ446" s="59"/>
      <c r="EA446" s="59"/>
      <c r="EB446" s="59"/>
      <c r="EC446" s="59"/>
      <c r="ED446" s="59"/>
      <c r="EE446" s="59"/>
      <c r="EF446" s="59"/>
      <c r="EG446" s="59"/>
      <c r="EH446" s="59"/>
      <c r="EI446" s="59"/>
    </row>
    <row r="447" spans="38:139" ht="15" x14ac:dyDescent="0.25">
      <c r="AL447" s="59"/>
      <c r="AM447"/>
      <c r="AN447"/>
      <c r="AO447"/>
      <c r="AP447"/>
      <c r="AQ447"/>
      <c r="AR447"/>
      <c r="AS447"/>
      <c r="AT447"/>
      <c r="AU447"/>
      <c r="AV447"/>
      <c r="AW447"/>
      <c r="AX447"/>
      <c r="AY447"/>
      <c r="AZ447" s="59"/>
      <c r="BA447" s="59"/>
      <c r="BB447" s="59"/>
      <c r="BC447" s="59"/>
      <c r="BD447" s="59"/>
      <c r="BE447" s="59"/>
      <c r="BF447" s="59"/>
      <c r="BG447" s="59"/>
      <c r="BH447" s="59"/>
      <c r="BI447" s="59"/>
      <c r="BJ447" s="59"/>
      <c r="BK447" s="59"/>
      <c r="BL447" s="59"/>
      <c r="BM447" s="59"/>
      <c r="BN447" s="59"/>
      <c r="BO447" s="59"/>
      <c r="BP447" s="59"/>
      <c r="BQ447" s="59"/>
      <c r="BR447" s="59"/>
      <c r="BS447" s="59"/>
      <c r="BT447" s="59"/>
      <c r="BU447" s="59"/>
      <c r="BV447" s="59"/>
      <c r="BW447" s="59"/>
      <c r="BX447" s="59"/>
      <c r="BY447" s="59"/>
      <c r="BZ447" s="59"/>
      <c r="CA447" s="59"/>
      <c r="CB447" s="59"/>
      <c r="CC447" s="59"/>
      <c r="CD447" s="59"/>
      <c r="CE447" s="59"/>
      <c r="CF447" s="59"/>
      <c r="CG447" s="59"/>
      <c r="CH447" s="59"/>
      <c r="CI447" s="59"/>
      <c r="CJ447" s="59"/>
      <c r="CK447" s="59"/>
      <c r="CL447" s="59"/>
      <c r="CM447" s="59"/>
      <c r="CN447" s="59"/>
      <c r="CO447" s="59"/>
      <c r="CP447" s="59"/>
      <c r="CQ447" s="59"/>
      <c r="CR447" s="59"/>
      <c r="CS447" s="59"/>
      <c r="CT447" s="59"/>
      <c r="CU447" s="59"/>
      <c r="CV447" s="59"/>
      <c r="CW447" s="59"/>
      <c r="CX447" s="59"/>
      <c r="CY447" s="59"/>
      <c r="CZ447" s="59"/>
      <c r="DA447" s="59"/>
      <c r="DB447" s="59"/>
      <c r="DC447" s="59"/>
      <c r="DD447" s="59"/>
      <c r="DE447" s="59"/>
      <c r="DF447" s="59"/>
      <c r="DG447" s="59"/>
      <c r="DH447" s="59"/>
      <c r="DI447" s="59"/>
      <c r="DJ447" s="59"/>
      <c r="DK447" s="59"/>
      <c r="DL447" s="59"/>
      <c r="DM447" s="59"/>
      <c r="DN447" s="59"/>
      <c r="DO447" s="59"/>
      <c r="DP447" s="59"/>
      <c r="DQ447" s="59"/>
      <c r="DR447" s="59"/>
      <c r="DS447" s="59"/>
      <c r="DT447" s="59"/>
      <c r="DU447" s="59"/>
      <c r="DV447" s="59"/>
      <c r="DW447" s="59"/>
      <c r="DX447" s="59"/>
      <c r="DY447" s="59"/>
      <c r="DZ447" s="59"/>
      <c r="EA447" s="59"/>
      <c r="EB447" s="59"/>
      <c r="EC447" s="59"/>
      <c r="ED447" s="59"/>
      <c r="EE447" s="59"/>
      <c r="EF447" s="59"/>
      <c r="EG447" s="59"/>
      <c r="EH447" s="59"/>
      <c r="EI447" s="59"/>
    </row>
    <row r="448" spans="38:139" ht="15" x14ac:dyDescent="0.25">
      <c r="AL448" s="59"/>
      <c r="AM448"/>
      <c r="AN448"/>
      <c r="AO448"/>
      <c r="AP448"/>
      <c r="AQ448"/>
      <c r="AR448"/>
      <c r="AS448"/>
      <c r="AT448"/>
      <c r="AU448"/>
      <c r="AV448"/>
      <c r="AW448"/>
      <c r="AX448"/>
      <c r="AY448"/>
      <c r="AZ448" s="59"/>
      <c r="BA448" s="59"/>
      <c r="BB448" s="59"/>
      <c r="BC448" s="59"/>
      <c r="BD448" s="59"/>
      <c r="BE448" s="59"/>
      <c r="BF448" s="59"/>
      <c r="BG448" s="59"/>
      <c r="BH448" s="59"/>
      <c r="BI448" s="59"/>
      <c r="BJ448" s="59"/>
      <c r="BK448" s="59"/>
      <c r="BL448" s="59"/>
      <c r="BM448" s="59"/>
      <c r="BN448" s="59"/>
      <c r="BO448" s="59"/>
      <c r="BP448" s="59"/>
      <c r="BQ448" s="59"/>
      <c r="BR448" s="59"/>
      <c r="BS448" s="59"/>
      <c r="BT448" s="59"/>
      <c r="BU448" s="59"/>
      <c r="BV448" s="59"/>
      <c r="BW448" s="59"/>
      <c r="BX448" s="59"/>
      <c r="BY448" s="59"/>
      <c r="BZ448" s="59"/>
      <c r="CA448" s="59"/>
      <c r="CB448" s="59"/>
      <c r="CC448" s="59"/>
      <c r="CD448" s="59"/>
      <c r="CE448" s="59"/>
      <c r="CF448" s="59"/>
      <c r="CG448" s="59"/>
      <c r="CH448" s="59"/>
      <c r="CI448" s="59"/>
      <c r="CJ448" s="59"/>
      <c r="CK448" s="59"/>
      <c r="CL448" s="59"/>
      <c r="CM448" s="59"/>
      <c r="CN448" s="59"/>
      <c r="CO448" s="59"/>
      <c r="CP448" s="59"/>
      <c r="CQ448" s="59"/>
      <c r="CR448" s="59"/>
      <c r="CS448" s="59"/>
      <c r="CT448" s="59"/>
      <c r="CU448" s="59"/>
      <c r="CV448" s="59"/>
      <c r="CW448" s="59"/>
      <c r="CX448" s="59"/>
      <c r="CY448" s="59"/>
      <c r="CZ448" s="59"/>
      <c r="DA448" s="59"/>
      <c r="DB448" s="59"/>
      <c r="DC448" s="59"/>
      <c r="DD448" s="59"/>
      <c r="DE448" s="59"/>
      <c r="DF448" s="59"/>
      <c r="DG448" s="59"/>
      <c r="DH448" s="59"/>
      <c r="DI448" s="59"/>
      <c r="DJ448" s="59"/>
      <c r="DK448" s="59"/>
      <c r="DL448" s="59"/>
      <c r="DM448" s="59"/>
      <c r="DN448" s="59"/>
      <c r="DO448" s="59"/>
      <c r="DP448" s="59"/>
      <c r="DQ448" s="59"/>
      <c r="DR448" s="59"/>
      <c r="DS448" s="59"/>
      <c r="DT448" s="59"/>
      <c r="DU448" s="59"/>
      <c r="DV448" s="59"/>
      <c r="DW448" s="59"/>
      <c r="DX448" s="59"/>
      <c r="DY448" s="59"/>
      <c r="DZ448" s="59"/>
      <c r="EA448" s="59"/>
      <c r="EB448" s="59"/>
      <c r="EC448" s="59"/>
      <c r="ED448" s="59"/>
      <c r="EE448" s="59"/>
      <c r="EF448" s="59"/>
      <c r="EG448" s="59"/>
      <c r="EH448" s="59"/>
      <c r="EI448" s="59"/>
    </row>
    <row r="449" spans="38:139" ht="15" x14ac:dyDescent="0.25">
      <c r="AL449" s="59"/>
      <c r="AM449"/>
      <c r="AN449"/>
      <c r="AO449"/>
      <c r="AP449"/>
      <c r="AQ449"/>
      <c r="AR449"/>
      <c r="AS449"/>
      <c r="AT449"/>
      <c r="AU449"/>
      <c r="AV449"/>
      <c r="AW449"/>
      <c r="AX449"/>
      <c r="AY449"/>
      <c r="AZ449" s="59"/>
      <c r="BA449" s="59"/>
      <c r="BB449" s="59"/>
      <c r="BC449" s="59"/>
      <c r="BD449" s="59"/>
      <c r="BE449" s="59"/>
      <c r="BF449" s="59"/>
      <c r="BG449" s="59"/>
      <c r="BH449" s="59"/>
      <c r="BI449" s="59"/>
      <c r="BJ449" s="59"/>
      <c r="BK449" s="59"/>
      <c r="BL449" s="59"/>
      <c r="BM449" s="59"/>
      <c r="BN449" s="59"/>
      <c r="BO449" s="59"/>
      <c r="BP449" s="59"/>
      <c r="BQ449" s="59"/>
      <c r="BR449" s="59"/>
      <c r="BS449" s="59"/>
      <c r="BT449" s="59"/>
      <c r="BU449" s="59"/>
      <c r="BV449" s="59"/>
      <c r="BW449" s="59"/>
      <c r="BX449" s="59"/>
      <c r="BY449" s="59"/>
      <c r="BZ449" s="59"/>
      <c r="CA449" s="59"/>
      <c r="CB449" s="59"/>
      <c r="CC449" s="59"/>
      <c r="CD449" s="59"/>
      <c r="CE449" s="59"/>
      <c r="CF449" s="59"/>
      <c r="CG449" s="59"/>
      <c r="CH449" s="59"/>
      <c r="CI449" s="59"/>
      <c r="CJ449" s="59"/>
      <c r="CK449" s="59"/>
      <c r="CL449" s="59"/>
      <c r="CM449" s="59"/>
      <c r="CN449" s="59"/>
      <c r="CO449" s="59"/>
      <c r="CP449" s="59"/>
      <c r="CQ449" s="59"/>
      <c r="CR449" s="59"/>
      <c r="CS449" s="59"/>
      <c r="CT449" s="59"/>
      <c r="CU449" s="59"/>
      <c r="CV449" s="59"/>
      <c r="CW449" s="59"/>
      <c r="CX449" s="59"/>
      <c r="CY449" s="59"/>
      <c r="CZ449" s="59"/>
      <c r="DA449" s="59"/>
      <c r="DB449" s="59"/>
      <c r="DC449" s="59"/>
      <c r="DD449" s="59"/>
      <c r="DE449" s="59"/>
      <c r="DF449" s="59"/>
      <c r="DG449" s="59"/>
      <c r="DH449" s="59"/>
      <c r="DI449" s="59"/>
      <c r="DJ449" s="59"/>
      <c r="DK449" s="59"/>
      <c r="DL449" s="59"/>
      <c r="DM449" s="59"/>
      <c r="DN449" s="59"/>
      <c r="DO449" s="59"/>
      <c r="DP449" s="59"/>
      <c r="DQ449" s="59"/>
      <c r="DR449" s="59"/>
      <c r="DS449" s="59"/>
      <c r="DT449" s="59"/>
      <c r="DU449" s="59"/>
      <c r="DV449" s="59"/>
      <c r="DW449" s="59"/>
      <c r="DX449" s="59"/>
      <c r="DY449" s="59"/>
      <c r="DZ449" s="59"/>
      <c r="EA449" s="59"/>
      <c r="EB449" s="59"/>
      <c r="EC449" s="59"/>
      <c r="ED449" s="59"/>
      <c r="EE449" s="59"/>
      <c r="EF449" s="59"/>
      <c r="EG449" s="59"/>
      <c r="EH449" s="59"/>
      <c r="EI449" s="59"/>
    </row>
    <row r="450" spans="38:139" ht="15" x14ac:dyDescent="0.25">
      <c r="AL450" s="59"/>
      <c r="AM450"/>
      <c r="AN450"/>
      <c r="AO450"/>
      <c r="AP450"/>
      <c r="AQ450"/>
      <c r="AR450"/>
      <c r="AS450"/>
      <c r="AT450"/>
      <c r="AU450"/>
      <c r="AV450"/>
      <c r="AW450"/>
      <c r="AX450"/>
      <c r="AY450"/>
      <c r="AZ450" s="59"/>
      <c r="BA450" s="59"/>
      <c r="BB450" s="59"/>
      <c r="BC450" s="59"/>
      <c r="BD450" s="59"/>
      <c r="BE450" s="59"/>
      <c r="BF450" s="59"/>
      <c r="BG450" s="59"/>
      <c r="BH450" s="59"/>
      <c r="BI450" s="59"/>
      <c r="BJ450" s="59"/>
      <c r="BK450" s="59"/>
      <c r="BL450" s="59"/>
      <c r="BM450" s="59"/>
      <c r="BN450" s="59"/>
      <c r="BO450" s="59"/>
      <c r="BP450" s="59"/>
      <c r="BQ450" s="59"/>
      <c r="BR450" s="59"/>
      <c r="BS450" s="59"/>
      <c r="BT450" s="59"/>
      <c r="BU450" s="59"/>
      <c r="BV450" s="59"/>
      <c r="BW450" s="59"/>
      <c r="BX450" s="59"/>
      <c r="BY450" s="59"/>
      <c r="BZ450" s="59"/>
      <c r="CA450" s="59"/>
      <c r="CB450" s="59"/>
      <c r="CC450" s="59"/>
      <c r="CD450" s="59"/>
      <c r="CE450" s="59"/>
      <c r="CF450" s="59"/>
      <c r="CG450" s="59"/>
      <c r="CH450" s="59"/>
      <c r="CI450" s="59"/>
      <c r="CJ450" s="59"/>
      <c r="CK450" s="59"/>
      <c r="CL450" s="59"/>
      <c r="CM450" s="59"/>
      <c r="CN450" s="59"/>
      <c r="CO450" s="59"/>
      <c r="CP450" s="59"/>
      <c r="CQ450" s="59"/>
      <c r="CR450" s="59"/>
      <c r="CS450" s="59"/>
      <c r="CT450" s="59"/>
      <c r="CU450" s="59"/>
      <c r="CV450" s="59"/>
      <c r="CW450" s="59"/>
      <c r="CX450" s="59"/>
      <c r="CY450" s="59"/>
      <c r="CZ450" s="59"/>
      <c r="DA450" s="59"/>
      <c r="DB450" s="59"/>
      <c r="DC450" s="59"/>
      <c r="DD450" s="59"/>
      <c r="DE450" s="59"/>
      <c r="DF450" s="59"/>
      <c r="DG450" s="59"/>
      <c r="DH450" s="59"/>
      <c r="DI450" s="59"/>
      <c r="DJ450" s="59"/>
      <c r="DK450" s="59"/>
      <c r="DL450" s="59"/>
      <c r="DM450" s="59"/>
      <c r="DN450" s="59"/>
      <c r="DO450" s="59"/>
      <c r="DP450" s="59"/>
      <c r="DQ450" s="59"/>
      <c r="DR450" s="59"/>
      <c r="DS450" s="59"/>
      <c r="DT450" s="59"/>
      <c r="DU450" s="59"/>
      <c r="DV450" s="59"/>
      <c r="DW450" s="59"/>
      <c r="DX450" s="59"/>
      <c r="DY450" s="59"/>
      <c r="DZ450" s="59"/>
      <c r="EA450" s="59"/>
      <c r="EB450" s="59"/>
      <c r="EC450" s="59"/>
      <c r="ED450" s="59"/>
      <c r="EE450" s="59"/>
      <c r="EF450" s="59"/>
      <c r="EG450" s="59"/>
      <c r="EH450" s="59"/>
      <c r="EI450" s="59"/>
    </row>
    <row r="451" spans="38:139" ht="15" x14ac:dyDescent="0.25">
      <c r="AL451" s="59"/>
      <c r="AM451"/>
      <c r="AN451"/>
      <c r="AO451"/>
      <c r="AP451"/>
      <c r="AQ451"/>
      <c r="AR451"/>
      <c r="AS451"/>
      <c r="AT451"/>
      <c r="AU451"/>
      <c r="AV451"/>
      <c r="AW451"/>
      <c r="AX451"/>
      <c r="AY451"/>
      <c r="AZ451" s="59"/>
      <c r="BA451" s="59"/>
      <c r="BB451" s="59"/>
      <c r="BC451" s="59"/>
      <c r="BD451" s="59"/>
      <c r="BE451" s="59"/>
      <c r="BF451" s="59"/>
      <c r="BG451" s="59"/>
      <c r="BH451" s="59"/>
      <c r="BI451" s="59"/>
      <c r="BJ451" s="59"/>
      <c r="BK451" s="59"/>
      <c r="BL451" s="59"/>
      <c r="BM451" s="59"/>
      <c r="BN451" s="59"/>
      <c r="BO451" s="59"/>
      <c r="BP451" s="59"/>
      <c r="BQ451" s="59"/>
      <c r="BR451" s="59"/>
      <c r="BS451" s="59"/>
      <c r="BT451" s="59"/>
      <c r="BU451" s="59"/>
      <c r="BV451" s="59"/>
      <c r="BW451" s="59"/>
      <c r="BX451" s="59"/>
      <c r="BY451" s="59"/>
      <c r="BZ451" s="59"/>
      <c r="CA451" s="59"/>
      <c r="CB451" s="59"/>
      <c r="CC451" s="59"/>
      <c r="CD451" s="59"/>
      <c r="CE451" s="59"/>
      <c r="CF451" s="59"/>
      <c r="CG451" s="59"/>
      <c r="CH451" s="59"/>
      <c r="CI451" s="59"/>
      <c r="CJ451" s="59"/>
      <c r="CK451" s="59"/>
      <c r="CL451" s="59"/>
      <c r="CM451" s="59"/>
      <c r="CN451" s="59"/>
      <c r="CO451" s="59"/>
      <c r="CP451" s="59"/>
      <c r="CQ451" s="59"/>
      <c r="CR451" s="59"/>
      <c r="CS451" s="59"/>
      <c r="CT451" s="59"/>
      <c r="CU451" s="59"/>
      <c r="CV451" s="59"/>
      <c r="CW451" s="59"/>
      <c r="CX451" s="59"/>
      <c r="CY451" s="59"/>
      <c r="CZ451" s="59"/>
      <c r="DA451" s="59"/>
      <c r="DB451" s="59"/>
      <c r="DC451" s="59"/>
      <c r="DD451" s="59"/>
      <c r="DE451" s="59"/>
      <c r="DF451" s="59"/>
      <c r="DG451" s="59"/>
      <c r="DH451" s="59"/>
      <c r="DI451" s="59"/>
      <c r="DJ451" s="59"/>
      <c r="DK451" s="59"/>
      <c r="DL451" s="59"/>
      <c r="DM451" s="59"/>
      <c r="DN451" s="59"/>
      <c r="DO451" s="59"/>
      <c r="DP451" s="59"/>
      <c r="DQ451" s="59"/>
      <c r="DR451" s="59"/>
      <c r="DS451" s="59"/>
      <c r="DT451" s="59"/>
      <c r="DU451" s="59"/>
      <c r="DV451" s="59"/>
      <c r="DW451" s="59"/>
      <c r="DX451" s="59"/>
      <c r="DY451" s="59"/>
      <c r="DZ451" s="59"/>
      <c r="EA451" s="59"/>
      <c r="EB451" s="59"/>
      <c r="EC451" s="59"/>
      <c r="ED451" s="59"/>
      <c r="EE451" s="59"/>
      <c r="EF451" s="59"/>
      <c r="EG451" s="59"/>
      <c r="EH451" s="59"/>
      <c r="EI451" s="59"/>
    </row>
    <row r="452" spans="38:139" ht="15" x14ac:dyDescent="0.25">
      <c r="AL452" s="59"/>
      <c r="AM452"/>
      <c r="AN452"/>
      <c r="AO452"/>
      <c r="AP452"/>
      <c r="AQ452"/>
      <c r="AR452"/>
      <c r="AS452"/>
      <c r="AT452"/>
      <c r="AU452"/>
      <c r="AV452"/>
      <c r="AW452"/>
      <c r="AX452"/>
      <c r="AY452"/>
      <c r="AZ452" s="59"/>
      <c r="BA452" s="59"/>
      <c r="BB452" s="59"/>
      <c r="BC452" s="59"/>
      <c r="BD452" s="59"/>
      <c r="BE452" s="59"/>
      <c r="BF452" s="59"/>
      <c r="BG452" s="59"/>
      <c r="BH452" s="59"/>
      <c r="BI452" s="59"/>
      <c r="BJ452" s="59"/>
      <c r="BK452" s="59"/>
      <c r="BL452" s="59"/>
      <c r="BM452" s="59"/>
      <c r="BN452" s="59"/>
      <c r="BO452" s="59"/>
      <c r="BP452" s="59"/>
      <c r="BQ452" s="59"/>
      <c r="BR452" s="59"/>
      <c r="BS452" s="59"/>
      <c r="BT452" s="59"/>
      <c r="BU452" s="59"/>
      <c r="BV452" s="59"/>
      <c r="BW452" s="59"/>
      <c r="BX452" s="59"/>
      <c r="BY452" s="59"/>
      <c r="BZ452" s="59"/>
      <c r="CA452" s="59"/>
      <c r="CB452" s="59"/>
      <c r="CC452" s="59"/>
      <c r="CD452" s="59"/>
      <c r="CE452" s="59"/>
      <c r="CF452" s="59"/>
      <c r="CG452" s="59"/>
      <c r="CH452" s="59"/>
      <c r="CI452" s="59"/>
      <c r="CJ452" s="59"/>
      <c r="CK452" s="59"/>
      <c r="CL452" s="59"/>
      <c r="CM452" s="59"/>
      <c r="CN452" s="59"/>
      <c r="CO452" s="59"/>
      <c r="CP452" s="59"/>
      <c r="CQ452" s="59"/>
      <c r="CR452" s="59"/>
      <c r="CS452" s="59"/>
      <c r="CT452" s="59"/>
      <c r="CU452" s="59"/>
      <c r="CV452" s="59"/>
      <c r="CW452" s="59"/>
      <c r="CX452" s="59"/>
      <c r="CY452" s="59"/>
      <c r="CZ452" s="59"/>
      <c r="DA452" s="59"/>
      <c r="DB452" s="59"/>
      <c r="DC452" s="59"/>
      <c r="DD452" s="59"/>
      <c r="DE452" s="59"/>
      <c r="DF452" s="59"/>
      <c r="DG452" s="59"/>
      <c r="DH452" s="59"/>
      <c r="DI452" s="59"/>
      <c r="DJ452" s="59"/>
      <c r="DK452" s="59"/>
      <c r="DL452" s="59"/>
      <c r="DM452" s="59"/>
      <c r="DN452" s="59"/>
      <c r="DO452" s="59"/>
      <c r="DP452" s="59"/>
      <c r="DQ452" s="59"/>
      <c r="DR452" s="59"/>
      <c r="DS452" s="59"/>
      <c r="DT452" s="59"/>
      <c r="DU452" s="59"/>
      <c r="DV452" s="59"/>
      <c r="DW452" s="59"/>
      <c r="DX452" s="59"/>
      <c r="DY452" s="59"/>
      <c r="DZ452" s="59"/>
      <c r="EA452" s="59"/>
      <c r="EB452" s="59"/>
      <c r="EC452" s="59"/>
      <c r="ED452" s="59"/>
      <c r="EE452" s="59"/>
      <c r="EF452" s="59"/>
      <c r="EG452" s="59"/>
      <c r="EH452" s="59"/>
      <c r="EI452" s="59"/>
    </row>
    <row r="453" spans="38:139" ht="15" x14ac:dyDescent="0.25">
      <c r="AL453" s="59"/>
      <c r="AM453"/>
      <c r="AN453"/>
      <c r="AO453"/>
      <c r="AP453"/>
      <c r="AQ453"/>
      <c r="AR453"/>
      <c r="AS453"/>
      <c r="AT453"/>
      <c r="AU453"/>
      <c r="AV453"/>
      <c r="AW453"/>
      <c r="AX453"/>
      <c r="AY453"/>
      <c r="AZ453" s="59"/>
      <c r="BA453" s="59"/>
      <c r="BB453" s="59"/>
      <c r="BC453" s="59"/>
      <c r="BD453" s="59"/>
      <c r="BE453" s="59"/>
      <c r="BF453" s="59"/>
      <c r="BG453" s="59"/>
      <c r="BH453" s="59"/>
      <c r="BI453" s="59"/>
      <c r="BJ453" s="59"/>
      <c r="BK453" s="59"/>
      <c r="BL453" s="59"/>
      <c r="BM453" s="59"/>
      <c r="BN453" s="59"/>
      <c r="BO453" s="59"/>
      <c r="BP453" s="59"/>
      <c r="BQ453" s="59"/>
      <c r="BR453" s="59"/>
      <c r="BS453" s="59"/>
      <c r="BT453" s="59"/>
      <c r="BU453" s="59"/>
      <c r="BV453" s="59"/>
      <c r="BW453" s="59"/>
      <c r="BX453" s="59"/>
      <c r="BY453" s="59"/>
      <c r="BZ453" s="59"/>
      <c r="CA453" s="59"/>
      <c r="CB453" s="59"/>
      <c r="CC453" s="59"/>
      <c r="CD453" s="59"/>
      <c r="CE453" s="59"/>
      <c r="CF453" s="59"/>
      <c r="CG453" s="59"/>
      <c r="CH453" s="59"/>
      <c r="CI453" s="59"/>
      <c r="CJ453" s="59"/>
      <c r="CK453" s="59"/>
      <c r="CL453" s="59"/>
      <c r="CM453" s="59"/>
      <c r="CN453" s="59"/>
      <c r="CO453" s="59"/>
      <c r="CP453" s="59"/>
      <c r="CQ453" s="59"/>
      <c r="CR453" s="59"/>
      <c r="CS453" s="59"/>
      <c r="CT453" s="59"/>
      <c r="CU453" s="59"/>
      <c r="CV453" s="59"/>
      <c r="CW453" s="59"/>
      <c r="CX453" s="59"/>
      <c r="CY453" s="59"/>
      <c r="CZ453" s="59"/>
      <c r="DA453" s="59"/>
      <c r="DB453" s="59"/>
      <c r="DC453" s="59"/>
      <c r="DD453" s="59"/>
      <c r="DE453" s="59"/>
      <c r="DF453" s="59"/>
      <c r="DG453" s="59"/>
      <c r="DH453" s="59"/>
      <c r="DI453" s="59"/>
      <c r="DJ453" s="59"/>
      <c r="DK453" s="59"/>
      <c r="DL453" s="59"/>
      <c r="DM453" s="59"/>
      <c r="DN453" s="59"/>
      <c r="DO453" s="59"/>
      <c r="DP453" s="59"/>
      <c r="DQ453" s="59"/>
      <c r="DR453" s="59"/>
      <c r="DS453" s="59"/>
      <c r="DT453" s="59"/>
      <c r="DU453" s="59"/>
      <c r="DV453" s="59"/>
      <c r="DW453" s="59"/>
      <c r="DX453" s="59"/>
      <c r="DY453" s="59"/>
      <c r="DZ453" s="59"/>
      <c r="EA453" s="59"/>
      <c r="EB453" s="59"/>
      <c r="EC453" s="59"/>
      <c r="ED453" s="59"/>
      <c r="EE453" s="59"/>
      <c r="EF453" s="59"/>
      <c r="EG453" s="59"/>
      <c r="EH453" s="59"/>
      <c r="EI453" s="59"/>
    </row>
    <row r="454" spans="38:139" ht="15" x14ac:dyDescent="0.25">
      <c r="AL454" s="59"/>
      <c r="AM454"/>
      <c r="AN454"/>
      <c r="AO454"/>
      <c r="AP454"/>
      <c r="AQ454"/>
      <c r="AR454"/>
      <c r="AS454"/>
      <c r="AT454"/>
      <c r="AU454"/>
      <c r="AV454"/>
      <c r="AW454"/>
      <c r="AX454"/>
      <c r="AY454"/>
      <c r="AZ454" s="59"/>
      <c r="BA454" s="59"/>
      <c r="BB454" s="59"/>
      <c r="BC454" s="59"/>
      <c r="BD454" s="59"/>
      <c r="BE454" s="59"/>
      <c r="BF454" s="59"/>
      <c r="BG454" s="59"/>
      <c r="BH454" s="59"/>
      <c r="BI454" s="59"/>
      <c r="BJ454" s="59"/>
      <c r="BK454" s="59"/>
      <c r="BL454" s="59"/>
      <c r="BM454" s="59"/>
      <c r="BN454" s="59"/>
      <c r="BO454" s="59"/>
      <c r="BP454" s="59"/>
      <c r="BQ454" s="59"/>
      <c r="BR454" s="59"/>
      <c r="BS454" s="59"/>
      <c r="BT454" s="59"/>
      <c r="BU454" s="59"/>
      <c r="BV454" s="59"/>
      <c r="BW454" s="59"/>
      <c r="BX454" s="59"/>
      <c r="BY454" s="59"/>
      <c r="BZ454" s="59"/>
      <c r="CA454" s="59"/>
      <c r="CB454" s="59"/>
      <c r="CC454" s="59"/>
      <c r="CD454" s="59"/>
      <c r="CE454" s="59"/>
      <c r="CF454" s="59"/>
      <c r="CG454" s="59"/>
      <c r="CH454" s="59"/>
      <c r="CI454" s="59"/>
      <c r="CJ454" s="59"/>
      <c r="CK454" s="59"/>
      <c r="CL454" s="59"/>
      <c r="CM454" s="59"/>
      <c r="CN454" s="59"/>
      <c r="CO454" s="59"/>
      <c r="CP454" s="59"/>
      <c r="CQ454" s="59"/>
      <c r="CR454" s="59"/>
      <c r="CS454" s="59"/>
      <c r="CT454" s="59"/>
      <c r="CU454" s="59"/>
      <c r="CV454" s="59"/>
      <c r="CW454" s="59"/>
      <c r="CX454" s="59"/>
      <c r="CY454" s="59"/>
      <c r="CZ454" s="59"/>
      <c r="DA454" s="59"/>
      <c r="DB454" s="59"/>
      <c r="DC454" s="59"/>
      <c r="DD454" s="59"/>
      <c r="DE454" s="59"/>
      <c r="DF454" s="59"/>
      <c r="DG454" s="59"/>
      <c r="DH454" s="59"/>
      <c r="DI454" s="59"/>
      <c r="DJ454" s="59"/>
      <c r="DK454" s="59"/>
      <c r="DL454" s="59"/>
      <c r="DM454" s="59"/>
      <c r="DN454" s="59"/>
      <c r="DO454" s="59"/>
      <c r="DP454" s="59"/>
      <c r="DQ454" s="59"/>
      <c r="DR454" s="59"/>
      <c r="DS454" s="59"/>
      <c r="DT454" s="59"/>
      <c r="DU454" s="59"/>
      <c r="DV454" s="59"/>
      <c r="DW454" s="59"/>
      <c r="DX454" s="59"/>
      <c r="DY454" s="59"/>
      <c r="DZ454" s="59"/>
      <c r="EA454" s="59"/>
      <c r="EB454" s="59"/>
      <c r="EC454" s="59"/>
      <c r="ED454" s="59"/>
      <c r="EE454" s="59"/>
      <c r="EF454" s="59"/>
      <c r="EG454" s="59"/>
      <c r="EH454" s="59"/>
      <c r="EI454" s="59"/>
    </row>
    <row r="455" spans="38:139" ht="15" x14ac:dyDescent="0.25">
      <c r="AL455" s="59"/>
      <c r="AM455"/>
      <c r="AN455"/>
      <c r="AO455"/>
      <c r="AP455"/>
      <c r="AQ455"/>
      <c r="AR455"/>
      <c r="AS455"/>
      <c r="AT455"/>
      <c r="AU455"/>
      <c r="AV455"/>
      <c r="AW455"/>
      <c r="AX455"/>
      <c r="AY455"/>
      <c r="AZ455" s="59"/>
      <c r="BA455" s="59"/>
      <c r="BB455" s="59"/>
      <c r="BC455" s="59"/>
      <c r="BD455" s="59"/>
      <c r="BE455" s="59"/>
      <c r="BF455" s="59"/>
      <c r="BG455" s="59"/>
      <c r="BH455" s="59"/>
      <c r="BI455" s="59"/>
      <c r="BJ455" s="59"/>
      <c r="BK455" s="59"/>
      <c r="BL455" s="59"/>
      <c r="BM455" s="59"/>
      <c r="BN455" s="59"/>
      <c r="BO455" s="59"/>
      <c r="BP455" s="59"/>
      <c r="BQ455" s="59"/>
      <c r="BR455" s="59"/>
      <c r="BS455" s="59"/>
      <c r="BT455" s="59"/>
      <c r="BU455" s="59"/>
      <c r="BV455" s="59"/>
      <c r="BW455" s="59"/>
      <c r="BX455" s="59"/>
      <c r="BY455" s="59"/>
      <c r="BZ455" s="59"/>
      <c r="CA455" s="59"/>
      <c r="CB455" s="59"/>
      <c r="CC455" s="59"/>
      <c r="CD455" s="59"/>
      <c r="CE455" s="59"/>
      <c r="CF455" s="59"/>
      <c r="CG455" s="59"/>
      <c r="CH455" s="59"/>
      <c r="CI455" s="59"/>
      <c r="CJ455" s="59"/>
      <c r="CK455" s="59"/>
      <c r="CL455" s="59"/>
      <c r="CM455" s="59"/>
      <c r="CN455" s="59"/>
      <c r="CO455" s="59"/>
      <c r="CP455" s="59"/>
      <c r="CQ455" s="59"/>
      <c r="CR455" s="59"/>
      <c r="CS455" s="59"/>
      <c r="CT455" s="59"/>
      <c r="CU455" s="59"/>
      <c r="CV455" s="59"/>
      <c r="CW455" s="59"/>
      <c r="CX455" s="59"/>
      <c r="CY455" s="59"/>
      <c r="CZ455" s="59"/>
      <c r="DA455" s="59"/>
      <c r="DB455" s="59"/>
      <c r="DC455" s="59"/>
      <c r="DD455" s="59"/>
      <c r="DE455" s="59"/>
      <c r="DF455" s="59"/>
      <c r="DG455" s="59"/>
      <c r="DH455" s="59"/>
      <c r="DI455" s="59"/>
      <c r="DJ455" s="59"/>
      <c r="DK455" s="59"/>
      <c r="DL455" s="59"/>
      <c r="DM455" s="59"/>
      <c r="DN455" s="59"/>
      <c r="DO455" s="59"/>
      <c r="DP455" s="59"/>
      <c r="DQ455" s="59"/>
      <c r="DR455" s="59"/>
      <c r="DS455" s="59"/>
      <c r="DT455" s="59"/>
      <c r="DU455" s="59"/>
      <c r="DV455" s="59"/>
      <c r="DW455" s="59"/>
      <c r="DX455" s="59"/>
      <c r="DY455" s="59"/>
      <c r="DZ455" s="59"/>
      <c r="EA455" s="59"/>
      <c r="EB455" s="59"/>
      <c r="EC455" s="59"/>
      <c r="ED455" s="59"/>
      <c r="EE455" s="59"/>
      <c r="EF455" s="59"/>
      <c r="EG455" s="59"/>
      <c r="EH455" s="59"/>
      <c r="EI455" s="59"/>
    </row>
    <row r="456" spans="38:139" ht="15" x14ac:dyDescent="0.25">
      <c r="AL456" s="59"/>
      <c r="AM456"/>
      <c r="AN456"/>
      <c r="AO456"/>
      <c r="AP456"/>
      <c r="AQ456"/>
      <c r="AR456"/>
      <c r="AS456"/>
      <c r="AT456"/>
      <c r="AU456"/>
      <c r="AV456"/>
      <c r="AW456"/>
      <c r="AX456"/>
      <c r="AY456"/>
      <c r="AZ456" s="59"/>
      <c r="BA456" s="59"/>
      <c r="BB456" s="59"/>
      <c r="BC456" s="59"/>
      <c r="BD456" s="59"/>
      <c r="BE456" s="59"/>
      <c r="BF456" s="59"/>
      <c r="BG456" s="59"/>
      <c r="BH456" s="59"/>
      <c r="BI456" s="59"/>
      <c r="BJ456" s="59"/>
      <c r="BK456" s="59"/>
      <c r="BL456" s="59"/>
      <c r="BM456" s="59"/>
      <c r="BN456" s="59"/>
      <c r="BO456" s="59"/>
      <c r="BP456" s="59"/>
      <c r="BQ456" s="59"/>
      <c r="BR456" s="59"/>
      <c r="BS456" s="59"/>
      <c r="BT456" s="59"/>
      <c r="BU456" s="59"/>
      <c r="BV456" s="59"/>
      <c r="BW456" s="59"/>
      <c r="BX456" s="59"/>
      <c r="BY456" s="59"/>
      <c r="BZ456" s="59"/>
      <c r="CA456" s="59"/>
      <c r="CB456" s="59"/>
      <c r="CC456" s="59"/>
      <c r="CD456" s="59"/>
      <c r="CE456" s="59"/>
      <c r="CF456" s="59"/>
      <c r="CG456" s="59"/>
      <c r="CH456" s="59"/>
      <c r="CI456" s="59"/>
      <c r="CJ456" s="59"/>
      <c r="CK456" s="59"/>
      <c r="CL456" s="59"/>
      <c r="CM456" s="59"/>
      <c r="CN456" s="59"/>
      <c r="CO456" s="59"/>
      <c r="CP456" s="59"/>
      <c r="CQ456" s="59"/>
      <c r="CR456" s="59"/>
      <c r="CS456" s="59"/>
      <c r="CT456" s="59"/>
      <c r="CU456" s="59"/>
      <c r="CV456" s="59"/>
      <c r="CW456" s="59"/>
      <c r="CX456" s="59"/>
      <c r="CY456" s="59"/>
      <c r="CZ456" s="59"/>
      <c r="DA456" s="59"/>
      <c r="DB456" s="59"/>
      <c r="DC456" s="59"/>
      <c r="DD456" s="59"/>
      <c r="DE456" s="59"/>
      <c r="DF456" s="59"/>
      <c r="DG456" s="59"/>
      <c r="DH456" s="59"/>
      <c r="DI456" s="59"/>
      <c r="DJ456" s="59"/>
      <c r="DK456" s="59"/>
      <c r="DL456" s="59"/>
      <c r="DM456" s="59"/>
      <c r="DN456" s="59"/>
      <c r="DO456" s="59"/>
      <c r="DP456" s="59"/>
      <c r="DQ456" s="59"/>
      <c r="DR456" s="59"/>
      <c r="DS456" s="59"/>
      <c r="DT456" s="59"/>
      <c r="DU456" s="59"/>
      <c r="DV456" s="59"/>
      <c r="DW456" s="59"/>
      <c r="DX456" s="59"/>
      <c r="DY456" s="59"/>
      <c r="DZ456" s="59"/>
      <c r="EA456" s="59"/>
      <c r="EB456" s="59"/>
      <c r="EC456" s="59"/>
      <c r="ED456" s="59"/>
      <c r="EE456" s="59"/>
      <c r="EF456" s="59"/>
      <c r="EG456" s="59"/>
      <c r="EH456" s="59"/>
      <c r="EI456" s="59"/>
    </row>
    <row r="457" spans="38:139" ht="15" x14ac:dyDescent="0.25">
      <c r="AL457" s="59"/>
      <c r="AM457"/>
      <c r="AN457"/>
      <c r="AO457"/>
      <c r="AP457"/>
      <c r="AQ457"/>
      <c r="AR457"/>
      <c r="AS457"/>
      <c r="AT457"/>
      <c r="AU457"/>
      <c r="AV457"/>
      <c r="AW457"/>
      <c r="AX457"/>
      <c r="AY457"/>
      <c r="AZ457" s="59"/>
      <c r="BA457" s="59"/>
      <c r="BB457" s="59"/>
      <c r="BC457" s="59"/>
      <c r="BD457" s="59"/>
      <c r="BE457" s="59"/>
      <c r="BF457" s="59"/>
      <c r="BG457" s="59"/>
      <c r="BH457" s="59"/>
      <c r="BI457" s="59"/>
      <c r="BJ457" s="59"/>
      <c r="BK457" s="59"/>
      <c r="BL457" s="59"/>
      <c r="BM457" s="59"/>
      <c r="BN457" s="59"/>
      <c r="BO457" s="59"/>
      <c r="BP457" s="59"/>
      <c r="BQ457" s="59"/>
      <c r="BR457" s="59"/>
      <c r="BS457" s="59"/>
      <c r="BT457" s="59"/>
      <c r="BU457" s="59"/>
      <c r="BV457" s="59"/>
      <c r="BW457" s="59"/>
      <c r="BX457" s="59"/>
      <c r="BY457" s="59"/>
      <c r="BZ457" s="59"/>
      <c r="CA457" s="59"/>
      <c r="CB457" s="59"/>
      <c r="CC457" s="59"/>
      <c r="CD457" s="59"/>
      <c r="CE457" s="59"/>
      <c r="CF457" s="59"/>
      <c r="CG457" s="59"/>
      <c r="CH457" s="59"/>
      <c r="CI457" s="59"/>
      <c r="CJ457" s="59"/>
      <c r="CK457" s="59"/>
      <c r="CL457" s="59"/>
      <c r="CM457" s="59"/>
      <c r="CN457" s="59"/>
      <c r="CO457" s="59"/>
      <c r="CP457" s="59"/>
      <c r="CQ457" s="59"/>
      <c r="CR457" s="59"/>
      <c r="CS457" s="59"/>
      <c r="CT457" s="59"/>
      <c r="CU457" s="59"/>
      <c r="CV457" s="59"/>
      <c r="CW457" s="59"/>
      <c r="CX457" s="59"/>
      <c r="CY457" s="59"/>
      <c r="CZ457" s="59"/>
      <c r="DA457" s="59"/>
      <c r="DB457" s="59"/>
      <c r="DC457" s="59"/>
      <c r="DD457" s="59"/>
      <c r="DE457" s="59"/>
      <c r="DF457" s="59"/>
      <c r="DG457" s="59"/>
      <c r="DH457" s="59"/>
      <c r="DI457" s="59"/>
      <c r="DJ457" s="59"/>
      <c r="DK457" s="59"/>
      <c r="DL457" s="59"/>
      <c r="DM457" s="59"/>
      <c r="DN457" s="59"/>
      <c r="DO457" s="59"/>
      <c r="DP457" s="59"/>
      <c r="DQ457" s="59"/>
      <c r="DR457" s="59"/>
      <c r="DS457" s="59"/>
      <c r="DT457" s="59"/>
      <c r="DU457" s="59"/>
      <c r="DV457" s="59"/>
      <c r="DW457" s="59"/>
      <c r="DX457" s="59"/>
      <c r="DY457" s="59"/>
      <c r="DZ457" s="59"/>
      <c r="EA457" s="59"/>
      <c r="EB457" s="59"/>
      <c r="EC457" s="59"/>
      <c r="ED457" s="59"/>
      <c r="EE457" s="59"/>
      <c r="EF457" s="59"/>
      <c r="EG457" s="59"/>
      <c r="EH457" s="59"/>
      <c r="EI457" s="59"/>
    </row>
    <row r="458" spans="38:139" ht="15" x14ac:dyDescent="0.25">
      <c r="AL458" s="59"/>
      <c r="AM458"/>
      <c r="AN458"/>
      <c r="AO458"/>
      <c r="AP458"/>
      <c r="AQ458"/>
      <c r="AR458"/>
      <c r="AS458"/>
      <c r="AT458"/>
      <c r="AU458"/>
      <c r="AV458"/>
      <c r="AW458"/>
      <c r="AX458"/>
      <c r="AY458"/>
      <c r="AZ458" s="59"/>
      <c r="BA458" s="59"/>
      <c r="BB458" s="59"/>
      <c r="BC458" s="59"/>
      <c r="BD458" s="59"/>
      <c r="BE458" s="59"/>
      <c r="BF458" s="59"/>
      <c r="BG458" s="59"/>
      <c r="BH458" s="59"/>
      <c r="BI458" s="59"/>
      <c r="BJ458" s="59"/>
      <c r="BK458" s="59"/>
      <c r="BL458" s="59"/>
      <c r="BM458" s="59"/>
      <c r="BN458" s="59"/>
      <c r="BO458" s="59"/>
      <c r="BP458" s="59"/>
      <c r="BQ458" s="59"/>
      <c r="BR458" s="59"/>
      <c r="BS458" s="59"/>
      <c r="BT458" s="59"/>
      <c r="BU458" s="59"/>
      <c r="BV458" s="59"/>
      <c r="BW458" s="59"/>
      <c r="BX458" s="59"/>
      <c r="BY458" s="59"/>
      <c r="BZ458" s="59"/>
      <c r="CA458" s="59"/>
      <c r="CB458" s="59"/>
      <c r="CC458" s="59"/>
      <c r="CD458" s="59"/>
      <c r="CE458" s="59"/>
      <c r="CF458" s="59"/>
      <c r="CG458" s="59"/>
      <c r="CH458" s="59"/>
      <c r="CI458" s="59"/>
      <c r="CJ458" s="59"/>
      <c r="CK458" s="59"/>
      <c r="CL458" s="59"/>
      <c r="CM458" s="59"/>
      <c r="CN458" s="59"/>
      <c r="CO458" s="59"/>
      <c r="CP458" s="59"/>
      <c r="CQ458" s="59"/>
      <c r="CR458" s="59"/>
      <c r="CS458" s="59"/>
      <c r="CT458" s="59"/>
      <c r="CU458" s="59"/>
      <c r="CV458" s="59"/>
      <c r="CW458" s="59"/>
      <c r="CX458" s="59"/>
      <c r="CY458" s="59"/>
      <c r="CZ458" s="59"/>
      <c r="DA458" s="59"/>
      <c r="DB458" s="59"/>
      <c r="DC458" s="59"/>
      <c r="DD458" s="59"/>
      <c r="DE458" s="59"/>
      <c r="DF458" s="59"/>
      <c r="DG458" s="59"/>
      <c r="DH458" s="59"/>
      <c r="DI458" s="59"/>
      <c r="DJ458" s="59"/>
      <c r="DK458" s="59"/>
      <c r="DL458" s="59"/>
      <c r="DM458" s="59"/>
      <c r="DN458" s="59"/>
      <c r="DO458" s="59"/>
      <c r="DP458" s="59"/>
      <c r="DQ458" s="59"/>
      <c r="DR458" s="59"/>
      <c r="DS458" s="59"/>
      <c r="DT458" s="59"/>
      <c r="DU458" s="59"/>
      <c r="DV458" s="59"/>
      <c r="DW458" s="59"/>
      <c r="DX458" s="59"/>
      <c r="DY458" s="59"/>
      <c r="DZ458" s="59"/>
      <c r="EA458" s="59"/>
      <c r="EB458" s="59"/>
      <c r="EC458" s="59"/>
      <c r="ED458" s="59"/>
      <c r="EE458" s="59"/>
      <c r="EF458" s="59"/>
      <c r="EG458" s="59"/>
      <c r="EH458" s="59"/>
      <c r="EI458" s="59"/>
    </row>
    <row r="459" spans="38:139" ht="15" x14ac:dyDescent="0.25">
      <c r="AL459" s="59"/>
      <c r="AM459"/>
      <c r="AN459"/>
      <c r="AO459"/>
      <c r="AP459"/>
      <c r="AQ459"/>
      <c r="AR459"/>
      <c r="AS459"/>
      <c r="AT459"/>
      <c r="AU459"/>
      <c r="AV459"/>
      <c r="AW459"/>
      <c r="AX459"/>
      <c r="AY459"/>
      <c r="AZ459" s="59"/>
      <c r="BA459" s="59"/>
      <c r="BB459" s="59"/>
      <c r="BC459" s="59"/>
      <c r="BD459" s="59"/>
      <c r="BE459" s="59"/>
      <c r="BF459" s="59"/>
      <c r="BG459" s="59"/>
      <c r="BH459" s="59"/>
      <c r="BI459" s="59"/>
      <c r="BJ459" s="59"/>
      <c r="BK459" s="59"/>
      <c r="BL459" s="59"/>
      <c r="BM459" s="59"/>
      <c r="BN459" s="59"/>
      <c r="BO459" s="59"/>
      <c r="BP459" s="59"/>
      <c r="BQ459" s="59"/>
      <c r="BR459" s="59"/>
      <c r="BS459" s="59"/>
      <c r="BT459" s="59"/>
      <c r="BU459" s="59"/>
      <c r="BV459" s="59"/>
      <c r="BW459" s="59"/>
      <c r="BX459" s="59"/>
      <c r="BY459" s="59"/>
      <c r="BZ459" s="59"/>
      <c r="CA459" s="59"/>
      <c r="CB459" s="59"/>
      <c r="CC459" s="59"/>
      <c r="CD459" s="59"/>
      <c r="CE459" s="59"/>
      <c r="CF459" s="59"/>
      <c r="CG459" s="59"/>
      <c r="CH459" s="59"/>
      <c r="CI459" s="59"/>
      <c r="CJ459" s="59"/>
      <c r="CK459" s="59"/>
      <c r="CL459" s="59"/>
      <c r="CM459" s="59"/>
      <c r="CN459" s="59"/>
      <c r="CO459" s="59"/>
      <c r="CP459" s="59"/>
      <c r="CQ459" s="59"/>
      <c r="CR459" s="59"/>
      <c r="CS459" s="59"/>
      <c r="CT459" s="59"/>
      <c r="CU459" s="59"/>
      <c r="CV459" s="59"/>
      <c r="CW459" s="59"/>
      <c r="CX459" s="59"/>
      <c r="CY459" s="59"/>
      <c r="CZ459" s="59"/>
      <c r="DA459" s="59"/>
      <c r="DB459" s="59"/>
      <c r="DC459" s="59"/>
      <c r="DD459" s="59"/>
      <c r="DE459" s="59"/>
      <c r="DF459" s="59"/>
      <c r="DG459" s="59"/>
      <c r="DH459" s="59"/>
      <c r="DI459" s="59"/>
      <c r="DJ459" s="59"/>
      <c r="DK459" s="59"/>
      <c r="DL459" s="59"/>
      <c r="DM459" s="59"/>
      <c r="DN459" s="59"/>
      <c r="DO459" s="59"/>
      <c r="DP459" s="59"/>
      <c r="DQ459" s="59"/>
      <c r="DR459" s="59"/>
      <c r="DS459" s="59"/>
      <c r="DT459" s="59"/>
      <c r="DU459" s="59"/>
      <c r="DV459" s="59"/>
      <c r="DW459" s="59"/>
      <c r="DX459" s="59"/>
      <c r="DY459" s="59"/>
      <c r="DZ459" s="59"/>
      <c r="EA459" s="59"/>
      <c r="EB459" s="59"/>
      <c r="EC459" s="59"/>
      <c r="ED459" s="59"/>
      <c r="EE459" s="59"/>
      <c r="EF459" s="59"/>
      <c r="EG459" s="59"/>
      <c r="EH459" s="59"/>
      <c r="EI459" s="59"/>
    </row>
    <row r="460" spans="38:139" ht="15" x14ac:dyDescent="0.25">
      <c r="AL460" s="59"/>
      <c r="AM460"/>
      <c r="AN460"/>
      <c r="AO460"/>
      <c r="AP460"/>
      <c r="AQ460"/>
      <c r="AR460"/>
      <c r="AS460"/>
      <c r="AT460"/>
      <c r="AU460"/>
      <c r="AV460"/>
      <c r="AW460"/>
      <c r="AX460"/>
      <c r="AY460"/>
      <c r="AZ460" s="59"/>
      <c r="BA460" s="59"/>
      <c r="BB460" s="59"/>
      <c r="BC460" s="59"/>
      <c r="BD460" s="59"/>
      <c r="BE460" s="59"/>
      <c r="BF460" s="59"/>
      <c r="BG460" s="59"/>
      <c r="BH460" s="59"/>
      <c r="BI460" s="59"/>
      <c r="BJ460" s="59"/>
      <c r="BK460" s="59"/>
      <c r="BL460" s="59"/>
      <c r="BM460" s="59"/>
      <c r="BN460" s="59"/>
      <c r="BO460" s="59"/>
      <c r="BP460" s="59"/>
      <c r="BQ460" s="59"/>
      <c r="BR460" s="59"/>
      <c r="BS460" s="59"/>
      <c r="BT460" s="59"/>
      <c r="BU460" s="59"/>
      <c r="BV460" s="59"/>
      <c r="BW460" s="59"/>
      <c r="BX460" s="59"/>
      <c r="BY460" s="59"/>
      <c r="BZ460" s="59"/>
      <c r="CA460" s="59"/>
      <c r="CB460" s="59"/>
      <c r="CC460" s="59"/>
      <c r="CD460" s="59"/>
      <c r="CE460" s="59"/>
      <c r="CF460" s="59"/>
      <c r="CG460" s="59"/>
      <c r="CH460" s="59"/>
      <c r="CI460" s="59"/>
      <c r="CJ460" s="59"/>
      <c r="CK460" s="59"/>
      <c r="CL460" s="59"/>
      <c r="CM460" s="59"/>
      <c r="CN460" s="59"/>
      <c r="CO460" s="59"/>
      <c r="CP460" s="59"/>
      <c r="CQ460" s="59"/>
      <c r="CR460" s="59"/>
      <c r="CS460" s="59"/>
      <c r="CT460" s="59"/>
      <c r="CU460" s="59"/>
      <c r="CV460" s="59"/>
      <c r="CW460" s="59"/>
      <c r="CX460" s="59"/>
      <c r="CY460" s="59"/>
      <c r="CZ460" s="59"/>
      <c r="DA460" s="59"/>
      <c r="DB460" s="59"/>
      <c r="DC460" s="59"/>
      <c r="DD460" s="59"/>
      <c r="DE460" s="59"/>
      <c r="DF460" s="59"/>
      <c r="DG460" s="59"/>
      <c r="DH460" s="59"/>
      <c r="DI460" s="59"/>
      <c r="DJ460" s="59"/>
      <c r="DK460" s="59"/>
      <c r="DL460" s="59"/>
      <c r="DM460" s="59"/>
      <c r="DN460" s="59"/>
      <c r="DO460" s="59"/>
      <c r="DP460" s="59"/>
      <c r="DQ460" s="59"/>
      <c r="DR460" s="59"/>
      <c r="DS460" s="59"/>
      <c r="DT460" s="59"/>
      <c r="DU460" s="59"/>
      <c r="DV460" s="59"/>
      <c r="DW460" s="59"/>
      <c r="DX460" s="59"/>
      <c r="DY460" s="59"/>
      <c r="DZ460" s="59"/>
      <c r="EA460" s="59"/>
      <c r="EB460" s="59"/>
      <c r="EC460" s="59"/>
      <c r="ED460" s="59"/>
      <c r="EE460" s="59"/>
      <c r="EF460" s="59"/>
      <c r="EG460" s="59"/>
      <c r="EH460" s="59"/>
      <c r="EI460" s="59"/>
    </row>
    <row r="461" spans="38:139" ht="15" x14ac:dyDescent="0.25">
      <c r="AL461" s="59"/>
      <c r="AM461"/>
      <c r="AN461"/>
      <c r="AO461"/>
      <c r="AP461"/>
      <c r="AQ461"/>
      <c r="AR461"/>
      <c r="AS461"/>
      <c r="AT461"/>
      <c r="AU461"/>
      <c r="AV461"/>
      <c r="AW461"/>
      <c r="AX461"/>
      <c r="AY461"/>
      <c r="AZ461" s="59"/>
      <c r="BA461" s="59"/>
      <c r="BB461" s="59"/>
      <c r="BC461" s="59"/>
      <c r="BD461" s="59"/>
      <c r="BE461" s="59"/>
      <c r="BF461" s="59"/>
      <c r="BG461" s="59"/>
      <c r="BH461" s="59"/>
      <c r="BI461" s="59"/>
      <c r="BJ461" s="59"/>
      <c r="BK461" s="59"/>
      <c r="BL461" s="59"/>
      <c r="BM461" s="59"/>
      <c r="BN461" s="59"/>
      <c r="BO461" s="59"/>
      <c r="BP461" s="59"/>
      <c r="BQ461" s="59"/>
      <c r="BR461" s="59"/>
      <c r="BS461" s="59"/>
      <c r="BT461" s="59"/>
      <c r="BU461" s="59"/>
      <c r="BV461" s="59"/>
      <c r="BW461" s="59"/>
      <c r="BX461" s="59"/>
      <c r="BY461" s="59"/>
      <c r="BZ461" s="59"/>
      <c r="CA461" s="59"/>
      <c r="CB461" s="59"/>
      <c r="CC461" s="59"/>
      <c r="CD461" s="59"/>
      <c r="CE461" s="59"/>
      <c r="CF461" s="59"/>
      <c r="CG461" s="59"/>
      <c r="CH461" s="59"/>
      <c r="CI461" s="59"/>
      <c r="CJ461" s="59"/>
      <c r="CK461" s="59"/>
      <c r="CL461" s="59"/>
      <c r="CM461" s="59"/>
      <c r="CN461" s="59"/>
      <c r="CO461" s="59"/>
      <c r="CP461" s="59"/>
      <c r="CQ461" s="59"/>
      <c r="CR461" s="59"/>
      <c r="CS461" s="59"/>
      <c r="CT461" s="59"/>
      <c r="CU461" s="59"/>
      <c r="CV461" s="59"/>
      <c r="CW461" s="59"/>
      <c r="CX461" s="59"/>
      <c r="CY461" s="59"/>
      <c r="CZ461" s="59"/>
      <c r="DA461" s="59"/>
      <c r="DB461" s="59"/>
      <c r="DC461" s="59"/>
      <c r="DD461" s="59"/>
      <c r="DE461" s="59"/>
      <c r="DF461" s="59"/>
      <c r="DG461" s="59"/>
      <c r="DH461" s="59"/>
      <c r="DI461" s="59"/>
      <c r="DJ461" s="59"/>
      <c r="DK461" s="59"/>
      <c r="DL461" s="59"/>
      <c r="DM461" s="59"/>
      <c r="DN461" s="59"/>
      <c r="DO461" s="59"/>
      <c r="DP461" s="59"/>
      <c r="DQ461" s="59"/>
      <c r="DR461" s="59"/>
      <c r="DS461" s="59"/>
      <c r="DT461" s="59"/>
      <c r="DU461" s="59"/>
      <c r="DV461" s="59"/>
      <c r="DW461" s="59"/>
      <c r="DX461" s="59"/>
      <c r="DY461" s="59"/>
      <c r="DZ461" s="59"/>
      <c r="EA461" s="59"/>
      <c r="EB461" s="59"/>
      <c r="EC461" s="59"/>
      <c r="ED461" s="59"/>
      <c r="EE461" s="59"/>
      <c r="EF461" s="59"/>
      <c r="EG461" s="59"/>
      <c r="EH461" s="59"/>
      <c r="EI461" s="59"/>
    </row>
    <row r="462" spans="38:139" ht="15" x14ac:dyDescent="0.25">
      <c r="AL462" s="59"/>
      <c r="AM462"/>
      <c r="AN462"/>
      <c r="AO462"/>
      <c r="AP462"/>
      <c r="AQ462"/>
      <c r="AR462"/>
      <c r="AS462"/>
      <c r="AT462"/>
      <c r="AU462"/>
      <c r="AV462"/>
      <c r="AW462"/>
      <c r="AX462"/>
      <c r="AY462"/>
      <c r="AZ462" s="59"/>
      <c r="BA462" s="59"/>
      <c r="BB462" s="59"/>
      <c r="BC462" s="59"/>
      <c r="BD462" s="59"/>
      <c r="BE462" s="59"/>
      <c r="BF462" s="59"/>
      <c r="BG462" s="59"/>
      <c r="BH462" s="59"/>
      <c r="BI462" s="59"/>
      <c r="BJ462" s="59"/>
      <c r="BK462" s="59"/>
      <c r="BL462" s="59"/>
      <c r="BM462" s="59"/>
      <c r="BN462" s="59"/>
      <c r="BO462" s="59"/>
      <c r="BP462" s="59"/>
      <c r="BQ462" s="59"/>
      <c r="BR462" s="59"/>
      <c r="BS462" s="59"/>
      <c r="BT462" s="59"/>
      <c r="BU462" s="59"/>
      <c r="BV462" s="59"/>
      <c r="BW462" s="59"/>
      <c r="BX462" s="59"/>
      <c r="BY462" s="59"/>
      <c r="BZ462" s="59"/>
      <c r="CA462" s="59"/>
      <c r="CB462" s="59"/>
      <c r="CC462" s="59"/>
      <c r="CD462" s="59"/>
      <c r="CE462" s="59"/>
      <c r="CF462" s="59"/>
      <c r="CG462" s="59"/>
      <c r="CH462" s="59"/>
      <c r="CI462" s="59"/>
      <c r="CJ462" s="59"/>
      <c r="CK462" s="59"/>
      <c r="CL462" s="59"/>
      <c r="CM462" s="59"/>
      <c r="CN462" s="59"/>
      <c r="CO462" s="59"/>
      <c r="CP462" s="59"/>
      <c r="CQ462" s="59"/>
      <c r="CR462" s="59"/>
      <c r="CS462" s="59"/>
      <c r="CT462" s="59"/>
      <c r="CU462" s="59"/>
      <c r="CV462" s="59"/>
      <c r="CW462" s="59"/>
      <c r="CX462" s="59"/>
      <c r="CY462" s="59"/>
      <c r="CZ462" s="59"/>
      <c r="DA462" s="59"/>
      <c r="DB462" s="59"/>
      <c r="DC462" s="59"/>
      <c r="DD462" s="59"/>
      <c r="DE462" s="59"/>
      <c r="DF462" s="59"/>
      <c r="DG462" s="59"/>
      <c r="DH462" s="59"/>
      <c r="DI462" s="59"/>
      <c r="DJ462" s="59"/>
      <c r="DK462" s="59"/>
      <c r="DL462" s="59"/>
      <c r="DM462" s="59"/>
      <c r="DN462" s="59"/>
      <c r="DO462" s="59"/>
      <c r="DP462" s="59"/>
      <c r="DQ462" s="59"/>
      <c r="DR462" s="59"/>
      <c r="DS462" s="59"/>
      <c r="DT462" s="59"/>
      <c r="DU462" s="59"/>
      <c r="DV462" s="59"/>
      <c r="DW462" s="59"/>
      <c r="DX462" s="59"/>
      <c r="DY462" s="59"/>
      <c r="DZ462" s="59"/>
      <c r="EA462" s="59"/>
      <c r="EB462" s="59"/>
      <c r="EC462" s="59"/>
      <c r="ED462" s="59"/>
      <c r="EE462" s="59"/>
      <c r="EF462" s="59"/>
      <c r="EG462" s="59"/>
      <c r="EH462" s="59"/>
      <c r="EI462" s="59"/>
    </row>
    <row r="463" spans="38:139" ht="15" x14ac:dyDescent="0.25">
      <c r="AL463" s="59"/>
      <c r="AM463"/>
      <c r="AN463"/>
      <c r="AO463"/>
      <c r="AP463"/>
      <c r="AQ463"/>
      <c r="AR463"/>
      <c r="AS463"/>
      <c r="AT463"/>
      <c r="AU463"/>
      <c r="AV463"/>
      <c r="AW463"/>
      <c r="AX463"/>
      <c r="AY463"/>
      <c r="AZ463" s="59"/>
      <c r="BA463" s="59"/>
      <c r="BB463" s="59"/>
      <c r="BC463" s="59"/>
      <c r="BD463" s="59"/>
      <c r="BE463" s="59"/>
      <c r="BF463" s="59"/>
      <c r="BG463" s="59"/>
      <c r="BH463" s="59"/>
      <c r="BI463" s="59"/>
      <c r="BJ463" s="59"/>
      <c r="BK463" s="59"/>
      <c r="BL463" s="59"/>
      <c r="BM463" s="59"/>
      <c r="BN463" s="59"/>
      <c r="BO463" s="59"/>
      <c r="BP463" s="59"/>
      <c r="BQ463" s="59"/>
      <c r="BR463" s="59"/>
      <c r="BS463" s="59"/>
      <c r="BT463" s="59"/>
      <c r="BU463" s="59"/>
      <c r="BV463" s="59"/>
      <c r="BW463" s="59"/>
      <c r="BX463" s="59"/>
      <c r="BY463" s="59"/>
      <c r="BZ463" s="59"/>
      <c r="CA463" s="59"/>
      <c r="CB463" s="59"/>
      <c r="CC463" s="59"/>
      <c r="CD463" s="59"/>
      <c r="CE463" s="59"/>
      <c r="CF463" s="59"/>
      <c r="CG463" s="59"/>
      <c r="CH463" s="59"/>
      <c r="CI463" s="59"/>
      <c r="CJ463" s="59"/>
      <c r="CK463" s="59"/>
      <c r="CL463" s="59"/>
      <c r="CM463" s="59"/>
      <c r="CN463" s="59"/>
      <c r="CO463" s="59"/>
      <c r="CP463" s="59"/>
      <c r="CQ463" s="59"/>
      <c r="CR463" s="59"/>
      <c r="CS463" s="59"/>
      <c r="CT463" s="59"/>
      <c r="CU463" s="59"/>
      <c r="CV463" s="59"/>
      <c r="CW463" s="59"/>
      <c r="CX463" s="59"/>
      <c r="CY463" s="59"/>
      <c r="CZ463" s="59"/>
      <c r="DA463" s="59"/>
      <c r="DB463" s="59"/>
      <c r="DC463" s="59"/>
      <c r="DD463" s="59"/>
      <c r="DE463" s="59"/>
      <c r="DF463" s="59"/>
      <c r="DG463" s="59"/>
      <c r="DH463" s="59"/>
      <c r="DI463" s="59"/>
      <c r="DJ463" s="59"/>
      <c r="DK463" s="59"/>
      <c r="DL463" s="59"/>
      <c r="DM463" s="59"/>
      <c r="DN463" s="59"/>
      <c r="DO463" s="59"/>
      <c r="DP463" s="59"/>
      <c r="DQ463" s="59"/>
      <c r="DR463" s="59"/>
      <c r="DS463" s="59"/>
      <c r="DT463" s="59"/>
      <c r="DU463" s="59"/>
      <c r="DV463" s="59"/>
      <c r="DW463" s="59"/>
      <c r="DX463" s="59"/>
      <c r="DY463" s="59"/>
      <c r="DZ463" s="59"/>
      <c r="EA463" s="59"/>
      <c r="EB463" s="59"/>
      <c r="EC463" s="59"/>
      <c r="ED463" s="59"/>
      <c r="EE463" s="59"/>
      <c r="EF463" s="59"/>
      <c r="EG463" s="59"/>
      <c r="EH463" s="59"/>
      <c r="EI463" s="59"/>
    </row>
    <row r="464" spans="38:139" ht="15" x14ac:dyDescent="0.25">
      <c r="AL464" s="59"/>
      <c r="AM464"/>
      <c r="AN464"/>
      <c r="AO464"/>
      <c r="AP464"/>
      <c r="AQ464"/>
      <c r="AR464"/>
      <c r="AS464"/>
      <c r="AT464"/>
      <c r="AU464"/>
      <c r="AV464"/>
      <c r="AW464"/>
      <c r="AX464"/>
      <c r="AY464"/>
      <c r="AZ464" s="59"/>
      <c r="BA464" s="59"/>
      <c r="BB464" s="59"/>
      <c r="BC464" s="59"/>
      <c r="BD464" s="59"/>
      <c r="BE464" s="59"/>
      <c r="BF464" s="59"/>
      <c r="BG464" s="59"/>
      <c r="BH464" s="59"/>
      <c r="BI464" s="59"/>
      <c r="BJ464" s="59"/>
      <c r="BK464" s="59"/>
      <c r="BL464" s="59"/>
      <c r="BM464" s="59"/>
      <c r="BN464" s="59"/>
      <c r="BO464" s="59"/>
      <c r="BP464" s="59"/>
      <c r="BQ464" s="59"/>
      <c r="BR464" s="59"/>
      <c r="BS464" s="59"/>
      <c r="BT464" s="59"/>
      <c r="BU464" s="59"/>
      <c r="BV464" s="59"/>
      <c r="BW464" s="59"/>
      <c r="BX464" s="59"/>
      <c r="BY464" s="59"/>
      <c r="BZ464" s="59"/>
      <c r="CA464" s="59"/>
      <c r="CB464" s="59"/>
      <c r="CC464" s="59"/>
      <c r="CD464" s="59"/>
      <c r="CE464" s="59"/>
      <c r="CF464" s="59"/>
      <c r="CG464" s="59"/>
      <c r="CH464" s="59"/>
      <c r="CI464" s="59"/>
      <c r="CJ464" s="59"/>
      <c r="CK464" s="59"/>
      <c r="CL464" s="59"/>
      <c r="CM464" s="59"/>
      <c r="CN464" s="59"/>
      <c r="CO464" s="59"/>
      <c r="CP464" s="59"/>
      <c r="CQ464" s="59"/>
      <c r="CR464" s="59"/>
      <c r="CS464" s="59"/>
      <c r="CT464" s="59"/>
      <c r="CU464" s="59"/>
      <c r="CV464" s="59"/>
      <c r="CW464" s="59"/>
      <c r="CX464" s="59"/>
      <c r="CY464" s="59"/>
      <c r="CZ464" s="59"/>
      <c r="DA464" s="59"/>
      <c r="DB464" s="59"/>
      <c r="DC464" s="59"/>
      <c r="DD464" s="59"/>
      <c r="DE464" s="59"/>
      <c r="DF464" s="59"/>
      <c r="DG464" s="59"/>
      <c r="DH464" s="59"/>
      <c r="DI464" s="59"/>
      <c r="DJ464" s="59"/>
      <c r="DK464" s="59"/>
      <c r="DL464" s="59"/>
      <c r="DM464" s="59"/>
      <c r="DN464" s="59"/>
      <c r="DO464" s="59"/>
      <c r="DP464" s="59"/>
      <c r="DQ464" s="59"/>
      <c r="DR464" s="59"/>
      <c r="DS464" s="59"/>
      <c r="DT464" s="59"/>
      <c r="DU464" s="59"/>
      <c r="DV464" s="59"/>
      <c r="DW464" s="59"/>
      <c r="DX464" s="59"/>
      <c r="DY464" s="59"/>
      <c r="DZ464" s="59"/>
      <c r="EA464" s="59"/>
      <c r="EB464" s="59"/>
      <c r="EC464" s="59"/>
      <c r="ED464" s="59"/>
      <c r="EE464" s="59"/>
      <c r="EF464" s="59"/>
      <c r="EG464" s="59"/>
      <c r="EH464" s="59"/>
      <c r="EI464" s="59"/>
    </row>
    <row r="465" spans="38:139" ht="15" x14ac:dyDescent="0.25">
      <c r="AL465" s="59"/>
      <c r="AM465"/>
      <c r="AN465"/>
      <c r="AO465"/>
      <c r="AP465"/>
      <c r="AQ465"/>
      <c r="AR465"/>
      <c r="AS465"/>
      <c r="AT465"/>
      <c r="AU465"/>
      <c r="AV465"/>
      <c r="AW465"/>
      <c r="AX465"/>
      <c r="AY465"/>
      <c r="AZ465" s="59"/>
      <c r="BA465" s="59"/>
      <c r="BB465" s="59"/>
      <c r="BC465" s="59"/>
      <c r="BD465" s="59"/>
      <c r="BE465" s="59"/>
      <c r="BF465" s="59"/>
      <c r="BG465" s="59"/>
      <c r="BH465" s="59"/>
      <c r="BI465" s="59"/>
      <c r="BJ465" s="59"/>
      <c r="BK465" s="59"/>
      <c r="BL465" s="59"/>
      <c r="BM465" s="59"/>
      <c r="BN465" s="59"/>
      <c r="BO465" s="59"/>
      <c r="BP465" s="59"/>
      <c r="BQ465" s="59"/>
      <c r="BR465" s="59"/>
      <c r="BS465" s="59"/>
      <c r="BT465" s="59"/>
      <c r="BU465" s="59"/>
      <c r="BV465" s="59"/>
      <c r="BW465" s="59"/>
      <c r="BX465" s="59"/>
      <c r="BY465" s="59"/>
      <c r="BZ465" s="59"/>
      <c r="CA465" s="59"/>
      <c r="CB465" s="59"/>
      <c r="CC465" s="59"/>
      <c r="CD465" s="59"/>
      <c r="CE465" s="59"/>
      <c r="CF465" s="59"/>
      <c r="CG465" s="59"/>
      <c r="CH465" s="59"/>
      <c r="CI465" s="59"/>
      <c r="CJ465" s="59"/>
      <c r="CK465" s="59"/>
      <c r="CL465" s="59"/>
      <c r="CM465" s="59"/>
      <c r="CN465" s="59"/>
      <c r="CO465" s="59"/>
      <c r="CP465" s="59"/>
      <c r="CQ465" s="59"/>
      <c r="CR465" s="59"/>
      <c r="CS465" s="59"/>
      <c r="CT465" s="59"/>
      <c r="CU465" s="59"/>
      <c r="CV465" s="59"/>
      <c r="CW465" s="59"/>
      <c r="CX465" s="59"/>
      <c r="CY465" s="59"/>
      <c r="CZ465" s="59"/>
      <c r="DA465" s="59"/>
      <c r="DB465" s="59"/>
      <c r="DC465" s="59"/>
      <c r="DD465" s="59"/>
      <c r="DE465" s="59"/>
      <c r="DF465" s="59"/>
      <c r="DG465" s="59"/>
      <c r="DH465" s="59"/>
      <c r="DI465" s="59"/>
      <c r="DJ465" s="59"/>
      <c r="DK465" s="59"/>
      <c r="DL465" s="59"/>
      <c r="DM465" s="59"/>
      <c r="DN465" s="59"/>
      <c r="DO465" s="59"/>
      <c r="DP465" s="59"/>
      <c r="DQ465" s="59"/>
      <c r="DR465" s="59"/>
      <c r="DS465" s="59"/>
      <c r="DT465" s="59"/>
      <c r="DU465" s="59"/>
      <c r="DV465" s="59"/>
      <c r="DW465" s="59"/>
      <c r="DX465" s="59"/>
      <c r="DY465" s="59"/>
      <c r="DZ465" s="59"/>
      <c r="EA465" s="59"/>
      <c r="EB465" s="59"/>
      <c r="EC465" s="59"/>
      <c r="ED465" s="59"/>
      <c r="EE465" s="59"/>
      <c r="EF465" s="59"/>
      <c r="EG465" s="59"/>
      <c r="EH465" s="59"/>
      <c r="EI465" s="59"/>
    </row>
    <row r="466" spans="38:139" ht="15" x14ac:dyDescent="0.25">
      <c r="AL466" s="59"/>
      <c r="AM466"/>
      <c r="AN466"/>
      <c r="AO466"/>
      <c r="AP466"/>
      <c r="AQ466"/>
      <c r="AR466"/>
      <c r="AS466"/>
      <c r="AT466"/>
      <c r="AU466"/>
      <c r="AV466"/>
      <c r="AW466"/>
      <c r="AX466"/>
      <c r="AY466"/>
      <c r="AZ466" s="59"/>
      <c r="BA466" s="59"/>
      <c r="BB466" s="59"/>
      <c r="BC466" s="59"/>
      <c r="BD466" s="59"/>
      <c r="BE466" s="59"/>
      <c r="BF466" s="59"/>
      <c r="BG466" s="59"/>
      <c r="BH466" s="59"/>
      <c r="BI466" s="59"/>
      <c r="BJ466" s="59"/>
      <c r="BK466" s="59"/>
      <c r="BL466" s="59"/>
      <c r="BM466" s="59"/>
      <c r="BN466" s="59"/>
      <c r="BO466" s="59"/>
      <c r="BP466" s="59"/>
      <c r="BQ466" s="59"/>
      <c r="BR466" s="59"/>
      <c r="BS466" s="59"/>
      <c r="BT466" s="59"/>
      <c r="BU466" s="59"/>
      <c r="BV466" s="59"/>
      <c r="BW466" s="59"/>
      <c r="BX466" s="59"/>
      <c r="BY466" s="59"/>
      <c r="BZ466" s="59"/>
      <c r="CA466" s="59"/>
      <c r="CB466" s="59"/>
      <c r="CC466" s="59"/>
      <c r="CD466" s="59"/>
      <c r="CE466" s="59"/>
      <c r="CF466" s="59"/>
      <c r="CG466" s="59"/>
      <c r="CH466" s="59"/>
      <c r="CI466" s="59"/>
      <c r="CJ466" s="59"/>
      <c r="CK466" s="59"/>
      <c r="CL466" s="59"/>
      <c r="CM466" s="59"/>
      <c r="CN466" s="59"/>
      <c r="CO466" s="59"/>
      <c r="CP466" s="59"/>
      <c r="CQ466" s="59"/>
      <c r="CR466" s="59"/>
      <c r="CS466" s="59"/>
      <c r="CT466" s="59"/>
      <c r="CU466" s="59"/>
      <c r="CV466" s="59"/>
      <c r="CW466" s="59"/>
      <c r="CX466" s="59"/>
      <c r="CY466" s="59"/>
      <c r="CZ466" s="59"/>
      <c r="DA466" s="59"/>
      <c r="DB466" s="59"/>
      <c r="DC466" s="59"/>
      <c r="DD466" s="59"/>
      <c r="DE466" s="59"/>
      <c r="DF466" s="59"/>
      <c r="DG466" s="59"/>
      <c r="DH466" s="59"/>
      <c r="DI466" s="59"/>
      <c r="DJ466" s="59"/>
      <c r="DK466" s="59"/>
      <c r="DL466" s="59"/>
      <c r="DM466" s="59"/>
      <c r="DN466" s="59"/>
      <c r="DO466" s="59"/>
      <c r="DP466" s="59"/>
      <c r="DQ466" s="59"/>
      <c r="DR466" s="59"/>
      <c r="DS466" s="59"/>
      <c r="DT466" s="59"/>
      <c r="DU466" s="59"/>
      <c r="DV466" s="59"/>
      <c r="DW466" s="59"/>
      <c r="DX466" s="59"/>
      <c r="DY466" s="59"/>
      <c r="DZ466" s="59"/>
      <c r="EA466" s="59"/>
      <c r="EB466" s="59"/>
      <c r="EC466" s="59"/>
      <c r="ED466" s="59"/>
      <c r="EE466" s="59"/>
      <c r="EF466" s="59"/>
      <c r="EG466" s="59"/>
      <c r="EH466" s="59"/>
      <c r="EI466" s="59"/>
    </row>
    <row r="467" spans="38:139" ht="15" x14ac:dyDescent="0.25">
      <c r="AL467" s="59"/>
      <c r="AM467"/>
      <c r="AN467"/>
      <c r="AO467"/>
      <c r="AP467"/>
      <c r="AQ467"/>
      <c r="AR467"/>
      <c r="AS467"/>
      <c r="AT467"/>
      <c r="AU467"/>
      <c r="AV467"/>
      <c r="AW467"/>
      <c r="AX467"/>
      <c r="AY467"/>
      <c r="AZ467" s="59"/>
      <c r="BA467" s="59"/>
      <c r="BB467" s="59"/>
      <c r="BC467" s="59"/>
      <c r="BD467" s="59"/>
      <c r="BE467" s="59"/>
      <c r="BF467" s="59"/>
      <c r="BG467" s="59"/>
      <c r="BH467" s="59"/>
      <c r="BI467" s="59"/>
      <c r="BJ467" s="59"/>
      <c r="BK467" s="59"/>
      <c r="BL467" s="59"/>
      <c r="BM467" s="59"/>
      <c r="BN467" s="59"/>
      <c r="BO467" s="59"/>
      <c r="BP467" s="59"/>
      <c r="BQ467" s="59"/>
      <c r="BR467" s="59"/>
      <c r="BS467" s="59"/>
      <c r="BT467" s="59"/>
      <c r="BU467" s="59"/>
      <c r="BV467" s="59"/>
      <c r="BW467" s="59"/>
      <c r="BX467" s="59"/>
      <c r="BY467" s="59"/>
      <c r="BZ467" s="59"/>
      <c r="CA467" s="59"/>
      <c r="CB467" s="59"/>
      <c r="CC467" s="59"/>
      <c r="CD467" s="59"/>
      <c r="CE467" s="59"/>
      <c r="CF467" s="59"/>
      <c r="CG467" s="59"/>
      <c r="CH467" s="59"/>
      <c r="CI467" s="59"/>
      <c r="CJ467" s="59"/>
      <c r="CK467" s="59"/>
      <c r="CL467" s="59"/>
      <c r="CM467" s="59"/>
      <c r="CN467" s="59"/>
      <c r="CO467" s="59"/>
      <c r="CP467" s="59"/>
      <c r="CQ467" s="59"/>
      <c r="CR467" s="59"/>
      <c r="CS467" s="59"/>
      <c r="CT467" s="59"/>
      <c r="CU467" s="59"/>
      <c r="CV467" s="59"/>
      <c r="CW467" s="59"/>
      <c r="CX467" s="59"/>
      <c r="CY467" s="59"/>
      <c r="CZ467" s="59"/>
      <c r="DA467" s="59"/>
      <c r="DB467" s="59"/>
      <c r="DC467" s="59"/>
      <c r="DD467" s="59"/>
      <c r="DE467" s="59"/>
      <c r="DF467" s="59"/>
      <c r="DG467" s="59"/>
      <c r="DH467" s="59"/>
      <c r="DI467" s="59"/>
      <c r="DJ467" s="59"/>
      <c r="DK467" s="59"/>
      <c r="DL467" s="59"/>
      <c r="DM467" s="59"/>
      <c r="DN467" s="59"/>
      <c r="DO467" s="59"/>
      <c r="DP467" s="59"/>
      <c r="DQ467" s="59"/>
      <c r="DR467" s="59"/>
      <c r="DS467" s="59"/>
      <c r="DT467" s="59"/>
      <c r="DU467" s="59"/>
      <c r="DV467" s="59"/>
      <c r="DW467" s="59"/>
      <c r="DX467" s="59"/>
      <c r="DY467" s="59"/>
      <c r="DZ467" s="59"/>
      <c r="EA467" s="59"/>
      <c r="EB467" s="59"/>
      <c r="EC467" s="59"/>
      <c r="ED467" s="59"/>
      <c r="EE467" s="59"/>
      <c r="EF467" s="59"/>
      <c r="EG467" s="59"/>
      <c r="EH467" s="59"/>
      <c r="EI467" s="59"/>
    </row>
    <row r="468" spans="38:139" ht="15" x14ac:dyDescent="0.25">
      <c r="AL468" s="59"/>
      <c r="AM468"/>
      <c r="AN468"/>
      <c r="AO468"/>
      <c r="AP468"/>
      <c r="AQ468"/>
      <c r="AR468"/>
      <c r="AS468"/>
      <c r="AT468"/>
      <c r="AU468"/>
      <c r="AV468"/>
      <c r="AW468"/>
      <c r="AX468"/>
      <c r="AY468"/>
      <c r="AZ468" s="59"/>
      <c r="BA468" s="59"/>
      <c r="BB468" s="59"/>
      <c r="BC468" s="59"/>
      <c r="BD468" s="59"/>
      <c r="BE468" s="59"/>
      <c r="BF468" s="59"/>
      <c r="BG468" s="59"/>
      <c r="BH468" s="59"/>
      <c r="BI468" s="59"/>
      <c r="BJ468" s="59"/>
      <c r="BK468" s="59"/>
      <c r="BL468" s="59"/>
      <c r="BM468" s="59"/>
      <c r="BN468" s="59"/>
      <c r="BO468" s="59"/>
      <c r="BP468" s="59"/>
      <c r="BQ468" s="59"/>
      <c r="BR468" s="59"/>
      <c r="BS468" s="59"/>
      <c r="BT468" s="59"/>
      <c r="BU468" s="59"/>
      <c r="BV468" s="59"/>
      <c r="BW468" s="59"/>
      <c r="BX468" s="59"/>
      <c r="BY468" s="59"/>
      <c r="BZ468" s="59"/>
      <c r="CA468" s="59"/>
      <c r="CB468" s="59"/>
      <c r="CC468" s="59"/>
      <c r="CD468" s="59"/>
      <c r="CE468" s="59"/>
      <c r="CF468" s="59"/>
      <c r="CG468" s="59"/>
      <c r="CH468" s="59"/>
      <c r="CI468" s="59"/>
      <c r="CJ468" s="59"/>
      <c r="CK468" s="59"/>
      <c r="CL468" s="59"/>
      <c r="CM468" s="59"/>
      <c r="CN468" s="59"/>
      <c r="CO468" s="59"/>
      <c r="CP468" s="59"/>
      <c r="CQ468" s="59"/>
      <c r="CR468" s="59"/>
      <c r="CS468" s="59"/>
      <c r="CT468" s="59"/>
      <c r="CU468" s="59"/>
      <c r="CV468" s="59"/>
      <c r="CW468" s="59"/>
      <c r="CX468" s="59"/>
      <c r="CY468" s="59"/>
      <c r="CZ468" s="59"/>
      <c r="DA468" s="59"/>
      <c r="DB468" s="59"/>
      <c r="DC468" s="59"/>
      <c r="DD468" s="59"/>
      <c r="DE468" s="59"/>
      <c r="DF468" s="59"/>
      <c r="DG468" s="59"/>
      <c r="DH468" s="59"/>
      <c r="DI468" s="59"/>
      <c r="DJ468" s="59"/>
      <c r="DK468" s="59"/>
      <c r="DL468" s="59"/>
      <c r="DM468" s="59"/>
      <c r="DN468" s="59"/>
      <c r="DO468" s="59"/>
      <c r="DP468" s="59"/>
      <c r="DQ468" s="59"/>
      <c r="DR468" s="59"/>
      <c r="DS468" s="59"/>
      <c r="DT468" s="59"/>
      <c r="DU468" s="59"/>
      <c r="DV468" s="59"/>
      <c r="DW468" s="59"/>
      <c r="DX468" s="59"/>
      <c r="DY468" s="59"/>
      <c r="DZ468" s="59"/>
      <c r="EA468" s="59"/>
      <c r="EB468" s="59"/>
      <c r="EC468" s="59"/>
      <c r="ED468" s="59"/>
      <c r="EE468" s="59"/>
      <c r="EF468" s="59"/>
      <c r="EG468" s="59"/>
      <c r="EH468" s="59"/>
      <c r="EI468" s="59"/>
    </row>
    <row r="469" spans="38:139" ht="15" x14ac:dyDescent="0.25">
      <c r="AL469" s="59"/>
      <c r="AM469"/>
      <c r="AN469"/>
      <c r="AO469"/>
      <c r="AP469"/>
      <c r="AQ469"/>
      <c r="AR469"/>
      <c r="AS469"/>
      <c r="AT469"/>
      <c r="AU469"/>
      <c r="AV469"/>
      <c r="AW469"/>
      <c r="AX469"/>
      <c r="AY469"/>
      <c r="AZ469" s="59"/>
      <c r="BA469" s="59"/>
      <c r="BB469" s="59"/>
      <c r="BC469" s="59"/>
      <c r="BD469" s="59"/>
      <c r="BE469" s="59"/>
      <c r="BF469" s="59"/>
      <c r="BG469" s="59"/>
      <c r="BH469" s="59"/>
      <c r="BI469" s="59"/>
      <c r="BJ469" s="59"/>
      <c r="BK469" s="59"/>
      <c r="BL469" s="59"/>
      <c r="BM469" s="59"/>
      <c r="BN469" s="59"/>
      <c r="BO469" s="59"/>
      <c r="BP469" s="59"/>
      <c r="BQ469" s="59"/>
      <c r="BR469" s="59"/>
      <c r="BS469" s="59"/>
      <c r="BT469" s="59"/>
      <c r="BU469" s="59"/>
      <c r="BV469" s="59"/>
      <c r="BW469" s="59"/>
      <c r="BX469" s="59"/>
      <c r="BY469" s="59"/>
      <c r="BZ469" s="59"/>
      <c r="CA469" s="59"/>
      <c r="CB469" s="59"/>
      <c r="CC469" s="59"/>
      <c r="CD469" s="59"/>
      <c r="CE469" s="59"/>
      <c r="CF469" s="59"/>
      <c r="CG469" s="59"/>
      <c r="CH469" s="59"/>
      <c r="CI469" s="59"/>
      <c r="CJ469" s="59"/>
      <c r="CK469" s="59"/>
      <c r="CL469" s="59"/>
      <c r="CM469" s="59"/>
      <c r="CN469" s="59"/>
      <c r="CO469" s="59"/>
      <c r="CP469" s="59"/>
      <c r="CQ469" s="59"/>
      <c r="CR469" s="59"/>
      <c r="CS469" s="59"/>
      <c r="CT469" s="59"/>
      <c r="CU469" s="59"/>
      <c r="CV469" s="59"/>
      <c r="CW469" s="59"/>
      <c r="CX469" s="59"/>
      <c r="CY469" s="59"/>
      <c r="CZ469" s="59"/>
      <c r="DA469" s="59"/>
      <c r="DB469" s="59"/>
      <c r="DC469" s="59"/>
      <c r="DD469" s="59"/>
      <c r="DE469" s="59"/>
      <c r="DF469" s="59"/>
      <c r="DG469" s="59"/>
      <c r="DH469" s="59"/>
      <c r="DI469" s="59"/>
      <c r="DJ469" s="59"/>
      <c r="DK469" s="59"/>
      <c r="DL469" s="59"/>
      <c r="DM469" s="59"/>
      <c r="DN469" s="59"/>
      <c r="DO469" s="59"/>
      <c r="DP469" s="59"/>
      <c r="DQ469" s="59"/>
      <c r="DR469" s="59"/>
      <c r="DS469" s="59"/>
      <c r="DT469" s="59"/>
      <c r="DU469" s="59"/>
      <c r="DV469" s="59"/>
      <c r="DW469" s="59"/>
      <c r="DX469" s="59"/>
      <c r="DY469" s="59"/>
      <c r="DZ469" s="59"/>
      <c r="EA469" s="59"/>
      <c r="EB469" s="59"/>
      <c r="EC469" s="59"/>
      <c r="ED469" s="59"/>
      <c r="EE469" s="59"/>
      <c r="EF469" s="59"/>
      <c r="EG469" s="59"/>
      <c r="EH469" s="59"/>
      <c r="EI469" s="59"/>
    </row>
    <row r="470" spans="38:139" ht="15" x14ac:dyDescent="0.25">
      <c r="AL470" s="59"/>
      <c r="AM470"/>
      <c r="AN470"/>
      <c r="AO470"/>
      <c r="AP470"/>
      <c r="AQ470"/>
      <c r="AR470"/>
      <c r="AS470"/>
      <c r="AT470"/>
      <c r="AU470"/>
      <c r="AV470"/>
      <c r="AW470"/>
      <c r="AX470"/>
      <c r="AY470"/>
      <c r="AZ470" s="59"/>
      <c r="BA470" s="59"/>
      <c r="BB470" s="59"/>
      <c r="BC470" s="59"/>
      <c r="BD470" s="59"/>
      <c r="BE470" s="59"/>
      <c r="BF470" s="59"/>
      <c r="BG470" s="59"/>
      <c r="BH470" s="59"/>
      <c r="BI470" s="59"/>
      <c r="BJ470" s="59"/>
      <c r="BK470" s="59"/>
      <c r="BL470" s="59"/>
      <c r="BM470" s="59"/>
      <c r="BN470" s="59"/>
      <c r="BO470" s="59"/>
      <c r="BP470" s="59"/>
      <c r="BQ470" s="59"/>
      <c r="BR470" s="59"/>
      <c r="BS470" s="59"/>
      <c r="BT470" s="59"/>
      <c r="BU470" s="59"/>
      <c r="BV470" s="59"/>
      <c r="BW470" s="59"/>
      <c r="BX470" s="59"/>
      <c r="BY470" s="59"/>
      <c r="BZ470" s="59"/>
      <c r="CA470" s="59"/>
      <c r="CB470" s="59"/>
      <c r="CC470" s="59"/>
      <c r="CD470" s="59"/>
      <c r="CE470" s="59"/>
      <c r="CF470" s="59"/>
      <c r="CG470" s="59"/>
      <c r="CH470" s="59"/>
      <c r="CI470" s="59"/>
      <c r="CJ470" s="59"/>
      <c r="CK470" s="59"/>
      <c r="CL470" s="59"/>
      <c r="CM470" s="59"/>
      <c r="CN470" s="59"/>
      <c r="CO470" s="59"/>
      <c r="CP470" s="59"/>
      <c r="CQ470" s="59"/>
      <c r="CR470" s="59"/>
      <c r="CS470" s="59"/>
      <c r="CT470" s="59"/>
      <c r="CU470" s="59"/>
      <c r="CV470" s="59"/>
      <c r="CW470" s="59"/>
      <c r="CX470" s="59"/>
      <c r="CY470" s="59"/>
      <c r="CZ470" s="59"/>
      <c r="DA470" s="59"/>
      <c r="DB470" s="59"/>
      <c r="DC470" s="59"/>
      <c r="DD470" s="59"/>
      <c r="DE470" s="59"/>
      <c r="DF470" s="59"/>
      <c r="DG470" s="59"/>
      <c r="DH470" s="59"/>
      <c r="DI470" s="59"/>
      <c r="DJ470" s="59"/>
      <c r="DK470" s="59"/>
      <c r="DL470" s="59"/>
      <c r="DM470" s="59"/>
      <c r="DN470" s="59"/>
      <c r="DO470" s="59"/>
      <c r="DP470" s="59"/>
      <c r="DQ470" s="59"/>
      <c r="DR470" s="59"/>
      <c r="DS470" s="59"/>
      <c r="DT470" s="59"/>
      <c r="DU470" s="59"/>
      <c r="DV470" s="59"/>
      <c r="DW470" s="59"/>
      <c r="DX470" s="59"/>
      <c r="DY470" s="59"/>
      <c r="DZ470" s="59"/>
      <c r="EA470" s="59"/>
      <c r="EB470" s="59"/>
      <c r="EC470" s="59"/>
      <c r="ED470" s="59"/>
      <c r="EE470" s="59"/>
      <c r="EF470" s="59"/>
      <c r="EG470" s="59"/>
      <c r="EH470" s="59"/>
      <c r="EI470" s="59"/>
    </row>
    <row r="471" spans="38:139" ht="15" x14ac:dyDescent="0.25">
      <c r="AL471" s="59"/>
      <c r="AM471"/>
      <c r="AN471"/>
      <c r="AO471"/>
      <c r="AP471"/>
      <c r="AQ471"/>
      <c r="AR471"/>
      <c r="AS471"/>
      <c r="AT471"/>
      <c r="AU471"/>
      <c r="AV471"/>
      <c r="AW471"/>
      <c r="AX471"/>
      <c r="AY471"/>
      <c r="AZ471" s="59"/>
      <c r="BA471" s="59"/>
      <c r="BB471" s="59"/>
      <c r="BC471" s="59"/>
      <c r="BD471" s="59"/>
      <c r="BE471" s="59"/>
      <c r="BF471" s="59"/>
      <c r="BG471" s="59"/>
      <c r="BH471" s="59"/>
      <c r="BI471" s="59"/>
      <c r="BJ471" s="59"/>
      <c r="BK471" s="59"/>
      <c r="BL471" s="59"/>
      <c r="BM471" s="59"/>
      <c r="BN471" s="59"/>
      <c r="BO471" s="59"/>
      <c r="BP471" s="59"/>
      <c r="BQ471" s="59"/>
      <c r="BR471" s="59"/>
      <c r="BS471" s="59"/>
      <c r="BT471" s="59"/>
      <c r="BU471" s="59"/>
      <c r="BV471" s="59"/>
      <c r="BW471" s="59"/>
      <c r="BX471" s="59"/>
      <c r="BY471" s="59"/>
      <c r="BZ471" s="59"/>
      <c r="CA471" s="59"/>
      <c r="CB471" s="59"/>
      <c r="CC471" s="59"/>
      <c r="CD471" s="59"/>
      <c r="CE471" s="59"/>
      <c r="CF471" s="59"/>
      <c r="CG471" s="59"/>
      <c r="CH471" s="59"/>
      <c r="CI471" s="59"/>
      <c r="CJ471" s="59"/>
      <c r="CK471" s="59"/>
      <c r="CL471" s="59"/>
      <c r="CM471" s="59"/>
      <c r="CN471" s="59"/>
      <c r="CO471" s="59"/>
      <c r="CP471" s="59"/>
      <c r="CQ471" s="59"/>
      <c r="CR471" s="59"/>
      <c r="CS471" s="59"/>
      <c r="CT471" s="59"/>
      <c r="CU471" s="59"/>
      <c r="CV471" s="59"/>
      <c r="CW471" s="59"/>
      <c r="CX471" s="59"/>
      <c r="CY471" s="59"/>
      <c r="CZ471" s="59"/>
      <c r="DA471" s="59"/>
      <c r="DB471" s="59"/>
      <c r="DC471" s="59"/>
      <c r="DD471" s="59"/>
      <c r="DE471" s="59"/>
      <c r="DF471" s="59"/>
      <c r="DG471" s="59"/>
      <c r="DH471" s="59"/>
      <c r="DI471" s="59"/>
      <c r="DJ471" s="59"/>
      <c r="DK471" s="59"/>
      <c r="DL471" s="59"/>
      <c r="DM471" s="59"/>
      <c r="DN471" s="59"/>
      <c r="DO471" s="59"/>
      <c r="DP471" s="59"/>
      <c r="DQ471" s="59"/>
      <c r="DR471" s="59"/>
      <c r="DS471" s="59"/>
      <c r="DT471" s="59"/>
      <c r="DU471" s="59"/>
      <c r="DV471" s="59"/>
      <c r="DW471" s="59"/>
      <c r="DX471" s="59"/>
      <c r="DY471" s="59"/>
      <c r="DZ471" s="59"/>
      <c r="EA471" s="59"/>
      <c r="EB471" s="59"/>
      <c r="EC471" s="59"/>
      <c r="ED471" s="59"/>
      <c r="EE471" s="59"/>
      <c r="EF471" s="59"/>
      <c r="EG471" s="59"/>
      <c r="EH471" s="59"/>
      <c r="EI471" s="59"/>
    </row>
    <row r="472" spans="38:139" ht="15" x14ac:dyDescent="0.25">
      <c r="AL472" s="59"/>
      <c r="AM472"/>
      <c r="AN472"/>
      <c r="AO472"/>
      <c r="AP472"/>
      <c r="AQ472"/>
      <c r="AR472"/>
      <c r="AS472"/>
      <c r="AT472"/>
      <c r="AU472"/>
      <c r="AV472"/>
      <c r="AW472"/>
      <c r="AX472"/>
      <c r="AY472"/>
      <c r="AZ472" s="59"/>
      <c r="BA472" s="59"/>
      <c r="BB472" s="59"/>
      <c r="BC472" s="59"/>
      <c r="BD472" s="59"/>
      <c r="BE472" s="59"/>
      <c r="BF472" s="59"/>
      <c r="BG472" s="59"/>
      <c r="BH472" s="59"/>
      <c r="BI472" s="59"/>
      <c r="BJ472" s="59"/>
      <c r="BK472" s="59"/>
      <c r="BL472" s="59"/>
      <c r="BM472" s="59"/>
      <c r="BN472" s="59"/>
      <c r="BO472" s="59"/>
      <c r="BP472" s="59"/>
      <c r="BQ472" s="59"/>
      <c r="BR472" s="59"/>
      <c r="BS472" s="59"/>
      <c r="BT472" s="59"/>
      <c r="BU472" s="59"/>
      <c r="BV472" s="59"/>
      <c r="BW472" s="59"/>
      <c r="BX472" s="59"/>
      <c r="BY472" s="59"/>
      <c r="BZ472" s="59"/>
      <c r="CA472" s="59"/>
      <c r="CB472" s="59"/>
      <c r="CC472" s="59"/>
      <c r="CD472" s="59"/>
      <c r="CE472" s="59"/>
      <c r="CF472" s="59"/>
      <c r="CG472" s="59"/>
      <c r="CH472" s="59"/>
      <c r="CI472" s="59"/>
      <c r="CJ472" s="59"/>
      <c r="CK472" s="59"/>
      <c r="CL472" s="59"/>
      <c r="CM472" s="59"/>
      <c r="CN472" s="59"/>
      <c r="CO472" s="59"/>
      <c r="CP472" s="59"/>
      <c r="CQ472" s="59"/>
      <c r="CR472" s="59"/>
      <c r="CS472" s="59"/>
      <c r="CT472" s="59"/>
      <c r="CU472" s="59"/>
      <c r="CV472" s="59"/>
      <c r="CW472" s="59"/>
      <c r="CX472" s="59"/>
      <c r="CY472" s="59"/>
      <c r="CZ472" s="59"/>
      <c r="DA472" s="59"/>
      <c r="DB472" s="59"/>
      <c r="DC472" s="59"/>
      <c r="DD472" s="59"/>
      <c r="DE472" s="59"/>
      <c r="DF472" s="59"/>
      <c r="DG472" s="59"/>
      <c r="DH472" s="59"/>
      <c r="DI472" s="59"/>
      <c r="DJ472" s="59"/>
      <c r="DK472" s="59"/>
      <c r="DL472" s="59"/>
      <c r="DM472" s="59"/>
      <c r="DN472" s="59"/>
      <c r="DO472" s="59"/>
      <c r="DP472" s="59"/>
      <c r="DQ472" s="59"/>
      <c r="DR472" s="59"/>
      <c r="DS472" s="59"/>
      <c r="DT472" s="59"/>
      <c r="DU472" s="59"/>
      <c r="DV472" s="59"/>
      <c r="DW472" s="59"/>
      <c r="DX472" s="59"/>
      <c r="DY472" s="59"/>
      <c r="DZ472" s="59"/>
      <c r="EA472" s="59"/>
      <c r="EB472" s="59"/>
      <c r="EC472" s="59"/>
      <c r="ED472" s="59"/>
      <c r="EE472" s="59"/>
      <c r="EF472" s="59"/>
      <c r="EG472" s="59"/>
      <c r="EH472" s="59"/>
      <c r="EI472" s="59"/>
    </row>
    <row r="473" spans="38:139" ht="15" x14ac:dyDescent="0.25">
      <c r="AL473" s="59"/>
      <c r="AM473"/>
      <c r="AN473"/>
      <c r="AO473"/>
      <c r="AP473"/>
      <c r="AQ473"/>
      <c r="AR473"/>
      <c r="AS473"/>
      <c r="AT473"/>
      <c r="AU473"/>
      <c r="AV473"/>
      <c r="AW473"/>
      <c r="AX473"/>
      <c r="AY473"/>
      <c r="AZ473" s="59"/>
      <c r="BA473" s="59"/>
      <c r="BB473" s="59"/>
      <c r="BC473" s="59"/>
      <c r="BD473" s="59"/>
      <c r="BE473" s="59"/>
      <c r="BF473" s="59"/>
      <c r="BG473" s="59"/>
      <c r="BH473" s="59"/>
      <c r="BI473" s="59"/>
      <c r="BJ473" s="59"/>
      <c r="BK473" s="59"/>
      <c r="BL473" s="59"/>
      <c r="BM473" s="59"/>
      <c r="BN473" s="59"/>
      <c r="BO473" s="59"/>
      <c r="BP473" s="59"/>
      <c r="BQ473" s="59"/>
      <c r="BR473" s="59"/>
      <c r="BS473" s="59"/>
      <c r="BT473" s="59"/>
      <c r="BU473" s="59"/>
      <c r="BV473" s="59"/>
      <c r="BW473" s="59"/>
      <c r="BX473" s="59"/>
      <c r="BY473" s="59"/>
      <c r="BZ473" s="59"/>
      <c r="CA473" s="59"/>
      <c r="CB473" s="59"/>
      <c r="CC473" s="59"/>
      <c r="CD473" s="59"/>
      <c r="CE473" s="59"/>
      <c r="CF473" s="59"/>
      <c r="CG473" s="59"/>
      <c r="CH473" s="59"/>
      <c r="CI473" s="59"/>
      <c r="CJ473" s="59"/>
      <c r="CK473" s="59"/>
      <c r="CL473" s="59"/>
      <c r="CM473" s="59"/>
      <c r="CN473" s="59"/>
      <c r="CO473" s="59"/>
      <c r="CP473" s="59"/>
      <c r="CQ473" s="59"/>
      <c r="CR473" s="59"/>
      <c r="CS473" s="59"/>
      <c r="CT473" s="59"/>
      <c r="CU473" s="59"/>
      <c r="CV473" s="59"/>
      <c r="CW473" s="59"/>
      <c r="CX473" s="59"/>
      <c r="CY473" s="59"/>
      <c r="CZ473" s="59"/>
      <c r="DA473" s="59"/>
      <c r="DB473" s="59"/>
      <c r="DC473" s="59"/>
      <c r="DD473" s="59"/>
      <c r="DE473" s="59"/>
      <c r="DF473" s="59"/>
      <c r="DG473" s="59"/>
      <c r="DH473" s="59"/>
      <c r="DI473" s="59"/>
      <c r="DJ473" s="59"/>
      <c r="DK473" s="59"/>
      <c r="DL473" s="59"/>
      <c r="DM473" s="59"/>
      <c r="DN473" s="59"/>
      <c r="DO473" s="59"/>
      <c r="DP473" s="59"/>
      <c r="DQ473" s="59"/>
      <c r="DR473" s="59"/>
      <c r="DS473" s="59"/>
      <c r="DT473" s="59"/>
      <c r="DU473" s="59"/>
      <c r="DV473" s="59"/>
      <c r="DW473" s="59"/>
      <c r="DX473" s="59"/>
      <c r="DY473" s="59"/>
      <c r="DZ473" s="59"/>
      <c r="EA473" s="59"/>
      <c r="EB473" s="59"/>
      <c r="EC473" s="59"/>
      <c r="ED473" s="59"/>
      <c r="EE473" s="59"/>
      <c r="EF473" s="59"/>
      <c r="EG473" s="59"/>
      <c r="EH473" s="59"/>
      <c r="EI473" s="59"/>
    </row>
    <row r="474" spans="38:139" ht="15" x14ac:dyDescent="0.25">
      <c r="AL474" s="59"/>
      <c r="AM474"/>
      <c r="AN474"/>
      <c r="AO474"/>
      <c r="AP474"/>
      <c r="AQ474"/>
      <c r="AR474"/>
      <c r="AS474"/>
      <c r="AT474"/>
      <c r="AU474"/>
      <c r="AV474"/>
      <c r="AW474"/>
      <c r="AX474"/>
      <c r="AY474"/>
      <c r="AZ474" s="59"/>
      <c r="BA474" s="59"/>
      <c r="BB474" s="59"/>
      <c r="BC474" s="59"/>
      <c r="BD474" s="59"/>
      <c r="BE474" s="59"/>
      <c r="BF474" s="59"/>
      <c r="BG474" s="59"/>
      <c r="BH474" s="59"/>
      <c r="BI474" s="59"/>
      <c r="BJ474" s="59"/>
      <c r="BK474" s="59"/>
      <c r="BL474" s="59"/>
      <c r="BM474" s="59"/>
      <c r="BN474" s="59"/>
      <c r="BO474" s="59"/>
      <c r="BP474" s="59"/>
      <c r="BQ474" s="59"/>
      <c r="BR474" s="59"/>
      <c r="BS474" s="59"/>
      <c r="BT474" s="59"/>
      <c r="BU474" s="59"/>
      <c r="BV474" s="59"/>
      <c r="BW474" s="59"/>
      <c r="BX474" s="59"/>
      <c r="BY474" s="59"/>
      <c r="BZ474" s="59"/>
      <c r="CA474" s="59"/>
      <c r="CB474" s="59"/>
      <c r="CC474" s="59"/>
      <c r="CD474" s="59"/>
      <c r="CE474" s="59"/>
      <c r="CF474" s="59"/>
      <c r="CG474" s="59"/>
      <c r="CH474" s="59"/>
      <c r="CI474" s="59"/>
      <c r="CJ474" s="59"/>
      <c r="CK474" s="59"/>
      <c r="CL474" s="59"/>
      <c r="CM474" s="59"/>
      <c r="CN474" s="59"/>
      <c r="CO474" s="59"/>
      <c r="CP474" s="59"/>
      <c r="CQ474" s="59"/>
      <c r="CR474" s="59"/>
      <c r="CS474" s="59"/>
      <c r="CT474" s="59"/>
      <c r="CU474" s="59"/>
      <c r="CV474" s="59"/>
      <c r="CW474" s="59"/>
      <c r="CX474" s="59"/>
      <c r="CY474" s="59"/>
      <c r="CZ474" s="59"/>
      <c r="DA474" s="59"/>
      <c r="DB474" s="59"/>
      <c r="DC474" s="59"/>
      <c r="DD474" s="59"/>
      <c r="DE474" s="59"/>
      <c r="DF474" s="59"/>
      <c r="DG474" s="59"/>
      <c r="DH474" s="59"/>
      <c r="DI474" s="59"/>
      <c r="DJ474" s="59"/>
      <c r="DK474" s="59"/>
      <c r="DL474" s="59"/>
      <c r="DM474" s="59"/>
      <c r="DN474" s="59"/>
      <c r="DO474" s="59"/>
      <c r="DP474" s="59"/>
      <c r="DQ474" s="59"/>
      <c r="DR474" s="59"/>
      <c r="DS474" s="59"/>
      <c r="DT474" s="59"/>
      <c r="DU474" s="59"/>
      <c r="DV474" s="59"/>
      <c r="DW474" s="59"/>
      <c r="DX474" s="59"/>
      <c r="DY474" s="59"/>
      <c r="DZ474" s="59"/>
      <c r="EA474" s="59"/>
      <c r="EB474" s="59"/>
      <c r="EC474" s="59"/>
      <c r="ED474" s="59"/>
      <c r="EE474" s="59"/>
      <c r="EF474" s="59"/>
      <c r="EG474" s="59"/>
      <c r="EH474" s="59"/>
      <c r="EI474" s="59"/>
    </row>
    <row r="475" spans="38:139" ht="15" x14ac:dyDescent="0.25">
      <c r="AL475" s="59"/>
      <c r="AM475"/>
      <c r="AN475"/>
      <c r="AO475"/>
      <c r="AP475"/>
      <c r="AQ475"/>
      <c r="AR475"/>
      <c r="AS475"/>
      <c r="AT475"/>
      <c r="AU475"/>
      <c r="AV475"/>
      <c r="AW475"/>
      <c r="AX475"/>
      <c r="AY475"/>
      <c r="AZ475" s="59"/>
      <c r="BA475" s="59"/>
      <c r="BB475" s="59"/>
      <c r="BC475" s="59"/>
      <c r="BD475" s="59"/>
      <c r="BE475" s="59"/>
      <c r="BF475" s="59"/>
      <c r="BG475" s="59"/>
      <c r="BH475" s="59"/>
      <c r="BI475" s="59"/>
      <c r="BJ475" s="59"/>
      <c r="BK475" s="59"/>
      <c r="BL475" s="59"/>
      <c r="BM475" s="59"/>
      <c r="BN475" s="59"/>
      <c r="BO475" s="59"/>
      <c r="BP475" s="59"/>
      <c r="BQ475" s="59"/>
      <c r="BR475" s="59"/>
      <c r="BS475" s="59"/>
      <c r="BT475" s="59"/>
      <c r="BU475" s="59"/>
      <c r="BV475" s="59"/>
      <c r="BW475" s="59"/>
      <c r="BX475" s="59"/>
      <c r="BY475" s="59"/>
      <c r="BZ475" s="59"/>
      <c r="CA475" s="59"/>
      <c r="CB475" s="59"/>
      <c r="CC475" s="59"/>
      <c r="CD475" s="59"/>
      <c r="CE475" s="59"/>
      <c r="CF475" s="59"/>
      <c r="CG475" s="59"/>
      <c r="CH475" s="59"/>
      <c r="CI475" s="59"/>
      <c r="CJ475" s="59"/>
      <c r="CK475" s="59"/>
      <c r="CL475" s="59"/>
      <c r="CM475" s="59"/>
      <c r="CN475" s="59"/>
      <c r="CO475" s="59"/>
      <c r="CP475" s="59"/>
      <c r="CQ475" s="59"/>
      <c r="CR475" s="59"/>
      <c r="CS475" s="59"/>
      <c r="CT475" s="59"/>
      <c r="CU475" s="59"/>
      <c r="CV475" s="59"/>
      <c r="CW475" s="59"/>
      <c r="CX475" s="59"/>
      <c r="CY475" s="59"/>
      <c r="CZ475" s="59"/>
      <c r="DA475" s="59"/>
      <c r="DB475" s="59"/>
      <c r="DC475" s="59"/>
      <c r="DD475" s="59"/>
      <c r="DE475" s="59"/>
      <c r="DF475" s="59"/>
      <c r="DG475" s="59"/>
      <c r="DH475" s="59"/>
      <c r="DI475" s="59"/>
      <c r="DJ475" s="59"/>
      <c r="DK475" s="59"/>
      <c r="DL475" s="59"/>
      <c r="DM475" s="59"/>
      <c r="DN475" s="59"/>
      <c r="DO475" s="59"/>
      <c r="DP475" s="59"/>
      <c r="DQ475" s="59"/>
      <c r="DR475" s="59"/>
      <c r="DS475" s="59"/>
      <c r="DT475" s="59"/>
      <c r="DU475" s="59"/>
      <c r="DV475" s="59"/>
      <c r="DW475" s="59"/>
      <c r="DX475" s="59"/>
      <c r="DY475" s="59"/>
      <c r="DZ475" s="59"/>
      <c r="EA475" s="59"/>
      <c r="EB475" s="59"/>
      <c r="EC475" s="59"/>
      <c r="ED475" s="59"/>
      <c r="EE475" s="59"/>
      <c r="EF475" s="59"/>
      <c r="EG475" s="59"/>
      <c r="EH475" s="59"/>
      <c r="EI475" s="59"/>
    </row>
    <row r="476" spans="38:139" ht="15" x14ac:dyDescent="0.25">
      <c r="AL476" s="59"/>
      <c r="AM476"/>
      <c r="AN476"/>
      <c r="AO476"/>
      <c r="AP476"/>
      <c r="AQ476"/>
      <c r="AR476"/>
      <c r="AS476"/>
      <c r="AT476"/>
      <c r="AU476"/>
      <c r="AV476"/>
      <c r="AW476"/>
      <c r="AX476"/>
      <c r="AY476"/>
      <c r="AZ476" s="59"/>
      <c r="BA476" s="59"/>
      <c r="BB476" s="59"/>
      <c r="BC476" s="59"/>
      <c r="BD476" s="59"/>
      <c r="BE476" s="59"/>
      <c r="BF476" s="59"/>
      <c r="BG476" s="59"/>
      <c r="BH476" s="59"/>
      <c r="BI476" s="59"/>
      <c r="BJ476" s="59"/>
      <c r="BK476" s="59"/>
      <c r="BL476" s="59"/>
      <c r="BM476" s="59"/>
      <c r="BN476" s="59"/>
      <c r="BO476" s="59"/>
      <c r="BP476" s="59"/>
      <c r="BQ476" s="59"/>
      <c r="BR476" s="59"/>
      <c r="BS476" s="59"/>
      <c r="BT476" s="59"/>
      <c r="BU476" s="59"/>
      <c r="BV476" s="59"/>
      <c r="BW476" s="59"/>
      <c r="BX476" s="59"/>
      <c r="BY476" s="59"/>
      <c r="BZ476" s="59"/>
      <c r="CA476" s="59"/>
      <c r="CB476" s="59"/>
      <c r="CC476" s="59"/>
      <c r="CD476" s="59"/>
      <c r="CE476" s="59"/>
      <c r="CF476" s="59"/>
      <c r="CG476" s="59"/>
      <c r="CH476" s="59"/>
      <c r="CI476" s="59"/>
      <c r="CJ476" s="59"/>
      <c r="CK476" s="59"/>
      <c r="CL476" s="59"/>
      <c r="CM476" s="59"/>
      <c r="CN476" s="59"/>
      <c r="CO476" s="59"/>
      <c r="CP476" s="59"/>
      <c r="CQ476" s="59"/>
      <c r="CR476" s="59"/>
      <c r="CS476" s="59"/>
      <c r="CT476" s="59"/>
      <c r="CU476" s="59"/>
      <c r="CV476" s="59"/>
      <c r="CW476" s="59"/>
      <c r="CX476" s="59"/>
      <c r="CY476" s="59"/>
      <c r="CZ476" s="59"/>
      <c r="DA476" s="59"/>
      <c r="DB476" s="59"/>
      <c r="DC476" s="59"/>
      <c r="DD476" s="59"/>
      <c r="DE476" s="59"/>
      <c r="DF476" s="59"/>
      <c r="DG476" s="59"/>
      <c r="DH476" s="59"/>
      <c r="DI476" s="59"/>
      <c r="DJ476" s="59"/>
      <c r="DK476" s="59"/>
      <c r="DL476" s="59"/>
      <c r="DM476" s="59"/>
      <c r="DN476" s="59"/>
      <c r="DO476" s="59"/>
      <c r="DP476" s="59"/>
      <c r="DQ476" s="59"/>
      <c r="DR476" s="59"/>
      <c r="DS476" s="59"/>
      <c r="DT476" s="59"/>
      <c r="DU476" s="59"/>
      <c r="DV476" s="59"/>
      <c r="DW476" s="59"/>
      <c r="DX476" s="59"/>
      <c r="DY476" s="59"/>
      <c r="DZ476" s="59"/>
      <c r="EA476" s="59"/>
      <c r="EB476" s="59"/>
      <c r="EC476" s="59"/>
      <c r="ED476" s="59"/>
      <c r="EE476" s="59"/>
      <c r="EF476" s="59"/>
      <c r="EG476" s="59"/>
      <c r="EH476" s="59"/>
      <c r="EI476" s="59"/>
    </row>
    <row r="477" spans="38:139" ht="15" x14ac:dyDescent="0.25">
      <c r="AL477" s="59"/>
      <c r="AM477"/>
      <c r="AN477"/>
      <c r="AO477"/>
      <c r="AP477"/>
      <c r="AQ477"/>
      <c r="AR477"/>
      <c r="AS477"/>
      <c r="AT477"/>
      <c r="AU477"/>
      <c r="AV477"/>
      <c r="AW477"/>
      <c r="AX477"/>
      <c r="AY477"/>
      <c r="AZ477" s="59"/>
      <c r="BA477" s="59"/>
      <c r="BB477" s="59"/>
      <c r="BC477" s="59"/>
      <c r="BD477" s="59"/>
      <c r="BE477" s="59"/>
      <c r="BF477" s="59"/>
      <c r="BG477" s="59"/>
      <c r="BH477" s="59"/>
      <c r="BI477" s="59"/>
      <c r="BJ477" s="59"/>
      <c r="BK477" s="59"/>
      <c r="BL477" s="59"/>
      <c r="BM477" s="59"/>
      <c r="BN477" s="59"/>
      <c r="BO477" s="59"/>
      <c r="BP477" s="59"/>
      <c r="BQ477" s="59"/>
      <c r="BR477" s="59"/>
      <c r="BS477" s="59"/>
      <c r="BT477" s="59"/>
      <c r="BU477" s="59"/>
      <c r="BV477" s="59"/>
      <c r="BW477" s="59"/>
      <c r="BX477" s="59"/>
      <c r="BY477" s="59"/>
      <c r="BZ477" s="59"/>
      <c r="CA477" s="59"/>
      <c r="CB477" s="59"/>
      <c r="CC477" s="59"/>
      <c r="CD477" s="59"/>
      <c r="CE477" s="59"/>
      <c r="CF477" s="59"/>
      <c r="CG477" s="59"/>
      <c r="CH477" s="59"/>
      <c r="CI477" s="59"/>
      <c r="CJ477" s="59"/>
      <c r="CK477" s="59"/>
      <c r="CL477" s="59"/>
      <c r="CM477" s="59"/>
      <c r="CN477" s="59"/>
      <c r="CO477" s="59"/>
      <c r="CP477" s="59"/>
      <c r="CQ477" s="59"/>
      <c r="CR477" s="59"/>
      <c r="CS477" s="59"/>
      <c r="CT477" s="59"/>
      <c r="CU477" s="59"/>
      <c r="CV477" s="59"/>
      <c r="CW477" s="59"/>
      <c r="CX477" s="59"/>
      <c r="CY477" s="59"/>
      <c r="CZ477" s="59"/>
      <c r="DA477" s="59"/>
      <c r="DB477" s="59"/>
      <c r="DC477" s="59"/>
      <c r="DD477" s="59"/>
      <c r="DE477" s="59"/>
      <c r="DF477" s="59"/>
      <c r="DG477" s="59"/>
      <c r="DH477" s="59"/>
      <c r="DI477" s="59"/>
      <c r="DJ477" s="59"/>
      <c r="DK477" s="59"/>
      <c r="DL477" s="59"/>
      <c r="DM477" s="59"/>
      <c r="DN477" s="59"/>
      <c r="DO477" s="59"/>
      <c r="DP477" s="59"/>
      <c r="DQ477" s="59"/>
      <c r="DR477" s="59"/>
      <c r="DS477" s="59"/>
      <c r="DT477" s="59"/>
      <c r="DU477" s="59"/>
      <c r="DV477" s="59"/>
      <c r="DW477" s="59"/>
      <c r="DX477" s="59"/>
      <c r="DY477" s="59"/>
      <c r="DZ477" s="59"/>
      <c r="EA477" s="59"/>
      <c r="EB477" s="59"/>
      <c r="EC477" s="59"/>
      <c r="ED477" s="59"/>
      <c r="EE477" s="59"/>
      <c r="EF477" s="59"/>
      <c r="EG477" s="59"/>
      <c r="EH477" s="59"/>
      <c r="EI477" s="59"/>
    </row>
    <row r="478" spans="38:139" ht="15" x14ac:dyDescent="0.25">
      <c r="AL478" s="59"/>
      <c r="AM478"/>
      <c r="AN478"/>
      <c r="AO478"/>
      <c r="AP478"/>
      <c r="AQ478"/>
      <c r="AR478"/>
      <c r="AS478"/>
      <c r="AT478"/>
      <c r="AU478"/>
      <c r="AV478"/>
      <c r="AW478"/>
      <c r="AX478"/>
      <c r="AY478"/>
      <c r="AZ478" s="59"/>
      <c r="BA478" s="59"/>
      <c r="BB478" s="59"/>
      <c r="BC478" s="59"/>
      <c r="BD478" s="59"/>
      <c r="BE478" s="59"/>
      <c r="BF478" s="59"/>
      <c r="BG478" s="59"/>
      <c r="BH478" s="59"/>
      <c r="BI478" s="59"/>
      <c r="BJ478" s="59"/>
      <c r="BK478" s="59"/>
      <c r="BL478" s="59"/>
      <c r="BM478" s="59"/>
      <c r="BN478" s="59"/>
      <c r="BO478" s="59"/>
      <c r="BP478" s="59"/>
      <c r="BQ478" s="59"/>
      <c r="BR478" s="59"/>
      <c r="BS478" s="59"/>
      <c r="BT478" s="59"/>
      <c r="BU478" s="59"/>
      <c r="BV478" s="59"/>
      <c r="BW478" s="59"/>
      <c r="BX478" s="59"/>
      <c r="BY478" s="59"/>
      <c r="BZ478" s="59"/>
      <c r="CA478" s="59"/>
      <c r="CB478" s="59"/>
      <c r="CC478" s="59"/>
      <c r="CD478" s="59"/>
      <c r="CE478" s="59"/>
      <c r="CF478" s="59"/>
      <c r="CG478" s="59"/>
      <c r="CH478" s="59"/>
      <c r="CI478" s="59"/>
      <c r="CJ478" s="59"/>
      <c r="CK478" s="59"/>
      <c r="CL478" s="59"/>
      <c r="CM478" s="59"/>
      <c r="CN478" s="59"/>
      <c r="CO478" s="59"/>
      <c r="CP478" s="59"/>
      <c r="CQ478" s="59"/>
      <c r="CR478" s="59"/>
      <c r="CS478" s="59"/>
      <c r="CT478" s="59"/>
      <c r="CU478" s="59"/>
      <c r="CV478" s="59"/>
      <c r="CW478" s="59"/>
      <c r="CX478" s="59"/>
      <c r="CY478" s="59"/>
      <c r="CZ478" s="59"/>
      <c r="DA478" s="59"/>
      <c r="DB478" s="59"/>
      <c r="DC478" s="59"/>
      <c r="DD478" s="59"/>
      <c r="DE478" s="59"/>
      <c r="DF478" s="59"/>
      <c r="DG478" s="59"/>
      <c r="DH478" s="59"/>
      <c r="DI478" s="59"/>
      <c r="DJ478" s="59"/>
      <c r="DK478" s="59"/>
      <c r="DL478" s="59"/>
      <c r="DM478" s="59"/>
      <c r="DN478" s="59"/>
      <c r="DO478" s="59"/>
      <c r="DP478" s="59"/>
      <c r="DQ478" s="59"/>
      <c r="DR478" s="59"/>
      <c r="DS478" s="59"/>
      <c r="DT478" s="59"/>
      <c r="DU478" s="59"/>
      <c r="DV478" s="59"/>
      <c r="DW478" s="59"/>
      <c r="DX478" s="59"/>
      <c r="DY478" s="59"/>
      <c r="DZ478" s="59"/>
      <c r="EA478" s="59"/>
      <c r="EB478" s="59"/>
      <c r="EC478" s="59"/>
      <c r="ED478" s="59"/>
      <c r="EE478" s="59"/>
      <c r="EF478" s="59"/>
      <c r="EG478" s="59"/>
      <c r="EH478" s="59"/>
      <c r="EI478" s="59"/>
    </row>
    <row r="479" spans="38:139" ht="15" x14ac:dyDescent="0.25">
      <c r="AL479" s="59"/>
      <c r="AM479"/>
      <c r="AN479"/>
      <c r="AO479"/>
      <c r="AP479"/>
      <c r="AQ479"/>
      <c r="AR479"/>
      <c r="AS479"/>
      <c r="AT479"/>
      <c r="AU479"/>
      <c r="AV479"/>
      <c r="AW479"/>
      <c r="AX479"/>
      <c r="AY479"/>
      <c r="AZ479" s="59"/>
      <c r="BA479" s="59"/>
      <c r="BB479" s="59"/>
      <c r="BC479" s="59"/>
      <c r="BD479" s="59"/>
      <c r="BE479" s="59"/>
      <c r="BF479" s="59"/>
      <c r="BG479" s="59"/>
      <c r="BH479" s="59"/>
      <c r="BI479" s="59"/>
      <c r="BJ479" s="59"/>
      <c r="BK479" s="59"/>
      <c r="BL479" s="59"/>
      <c r="BM479" s="59"/>
      <c r="BN479" s="59"/>
      <c r="BO479" s="59"/>
      <c r="BP479" s="59"/>
      <c r="BQ479" s="59"/>
      <c r="BR479" s="59"/>
      <c r="BS479" s="59"/>
      <c r="BT479" s="59"/>
      <c r="BU479" s="59"/>
      <c r="BV479" s="59"/>
      <c r="BW479" s="59"/>
      <c r="BX479" s="59"/>
      <c r="BY479" s="59"/>
      <c r="BZ479" s="59"/>
      <c r="CA479" s="59"/>
      <c r="CB479" s="59"/>
      <c r="CC479" s="59"/>
      <c r="CD479" s="59"/>
      <c r="CE479" s="59"/>
      <c r="CF479" s="59"/>
      <c r="CG479" s="59"/>
      <c r="CH479" s="59"/>
      <c r="CI479" s="59"/>
      <c r="CJ479" s="59"/>
      <c r="CK479" s="59"/>
      <c r="CL479" s="59"/>
      <c r="CM479" s="59"/>
      <c r="CN479" s="59"/>
      <c r="CO479" s="59"/>
      <c r="CP479" s="59"/>
      <c r="CQ479" s="59"/>
      <c r="CR479" s="59"/>
      <c r="CS479" s="59"/>
      <c r="CT479" s="59"/>
      <c r="CU479" s="59"/>
      <c r="CV479" s="59"/>
      <c r="CW479" s="59"/>
      <c r="CX479" s="59"/>
      <c r="CY479" s="59"/>
      <c r="CZ479" s="59"/>
      <c r="DA479" s="59"/>
      <c r="DB479" s="59"/>
      <c r="DC479" s="59"/>
      <c r="DD479" s="59"/>
      <c r="DE479" s="59"/>
      <c r="DF479" s="59"/>
      <c r="DG479" s="59"/>
      <c r="DH479" s="59"/>
      <c r="DI479" s="59"/>
      <c r="DJ479" s="59"/>
      <c r="DK479" s="59"/>
      <c r="DL479" s="59"/>
      <c r="DM479" s="59"/>
      <c r="DN479" s="59"/>
      <c r="DO479" s="59"/>
      <c r="DP479" s="59"/>
      <c r="DQ479" s="59"/>
      <c r="DR479" s="59"/>
      <c r="DS479" s="59"/>
      <c r="DT479" s="59"/>
      <c r="DU479" s="59"/>
      <c r="DV479" s="59"/>
      <c r="DW479" s="59"/>
      <c r="DX479" s="59"/>
      <c r="DY479" s="59"/>
      <c r="DZ479" s="59"/>
      <c r="EA479" s="59"/>
      <c r="EB479" s="59"/>
      <c r="EC479" s="59"/>
      <c r="ED479" s="59"/>
      <c r="EE479" s="59"/>
      <c r="EF479" s="59"/>
      <c r="EG479" s="59"/>
      <c r="EH479" s="59"/>
      <c r="EI479" s="59"/>
    </row>
    <row r="480" spans="38:139" ht="15" x14ac:dyDescent="0.25">
      <c r="AL480" s="59"/>
      <c r="AM480"/>
      <c r="AN480"/>
      <c r="AO480"/>
      <c r="AP480"/>
      <c r="AQ480"/>
      <c r="AR480"/>
      <c r="AS480"/>
      <c r="AT480"/>
      <c r="AU480"/>
      <c r="AV480"/>
      <c r="AW480"/>
      <c r="AX480"/>
      <c r="AY480"/>
      <c r="AZ480" s="59"/>
      <c r="BA480" s="59"/>
      <c r="BB480" s="59"/>
      <c r="BC480" s="59"/>
      <c r="BD480" s="59"/>
      <c r="BE480" s="59"/>
      <c r="BF480" s="59"/>
      <c r="BG480" s="59"/>
      <c r="BH480" s="59"/>
      <c r="BI480" s="59"/>
      <c r="BJ480" s="59"/>
      <c r="BK480" s="59"/>
      <c r="BL480" s="59"/>
      <c r="BM480" s="59"/>
      <c r="BN480" s="59"/>
      <c r="BO480" s="59"/>
      <c r="BP480" s="59"/>
      <c r="BQ480" s="59"/>
      <c r="BR480" s="59"/>
      <c r="BS480" s="59"/>
      <c r="BT480" s="59"/>
      <c r="BU480" s="59"/>
      <c r="BV480" s="59"/>
      <c r="BW480" s="59"/>
      <c r="BX480" s="59"/>
      <c r="BY480" s="59"/>
      <c r="BZ480" s="59"/>
      <c r="CA480" s="59"/>
      <c r="CB480" s="59"/>
      <c r="CC480" s="59"/>
      <c r="CD480" s="59"/>
      <c r="CE480" s="59"/>
      <c r="CF480" s="59"/>
      <c r="CG480" s="59"/>
      <c r="CH480" s="59"/>
      <c r="CI480" s="59"/>
      <c r="CJ480" s="59"/>
      <c r="CK480" s="59"/>
      <c r="CL480" s="59"/>
      <c r="CM480" s="59"/>
      <c r="CN480" s="59"/>
      <c r="CO480" s="59"/>
      <c r="CP480" s="59"/>
      <c r="CQ480" s="59"/>
      <c r="CR480" s="59"/>
      <c r="CS480" s="59"/>
      <c r="CT480" s="59"/>
      <c r="CU480" s="59"/>
      <c r="CV480" s="59"/>
      <c r="CW480" s="59"/>
      <c r="CX480" s="59"/>
      <c r="CY480" s="59"/>
      <c r="CZ480" s="59"/>
      <c r="DA480" s="59"/>
      <c r="DB480" s="59"/>
      <c r="DC480" s="59"/>
      <c r="DD480" s="59"/>
      <c r="DE480" s="59"/>
      <c r="DF480" s="59"/>
      <c r="DG480" s="59"/>
      <c r="DH480" s="59"/>
      <c r="DI480" s="59"/>
      <c r="DJ480" s="59"/>
      <c r="DK480" s="59"/>
      <c r="DL480" s="59"/>
      <c r="DM480" s="59"/>
      <c r="DN480" s="59"/>
      <c r="DO480" s="59"/>
      <c r="DP480" s="59"/>
      <c r="DQ480" s="59"/>
      <c r="DR480" s="59"/>
      <c r="DS480" s="59"/>
      <c r="DT480" s="59"/>
      <c r="DU480" s="59"/>
      <c r="DV480" s="59"/>
      <c r="DW480" s="59"/>
      <c r="DX480" s="59"/>
      <c r="DY480" s="59"/>
      <c r="DZ480" s="59"/>
      <c r="EA480" s="59"/>
      <c r="EB480" s="59"/>
      <c r="EC480" s="59"/>
      <c r="ED480" s="59"/>
      <c r="EE480" s="59"/>
      <c r="EF480" s="59"/>
      <c r="EG480" s="59"/>
      <c r="EH480" s="59"/>
      <c r="EI480" s="59"/>
    </row>
    <row r="481" spans="38:139" ht="15" x14ac:dyDescent="0.25">
      <c r="AL481" s="59"/>
      <c r="AM481"/>
      <c r="AN481"/>
      <c r="AO481"/>
      <c r="AP481"/>
      <c r="AQ481"/>
      <c r="AR481"/>
      <c r="AS481"/>
      <c r="AT481"/>
      <c r="AU481"/>
      <c r="AV481"/>
      <c r="AW481"/>
      <c r="AX481"/>
      <c r="AY481"/>
      <c r="AZ481" s="59"/>
      <c r="BA481" s="59"/>
      <c r="BB481" s="59"/>
      <c r="BC481" s="59"/>
      <c r="BD481" s="59"/>
      <c r="BE481" s="59"/>
      <c r="BF481" s="59"/>
      <c r="BG481" s="59"/>
      <c r="BH481" s="59"/>
      <c r="BI481" s="59"/>
      <c r="BJ481" s="59"/>
      <c r="BK481" s="59"/>
      <c r="BL481" s="59"/>
      <c r="BM481" s="59"/>
      <c r="BN481" s="59"/>
      <c r="BO481" s="59"/>
      <c r="BP481" s="59"/>
      <c r="BQ481" s="59"/>
      <c r="BR481" s="59"/>
      <c r="BS481" s="59"/>
      <c r="BT481" s="59"/>
      <c r="BU481" s="59"/>
      <c r="BV481" s="59"/>
      <c r="BW481" s="59"/>
      <c r="BX481" s="59"/>
      <c r="BY481" s="59"/>
      <c r="BZ481" s="59"/>
      <c r="CA481" s="59"/>
      <c r="CB481" s="59"/>
      <c r="CC481" s="59"/>
      <c r="CD481" s="59"/>
      <c r="CE481" s="59"/>
      <c r="CF481" s="59"/>
      <c r="CG481" s="59"/>
      <c r="CH481" s="59"/>
      <c r="CI481" s="59"/>
      <c r="CJ481" s="59"/>
      <c r="CK481" s="59"/>
      <c r="CL481" s="59"/>
      <c r="CM481" s="59"/>
      <c r="CN481" s="59"/>
      <c r="CO481" s="59"/>
      <c r="CP481" s="59"/>
      <c r="CQ481" s="59"/>
      <c r="CR481" s="59"/>
      <c r="CS481" s="59"/>
      <c r="CT481" s="59"/>
      <c r="CU481" s="59"/>
      <c r="CV481" s="59"/>
      <c r="CW481" s="59"/>
      <c r="CX481" s="59"/>
      <c r="CY481" s="59"/>
      <c r="CZ481" s="59"/>
      <c r="DA481" s="59"/>
      <c r="DB481" s="59"/>
      <c r="DC481" s="59"/>
      <c r="DD481" s="59"/>
      <c r="DE481" s="59"/>
      <c r="DF481" s="59"/>
      <c r="DG481" s="59"/>
      <c r="DH481" s="59"/>
      <c r="DI481" s="59"/>
      <c r="DJ481" s="59"/>
      <c r="DK481" s="59"/>
      <c r="DL481" s="59"/>
      <c r="DM481" s="59"/>
      <c r="DN481" s="59"/>
      <c r="DO481" s="59"/>
      <c r="DP481" s="59"/>
      <c r="DQ481" s="59"/>
      <c r="DR481" s="59"/>
      <c r="DS481" s="59"/>
      <c r="DT481" s="59"/>
      <c r="DU481" s="59"/>
      <c r="DV481" s="59"/>
      <c r="DW481" s="59"/>
      <c r="DX481" s="59"/>
      <c r="DY481" s="59"/>
      <c r="DZ481" s="59"/>
      <c r="EA481" s="59"/>
      <c r="EB481" s="59"/>
      <c r="EC481" s="59"/>
      <c r="ED481" s="59"/>
      <c r="EE481" s="59"/>
      <c r="EF481" s="59"/>
      <c r="EG481" s="59"/>
      <c r="EH481" s="59"/>
      <c r="EI481" s="59"/>
    </row>
    <row r="482" spans="38:139" ht="15" x14ac:dyDescent="0.25">
      <c r="AL482" s="59"/>
      <c r="AM482"/>
      <c r="AN482"/>
      <c r="AO482"/>
      <c r="AP482"/>
      <c r="AQ482"/>
      <c r="AR482"/>
      <c r="AS482"/>
      <c r="AT482"/>
      <c r="AU482"/>
      <c r="AV482"/>
      <c r="AW482"/>
      <c r="AX482"/>
      <c r="AY482"/>
      <c r="AZ482" s="59"/>
      <c r="BA482" s="59"/>
      <c r="BB482" s="59"/>
      <c r="BC482" s="59"/>
      <c r="BD482" s="59"/>
      <c r="BE482" s="59"/>
      <c r="BF482" s="59"/>
      <c r="BG482" s="59"/>
      <c r="BH482" s="59"/>
      <c r="BI482" s="59"/>
      <c r="BJ482" s="59"/>
      <c r="BK482" s="59"/>
      <c r="BL482" s="59"/>
      <c r="BM482" s="59"/>
      <c r="BN482" s="59"/>
      <c r="BO482" s="59"/>
      <c r="BP482" s="59"/>
      <c r="BQ482" s="59"/>
      <c r="BR482" s="59"/>
      <c r="BS482" s="59"/>
      <c r="BT482" s="59"/>
      <c r="BU482" s="59"/>
      <c r="BV482" s="59"/>
      <c r="BW482" s="59"/>
      <c r="BX482" s="59"/>
      <c r="BY482" s="59"/>
      <c r="BZ482" s="59"/>
      <c r="CA482" s="59"/>
      <c r="CB482" s="59"/>
      <c r="CC482" s="59"/>
      <c r="CD482" s="59"/>
      <c r="CE482" s="59"/>
      <c r="CF482" s="59"/>
      <c r="CG482" s="59"/>
      <c r="CH482" s="59"/>
      <c r="CI482" s="59"/>
      <c r="CJ482" s="59"/>
      <c r="CK482" s="59"/>
      <c r="CL482" s="59"/>
      <c r="CM482" s="59"/>
      <c r="CN482" s="59"/>
      <c r="CO482" s="59"/>
      <c r="CP482" s="59"/>
      <c r="CQ482" s="59"/>
      <c r="CR482" s="59"/>
      <c r="CS482" s="59"/>
      <c r="CT482" s="59"/>
      <c r="CU482" s="59"/>
      <c r="CV482" s="59"/>
      <c r="CW482" s="59"/>
      <c r="CX482" s="59"/>
      <c r="CY482" s="59"/>
      <c r="CZ482" s="59"/>
      <c r="DA482" s="59"/>
      <c r="DB482" s="59"/>
      <c r="DC482" s="59"/>
      <c r="DD482" s="59"/>
      <c r="DE482" s="59"/>
      <c r="DF482" s="59"/>
      <c r="DG482" s="59"/>
      <c r="DH482" s="59"/>
      <c r="DI482" s="59"/>
      <c r="DJ482" s="59"/>
      <c r="DK482" s="59"/>
      <c r="DL482" s="59"/>
      <c r="DM482" s="59"/>
      <c r="DN482" s="59"/>
      <c r="DO482" s="59"/>
      <c r="DP482" s="59"/>
      <c r="DQ482" s="59"/>
      <c r="DR482" s="59"/>
      <c r="DS482" s="59"/>
      <c r="DT482" s="59"/>
      <c r="DU482" s="59"/>
      <c r="DV482" s="59"/>
      <c r="DW482" s="59"/>
      <c r="DX482" s="59"/>
      <c r="DY482" s="59"/>
      <c r="DZ482" s="59"/>
      <c r="EA482" s="59"/>
      <c r="EB482" s="59"/>
      <c r="EC482" s="59"/>
      <c r="ED482" s="59"/>
      <c r="EE482" s="59"/>
      <c r="EF482" s="59"/>
      <c r="EG482" s="59"/>
      <c r="EH482" s="59"/>
      <c r="EI482" s="59"/>
    </row>
    <row r="483" spans="38:139" ht="15" x14ac:dyDescent="0.25">
      <c r="AL483" s="59"/>
      <c r="AM483"/>
      <c r="AN483"/>
      <c r="AO483"/>
      <c r="AP483"/>
      <c r="AQ483"/>
      <c r="AR483"/>
      <c r="AS483"/>
      <c r="AT483"/>
      <c r="AU483"/>
      <c r="AV483"/>
      <c r="AW483"/>
      <c r="AX483"/>
      <c r="AY483"/>
      <c r="AZ483" s="59"/>
      <c r="BA483" s="59"/>
      <c r="BB483" s="59"/>
      <c r="BC483" s="59"/>
      <c r="BD483" s="59"/>
      <c r="BE483" s="59"/>
      <c r="BF483" s="59"/>
      <c r="BG483" s="59"/>
      <c r="BH483" s="59"/>
      <c r="BI483" s="59"/>
      <c r="BJ483" s="59"/>
      <c r="BK483" s="59"/>
      <c r="BL483" s="59"/>
      <c r="BM483" s="59"/>
      <c r="BN483" s="59"/>
      <c r="BO483" s="59"/>
      <c r="BP483" s="59"/>
      <c r="BQ483" s="59"/>
      <c r="BR483" s="59"/>
      <c r="BS483" s="59"/>
      <c r="BT483" s="59"/>
      <c r="BU483" s="59"/>
      <c r="BV483" s="59"/>
      <c r="BW483" s="59"/>
      <c r="BX483" s="59"/>
      <c r="BY483" s="59"/>
      <c r="BZ483" s="59"/>
      <c r="CA483" s="59"/>
      <c r="CB483" s="59"/>
      <c r="CC483" s="59"/>
      <c r="CD483" s="59"/>
      <c r="CE483" s="59"/>
      <c r="CF483" s="59"/>
      <c r="CG483" s="59"/>
      <c r="CH483" s="59"/>
      <c r="CI483" s="59"/>
      <c r="CJ483" s="59"/>
      <c r="CK483" s="59"/>
      <c r="CL483" s="59"/>
      <c r="CM483" s="59"/>
      <c r="CN483" s="59"/>
      <c r="CO483" s="59"/>
      <c r="CP483" s="59"/>
      <c r="CQ483" s="59"/>
      <c r="CR483" s="59"/>
      <c r="CS483" s="59"/>
      <c r="CT483" s="59"/>
      <c r="CU483" s="59"/>
      <c r="CV483" s="59"/>
      <c r="CW483" s="59"/>
      <c r="CX483" s="59"/>
      <c r="CY483" s="59"/>
      <c r="CZ483" s="59"/>
      <c r="DA483" s="59"/>
      <c r="DB483" s="59"/>
      <c r="DC483" s="59"/>
      <c r="DD483" s="59"/>
      <c r="DE483" s="59"/>
      <c r="DF483" s="59"/>
      <c r="DG483" s="59"/>
      <c r="DH483" s="59"/>
      <c r="DI483" s="59"/>
      <c r="DJ483" s="59"/>
      <c r="DK483" s="59"/>
      <c r="DL483" s="59"/>
      <c r="DM483" s="59"/>
      <c r="DN483" s="59"/>
      <c r="DO483" s="59"/>
      <c r="DP483" s="59"/>
      <c r="DQ483" s="59"/>
      <c r="DR483" s="59"/>
      <c r="DS483" s="59"/>
      <c r="DT483" s="59"/>
      <c r="DU483" s="59"/>
      <c r="DV483" s="59"/>
      <c r="DW483" s="59"/>
      <c r="DX483" s="59"/>
      <c r="DY483" s="59"/>
      <c r="DZ483" s="59"/>
      <c r="EA483" s="59"/>
      <c r="EB483" s="59"/>
      <c r="EC483" s="59"/>
      <c r="ED483" s="59"/>
      <c r="EE483" s="59"/>
      <c r="EF483" s="59"/>
      <c r="EG483" s="59"/>
      <c r="EH483" s="59"/>
      <c r="EI483" s="59"/>
    </row>
    <row r="484" spans="38:139" ht="15" x14ac:dyDescent="0.25">
      <c r="AL484" s="59"/>
      <c r="AM484"/>
      <c r="AN484"/>
      <c r="AO484"/>
      <c r="AP484"/>
      <c r="AQ484"/>
      <c r="AR484"/>
      <c r="AS484"/>
      <c r="AT484"/>
      <c r="AU484"/>
      <c r="AV484"/>
      <c r="AW484"/>
      <c r="AX484"/>
      <c r="AY484"/>
      <c r="AZ484" s="59"/>
      <c r="BA484" s="59"/>
      <c r="BB484" s="59"/>
      <c r="BC484" s="59"/>
      <c r="BD484" s="59"/>
      <c r="BE484" s="59"/>
      <c r="BF484" s="59"/>
      <c r="BG484" s="59"/>
      <c r="BH484" s="59"/>
      <c r="BI484" s="59"/>
      <c r="BJ484" s="59"/>
      <c r="BK484" s="59"/>
      <c r="BL484" s="59"/>
      <c r="BM484" s="59"/>
      <c r="BN484" s="59"/>
      <c r="BO484" s="59"/>
      <c r="BP484" s="59"/>
      <c r="BQ484" s="59"/>
      <c r="BR484" s="59"/>
      <c r="BS484" s="59"/>
      <c r="BT484" s="59"/>
      <c r="BU484" s="59"/>
      <c r="BV484" s="59"/>
      <c r="BW484" s="59"/>
      <c r="BX484" s="59"/>
      <c r="BY484" s="59"/>
      <c r="BZ484" s="59"/>
      <c r="CA484" s="59"/>
      <c r="CB484" s="59"/>
      <c r="CC484" s="59"/>
      <c r="CD484" s="59"/>
      <c r="CE484" s="59"/>
      <c r="CF484" s="59"/>
      <c r="CG484" s="59"/>
      <c r="CH484" s="59"/>
      <c r="CI484" s="59"/>
      <c r="CJ484" s="59"/>
      <c r="CK484" s="59"/>
      <c r="CL484" s="59"/>
      <c r="CM484" s="59"/>
      <c r="CN484" s="59"/>
      <c r="CO484" s="59"/>
      <c r="CP484" s="59"/>
      <c r="CQ484" s="59"/>
      <c r="CR484" s="59"/>
      <c r="CS484" s="59"/>
      <c r="CT484" s="59"/>
      <c r="CU484" s="59"/>
      <c r="CV484" s="59"/>
      <c r="CW484" s="59"/>
      <c r="CX484" s="59"/>
      <c r="CY484" s="59"/>
      <c r="CZ484" s="59"/>
      <c r="DA484" s="59"/>
      <c r="DB484" s="59"/>
      <c r="DC484" s="59"/>
      <c r="DD484" s="59"/>
      <c r="DE484" s="59"/>
      <c r="DF484" s="59"/>
      <c r="DG484" s="59"/>
      <c r="DH484" s="59"/>
      <c r="DI484" s="59"/>
      <c r="DJ484" s="59"/>
      <c r="DK484" s="59"/>
      <c r="DL484" s="59"/>
      <c r="DM484" s="59"/>
      <c r="DN484" s="59"/>
      <c r="DO484" s="59"/>
      <c r="DP484" s="59"/>
      <c r="DQ484" s="59"/>
      <c r="DR484" s="59"/>
      <c r="DS484" s="59"/>
      <c r="DT484" s="59"/>
      <c r="DU484" s="59"/>
      <c r="DV484" s="59"/>
      <c r="DW484" s="59"/>
      <c r="DX484" s="59"/>
      <c r="DY484" s="59"/>
      <c r="DZ484" s="59"/>
      <c r="EA484" s="59"/>
      <c r="EB484" s="59"/>
      <c r="EC484" s="59"/>
      <c r="ED484" s="59"/>
      <c r="EE484" s="59"/>
      <c r="EF484" s="59"/>
      <c r="EG484" s="59"/>
      <c r="EH484" s="59"/>
      <c r="EI484" s="59"/>
    </row>
    <row r="485" spans="38:139" ht="15" x14ac:dyDescent="0.25">
      <c r="AL485" s="59"/>
      <c r="AM485"/>
      <c r="AN485"/>
      <c r="AO485"/>
      <c r="AP485"/>
      <c r="AQ485"/>
      <c r="AR485"/>
      <c r="AS485"/>
      <c r="AT485"/>
      <c r="AU485"/>
      <c r="AV485"/>
      <c r="AW485"/>
      <c r="AX485"/>
      <c r="AY485"/>
      <c r="AZ485" s="59"/>
      <c r="BA485" s="59"/>
      <c r="BB485" s="59"/>
      <c r="BC485" s="59"/>
      <c r="BD485" s="59"/>
      <c r="BE485" s="59"/>
      <c r="BF485" s="59"/>
      <c r="BG485" s="59"/>
      <c r="BH485" s="59"/>
      <c r="BI485" s="59"/>
      <c r="BJ485" s="59"/>
      <c r="BK485" s="59"/>
      <c r="BL485" s="59"/>
      <c r="BM485" s="59"/>
      <c r="BN485" s="59"/>
      <c r="BO485" s="59"/>
      <c r="BP485" s="59"/>
      <c r="BQ485" s="59"/>
      <c r="BR485" s="59"/>
      <c r="BS485" s="59"/>
      <c r="BT485" s="59"/>
      <c r="BU485" s="59"/>
      <c r="BV485" s="59"/>
      <c r="BW485" s="59"/>
      <c r="BX485" s="59"/>
      <c r="BY485" s="59"/>
      <c r="BZ485" s="59"/>
      <c r="CA485" s="59"/>
      <c r="CB485" s="59"/>
      <c r="CC485" s="59"/>
      <c r="CD485" s="59"/>
      <c r="CE485" s="59"/>
      <c r="CF485" s="59"/>
      <c r="CG485" s="59"/>
      <c r="CH485" s="59"/>
      <c r="CI485" s="59"/>
      <c r="CJ485" s="59"/>
      <c r="CK485" s="59"/>
      <c r="CL485" s="59"/>
      <c r="CM485" s="59"/>
      <c r="CN485" s="59"/>
      <c r="CO485" s="59"/>
      <c r="CP485" s="59"/>
      <c r="CQ485" s="59"/>
      <c r="CR485" s="59"/>
      <c r="CS485" s="59"/>
      <c r="CT485" s="59"/>
      <c r="CU485" s="59"/>
      <c r="CV485" s="59"/>
      <c r="CW485" s="59"/>
      <c r="CX485" s="59"/>
      <c r="CY485" s="59"/>
      <c r="CZ485" s="59"/>
      <c r="DA485" s="59"/>
      <c r="DB485" s="59"/>
      <c r="DC485" s="59"/>
      <c r="DD485" s="59"/>
      <c r="DE485" s="59"/>
      <c r="DF485" s="59"/>
      <c r="DG485" s="59"/>
      <c r="DH485" s="59"/>
      <c r="DI485" s="59"/>
      <c r="DJ485" s="59"/>
      <c r="DK485" s="59"/>
      <c r="DL485" s="59"/>
      <c r="DM485" s="59"/>
      <c r="DN485" s="59"/>
      <c r="DO485" s="59"/>
      <c r="DP485" s="59"/>
      <c r="DQ485" s="59"/>
      <c r="DR485" s="59"/>
      <c r="DS485" s="59"/>
      <c r="DT485" s="59"/>
      <c r="DU485" s="59"/>
      <c r="DV485" s="59"/>
      <c r="DW485" s="59"/>
      <c r="DX485" s="59"/>
      <c r="DY485" s="59"/>
      <c r="DZ485" s="59"/>
      <c r="EA485" s="59"/>
      <c r="EB485" s="59"/>
      <c r="EC485" s="59"/>
      <c r="ED485" s="59"/>
      <c r="EE485" s="59"/>
      <c r="EF485" s="59"/>
      <c r="EG485" s="59"/>
      <c r="EH485" s="59"/>
      <c r="EI485" s="59"/>
    </row>
    <row r="486" spans="38:139" ht="15" x14ac:dyDescent="0.25">
      <c r="AL486" s="59"/>
      <c r="AM486"/>
      <c r="AN486"/>
      <c r="AO486"/>
      <c r="AP486"/>
      <c r="AQ486"/>
      <c r="AR486"/>
      <c r="AS486"/>
      <c r="AT486"/>
      <c r="AU486"/>
      <c r="AV486"/>
      <c r="AW486"/>
      <c r="AX486"/>
      <c r="AY486"/>
      <c r="AZ486" s="59"/>
      <c r="BA486" s="59"/>
      <c r="BB486" s="59"/>
      <c r="BC486" s="59"/>
      <c r="BD486" s="59"/>
      <c r="BE486" s="59"/>
      <c r="BF486" s="59"/>
      <c r="BG486" s="59"/>
      <c r="BH486" s="59"/>
      <c r="BI486" s="59"/>
      <c r="BJ486" s="59"/>
      <c r="BK486" s="59"/>
      <c r="BL486" s="59"/>
      <c r="BM486" s="59"/>
      <c r="BN486" s="59"/>
      <c r="BO486" s="59"/>
      <c r="BP486" s="59"/>
      <c r="BQ486" s="59"/>
      <c r="BR486" s="59"/>
      <c r="BS486" s="59"/>
      <c r="BT486" s="59"/>
      <c r="BU486" s="59"/>
      <c r="BV486" s="59"/>
      <c r="BW486" s="59"/>
      <c r="BX486" s="59"/>
      <c r="BY486" s="59"/>
      <c r="BZ486" s="59"/>
      <c r="CA486" s="59"/>
      <c r="CB486" s="59"/>
      <c r="CC486" s="59"/>
      <c r="CD486" s="59"/>
      <c r="CE486" s="59"/>
      <c r="CF486" s="59"/>
      <c r="CG486" s="59"/>
      <c r="CH486" s="59"/>
      <c r="CI486" s="59"/>
      <c r="CJ486" s="59"/>
      <c r="CK486" s="59"/>
      <c r="CL486" s="59"/>
      <c r="CM486" s="59"/>
      <c r="CN486" s="59"/>
      <c r="CO486" s="59"/>
      <c r="CP486" s="59"/>
      <c r="CQ486" s="59"/>
      <c r="CR486" s="59"/>
      <c r="CS486" s="59"/>
      <c r="CT486" s="59"/>
      <c r="CU486" s="59"/>
      <c r="CV486" s="59"/>
      <c r="CW486" s="59"/>
      <c r="CX486" s="59"/>
      <c r="CY486" s="59"/>
      <c r="CZ486" s="59"/>
      <c r="DA486" s="59"/>
      <c r="DB486" s="59"/>
      <c r="DC486" s="59"/>
      <c r="DD486" s="59"/>
      <c r="DE486" s="59"/>
      <c r="DF486" s="59"/>
      <c r="DG486" s="59"/>
      <c r="DH486" s="59"/>
      <c r="DI486" s="59"/>
      <c r="DJ486" s="59"/>
      <c r="DK486" s="59"/>
      <c r="DL486" s="59"/>
      <c r="DM486" s="59"/>
      <c r="DN486" s="59"/>
      <c r="DO486" s="59"/>
      <c r="DP486" s="59"/>
      <c r="DQ486" s="59"/>
      <c r="DR486" s="59"/>
      <c r="DS486" s="59"/>
      <c r="DT486" s="59"/>
      <c r="DU486" s="59"/>
      <c r="DV486" s="59"/>
      <c r="DW486" s="59"/>
      <c r="DX486" s="59"/>
      <c r="DY486" s="59"/>
      <c r="DZ486" s="59"/>
      <c r="EA486" s="59"/>
      <c r="EB486" s="59"/>
      <c r="EC486" s="59"/>
      <c r="ED486" s="59"/>
      <c r="EE486" s="59"/>
      <c r="EF486" s="59"/>
      <c r="EG486" s="59"/>
      <c r="EH486" s="59"/>
      <c r="EI486" s="59"/>
    </row>
    <row r="487" spans="38:139" ht="15" x14ac:dyDescent="0.25">
      <c r="AL487" s="59"/>
      <c r="AM487"/>
      <c r="AN487"/>
      <c r="AO487"/>
      <c r="AP487"/>
      <c r="AQ487"/>
      <c r="AR487"/>
      <c r="AS487"/>
      <c r="AT487"/>
      <c r="AU487"/>
      <c r="AV487"/>
      <c r="AW487"/>
      <c r="AX487"/>
      <c r="AY487"/>
      <c r="AZ487" s="59"/>
      <c r="BA487" s="59"/>
      <c r="BB487" s="59"/>
      <c r="BC487" s="59"/>
      <c r="BD487" s="59"/>
      <c r="BE487" s="59"/>
      <c r="BF487" s="59"/>
      <c r="BG487" s="59"/>
      <c r="BH487" s="59"/>
      <c r="BI487" s="59"/>
      <c r="BJ487" s="59"/>
      <c r="BK487" s="59"/>
      <c r="BL487" s="59"/>
      <c r="BM487" s="59"/>
      <c r="BN487" s="59"/>
      <c r="BO487" s="59"/>
      <c r="BP487" s="59"/>
      <c r="BQ487" s="59"/>
      <c r="BR487" s="59"/>
      <c r="BS487" s="59"/>
      <c r="BT487" s="59"/>
      <c r="BU487" s="59"/>
      <c r="BV487" s="59"/>
      <c r="BW487" s="59"/>
      <c r="BX487" s="59"/>
      <c r="BY487" s="59"/>
      <c r="BZ487" s="59"/>
      <c r="CA487" s="59"/>
      <c r="CB487" s="59"/>
      <c r="CC487" s="59"/>
      <c r="CD487" s="59"/>
      <c r="CE487" s="59"/>
      <c r="CF487" s="59"/>
      <c r="CG487" s="59"/>
      <c r="CH487" s="59"/>
      <c r="CI487" s="59"/>
      <c r="CJ487" s="59"/>
      <c r="CK487" s="59"/>
      <c r="CL487" s="59"/>
      <c r="CM487" s="59"/>
      <c r="CN487" s="59"/>
      <c r="CO487" s="59"/>
      <c r="CP487" s="59"/>
      <c r="CQ487" s="59"/>
      <c r="CR487" s="59"/>
      <c r="CS487" s="59"/>
      <c r="CT487" s="59"/>
      <c r="CU487" s="59"/>
      <c r="CV487" s="59"/>
      <c r="CW487" s="59"/>
      <c r="CX487" s="59"/>
      <c r="CY487" s="59"/>
      <c r="CZ487" s="59"/>
      <c r="DA487" s="59"/>
      <c r="DB487" s="59"/>
      <c r="DC487" s="59"/>
      <c r="DD487" s="59"/>
      <c r="DE487" s="59"/>
      <c r="DF487" s="59"/>
      <c r="DG487" s="59"/>
      <c r="DH487" s="59"/>
      <c r="DI487" s="59"/>
      <c r="DJ487" s="59"/>
      <c r="DK487" s="59"/>
      <c r="DL487" s="59"/>
      <c r="DM487" s="59"/>
      <c r="DN487" s="59"/>
      <c r="DO487" s="59"/>
      <c r="DP487" s="59"/>
      <c r="DQ487" s="59"/>
      <c r="DR487" s="59"/>
      <c r="DS487" s="59"/>
      <c r="DT487" s="59"/>
      <c r="DU487" s="59"/>
      <c r="DV487" s="59"/>
      <c r="DW487" s="59"/>
      <c r="DX487" s="59"/>
      <c r="DY487" s="59"/>
      <c r="DZ487" s="59"/>
      <c r="EA487" s="59"/>
      <c r="EB487" s="59"/>
      <c r="EC487" s="59"/>
      <c r="ED487" s="59"/>
      <c r="EE487" s="59"/>
      <c r="EF487" s="59"/>
      <c r="EG487" s="59"/>
      <c r="EH487" s="59"/>
      <c r="EI487" s="59"/>
    </row>
    <row r="488" spans="38:139" ht="15" x14ac:dyDescent="0.25">
      <c r="AL488" s="59"/>
      <c r="AM488"/>
      <c r="AN488"/>
      <c r="AO488"/>
      <c r="AP488"/>
      <c r="AQ488"/>
      <c r="AR488"/>
      <c r="AS488"/>
      <c r="AT488"/>
      <c r="AU488"/>
      <c r="AV488"/>
      <c r="AW488"/>
      <c r="AX488"/>
      <c r="AY488"/>
      <c r="AZ488" s="59"/>
      <c r="BA488" s="59"/>
      <c r="BB488" s="59"/>
      <c r="BC488" s="59"/>
      <c r="BD488" s="59"/>
      <c r="BE488" s="59"/>
      <c r="BF488" s="59"/>
      <c r="BG488" s="59"/>
      <c r="BH488" s="59"/>
      <c r="BI488" s="59"/>
      <c r="BJ488" s="59"/>
      <c r="BK488" s="59"/>
      <c r="BL488" s="59"/>
      <c r="BM488" s="59"/>
      <c r="BN488" s="59"/>
      <c r="BO488" s="59"/>
      <c r="BP488" s="59"/>
      <c r="BQ488" s="59"/>
      <c r="BR488" s="59"/>
      <c r="BS488" s="59"/>
      <c r="BT488" s="59"/>
      <c r="BU488" s="59"/>
      <c r="BV488" s="59"/>
      <c r="BW488" s="59"/>
      <c r="BX488" s="59"/>
      <c r="BY488" s="59"/>
      <c r="BZ488" s="59"/>
      <c r="CA488" s="59"/>
      <c r="CB488" s="59"/>
      <c r="CC488" s="59"/>
      <c r="CD488" s="59"/>
      <c r="CE488" s="59"/>
      <c r="CF488" s="59"/>
      <c r="CG488" s="59"/>
      <c r="CH488" s="59"/>
      <c r="CI488" s="59"/>
      <c r="CJ488" s="59"/>
      <c r="CK488" s="59"/>
      <c r="CL488" s="59"/>
      <c r="CM488" s="59"/>
      <c r="CN488" s="59"/>
      <c r="CO488" s="59"/>
      <c r="CP488" s="59"/>
      <c r="CQ488" s="59"/>
      <c r="CR488" s="59"/>
      <c r="CS488" s="59"/>
      <c r="CT488" s="59"/>
      <c r="CU488" s="59"/>
      <c r="CV488" s="59"/>
      <c r="CW488" s="59"/>
      <c r="CX488" s="59"/>
      <c r="CY488" s="59"/>
      <c r="CZ488" s="59"/>
      <c r="DA488" s="59"/>
      <c r="DB488" s="59"/>
      <c r="DC488" s="59"/>
      <c r="DD488" s="59"/>
      <c r="DE488" s="59"/>
      <c r="DF488" s="59"/>
      <c r="DG488" s="59"/>
      <c r="DH488" s="59"/>
      <c r="DI488" s="59"/>
      <c r="DJ488" s="59"/>
      <c r="DK488" s="59"/>
      <c r="DL488" s="59"/>
      <c r="DM488" s="59"/>
      <c r="DN488" s="59"/>
      <c r="DO488" s="59"/>
      <c r="DP488" s="59"/>
      <c r="DQ488" s="59"/>
      <c r="DR488" s="59"/>
      <c r="DS488" s="59"/>
      <c r="DT488" s="59"/>
      <c r="DU488" s="59"/>
      <c r="DV488" s="59"/>
      <c r="DW488" s="59"/>
      <c r="DX488" s="59"/>
      <c r="DY488" s="59"/>
      <c r="DZ488" s="59"/>
      <c r="EA488" s="59"/>
      <c r="EB488" s="59"/>
      <c r="EC488" s="59"/>
      <c r="ED488" s="59"/>
      <c r="EE488" s="59"/>
      <c r="EF488" s="59"/>
      <c r="EG488" s="59"/>
      <c r="EH488" s="59"/>
      <c r="EI488" s="59"/>
    </row>
    <row r="489" spans="38:139" ht="15" x14ac:dyDescent="0.25">
      <c r="AL489" s="59"/>
      <c r="AM489"/>
      <c r="AN489"/>
      <c r="AO489"/>
      <c r="AP489"/>
      <c r="AQ489"/>
      <c r="AR489"/>
      <c r="AS489"/>
      <c r="AT489"/>
      <c r="AU489"/>
      <c r="AV489"/>
      <c r="AW489"/>
      <c r="AX489"/>
      <c r="AY489"/>
      <c r="AZ489" s="59"/>
      <c r="BA489" s="59"/>
      <c r="BB489" s="59"/>
      <c r="BC489" s="59"/>
      <c r="BD489" s="59"/>
      <c r="BE489" s="59"/>
      <c r="BF489" s="59"/>
      <c r="BG489" s="59"/>
      <c r="BH489" s="59"/>
      <c r="BI489" s="59"/>
      <c r="BJ489" s="59"/>
      <c r="BK489" s="59"/>
      <c r="BL489" s="59"/>
      <c r="BM489" s="59"/>
      <c r="BN489" s="59"/>
      <c r="BO489" s="59"/>
      <c r="BP489" s="59"/>
      <c r="BQ489" s="59"/>
      <c r="BR489" s="59"/>
      <c r="BS489" s="59"/>
      <c r="BT489" s="59"/>
      <c r="BU489" s="59"/>
      <c r="BV489" s="59"/>
      <c r="BW489" s="59"/>
      <c r="BX489" s="59"/>
      <c r="BY489" s="59"/>
      <c r="BZ489" s="59"/>
      <c r="CA489" s="59"/>
      <c r="CB489" s="59"/>
      <c r="CC489" s="59"/>
      <c r="CD489" s="59"/>
      <c r="CE489" s="59"/>
      <c r="CF489" s="59"/>
      <c r="CG489" s="59"/>
      <c r="CH489" s="59"/>
      <c r="CI489" s="59"/>
      <c r="CJ489" s="59"/>
      <c r="CK489" s="59"/>
      <c r="CL489" s="59"/>
      <c r="CM489" s="59"/>
      <c r="CN489" s="59"/>
      <c r="CO489" s="59"/>
      <c r="CP489" s="59"/>
      <c r="CQ489" s="59"/>
      <c r="CR489" s="59"/>
      <c r="CS489" s="59"/>
      <c r="CT489" s="59"/>
      <c r="CU489" s="59"/>
      <c r="CV489" s="59"/>
      <c r="CW489" s="59"/>
      <c r="CX489" s="59"/>
      <c r="CY489" s="59"/>
      <c r="CZ489" s="59"/>
      <c r="DA489" s="59"/>
      <c r="DB489" s="59"/>
      <c r="DC489" s="59"/>
      <c r="DD489" s="59"/>
      <c r="DE489" s="59"/>
      <c r="DF489" s="59"/>
      <c r="DG489" s="59"/>
      <c r="DH489" s="59"/>
      <c r="DI489" s="59"/>
      <c r="DJ489" s="59"/>
      <c r="DK489" s="59"/>
      <c r="DL489" s="59"/>
      <c r="DM489" s="59"/>
      <c r="DN489" s="59"/>
      <c r="DO489" s="59"/>
      <c r="DP489" s="59"/>
      <c r="DQ489" s="59"/>
      <c r="DR489" s="59"/>
      <c r="DS489" s="59"/>
      <c r="DT489" s="59"/>
      <c r="DU489" s="59"/>
      <c r="DV489" s="59"/>
      <c r="DW489" s="59"/>
      <c r="DX489" s="59"/>
      <c r="DY489" s="59"/>
      <c r="DZ489" s="59"/>
      <c r="EA489" s="59"/>
      <c r="EB489" s="59"/>
      <c r="EC489" s="59"/>
      <c r="ED489" s="59"/>
      <c r="EE489" s="59"/>
      <c r="EF489" s="59"/>
      <c r="EG489" s="59"/>
      <c r="EH489" s="59"/>
      <c r="EI489" s="59"/>
    </row>
    <row r="490" spans="38:139" ht="15" x14ac:dyDescent="0.25">
      <c r="AL490" s="59"/>
      <c r="AM490"/>
      <c r="AN490"/>
      <c r="AO490"/>
      <c r="AP490"/>
      <c r="AQ490"/>
      <c r="AR490"/>
      <c r="AS490"/>
      <c r="AT490"/>
      <c r="AU490"/>
      <c r="AV490"/>
      <c r="AW490"/>
      <c r="AX490"/>
      <c r="AY490"/>
      <c r="AZ490" s="59"/>
      <c r="BA490" s="59"/>
      <c r="BB490" s="59"/>
      <c r="BC490" s="59"/>
      <c r="BD490" s="59"/>
      <c r="BE490" s="59"/>
      <c r="BF490" s="59"/>
      <c r="BG490" s="59"/>
      <c r="BH490" s="59"/>
      <c r="BI490" s="59"/>
      <c r="BJ490" s="59"/>
      <c r="BK490" s="59"/>
      <c r="BL490" s="59"/>
      <c r="BM490" s="59"/>
      <c r="BN490" s="59"/>
      <c r="BO490" s="59"/>
      <c r="BP490" s="59"/>
      <c r="BQ490" s="59"/>
      <c r="BR490" s="59"/>
      <c r="BS490" s="59"/>
      <c r="BT490" s="59"/>
      <c r="BU490" s="59"/>
      <c r="BV490" s="59"/>
      <c r="BW490" s="59"/>
      <c r="BX490" s="59"/>
      <c r="BY490" s="59"/>
      <c r="BZ490" s="59"/>
      <c r="CA490" s="59"/>
      <c r="CB490" s="59"/>
      <c r="CC490" s="59"/>
      <c r="CD490" s="59"/>
      <c r="CE490" s="59"/>
      <c r="CF490" s="59"/>
      <c r="CG490" s="59"/>
      <c r="CH490" s="59"/>
      <c r="CI490" s="59"/>
      <c r="CJ490" s="59"/>
      <c r="CK490" s="59"/>
      <c r="CL490" s="59"/>
      <c r="CM490" s="59"/>
      <c r="CN490" s="59"/>
      <c r="CO490" s="59"/>
      <c r="CP490" s="59"/>
      <c r="CQ490" s="59"/>
      <c r="CR490" s="59"/>
      <c r="CS490" s="59"/>
      <c r="CT490" s="59"/>
      <c r="CU490" s="59"/>
      <c r="CV490" s="59"/>
      <c r="CW490" s="59"/>
      <c r="CX490" s="59"/>
      <c r="CY490" s="59"/>
      <c r="CZ490" s="59"/>
      <c r="DA490" s="59"/>
      <c r="DB490" s="59"/>
      <c r="DC490" s="59"/>
      <c r="DD490" s="59"/>
      <c r="DE490" s="59"/>
      <c r="DF490" s="59"/>
      <c r="DG490" s="59"/>
      <c r="DH490" s="59"/>
      <c r="DI490" s="59"/>
      <c r="DJ490" s="59"/>
      <c r="DK490" s="59"/>
      <c r="DL490" s="59"/>
      <c r="DM490" s="59"/>
      <c r="DN490" s="59"/>
      <c r="DO490" s="59"/>
      <c r="DP490" s="59"/>
      <c r="DQ490" s="59"/>
      <c r="DR490" s="59"/>
      <c r="DS490" s="59"/>
      <c r="DT490" s="59"/>
      <c r="DU490" s="59"/>
      <c r="DV490" s="59"/>
      <c r="DW490" s="59"/>
      <c r="DX490" s="59"/>
      <c r="DY490" s="59"/>
      <c r="DZ490" s="59"/>
      <c r="EA490" s="59"/>
      <c r="EB490" s="59"/>
      <c r="EC490" s="59"/>
      <c r="ED490" s="59"/>
      <c r="EE490" s="59"/>
      <c r="EF490" s="59"/>
      <c r="EG490" s="59"/>
      <c r="EH490" s="59"/>
      <c r="EI490" s="59"/>
    </row>
    <row r="491" spans="38:139" ht="15" x14ac:dyDescent="0.25">
      <c r="AL491" s="59"/>
      <c r="AM491"/>
      <c r="AN491"/>
      <c r="AO491"/>
      <c r="AP491"/>
      <c r="AQ491"/>
      <c r="AR491"/>
      <c r="AS491"/>
      <c r="AT491"/>
      <c r="AU491"/>
      <c r="AV491"/>
      <c r="AW491"/>
      <c r="AX491"/>
      <c r="AY491"/>
      <c r="AZ491" s="59"/>
      <c r="BA491" s="59"/>
      <c r="BB491" s="59"/>
      <c r="BC491" s="59"/>
      <c r="BD491" s="59"/>
      <c r="BE491" s="59"/>
      <c r="BF491" s="59"/>
      <c r="BG491" s="59"/>
      <c r="BH491" s="59"/>
      <c r="BI491" s="59"/>
      <c r="BJ491" s="59"/>
      <c r="BK491" s="59"/>
      <c r="BL491" s="59"/>
      <c r="BM491" s="59"/>
      <c r="BN491" s="59"/>
      <c r="BO491" s="59"/>
      <c r="BP491" s="59"/>
      <c r="BQ491" s="59"/>
      <c r="BR491" s="59"/>
      <c r="BS491" s="59"/>
      <c r="BT491" s="59"/>
      <c r="BU491" s="59"/>
      <c r="BV491" s="59"/>
      <c r="BW491" s="59"/>
      <c r="BX491" s="59"/>
      <c r="BY491" s="59"/>
      <c r="BZ491" s="59"/>
      <c r="CA491" s="59"/>
      <c r="CB491" s="59"/>
      <c r="CC491" s="59"/>
      <c r="CD491" s="59"/>
      <c r="CE491" s="59"/>
      <c r="CF491" s="59"/>
      <c r="CG491" s="59"/>
      <c r="CH491" s="59"/>
      <c r="CI491" s="59"/>
      <c r="CJ491" s="59"/>
      <c r="CK491" s="59"/>
      <c r="CL491" s="59"/>
      <c r="CM491" s="59"/>
      <c r="CN491" s="59"/>
      <c r="CO491" s="59"/>
      <c r="CP491" s="59"/>
      <c r="CQ491" s="59"/>
      <c r="CR491" s="59"/>
      <c r="CS491" s="59"/>
      <c r="CT491" s="59"/>
      <c r="CU491" s="59"/>
      <c r="CV491" s="59"/>
      <c r="CW491" s="59"/>
      <c r="CX491" s="59"/>
      <c r="CY491" s="59"/>
      <c r="CZ491" s="59"/>
      <c r="DA491" s="59"/>
      <c r="DB491" s="59"/>
      <c r="DC491" s="59"/>
      <c r="DD491" s="59"/>
      <c r="DE491" s="59"/>
      <c r="DF491" s="59"/>
      <c r="DG491" s="59"/>
      <c r="DH491" s="59"/>
      <c r="DI491" s="59"/>
      <c r="DJ491" s="59"/>
      <c r="DK491" s="59"/>
      <c r="DL491" s="59"/>
      <c r="DM491" s="59"/>
      <c r="DN491" s="59"/>
      <c r="DO491" s="59"/>
      <c r="DP491" s="59"/>
      <c r="DQ491" s="59"/>
      <c r="DR491" s="59"/>
      <c r="DS491" s="59"/>
      <c r="DT491" s="59"/>
      <c r="DU491" s="59"/>
      <c r="DV491" s="59"/>
      <c r="DW491" s="59"/>
      <c r="DX491" s="59"/>
      <c r="DY491" s="59"/>
      <c r="DZ491" s="59"/>
      <c r="EA491" s="59"/>
      <c r="EB491" s="59"/>
      <c r="EC491" s="59"/>
      <c r="ED491" s="59"/>
      <c r="EE491" s="59"/>
      <c r="EF491" s="59"/>
      <c r="EG491" s="59"/>
      <c r="EH491" s="59"/>
      <c r="EI491" s="59"/>
    </row>
    <row r="492" spans="38:139" ht="15" x14ac:dyDescent="0.25">
      <c r="AL492" s="59"/>
      <c r="AM492"/>
      <c r="AN492"/>
      <c r="AO492"/>
      <c r="AP492"/>
      <c r="AQ492"/>
      <c r="AR492"/>
      <c r="AS492"/>
      <c r="AT492"/>
      <c r="AU492"/>
      <c r="AV492"/>
      <c r="AW492"/>
      <c r="AX492"/>
      <c r="AY492"/>
      <c r="AZ492" s="59"/>
      <c r="BA492" s="59"/>
      <c r="BB492" s="59"/>
      <c r="BC492" s="59"/>
      <c r="BD492" s="59"/>
      <c r="BE492" s="59"/>
      <c r="BF492" s="59"/>
      <c r="BG492" s="59"/>
      <c r="BH492" s="59"/>
      <c r="BI492" s="59"/>
      <c r="BJ492" s="59"/>
      <c r="BK492" s="59"/>
      <c r="BL492" s="59"/>
      <c r="BM492" s="59"/>
      <c r="BN492" s="59"/>
      <c r="BO492" s="59"/>
      <c r="BP492" s="59"/>
      <c r="BQ492" s="59"/>
      <c r="BR492" s="59"/>
      <c r="BS492" s="59"/>
      <c r="BT492" s="59"/>
      <c r="BU492" s="59"/>
      <c r="BV492" s="59"/>
      <c r="BW492" s="59"/>
      <c r="BX492" s="59"/>
      <c r="BY492" s="59"/>
      <c r="BZ492" s="59"/>
      <c r="CA492" s="59"/>
      <c r="CB492" s="59"/>
      <c r="CC492" s="59"/>
      <c r="CD492" s="59"/>
      <c r="CE492" s="59"/>
      <c r="CF492" s="59"/>
      <c r="CG492" s="59"/>
      <c r="CH492" s="59"/>
      <c r="CI492" s="59"/>
      <c r="CJ492" s="59"/>
      <c r="CK492" s="59"/>
      <c r="CL492" s="59"/>
      <c r="CM492" s="59"/>
      <c r="CN492" s="59"/>
      <c r="CO492" s="59"/>
      <c r="CP492" s="59"/>
      <c r="CQ492" s="59"/>
      <c r="CR492" s="59"/>
      <c r="CS492" s="59"/>
      <c r="CT492" s="59"/>
      <c r="CU492" s="59"/>
      <c r="CV492" s="59"/>
      <c r="CW492" s="59"/>
      <c r="CX492" s="59"/>
      <c r="CY492" s="59"/>
      <c r="CZ492" s="59"/>
      <c r="DA492" s="59"/>
      <c r="DB492" s="59"/>
      <c r="DC492" s="59"/>
      <c r="DD492" s="59"/>
      <c r="DE492" s="59"/>
      <c r="DF492" s="59"/>
      <c r="DG492" s="59"/>
      <c r="DH492" s="59"/>
      <c r="DI492" s="59"/>
      <c r="DJ492" s="59"/>
      <c r="DK492" s="59"/>
      <c r="DL492" s="59"/>
      <c r="DM492" s="59"/>
      <c r="DN492" s="59"/>
      <c r="DO492" s="59"/>
      <c r="DP492" s="59"/>
      <c r="DQ492" s="59"/>
      <c r="DR492" s="59"/>
      <c r="DS492" s="59"/>
      <c r="DT492" s="59"/>
      <c r="DU492" s="59"/>
      <c r="DV492" s="59"/>
      <c r="DW492" s="59"/>
      <c r="DX492" s="59"/>
      <c r="DY492" s="59"/>
      <c r="DZ492" s="59"/>
      <c r="EA492" s="59"/>
      <c r="EB492" s="59"/>
      <c r="EC492" s="59"/>
      <c r="ED492" s="59"/>
      <c r="EE492" s="59"/>
      <c r="EF492" s="59"/>
      <c r="EG492" s="59"/>
      <c r="EH492" s="59"/>
      <c r="EI492" s="59"/>
    </row>
    <row r="493" spans="38:139" ht="15" x14ac:dyDescent="0.25">
      <c r="AL493" s="59"/>
      <c r="AM493"/>
      <c r="AN493"/>
      <c r="AO493"/>
      <c r="AP493"/>
      <c r="AQ493"/>
      <c r="AR493"/>
      <c r="AS493"/>
      <c r="AT493"/>
      <c r="AU493"/>
      <c r="AV493"/>
      <c r="AW493"/>
      <c r="AX493"/>
      <c r="AY493"/>
      <c r="AZ493" s="59"/>
      <c r="BA493" s="59"/>
      <c r="BB493" s="59"/>
      <c r="BC493" s="59"/>
      <c r="BD493" s="59"/>
      <c r="BE493" s="59"/>
      <c r="BF493" s="59"/>
      <c r="BG493" s="59"/>
      <c r="BH493" s="59"/>
      <c r="BI493" s="59"/>
      <c r="BJ493" s="59"/>
      <c r="BK493" s="59"/>
      <c r="BL493" s="59"/>
      <c r="BM493" s="59"/>
      <c r="BN493" s="59"/>
      <c r="BO493" s="59"/>
      <c r="BP493" s="59"/>
      <c r="BQ493" s="59"/>
      <c r="BR493" s="59"/>
      <c r="BS493" s="59"/>
      <c r="BT493" s="59"/>
      <c r="BU493" s="59"/>
      <c r="BV493" s="59"/>
      <c r="BW493" s="59"/>
      <c r="BX493" s="59"/>
      <c r="BY493" s="59"/>
      <c r="BZ493" s="59"/>
      <c r="CA493" s="59"/>
      <c r="CB493" s="59"/>
      <c r="CC493" s="59"/>
      <c r="CD493" s="59"/>
      <c r="CE493" s="59"/>
      <c r="CF493" s="59"/>
      <c r="CG493" s="59"/>
      <c r="CH493" s="59"/>
      <c r="CI493" s="59"/>
      <c r="CJ493" s="59"/>
      <c r="CK493" s="59"/>
      <c r="CL493" s="59"/>
      <c r="CM493" s="59"/>
      <c r="CN493" s="59"/>
      <c r="CO493" s="59"/>
      <c r="CP493" s="59"/>
      <c r="CQ493" s="59"/>
      <c r="CR493" s="59"/>
      <c r="CS493" s="59"/>
      <c r="CT493" s="59"/>
      <c r="CU493" s="59"/>
      <c r="CV493" s="59"/>
      <c r="CW493" s="59"/>
      <c r="CX493" s="59"/>
      <c r="CY493" s="59"/>
      <c r="CZ493" s="59"/>
      <c r="DA493" s="59"/>
      <c r="DB493" s="59"/>
      <c r="DC493" s="59"/>
      <c r="DD493" s="59"/>
      <c r="DE493" s="59"/>
      <c r="DF493" s="59"/>
      <c r="DG493" s="59"/>
      <c r="DH493" s="59"/>
      <c r="DI493" s="59"/>
      <c r="DJ493" s="59"/>
      <c r="DK493" s="59"/>
      <c r="DL493" s="59"/>
      <c r="DM493" s="59"/>
      <c r="DN493" s="59"/>
      <c r="DO493" s="59"/>
      <c r="DP493" s="59"/>
      <c r="DQ493" s="59"/>
      <c r="DR493" s="59"/>
      <c r="DS493" s="59"/>
      <c r="DT493" s="59"/>
      <c r="DU493" s="59"/>
      <c r="DV493" s="59"/>
      <c r="DW493" s="59"/>
      <c r="DX493" s="59"/>
      <c r="DY493" s="59"/>
      <c r="DZ493" s="59"/>
      <c r="EA493" s="59"/>
      <c r="EB493" s="59"/>
      <c r="EC493" s="59"/>
      <c r="ED493" s="59"/>
      <c r="EE493" s="59"/>
      <c r="EF493" s="59"/>
      <c r="EG493" s="59"/>
      <c r="EH493" s="59"/>
      <c r="EI493" s="59"/>
    </row>
    <row r="494" spans="38:139" ht="15" x14ac:dyDescent="0.25">
      <c r="AL494" s="59"/>
      <c r="AM494"/>
      <c r="AN494"/>
      <c r="AO494"/>
      <c r="AP494"/>
      <c r="AQ494"/>
      <c r="AR494"/>
      <c r="AS494"/>
      <c r="AT494"/>
      <c r="AU494"/>
      <c r="AV494"/>
      <c r="AW494"/>
      <c r="AX494"/>
      <c r="AY494"/>
      <c r="AZ494" s="59"/>
      <c r="BA494" s="59"/>
      <c r="BB494" s="59"/>
      <c r="BC494" s="59"/>
      <c r="BD494" s="59"/>
      <c r="BE494" s="59"/>
      <c r="BF494" s="59"/>
      <c r="BG494" s="59"/>
      <c r="BH494" s="59"/>
      <c r="BI494" s="59"/>
      <c r="BJ494" s="59"/>
      <c r="BK494" s="59"/>
      <c r="BL494" s="59"/>
      <c r="BM494" s="59"/>
      <c r="BN494" s="59"/>
      <c r="BO494" s="59"/>
      <c r="BP494" s="59"/>
      <c r="BQ494" s="59"/>
      <c r="BR494" s="59"/>
      <c r="BS494" s="59"/>
      <c r="BT494" s="59"/>
      <c r="BU494" s="59"/>
      <c r="BV494" s="59"/>
      <c r="BW494" s="59"/>
      <c r="BX494" s="59"/>
      <c r="BY494" s="59"/>
      <c r="BZ494" s="59"/>
      <c r="CA494" s="59"/>
      <c r="CB494" s="59"/>
      <c r="CC494" s="59"/>
      <c r="CD494" s="59"/>
      <c r="CE494" s="59"/>
      <c r="CF494" s="59"/>
      <c r="CG494" s="59"/>
      <c r="CH494" s="59"/>
      <c r="CI494" s="59"/>
      <c r="CJ494" s="59"/>
      <c r="CK494" s="59"/>
      <c r="CL494" s="59"/>
      <c r="CM494" s="59"/>
      <c r="CN494" s="59"/>
      <c r="CO494" s="59"/>
      <c r="CP494" s="59"/>
      <c r="CQ494" s="59"/>
      <c r="CR494" s="59"/>
      <c r="CS494" s="59"/>
      <c r="CT494" s="59"/>
      <c r="CU494" s="59"/>
      <c r="CV494" s="59"/>
      <c r="CW494" s="59"/>
      <c r="CX494" s="59"/>
      <c r="CY494" s="59"/>
      <c r="CZ494" s="59"/>
      <c r="DA494" s="59"/>
      <c r="DB494" s="59"/>
      <c r="DC494" s="59"/>
      <c r="DD494" s="59"/>
      <c r="DE494" s="59"/>
      <c r="DF494" s="59"/>
      <c r="DG494" s="59"/>
      <c r="DH494" s="59"/>
      <c r="DI494" s="59"/>
      <c r="DJ494" s="59"/>
      <c r="DK494" s="59"/>
      <c r="DL494" s="59"/>
      <c r="DM494" s="59"/>
      <c r="DN494" s="59"/>
      <c r="DO494" s="59"/>
      <c r="DP494" s="59"/>
      <c r="DQ494" s="59"/>
      <c r="DR494" s="59"/>
      <c r="DS494" s="59"/>
      <c r="DT494" s="59"/>
      <c r="DU494" s="59"/>
      <c r="DV494" s="59"/>
      <c r="DW494" s="59"/>
      <c r="DX494" s="59"/>
      <c r="DY494" s="59"/>
      <c r="DZ494" s="59"/>
      <c r="EA494" s="59"/>
      <c r="EB494" s="59"/>
      <c r="EC494" s="59"/>
      <c r="ED494" s="59"/>
      <c r="EE494" s="59"/>
      <c r="EF494" s="59"/>
      <c r="EG494" s="59"/>
      <c r="EH494" s="59"/>
      <c r="EI494" s="59"/>
    </row>
    <row r="495" spans="38:139" ht="15" x14ac:dyDescent="0.25">
      <c r="AM495"/>
      <c r="AN495"/>
      <c r="AO495"/>
      <c r="AP495"/>
      <c r="AQ495"/>
      <c r="AR495"/>
      <c r="AS495"/>
      <c r="AT495"/>
      <c r="AU495"/>
      <c r="AV495"/>
      <c r="AW495"/>
      <c r="AX495"/>
      <c r="AY495"/>
    </row>
  </sheetData>
  <conditionalFormatting sqref="D60 B61:D61 E56:F56">
    <cfRule type="expression" dxfId="3" priority="4">
      <formula>$H$56&gt;0</formula>
    </cfRule>
  </conditionalFormatting>
  <conditionalFormatting sqref="B60:C60 G60:H60 B62 E62 H62">
    <cfRule type="expression" dxfId="2" priority="3">
      <formula>$H$56&gt;0</formula>
    </cfRule>
  </conditionalFormatting>
  <conditionalFormatting sqref="E66:F68">
    <cfRule type="cellIs" dxfId="1" priority="1" stopIfTrue="1" operator="equal">
      <formula>$I$2</formula>
    </cfRule>
    <cfRule type="cellIs" dxfId="0" priority="2" stopIfTrue="1" operator="equal">
      <formula>$H$2</formula>
    </cfRule>
  </conditionalFormatting>
  <dataValidations count="1">
    <dataValidation type="decimal" allowBlank="1" showInputMessage="1" showErrorMessage="1" error="Please enter a confidence level between 0 and 1." prompt="Confidence level can be adjusted between 0 and 100% to dynamically change confidence limits on this sheet." sqref="I11" xr:uid="{C4DCBBD9-0302-420F-9CD1-4E4505BD9917}">
      <formula1>0</formula1>
      <formula2>1</formula2>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7410" r:id="rId3" name="Spinner 2">
              <controlPr defaultSize="0" autoPict="0">
                <anchor moveWithCells="1" sizeWithCells="1">
                  <from>
                    <xdr:col>9</xdr:col>
                    <xdr:colOff>0</xdr:colOff>
                    <xdr:row>9</xdr:row>
                    <xdr:rowOff>0</xdr:rowOff>
                  </from>
                  <to>
                    <xdr:col>10</xdr:col>
                    <xdr:colOff>0</xdr:colOff>
                    <xdr:row>11</xdr:row>
                    <xdr:rowOff>114300</xdr:rowOff>
                  </to>
                </anchor>
              </controlPr>
            </control>
          </mc:Choice>
        </mc:AlternateContent>
        <mc:AlternateContent xmlns:mc="http://schemas.openxmlformats.org/markup-compatibility/2006">
          <mc:Choice Requires="x14">
            <control shapeId="17411" r:id="rId4" name="Spinner 3">
              <controlPr defaultSize="0" autoPict="0">
                <anchor moveWithCells="1" sizeWithCells="1">
                  <from>
                    <xdr:col>9</xdr:col>
                    <xdr:colOff>57150</xdr:colOff>
                    <xdr:row>57</xdr:row>
                    <xdr:rowOff>0</xdr:rowOff>
                  </from>
                  <to>
                    <xdr:col>10</xdr:col>
                    <xdr:colOff>57150</xdr:colOff>
                    <xdr:row>59</xdr:row>
                    <xdr:rowOff>123825</xdr:rowOff>
                  </to>
                </anchor>
              </controlPr>
            </control>
          </mc:Choice>
        </mc:AlternateContent>
        <mc:AlternateContent xmlns:mc="http://schemas.openxmlformats.org/markup-compatibility/2006">
          <mc:Choice Requires="x14">
            <control shapeId="17412" r:id="rId5" name="Spinner 4">
              <controlPr defaultSize="0" autoPict="0">
                <anchor moveWithCells="1" sizeWithCells="1">
                  <from>
                    <xdr:col>9</xdr:col>
                    <xdr:colOff>0</xdr:colOff>
                    <xdr:row>73</xdr:row>
                    <xdr:rowOff>0</xdr:rowOff>
                  </from>
                  <to>
                    <xdr:col>10</xdr:col>
                    <xdr:colOff>0</xdr:colOff>
                    <xdr:row>75</xdr:row>
                    <xdr:rowOff>123825</xdr:rowOff>
                  </to>
                </anchor>
              </controlPr>
            </control>
          </mc:Choice>
        </mc:AlternateContent>
        <mc:AlternateContent xmlns:mc="http://schemas.openxmlformats.org/markup-compatibility/2006">
          <mc:Choice Requires="x14">
            <control shapeId="17413" r:id="rId6" name="Spinner 5">
              <controlPr defaultSize="0" autoPict="0">
                <anchor moveWithCells="1" sizeWithCells="1">
                  <from>
                    <xdr:col>9</xdr:col>
                    <xdr:colOff>57150</xdr:colOff>
                    <xdr:row>43</xdr:row>
                    <xdr:rowOff>0</xdr:rowOff>
                  </from>
                  <to>
                    <xdr:col>10</xdr:col>
                    <xdr:colOff>57150</xdr:colOff>
                    <xdr:row>45</xdr:row>
                    <xdr:rowOff>123825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D3A6B-A357-439E-B46A-E8D665812341}">
  <dimension ref="A1:N28"/>
  <sheetViews>
    <sheetView showGridLines="0" showRowColHeaders="0" workbookViewId="0">
      <pane xSplit="1" topLeftCell="B1" activePane="topRight" state="frozenSplit"/>
      <selection pane="topRight"/>
    </sheetView>
  </sheetViews>
  <sheetFormatPr defaultColWidth="8.85546875" defaultRowHeight="11.25" outlineLevelRow="1" x14ac:dyDescent="0.2"/>
  <cols>
    <col min="1" max="1" width="28.140625" style="29" bestFit="1" customWidth="1"/>
    <col min="2" max="2" width="16.85546875" style="29" customWidth="1"/>
    <col min="3" max="16384" width="8.85546875" style="29"/>
  </cols>
  <sheetData>
    <row r="1" spans="1:14" x14ac:dyDescent="0.2">
      <c r="A1" s="60" t="s">
        <v>121</v>
      </c>
      <c r="M1" s="64" t="s">
        <v>122</v>
      </c>
      <c r="N1" s="64" t="s">
        <v>123</v>
      </c>
    </row>
    <row r="2" spans="1:14" x14ac:dyDescent="0.2">
      <c r="B2" s="64" t="s">
        <v>124</v>
      </c>
    </row>
    <row r="3" spans="1:14" x14ac:dyDescent="0.2">
      <c r="A3" s="62" t="s">
        <v>125</v>
      </c>
      <c r="B3" s="61" t="s">
        <v>16</v>
      </c>
    </row>
    <row r="4" spans="1:14" x14ac:dyDescent="0.2">
      <c r="A4" s="63" t="s">
        <v>126</v>
      </c>
      <c r="B4" s="65">
        <v>44602.82167824074</v>
      </c>
    </row>
    <row r="5" spans="1:14" x14ac:dyDescent="0.2">
      <c r="A5" s="63" t="s">
        <v>37</v>
      </c>
      <c r="B5" s="66">
        <v>400</v>
      </c>
    </row>
    <row r="6" spans="1:14" x14ac:dyDescent="0.2">
      <c r="A6" s="63" t="s">
        <v>36</v>
      </c>
      <c r="B6" s="29">
        <v>0.35749999999999998</v>
      </c>
    </row>
    <row r="7" spans="1:14" x14ac:dyDescent="0.2">
      <c r="A7" s="63" t="s">
        <v>127</v>
      </c>
      <c r="B7" s="67">
        <v>0.47926375827930073</v>
      </c>
    </row>
    <row r="8" spans="1:14" x14ac:dyDescent="0.2">
      <c r="A8" s="63" t="s">
        <v>128</v>
      </c>
      <c r="B8" s="66">
        <v>3</v>
      </c>
    </row>
    <row r="9" spans="1:14" x14ac:dyDescent="0.2">
      <c r="A9" s="63" t="s">
        <v>35</v>
      </c>
      <c r="B9" s="68">
        <v>0.32803809417975088</v>
      </c>
    </row>
    <row r="10" spans="1:14" x14ac:dyDescent="0.2">
      <c r="A10" s="63" t="s">
        <v>57</v>
      </c>
      <c r="B10" s="68">
        <v>0.47113204965485134</v>
      </c>
    </row>
    <row r="11" spans="1:14" x14ac:dyDescent="0.2">
      <c r="A11" s="63" t="s">
        <v>129</v>
      </c>
      <c r="B11" s="68">
        <v>0.4557938313716392</v>
      </c>
    </row>
    <row r="12" spans="1:14" hidden="1" outlineLevel="1" x14ac:dyDescent="0.2">
      <c r="A12" s="63" t="s">
        <v>130</v>
      </c>
      <c r="B12" s="29">
        <v>1.0290778088206241</v>
      </c>
    </row>
    <row r="13" spans="1:14" hidden="1" outlineLevel="1" x14ac:dyDescent="0.2">
      <c r="A13" s="63" t="s">
        <v>56</v>
      </c>
      <c r="B13" s="29">
        <v>283.84322537592277</v>
      </c>
    </row>
    <row r="14" spans="1:14" hidden="1" outlineLevel="1" x14ac:dyDescent="0.2">
      <c r="A14" s="63" t="s">
        <v>131</v>
      </c>
      <c r="B14" s="29">
        <v>0.92740333596364732</v>
      </c>
    </row>
    <row r="15" spans="1:14" hidden="1" outlineLevel="1" x14ac:dyDescent="0.2">
      <c r="A15" s="63" t="s">
        <v>132</v>
      </c>
    </row>
    <row r="16" spans="1:14" hidden="1" outlineLevel="1" x14ac:dyDescent="0.2">
      <c r="A16" s="63" t="s">
        <v>133</v>
      </c>
    </row>
    <row r="17" spans="1:2" hidden="1" outlineLevel="1" x14ac:dyDescent="0.2">
      <c r="A17" s="63" t="s">
        <v>134</v>
      </c>
    </row>
    <row r="18" spans="1:2" hidden="1" outlineLevel="1" x14ac:dyDescent="0.2">
      <c r="A18" s="63" t="s">
        <v>135</v>
      </c>
    </row>
    <row r="19" spans="1:2" hidden="1" outlineLevel="1" x14ac:dyDescent="0.2">
      <c r="A19" s="63" t="s">
        <v>136</v>
      </c>
    </row>
    <row r="20" spans="1:2" hidden="1" outlineLevel="1" x14ac:dyDescent="0.2">
      <c r="A20" s="63" t="s">
        <v>133</v>
      </c>
    </row>
    <row r="21" spans="1:2" hidden="1" outlineLevel="1" x14ac:dyDescent="0.2">
      <c r="A21" s="63" t="s">
        <v>134</v>
      </c>
    </row>
    <row r="22" spans="1:2" hidden="1" outlineLevel="1" x14ac:dyDescent="0.2">
      <c r="A22" s="63" t="s">
        <v>135</v>
      </c>
    </row>
    <row r="23" spans="1:2" collapsed="1" x14ac:dyDescent="0.2"/>
    <row r="24" spans="1:2" x14ac:dyDescent="0.2">
      <c r="A24" s="63" t="s">
        <v>137</v>
      </c>
      <c r="B24" s="29" t="s">
        <v>16</v>
      </c>
    </row>
    <row r="25" spans="1:2" x14ac:dyDescent="0.2">
      <c r="A25" s="63" t="s">
        <v>50</v>
      </c>
      <c r="B25" s="68" t="s">
        <v>138</v>
      </c>
    </row>
    <row r="26" spans="1:2" x14ac:dyDescent="0.2">
      <c r="A26" s="63" t="s">
        <v>10</v>
      </c>
      <c r="B26" s="68" t="s">
        <v>139</v>
      </c>
    </row>
    <row r="27" spans="1:2" x14ac:dyDescent="0.2">
      <c r="A27" s="63" t="s">
        <v>11</v>
      </c>
      <c r="B27" s="68" t="s">
        <v>140</v>
      </c>
    </row>
    <row r="28" spans="1:2" x14ac:dyDescent="0.2">
      <c r="A28" s="63" t="s">
        <v>8</v>
      </c>
      <c r="B28" s="68" t="s">
        <v>141</v>
      </c>
    </row>
  </sheetData>
  <sortState xmlns:xlrd2="http://schemas.microsoft.com/office/spreadsheetml/2017/richdata2" ref="A27:N28">
    <sortCondition ref="A1"/>
  </sortState>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37AD532AF2AB74CAE68B45AF2186B75" ma:contentTypeVersion="4" ma:contentTypeDescription="Create a new document." ma:contentTypeScope="" ma:versionID="82a949606c4d3ff5f2b0bba23ea9d24e">
  <xsd:schema xmlns:xsd="http://www.w3.org/2001/XMLSchema" xmlns:xs="http://www.w3.org/2001/XMLSchema" xmlns:p="http://schemas.microsoft.com/office/2006/metadata/properties" xmlns:ns2="b0bbdbaf-eb53-48a5-bddd-907fa94e03ca" targetNamespace="http://schemas.microsoft.com/office/2006/metadata/properties" ma:root="true" ma:fieldsID="bda7b75a94ecff78aedb18d5af7639e2" ns2:_="">
    <xsd:import namespace="b0bbdbaf-eb53-48a5-bddd-907fa94e03c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bbdbaf-eb53-48a5-bddd-907fa94e03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568B9E-E347-4E29-B0B8-894C6E751A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bbdbaf-eb53-48a5-bddd-907fa94e03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C4E6A1-FDA6-4D36-9312-C18D73817AE9}">
  <ds:schemaRefs>
    <ds:schemaRef ds:uri="http://schemas.microsoft.com/sharepoint/v3/contenttype/forms"/>
  </ds:schemaRefs>
</ds:datastoreItem>
</file>

<file path=customXml/itemProps3.xml><?xml version="1.0" encoding="utf-8"?>
<ds:datastoreItem xmlns:ds="http://schemas.openxmlformats.org/officeDocument/2006/customXml" ds:itemID="{7EA65787-0982-4993-BBB2-0775D52907F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9</vt:i4>
      </vt:variant>
    </vt:vector>
  </HeadingPairs>
  <TitlesOfParts>
    <vt:vector size="15" baseType="lpstr">
      <vt:lpstr>Header</vt:lpstr>
      <vt:lpstr>Download the Regressit Addin</vt:lpstr>
      <vt:lpstr>Task</vt:lpstr>
      <vt:lpstr>data_transformed</vt:lpstr>
      <vt:lpstr>Model</vt:lpstr>
      <vt:lpstr>Model Summaries</vt:lpstr>
      <vt:lpstr>Age</vt:lpstr>
      <vt:lpstr>claims</vt:lpstr>
      <vt:lpstr>EstimatedSalary</vt:lpstr>
      <vt:lpstr>Gender</vt:lpstr>
      <vt:lpstr>Gender.Eq.Female</vt:lpstr>
      <vt:lpstr>Gender.Eq.Male</vt:lpstr>
      <vt:lpstr>Male</vt:lpstr>
      <vt:lpstr>payment</vt:lpstr>
      <vt:lpstr>Purchased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Mishaal Ijaz</dc:creator>
  <cp:keywords/>
  <dc:description/>
  <cp:lastModifiedBy>Adam Zollo</cp:lastModifiedBy>
  <cp:revision/>
  <dcterms:created xsi:type="dcterms:W3CDTF">2022-02-08T16:50:08Z</dcterms:created>
  <dcterms:modified xsi:type="dcterms:W3CDTF">2023-05-23T17:57:49Z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0x010100437AD532AF2AB74CAE68B45AF2186B75</vt:lpwstr>
  </property>
  <property fmtid="{D5CDD505-2E9C-101B-9397-08002B2CF9AE}" pid="3" name="MSIP_Label_6e1a1884-57d8-46bc-aad4-c42622c4c057_Enabled">
    <vt:lpwstr>true</vt:lpwstr>
  </property>
  <property fmtid="{D5CDD505-2E9C-101B-9397-08002B2CF9AE}" pid="4" name="MSIP_Label_6e1a1884-57d8-46bc-aad4-c42622c4c057_SetDate">
    <vt:lpwstr>2022-02-10T18:48:43Z</vt:lpwstr>
  </property>
  <property fmtid="{D5CDD505-2E9C-101B-9397-08002B2CF9AE}" pid="5" name="MSIP_Label_6e1a1884-57d8-46bc-aad4-c42622c4c057_Method">
    <vt:lpwstr>Standard</vt:lpwstr>
  </property>
  <property fmtid="{D5CDD505-2E9C-101B-9397-08002B2CF9AE}" pid="6" name="MSIP_Label_6e1a1884-57d8-46bc-aad4-c42622c4c057_Name">
    <vt:lpwstr>Private</vt:lpwstr>
  </property>
  <property fmtid="{D5CDD505-2E9C-101B-9397-08002B2CF9AE}" pid="7" name="MSIP_Label_6e1a1884-57d8-46bc-aad4-c42622c4c057_SiteId">
    <vt:lpwstr>c7ff6abd-e3b7-43d3-bfb2-70f82875e6ba</vt:lpwstr>
  </property>
  <property fmtid="{D5CDD505-2E9C-101B-9397-08002B2CF9AE}" pid="8" name="MSIP_Label_6e1a1884-57d8-46bc-aad4-c42622c4c057_ActionId">
    <vt:lpwstr>ec2df97f-ba3b-4001-9678-6df6f4a6cea6</vt:lpwstr>
  </property>
  <property fmtid="{D5CDD505-2E9C-101B-9397-08002B2CF9AE}" pid="9" name="MSIP_Label_6e1a1884-57d8-46bc-aad4-c42622c4c057_ContentBits">
    <vt:lpwstr>0</vt:lpwstr>
  </property>
</Properties>
</file>