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-27700" yWindow="-440" windowWidth="27400" windowHeight="16100" tabRatio="1000" activeTab="2"/>
  </bookViews>
  <sheets>
    <sheet name="diet-compositions" sheetId="1" r:id="rId1"/>
    <sheet name="mice" sheetId="3" r:id="rId2"/>
    <sheet name="14-57-29-4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9" i="4" l="1"/>
  <c r="X30" i="4"/>
  <c r="X19" i="4"/>
  <c r="X20" i="4"/>
  <c r="X21" i="4"/>
  <c r="X22" i="4"/>
  <c r="X23" i="4"/>
  <c r="X24" i="4"/>
  <c r="X25" i="4"/>
  <c r="X26" i="4"/>
  <c r="X27" i="4"/>
  <c r="X18" i="4"/>
  <c r="V29" i="4"/>
  <c r="W29" i="4"/>
  <c r="V30" i="4"/>
  <c r="W30" i="4"/>
  <c r="V19" i="4"/>
  <c r="W19" i="4"/>
  <c r="V20" i="4"/>
  <c r="W20" i="4"/>
  <c r="V21" i="4"/>
  <c r="W21" i="4"/>
  <c r="V22" i="4"/>
  <c r="W22" i="4"/>
  <c r="V23" i="4"/>
  <c r="W23" i="4"/>
  <c r="V24" i="4"/>
  <c r="W24" i="4"/>
  <c r="V25" i="4"/>
  <c r="W25" i="4"/>
  <c r="V26" i="4"/>
  <c r="W26" i="4"/>
  <c r="V27" i="4"/>
  <c r="W27" i="4"/>
  <c r="W18" i="4"/>
  <c r="V18" i="4"/>
  <c r="T29" i="4"/>
  <c r="U29" i="4"/>
  <c r="T30" i="4"/>
  <c r="U30" i="4"/>
  <c r="U19" i="4"/>
  <c r="U20" i="4"/>
  <c r="U21" i="4"/>
  <c r="U22" i="4"/>
  <c r="U23" i="4"/>
  <c r="U24" i="4"/>
  <c r="U25" i="4"/>
  <c r="U26" i="4"/>
  <c r="U27" i="4"/>
  <c r="U18" i="4"/>
  <c r="T19" i="4"/>
  <c r="T20" i="4"/>
  <c r="T21" i="4"/>
  <c r="T22" i="4"/>
  <c r="T23" i="4"/>
  <c r="T24" i="4"/>
  <c r="T25" i="4"/>
  <c r="T26" i="4"/>
  <c r="T27" i="4"/>
  <c r="T18" i="4"/>
  <c r="E41" i="4"/>
  <c r="F41" i="4"/>
  <c r="E40" i="4"/>
  <c r="F40" i="4"/>
  <c r="O41" i="4"/>
  <c r="O40" i="4"/>
  <c r="C48" i="4"/>
  <c r="C47" i="4"/>
  <c r="D33" i="4"/>
  <c r="B36" i="4"/>
  <c r="B35" i="4"/>
  <c r="B34" i="4"/>
  <c r="B33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R29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R30" i="4"/>
  <c r="J19" i="4"/>
  <c r="K19" i="4"/>
  <c r="L19" i="4"/>
  <c r="M19" i="4"/>
  <c r="N19" i="4"/>
  <c r="O19" i="4"/>
  <c r="J20" i="4"/>
  <c r="K20" i="4"/>
  <c r="L20" i="4"/>
  <c r="M20" i="4"/>
  <c r="N20" i="4"/>
  <c r="O20" i="4"/>
  <c r="J21" i="4"/>
  <c r="K21" i="4"/>
  <c r="L21" i="4"/>
  <c r="M21" i="4"/>
  <c r="N21" i="4"/>
  <c r="O21" i="4"/>
  <c r="J22" i="4"/>
  <c r="K22" i="4"/>
  <c r="L22" i="4"/>
  <c r="M22" i="4"/>
  <c r="N22" i="4"/>
  <c r="O22" i="4"/>
  <c r="J23" i="4"/>
  <c r="K23" i="4"/>
  <c r="L23" i="4"/>
  <c r="M23" i="4"/>
  <c r="N23" i="4"/>
  <c r="O23" i="4"/>
  <c r="J24" i="4"/>
  <c r="K24" i="4"/>
  <c r="L24" i="4"/>
  <c r="M24" i="4"/>
  <c r="N24" i="4"/>
  <c r="O24" i="4"/>
  <c r="J25" i="4"/>
  <c r="K25" i="4"/>
  <c r="L25" i="4"/>
  <c r="M25" i="4"/>
  <c r="N25" i="4"/>
  <c r="O25" i="4"/>
  <c r="J26" i="4"/>
  <c r="K26" i="4"/>
  <c r="L26" i="4"/>
  <c r="M26" i="4"/>
  <c r="N26" i="4"/>
  <c r="O26" i="4"/>
  <c r="J27" i="4"/>
  <c r="K27" i="4"/>
  <c r="L27" i="4"/>
  <c r="M27" i="4"/>
  <c r="N27" i="4"/>
  <c r="O27" i="4"/>
  <c r="O18" i="4"/>
  <c r="N18" i="4"/>
  <c r="M18" i="4"/>
  <c r="L18" i="4"/>
  <c r="K18" i="4"/>
  <c r="J18" i="4"/>
  <c r="R19" i="4"/>
  <c r="R20" i="4"/>
  <c r="R21" i="4"/>
  <c r="R22" i="4"/>
  <c r="R23" i="4"/>
  <c r="R24" i="4"/>
  <c r="R25" i="4"/>
  <c r="R26" i="4"/>
  <c r="R27" i="4"/>
  <c r="R18" i="4"/>
  <c r="P19" i="4"/>
  <c r="P20" i="4"/>
  <c r="P21" i="4"/>
  <c r="P22" i="4"/>
  <c r="P23" i="4"/>
  <c r="P24" i="4"/>
  <c r="P25" i="4"/>
  <c r="P26" i="4"/>
  <c r="P27" i="4"/>
  <c r="P18" i="4"/>
  <c r="I19" i="4"/>
  <c r="I20" i="4"/>
  <c r="I21" i="4"/>
  <c r="I22" i="4"/>
  <c r="I23" i="4"/>
  <c r="I24" i="4"/>
  <c r="I25" i="4"/>
  <c r="I26" i="4"/>
  <c r="I27" i="4"/>
  <c r="I18" i="4"/>
  <c r="H19" i="4"/>
  <c r="H20" i="4"/>
  <c r="H21" i="4"/>
  <c r="H22" i="4"/>
  <c r="H23" i="4"/>
  <c r="H24" i="4"/>
  <c r="H25" i="4"/>
  <c r="H26" i="4"/>
  <c r="H27" i="4"/>
  <c r="H18" i="4"/>
  <c r="G19" i="4"/>
  <c r="G20" i="4"/>
  <c r="G21" i="4"/>
  <c r="G22" i="4"/>
  <c r="G23" i="4"/>
  <c r="G24" i="4"/>
  <c r="G25" i="4"/>
  <c r="G26" i="4"/>
  <c r="G27" i="4"/>
  <c r="G18" i="4"/>
  <c r="F19" i="4"/>
  <c r="F20" i="4"/>
  <c r="F21" i="4"/>
  <c r="F22" i="4"/>
  <c r="F23" i="4"/>
  <c r="F24" i="4"/>
  <c r="F25" i="4"/>
  <c r="F26" i="4"/>
  <c r="F27" i="4"/>
  <c r="F18" i="4"/>
  <c r="E19" i="4"/>
  <c r="E20" i="4"/>
  <c r="E21" i="4"/>
  <c r="E22" i="4"/>
  <c r="E23" i="4"/>
  <c r="E24" i="4"/>
  <c r="E25" i="4"/>
  <c r="E26" i="4"/>
  <c r="E27" i="4"/>
  <c r="E18" i="4"/>
  <c r="D19" i="4"/>
  <c r="D20" i="4"/>
  <c r="D21" i="4"/>
  <c r="D22" i="4"/>
  <c r="D23" i="4"/>
  <c r="D24" i="4"/>
  <c r="D25" i="4"/>
  <c r="D26" i="4"/>
  <c r="D27" i="4"/>
  <c r="D18" i="4"/>
  <c r="C3" i="4"/>
  <c r="C4" i="4"/>
  <c r="C5" i="4"/>
  <c r="C6" i="4"/>
  <c r="C7" i="4"/>
  <c r="C8" i="4"/>
  <c r="C9" i="4"/>
  <c r="C10" i="4"/>
  <c r="C11" i="4"/>
  <c r="C12" i="4"/>
  <c r="C13" i="4"/>
  <c r="C14" i="4"/>
  <c r="C2" i="4"/>
  <c r="B15" i="4"/>
  <c r="B30" i="4"/>
  <c r="B29" i="4"/>
  <c r="H33" i="3"/>
  <c r="H32" i="3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5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P6" i="1"/>
  <c r="T6" i="1"/>
  <c r="P7" i="1"/>
  <c r="T7" i="1"/>
  <c r="P8" i="1"/>
  <c r="T8" i="1"/>
  <c r="P9" i="1"/>
  <c r="T9" i="1"/>
  <c r="P10" i="1"/>
  <c r="T10" i="1"/>
  <c r="P11" i="1"/>
  <c r="T11" i="1"/>
  <c r="P12" i="1"/>
  <c r="T12" i="1"/>
  <c r="P13" i="1"/>
  <c r="T13" i="1"/>
  <c r="P14" i="1"/>
  <c r="T14" i="1"/>
  <c r="P15" i="1"/>
  <c r="T15" i="1"/>
  <c r="P16" i="1"/>
  <c r="T16" i="1"/>
  <c r="P17" i="1"/>
  <c r="T17" i="1"/>
  <c r="P18" i="1"/>
  <c r="T18" i="1"/>
  <c r="P19" i="1"/>
  <c r="T19" i="1"/>
  <c r="P20" i="1"/>
  <c r="T20" i="1"/>
  <c r="P21" i="1"/>
  <c r="T21" i="1"/>
  <c r="P22" i="1"/>
  <c r="T22" i="1"/>
  <c r="P23" i="1"/>
  <c r="T23" i="1"/>
  <c r="P24" i="1"/>
  <c r="T24" i="1"/>
  <c r="P25" i="1"/>
  <c r="T25" i="1"/>
  <c r="P26" i="1"/>
  <c r="T26" i="1"/>
  <c r="P27" i="1"/>
  <c r="T27" i="1"/>
  <c r="P28" i="1"/>
  <c r="T28" i="1"/>
  <c r="P29" i="1"/>
  <c r="T29" i="1"/>
  <c r="P30" i="1"/>
  <c r="T30" i="1"/>
  <c r="P31" i="1"/>
  <c r="T31" i="1"/>
  <c r="P32" i="1"/>
  <c r="T32" i="1"/>
  <c r="P33" i="1"/>
  <c r="T33" i="1"/>
  <c r="P34" i="1"/>
  <c r="T34" i="1"/>
  <c r="P5" i="1"/>
  <c r="T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5" i="1"/>
</calcChain>
</file>

<file path=xl/sharedStrings.xml><?xml version="1.0" encoding="utf-8"?>
<sst xmlns="http://schemas.openxmlformats.org/spreadsheetml/2006/main" count="1161" uniqueCount="127">
  <si>
    <t>Diet(P:C:F-E)</t>
  </si>
  <si>
    <t>60-20-20-2</t>
  </si>
  <si>
    <t>60-20-20-3</t>
  </si>
  <si>
    <t>60-20-20-4</t>
  </si>
  <si>
    <t>5-75-20-2</t>
  </si>
  <si>
    <t>5-75-20-3</t>
  </si>
  <si>
    <t>5-75-20-4</t>
  </si>
  <si>
    <t>5-20-75-2</t>
  </si>
  <si>
    <t>5-20-75-3</t>
  </si>
  <si>
    <t>5-20-75-4</t>
  </si>
  <si>
    <t>33-48-20-2</t>
  </si>
  <si>
    <t>33-48-20-3</t>
  </si>
  <si>
    <t>33-48-20-4</t>
  </si>
  <si>
    <t>33-20-48-2</t>
  </si>
  <si>
    <t>33-20-48-3</t>
  </si>
  <si>
    <t>33-20-48-4</t>
  </si>
  <si>
    <t>5-48-48-2</t>
  </si>
  <si>
    <t>5-48-48-3</t>
  </si>
  <si>
    <t>5-48-48-4</t>
  </si>
  <si>
    <t>14-29-57-2</t>
  </si>
  <si>
    <t>14-29-57-3</t>
  </si>
  <si>
    <t>14-29-57-4</t>
  </si>
  <si>
    <t>14-57-29-2</t>
  </si>
  <si>
    <t>14-57-29-3</t>
  </si>
  <si>
    <t>14-57-29-4</t>
  </si>
  <si>
    <t>42-29-29-2</t>
  </si>
  <si>
    <t>42-29-29-3</t>
  </si>
  <si>
    <t>42-29-29-4</t>
  </si>
  <si>
    <t>23-38-38-2</t>
  </si>
  <si>
    <t>23-38-38-3</t>
  </si>
  <si>
    <t>23-38-38-4</t>
  </si>
  <si>
    <t>Casein</t>
  </si>
  <si>
    <t>L-Cystine</t>
  </si>
  <si>
    <t>Sucrose</t>
  </si>
  <si>
    <t>Cornstarch</t>
  </si>
  <si>
    <t>Dyetrose</t>
  </si>
  <si>
    <t>Sunflower oil</t>
  </si>
  <si>
    <t>T-butylhydroquinone</t>
  </si>
  <si>
    <t>Mineral mix</t>
  </si>
  <si>
    <t>Vitamin Mix</t>
  </si>
  <si>
    <t>Calcium Carbonate</t>
  </si>
  <si>
    <t>Potassium Phiosphate, monobasic</t>
  </si>
  <si>
    <t>Choline Bitartrate</t>
  </si>
  <si>
    <t>Cellulose</t>
  </si>
  <si>
    <t>Kcal/Kg chow</t>
  </si>
  <si>
    <t>N-D</t>
  </si>
  <si>
    <t>Nitrogen, Carb (soluble/insoluble)</t>
  </si>
  <si>
    <t>C-S</t>
  </si>
  <si>
    <t>C-I</t>
  </si>
  <si>
    <t>F</t>
  </si>
  <si>
    <t>Nigrogen</t>
  </si>
  <si>
    <t>Carbs, insoluble</t>
  </si>
  <si>
    <t>Carbs, soluble</t>
  </si>
  <si>
    <t>g/Kg chow</t>
  </si>
  <si>
    <t>Dry weight food eaten g/mouse/cage/d</t>
  </si>
  <si>
    <t>Cage No</t>
  </si>
  <si>
    <t>Sex</t>
  </si>
  <si>
    <t>M</t>
  </si>
  <si>
    <t>%P/%C/%F</t>
  </si>
  <si>
    <t>60/20/20</t>
  </si>
  <si>
    <t>33/48/20</t>
  </si>
  <si>
    <t>33/20/48</t>
  </si>
  <si>
    <t>14/29/57</t>
  </si>
  <si>
    <t>14/57/29</t>
  </si>
  <si>
    <t>42/29/29</t>
  </si>
  <si>
    <t>23/38/38</t>
  </si>
  <si>
    <t>5/75/20</t>
  </si>
  <si>
    <t>5/20/75</t>
  </si>
  <si>
    <t>5/48/48</t>
  </si>
  <si>
    <t>Energy</t>
  </si>
  <si>
    <t>LOW</t>
  </si>
  <si>
    <t>MED</t>
  </si>
  <si>
    <t>med</t>
  </si>
  <si>
    <t>High</t>
  </si>
  <si>
    <t>high</t>
  </si>
  <si>
    <t>HIGH</t>
  </si>
  <si>
    <t>Diet-code</t>
  </si>
  <si>
    <t>KJ/Kg chow</t>
  </si>
  <si>
    <t>Carbon, cornstarch</t>
  </si>
  <si>
    <t>Carbon, dyetrose</t>
  </si>
  <si>
    <t>mean=</t>
  </si>
  <si>
    <t>median=</t>
  </si>
  <si>
    <t>g/day intake</t>
  </si>
  <si>
    <t>cage ID</t>
  </si>
  <si>
    <t>mean</t>
  </si>
  <si>
    <t>median</t>
  </si>
  <si>
    <t>T-butyl</t>
  </si>
  <si>
    <t>calcium carbonate</t>
  </si>
  <si>
    <t>Pot Phos</t>
  </si>
  <si>
    <t>Choline</t>
  </si>
  <si>
    <t>g/kg chow</t>
  </si>
  <si>
    <t>vitamine mix</t>
  </si>
  <si>
    <t>total</t>
  </si>
  <si>
    <t>L-cystine</t>
  </si>
  <si>
    <t>sucrose</t>
  </si>
  <si>
    <t>cornstarch</t>
  </si>
  <si>
    <t>dyetrose</t>
  </si>
  <si>
    <t>sunflower oil</t>
  </si>
  <si>
    <t>T-buty</t>
  </si>
  <si>
    <t>mineral mix</t>
  </si>
  <si>
    <t>calcium carb</t>
  </si>
  <si>
    <t>choline</t>
  </si>
  <si>
    <t>proportion</t>
  </si>
  <si>
    <t>Total</t>
  </si>
  <si>
    <t>Protein</t>
  </si>
  <si>
    <t>Corn + dye</t>
  </si>
  <si>
    <t>proportion Si absorbs</t>
  </si>
  <si>
    <t>Equation of form: a(x)=1/(1+0.2**(x-d))</t>
  </si>
  <si>
    <t>d</t>
  </si>
  <si>
    <t>a(x)</t>
  </si>
  <si>
    <t>x</t>
  </si>
  <si>
    <t>target</t>
  </si>
  <si>
    <t>protein</t>
  </si>
  <si>
    <t>carb</t>
  </si>
  <si>
    <t>equation of the form: a(x) = C(1-e**(-kx))</t>
  </si>
  <si>
    <t>c</t>
  </si>
  <si>
    <t>k</t>
  </si>
  <si>
    <t>m</t>
  </si>
  <si>
    <t>equation of the form: a(x) = C(1-m**(-kx)), where m&lt;e</t>
  </si>
  <si>
    <t>prop consumed</t>
  </si>
  <si>
    <t>endogenous N</t>
  </si>
  <si>
    <t>lower bound</t>
  </si>
  <si>
    <t>upper bound</t>
  </si>
  <si>
    <t>middle</t>
  </si>
  <si>
    <t>feed protein</t>
  </si>
  <si>
    <t>feed protein N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</si>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</sst>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NewRomanPSMT"/>
    </font>
    <font>
      <sz val="10"/>
      <color indexed="8"/>
      <name val="Arial"/>
      <family val="2"/>
    </font>
    <font>
      <b/>
      <sz val="12"/>
      <name val="Calibri"/>
      <family val="2"/>
    </font>
    <font>
      <sz val="12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0" fontId="5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/>
    <xf numFmtId="0" fontId="1" fillId="0" borderId="0" xfId="0" applyFont="1"/>
    <xf numFmtId="164" fontId="6" fillId="0" borderId="1" xfId="37" applyNumberFormat="1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6" fillId="0" borderId="2" xfId="37" applyFont="1" applyFill="1" applyBorder="1" applyAlignment="1">
      <alignment horizontal="center" vertical="center"/>
    </xf>
    <xf numFmtId="0" fontId="8" fillId="0" borderId="3" xfId="37" applyFont="1" applyFill="1" applyBorder="1" applyAlignment="1">
      <alignment horizontal="center" wrapText="1"/>
    </xf>
    <xf numFmtId="0" fontId="8" fillId="0" borderId="0" xfId="37" applyFont="1" applyFill="1" applyBorder="1" applyAlignment="1">
      <alignment horizontal="center" wrapText="1"/>
    </xf>
    <xf numFmtId="0" fontId="6" fillId="0" borderId="2" xfId="38" applyFont="1" applyFill="1" applyBorder="1" applyAlignment="1">
      <alignment horizontal="center" vertical="center"/>
    </xf>
    <xf numFmtId="0" fontId="8" fillId="0" borderId="3" xfId="38" applyFont="1" applyFill="1" applyBorder="1" applyAlignment="1">
      <alignment horizontal="center" wrapText="1"/>
    </xf>
    <xf numFmtId="0" fontId="8" fillId="0" borderId="0" xfId="38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2" borderId="0" xfId="0" applyFill="1"/>
    <xf numFmtId="0" fontId="4" fillId="2" borderId="0" xfId="0" applyFont="1" applyFill="1"/>
    <xf numFmtId="2" fontId="0" fillId="0" borderId="0" xfId="0" applyNumberFormat="1"/>
    <xf numFmtId="2" fontId="1" fillId="0" borderId="0" xfId="0" applyNumberFormat="1" applyFont="1"/>
    <xf numFmtId="0" fontId="1" fillId="0" borderId="0" xfId="0" applyFont="1" applyAlignment="1">
      <alignment horizontal="center"/>
    </xf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  <cellStyle name="Normal_1-32 " xfId="38"/>
    <cellStyle name="Normal_Sheet1" xfId="37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4"/>
  <sheetViews>
    <sheetView zoomScale="125" zoomScaleNormal="125" zoomScalePageLayoutView="125" workbookViewId="0">
      <pane xSplit="1" ySplit="3" topLeftCell="B12" activePane="bottomRight" state="frozen"/>
      <selection pane="topRight" activeCell="B1" sqref="B1"/>
      <selection pane="bottomLeft" activeCell="A4" sqref="A4"/>
      <selection pane="bottomRight" activeCell="E8" sqref="E8"/>
    </sheetView>
  </sheetViews>
  <sheetFormatPr baseColWidth="10" defaultRowHeight="15" x14ac:dyDescent="0"/>
  <cols>
    <col min="1" max="1" width="28.83203125" bestFit="1" customWidth="1"/>
    <col min="5" max="5" width="11" customWidth="1"/>
    <col min="8" max="14" width="10.83203125" hidden="1" customWidth="1"/>
    <col min="15" max="15" width="4.1640625" customWidth="1"/>
    <col min="19" max="20" width="7.33203125" customWidth="1"/>
    <col min="21" max="21" width="13" customWidth="1"/>
    <col min="22" max="22" width="16.1640625" customWidth="1"/>
    <col min="23" max="23" width="7.33203125" customWidth="1"/>
    <col min="30" max="36" width="0" hidden="1" customWidth="1"/>
    <col min="39" max="39" width="17" bestFit="1" customWidth="1"/>
  </cols>
  <sheetData>
    <row r="1" spans="1:48" s="2" customFormat="1">
      <c r="B1" s="16" t="s">
        <v>44</v>
      </c>
      <c r="C1" s="16"/>
      <c r="D1" s="16"/>
      <c r="E1" s="16"/>
      <c r="F1" s="16"/>
      <c r="G1" s="16"/>
      <c r="P1" s="16" t="s">
        <v>44</v>
      </c>
      <c r="Q1" s="16"/>
      <c r="R1" s="16"/>
      <c r="T1" s="16" t="s">
        <v>77</v>
      </c>
      <c r="U1" s="16"/>
      <c r="V1" s="16"/>
      <c r="W1" s="11"/>
      <c r="X1" s="16" t="s">
        <v>53</v>
      </c>
      <c r="Y1" s="16"/>
      <c r="Z1" s="16"/>
      <c r="AA1" s="16"/>
      <c r="AB1" s="16"/>
      <c r="AC1" s="16"/>
      <c r="AL1" s="16" t="s">
        <v>53</v>
      </c>
      <c r="AM1" s="16"/>
      <c r="AN1" s="16"/>
      <c r="AO1"/>
      <c r="AP1"/>
      <c r="AQ1"/>
      <c r="AR1"/>
      <c r="AS1"/>
      <c r="AT1"/>
      <c r="AU1"/>
      <c r="AV1"/>
    </row>
    <row r="2" spans="1:48" s="2" customFormat="1">
      <c r="A2" s="2" t="s">
        <v>0</v>
      </c>
      <c r="B2" s="2" t="s">
        <v>31</v>
      </c>
      <c r="C2" s="2" t="s">
        <v>32</v>
      </c>
      <c r="D2" s="2" t="s">
        <v>33</v>
      </c>
      <c r="E2" s="2" t="s">
        <v>34</v>
      </c>
      <c r="F2" s="2" t="s">
        <v>35</v>
      </c>
      <c r="G2" s="2" t="s">
        <v>36</v>
      </c>
      <c r="H2" s="2" t="s">
        <v>37</v>
      </c>
      <c r="I2" s="2" t="s">
        <v>38</v>
      </c>
      <c r="J2" s="2" t="s">
        <v>39</v>
      </c>
      <c r="K2" s="2" t="s">
        <v>40</v>
      </c>
      <c r="L2" s="2" t="s">
        <v>41</v>
      </c>
      <c r="M2" s="2" t="s">
        <v>42</v>
      </c>
      <c r="N2" s="2" t="s">
        <v>43</v>
      </c>
      <c r="P2" s="2" t="s">
        <v>50</v>
      </c>
      <c r="Q2" s="2" t="s">
        <v>52</v>
      </c>
      <c r="R2" s="2" t="s">
        <v>51</v>
      </c>
      <c r="T2" s="2" t="s">
        <v>50</v>
      </c>
      <c r="U2" s="2" t="s">
        <v>78</v>
      </c>
      <c r="V2" s="2" t="s">
        <v>79</v>
      </c>
      <c r="X2" s="2" t="s">
        <v>31</v>
      </c>
      <c r="Y2" s="2" t="s">
        <v>32</v>
      </c>
      <c r="Z2" s="2" t="s">
        <v>33</v>
      </c>
      <c r="AA2" s="2" t="s">
        <v>34</v>
      </c>
      <c r="AB2" s="2" t="s">
        <v>35</v>
      </c>
      <c r="AC2" s="2" t="s">
        <v>36</v>
      </c>
      <c r="AD2" s="2" t="s">
        <v>37</v>
      </c>
      <c r="AE2" s="2" t="s">
        <v>38</v>
      </c>
      <c r="AF2" s="2" t="s">
        <v>39</v>
      </c>
      <c r="AG2" s="2" t="s">
        <v>40</v>
      </c>
      <c r="AH2" s="2" t="s">
        <v>41</v>
      </c>
      <c r="AI2" s="2" t="s">
        <v>42</v>
      </c>
      <c r="AJ2" s="2" t="s">
        <v>43</v>
      </c>
      <c r="AL2" s="2" t="s">
        <v>50</v>
      </c>
      <c r="AM2" s="2" t="s">
        <v>78</v>
      </c>
      <c r="AN2" s="2" t="s">
        <v>79</v>
      </c>
      <c r="AO2"/>
      <c r="AS2"/>
      <c r="AT2"/>
      <c r="AU2"/>
      <c r="AV2"/>
    </row>
    <row r="3" spans="1:48">
      <c r="A3" t="s">
        <v>46</v>
      </c>
      <c r="B3" t="s">
        <v>45</v>
      </c>
      <c r="C3" t="s">
        <v>45</v>
      </c>
      <c r="D3" t="s">
        <v>47</v>
      </c>
      <c r="E3" t="s">
        <v>48</v>
      </c>
      <c r="F3" t="s">
        <v>48</v>
      </c>
      <c r="G3" t="s">
        <v>49</v>
      </c>
      <c r="X3" t="s">
        <v>45</v>
      </c>
      <c r="Y3" t="s">
        <v>45</v>
      </c>
      <c r="Z3" t="s">
        <v>47</v>
      </c>
      <c r="AA3" t="s">
        <v>48</v>
      </c>
      <c r="AB3" t="s">
        <v>48</v>
      </c>
      <c r="AC3" t="s">
        <v>49</v>
      </c>
    </row>
    <row r="5" spans="1:48">
      <c r="A5" t="s">
        <v>1</v>
      </c>
      <c r="B5">
        <v>1182.2750000000001</v>
      </c>
      <c r="C5" s="1">
        <v>19.804760000000002</v>
      </c>
      <c r="D5" s="1">
        <v>133.33330000000001</v>
      </c>
      <c r="E5" s="1">
        <v>76.666669999999996</v>
      </c>
      <c r="F5" s="1">
        <v>190</v>
      </c>
      <c r="G5" s="1">
        <v>400</v>
      </c>
      <c r="P5">
        <f t="shared" ref="P5:P34" si="0">B5+C5</f>
        <v>1202.0797600000001</v>
      </c>
      <c r="Q5">
        <f t="shared" ref="Q5:Q34" si="1">D5</f>
        <v>133.33330000000001</v>
      </c>
      <c r="R5">
        <f t="shared" ref="R5:R34" si="2">E5+F5</f>
        <v>266.66667000000001</v>
      </c>
      <c r="T5">
        <f>P5*4.1868</f>
        <v>5032.8675391679999</v>
      </c>
      <c r="U5">
        <f>E5*4.1868</f>
        <v>320.98801395599997</v>
      </c>
      <c r="V5">
        <f>F5*4.1868</f>
        <v>795.49199999999996</v>
      </c>
      <c r="X5" s="1">
        <v>330.24430000000001</v>
      </c>
      <c r="Y5" s="1">
        <v>4.9511900000000004</v>
      </c>
      <c r="Z5" s="1">
        <v>33.333329999999997</v>
      </c>
      <c r="AA5" s="1">
        <v>21.296299999999999</v>
      </c>
      <c r="AB5" s="1">
        <v>50</v>
      </c>
      <c r="AC5" s="1">
        <v>44.44444</v>
      </c>
      <c r="AL5">
        <f>SUM(X5:Y5)</f>
        <v>335.19549000000001</v>
      </c>
      <c r="AM5">
        <f>AA5</f>
        <v>21.296299999999999</v>
      </c>
      <c r="AN5">
        <f>AB5</f>
        <v>50</v>
      </c>
      <c r="AP5">
        <f>AN5/(AM5+AN5+0.6)</f>
        <v>0.69544607997908103</v>
      </c>
    </row>
    <row r="6" spans="1:48">
      <c r="A6" t="s">
        <v>2</v>
      </c>
      <c r="B6" s="1">
        <v>1773.412</v>
      </c>
      <c r="C6" s="1">
        <v>29.707139999999999</v>
      </c>
      <c r="D6" s="1">
        <v>200</v>
      </c>
      <c r="E6" s="1">
        <v>115</v>
      </c>
      <c r="F6" s="1">
        <v>285</v>
      </c>
      <c r="G6" s="1">
        <v>600</v>
      </c>
      <c r="P6">
        <f t="shared" si="0"/>
        <v>1803.11914</v>
      </c>
      <c r="Q6">
        <f t="shared" si="1"/>
        <v>200</v>
      </c>
      <c r="R6">
        <f t="shared" si="2"/>
        <v>400</v>
      </c>
      <c r="T6">
        <f t="shared" ref="T6:T34" si="3">P6*4.1868</f>
        <v>7549.2992153519999</v>
      </c>
      <c r="U6">
        <f t="shared" ref="U6:U34" si="4">E6*4.1868</f>
        <v>481.48199999999997</v>
      </c>
      <c r="V6">
        <f t="shared" ref="V6:V34" si="5">F6*4.1868</f>
        <v>1193.2380000000001</v>
      </c>
      <c r="X6" s="1">
        <v>495.36649999999997</v>
      </c>
      <c r="Y6" s="1">
        <v>7.4267839999999996</v>
      </c>
      <c r="Z6" s="1">
        <v>50</v>
      </c>
      <c r="AA6" s="1">
        <v>31.94444</v>
      </c>
      <c r="AB6" s="1">
        <v>75</v>
      </c>
      <c r="AC6" s="1">
        <v>66.666669999999996</v>
      </c>
      <c r="AL6">
        <f t="shared" ref="AL6:AL34" si="6">SUM(X6:Y6)</f>
        <v>502.79328399999997</v>
      </c>
      <c r="AM6">
        <f t="shared" ref="AM6:AM34" si="7">AA6</f>
        <v>31.94444</v>
      </c>
      <c r="AN6">
        <f t="shared" ref="AN6:AN34" si="8">AB6</f>
        <v>75</v>
      </c>
      <c r="AP6">
        <f t="shared" ref="AP6:AP34" si="9">AN6/(AM6+AN6+0.6)</f>
        <v>0.69738612242529696</v>
      </c>
    </row>
    <row r="7" spans="1:48">
      <c r="A7" t="s">
        <v>3</v>
      </c>
      <c r="B7" s="1">
        <v>2364.549</v>
      </c>
      <c r="C7" s="1">
        <v>39.609520000000003</v>
      </c>
      <c r="D7" s="1">
        <v>266.66669999999999</v>
      </c>
      <c r="E7" s="1">
        <v>153.33330000000001</v>
      </c>
      <c r="F7" s="1">
        <v>380</v>
      </c>
      <c r="G7" s="1">
        <v>800</v>
      </c>
      <c r="P7">
        <f t="shared" si="0"/>
        <v>2404.15852</v>
      </c>
      <c r="Q7">
        <f t="shared" si="1"/>
        <v>266.66669999999999</v>
      </c>
      <c r="R7">
        <f t="shared" si="2"/>
        <v>533.33330000000001</v>
      </c>
      <c r="T7">
        <f t="shared" si="3"/>
        <v>10065.730891535999</v>
      </c>
      <c r="U7">
        <f t="shared" si="4"/>
        <v>641.97586044000002</v>
      </c>
      <c r="V7">
        <f t="shared" si="5"/>
        <v>1590.9839999999999</v>
      </c>
      <c r="X7" s="1">
        <v>660.48869999999999</v>
      </c>
      <c r="Y7" s="1">
        <v>9.9023789999999998</v>
      </c>
      <c r="Z7" s="1">
        <v>66.666669999999996</v>
      </c>
      <c r="AA7" s="1">
        <v>42.592590000000001</v>
      </c>
      <c r="AB7" s="1">
        <v>100</v>
      </c>
      <c r="AC7" s="1">
        <v>88.888890000000004</v>
      </c>
      <c r="AL7">
        <f t="shared" si="6"/>
        <v>670.39107899999999</v>
      </c>
      <c r="AM7">
        <f t="shared" si="7"/>
        <v>42.592590000000001</v>
      </c>
      <c r="AN7">
        <f t="shared" si="8"/>
        <v>100</v>
      </c>
      <c r="AP7">
        <f t="shared" si="9"/>
        <v>0.69836015955853581</v>
      </c>
    </row>
    <row r="8" spans="1:48" s="12" customFormat="1">
      <c r="A8" s="12" t="s">
        <v>4</v>
      </c>
      <c r="B8" s="13">
        <v>98.522900000000007</v>
      </c>
      <c r="C8" s="13">
        <v>1.6503969999999999</v>
      </c>
      <c r="D8" s="13">
        <v>133.33330000000001</v>
      </c>
      <c r="E8" s="13">
        <v>1176.6669999999999</v>
      </c>
      <c r="F8" s="13">
        <v>190</v>
      </c>
      <c r="G8" s="13">
        <v>400</v>
      </c>
      <c r="P8" s="12">
        <f t="shared" si="0"/>
        <v>100.17329700000001</v>
      </c>
      <c r="Q8" s="12">
        <f t="shared" si="1"/>
        <v>133.33330000000001</v>
      </c>
      <c r="R8" s="12">
        <f t="shared" si="2"/>
        <v>1366.6669999999999</v>
      </c>
      <c r="T8" s="12">
        <f t="shared" si="3"/>
        <v>419.40555987959999</v>
      </c>
      <c r="U8">
        <f t="shared" si="4"/>
        <v>4926.4693955999992</v>
      </c>
      <c r="V8">
        <f t="shared" si="5"/>
        <v>795.49199999999996</v>
      </c>
      <c r="X8" s="13">
        <v>27.52036</v>
      </c>
      <c r="Y8" s="13">
        <v>0.41259899999999999</v>
      </c>
      <c r="Z8" s="13">
        <v>33.333329999999997</v>
      </c>
      <c r="AA8" s="13">
        <v>326.8519</v>
      </c>
      <c r="AB8" s="13">
        <v>50</v>
      </c>
      <c r="AC8" s="13">
        <v>44.44444</v>
      </c>
      <c r="AL8" s="12">
        <f t="shared" si="6"/>
        <v>27.932959</v>
      </c>
      <c r="AM8">
        <f t="shared" si="7"/>
        <v>326.8519</v>
      </c>
      <c r="AN8">
        <f t="shared" si="8"/>
        <v>50</v>
      </c>
      <c r="AO8"/>
      <c r="AP8">
        <f t="shared" si="9"/>
        <v>0.13246720972923967</v>
      </c>
      <c r="AQ8"/>
      <c r="AR8"/>
      <c r="AS8"/>
      <c r="AT8"/>
      <c r="AU8"/>
      <c r="AV8"/>
    </row>
    <row r="9" spans="1:48" s="12" customFormat="1">
      <c r="A9" s="12" t="s">
        <v>5</v>
      </c>
      <c r="B9" s="13">
        <v>147.7843</v>
      </c>
      <c r="C9" s="13">
        <v>2.4755950000000002</v>
      </c>
      <c r="D9" s="13">
        <v>200</v>
      </c>
      <c r="E9" s="13">
        <v>1765</v>
      </c>
      <c r="F9" s="13">
        <v>285</v>
      </c>
      <c r="G9" s="13">
        <v>600</v>
      </c>
      <c r="P9" s="12">
        <f t="shared" si="0"/>
        <v>150.259895</v>
      </c>
      <c r="Q9" s="12">
        <f t="shared" si="1"/>
        <v>200</v>
      </c>
      <c r="R9" s="12">
        <f t="shared" si="2"/>
        <v>2050</v>
      </c>
      <c r="T9" s="12">
        <f t="shared" si="3"/>
        <v>629.10812838599998</v>
      </c>
      <c r="U9">
        <f t="shared" si="4"/>
        <v>7389.7019999999993</v>
      </c>
      <c r="V9">
        <f t="shared" si="5"/>
        <v>1193.2380000000001</v>
      </c>
      <c r="X9" s="13">
        <v>41.280540000000002</v>
      </c>
      <c r="Y9" s="13">
        <v>0.61889899999999998</v>
      </c>
      <c r="Z9" s="13">
        <v>50</v>
      </c>
      <c r="AA9" s="13">
        <v>490.27780000000001</v>
      </c>
      <c r="AB9" s="13">
        <v>75</v>
      </c>
      <c r="AC9" s="13">
        <v>66.666669999999996</v>
      </c>
      <c r="AL9" s="12">
        <f t="shared" si="6"/>
        <v>41.899439000000001</v>
      </c>
      <c r="AM9">
        <f t="shared" si="7"/>
        <v>490.27780000000001</v>
      </c>
      <c r="AN9">
        <f t="shared" si="8"/>
        <v>75</v>
      </c>
      <c r="AO9"/>
      <c r="AP9">
        <f t="shared" si="9"/>
        <v>0.13253744889797761</v>
      </c>
      <c r="AQ9"/>
      <c r="AR9"/>
      <c r="AS9"/>
      <c r="AT9"/>
      <c r="AU9"/>
      <c r="AV9"/>
    </row>
    <row r="10" spans="1:48" s="12" customFormat="1">
      <c r="A10" s="12" t="s">
        <v>6</v>
      </c>
      <c r="B10" s="13">
        <v>197.04580000000001</v>
      </c>
      <c r="C10" s="13">
        <v>3.3007930000000001</v>
      </c>
      <c r="D10" s="13">
        <v>266.66669999999999</v>
      </c>
      <c r="E10" s="13">
        <v>2353.3330000000001</v>
      </c>
      <c r="F10" s="13">
        <v>380</v>
      </c>
      <c r="G10" s="13">
        <v>800</v>
      </c>
      <c r="P10" s="12">
        <f t="shared" si="0"/>
        <v>200.34659300000001</v>
      </c>
      <c r="Q10" s="12">
        <f t="shared" si="1"/>
        <v>266.66669999999999</v>
      </c>
      <c r="R10" s="12">
        <f t="shared" si="2"/>
        <v>2733.3330000000001</v>
      </c>
      <c r="T10" s="12">
        <f t="shared" si="3"/>
        <v>838.81111557240001</v>
      </c>
      <c r="U10">
        <f t="shared" si="4"/>
        <v>9852.9346043999994</v>
      </c>
      <c r="V10">
        <f t="shared" si="5"/>
        <v>1590.9839999999999</v>
      </c>
      <c r="X10" s="13">
        <v>55.04072</v>
      </c>
      <c r="Y10" s="13">
        <v>0.82519799999999999</v>
      </c>
      <c r="Z10" s="13">
        <v>66.666669999999996</v>
      </c>
      <c r="AA10" s="13">
        <v>653.70370000000003</v>
      </c>
      <c r="AB10" s="13">
        <v>100</v>
      </c>
      <c r="AC10" s="13">
        <v>88.888890000000004</v>
      </c>
      <c r="AL10" s="12">
        <f t="shared" si="6"/>
        <v>55.865918000000001</v>
      </c>
      <c r="AM10">
        <f t="shared" si="7"/>
        <v>653.70370000000003</v>
      </c>
      <c r="AN10">
        <f t="shared" si="8"/>
        <v>100</v>
      </c>
      <c r="AO10"/>
      <c r="AP10">
        <f t="shared" si="9"/>
        <v>0.13257259642236938</v>
      </c>
      <c r="AQ10"/>
      <c r="AR10"/>
      <c r="AS10"/>
      <c r="AT10"/>
      <c r="AU10"/>
      <c r="AV10"/>
    </row>
    <row r="11" spans="1:48">
      <c r="A11" t="s">
        <v>7</v>
      </c>
      <c r="B11" s="1">
        <v>98.522900000000007</v>
      </c>
      <c r="C11" s="1">
        <v>1.6503969999999999</v>
      </c>
      <c r="D11" s="1">
        <v>133.33330000000001</v>
      </c>
      <c r="E11" s="1">
        <v>76.666669999999996</v>
      </c>
      <c r="F11" s="1">
        <v>190</v>
      </c>
      <c r="G11" s="1">
        <v>1500</v>
      </c>
      <c r="P11">
        <f t="shared" si="0"/>
        <v>100.17329700000001</v>
      </c>
      <c r="Q11">
        <f t="shared" si="1"/>
        <v>133.33330000000001</v>
      </c>
      <c r="R11">
        <f t="shared" si="2"/>
        <v>266.66667000000001</v>
      </c>
      <c r="T11">
        <f t="shared" si="3"/>
        <v>419.40555987959999</v>
      </c>
      <c r="U11">
        <f t="shared" si="4"/>
        <v>320.98801395599997</v>
      </c>
      <c r="V11">
        <f t="shared" si="5"/>
        <v>795.49199999999996</v>
      </c>
      <c r="X11" s="1">
        <v>27.52036</v>
      </c>
      <c r="Y11" s="1">
        <v>0.41259899999999999</v>
      </c>
      <c r="Z11" s="1">
        <v>33.333329999999997</v>
      </c>
      <c r="AA11" s="1">
        <v>21.296299999999999</v>
      </c>
      <c r="AB11" s="1">
        <v>50</v>
      </c>
      <c r="AC11" s="1">
        <v>166.66669999999999</v>
      </c>
      <c r="AL11">
        <f t="shared" si="6"/>
        <v>27.932959</v>
      </c>
      <c r="AM11">
        <f t="shared" si="7"/>
        <v>21.296299999999999</v>
      </c>
      <c r="AN11">
        <f t="shared" si="8"/>
        <v>50</v>
      </c>
      <c r="AP11">
        <f t="shared" si="9"/>
        <v>0.69544607997908103</v>
      </c>
    </row>
    <row r="12" spans="1:48">
      <c r="A12" t="s">
        <v>8</v>
      </c>
      <c r="B12" s="1">
        <v>147.7843</v>
      </c>
      <c r="C12" s="1">
        <v>2.4755950000000002</v>
      </c>
      <c r="D12" s="1">
        <v>200</v>
      </c>
      <c r="E12" s="1">
        <v>115</v>
      </c>
      <c r="F12" s="1">
        <v>285</v>
      </c>
      <c r="G12" s="1">
        <v>2250</v>
      </c>
      <c r="P12">
        <f t="shared" si="0"/>
        <v>150.259895</v>
      </c>
      <c r="Q12">
        <f t="shared" si="1"/>
        <v>200</v>
      </c>
      <c r="R12">
        <f t="shared" si="2"/>
        <v>400</v>
      </c>
      <c r="T12">
        <f t="shared" si="3"/>
        <v>629.10812838599998</v>
      </c>
      <c r="U12">
        <f t="shared" si="4"/>
        <v>481.48199999999997</v>
      </c>
      <c r="V12">
        <f t="shared" si="5"/>
        <v>1193.2380000000001</v>
      </c>
      <c r="X12" s="1">
        <v>41.280540000000002</v>
      </c>
      <c r="Y12" s="1">
        <v>0.61889899999999998</v>
      </c>
      <c r="Z12" s="1">
        <v>50</v>
      </c>
      <c r="AA12" s="1">
        <v>31.94444</v>
      </c>
      <c r="AB12" s="1">
        <v>75</v>
      </c>
      <c r="AC12" s="1">
        <v>250</v>
      </c>
      <c r="AL12">
        <f t="shared" si="6"/>
        <v>41.899439000000001</v>
      </c>
      <c r="AM12">
        <f t="shared" si="7"/>
        <v>31.94444</v>
      </c>
      <c r="AN12">
        <f t="shared" si="8"/>
        <v>75</v>
      </c>
      <c r="AP12">
        <f t="shared" si="9"/>
        <v>0.69738612242529696</v>
      </c>
    </row>
    <row r="13" spans="1:48">
      <c r="A13" t="s">
        <v>9</v>
      </c>
      <c r="B13" s="1">
        <v>197.04580000000001</v>
      </c>
      <c r="C13" s="1">
        <v>3.3007930000000001</v>
      </c>
      <c r="D13" s="1">
        <v>266.66669999999999</v>
      </c>
      <c r="E13" s="1">
        <v>153.33330000000001</v>
      </c>
      <c r="F13" s="1">
        <v>380</v>
      </c>
      <c r="G13" s="1">
        <v>3000</v>
      </c>
      <c r="P13">
        <f t="shared" si="0"/>
        <v>200.34659300000001</v>
      </c>
      <c r="Q13">
        <f t="shared" si="1"/>
        <v>266.66669999999999</v>
      </c>
      <c r="R13">
        <f t="shared" si="2"/>
        <v>533.33330000000001</v>
      </c>
      <c r="T13">
        <f t="shared" si="3"/>
        <v>838.81111557240001</v>
      </c>
      <c r="U13">
        <f t="shared" si="4"/>
        <v>641.97586044000002</v>
      </c>
      <c r="V13">
        <f t="shared" si="5"/>
        <v>1590.9839999999999</v>
      </c>
      <c r="X13" s="1">
        <v>55.04072</v>
      </c>
      <c r="Y13" s="1">
        <v>0.82519799999999999</v>
      </c>
      <c r="Z13" s="1">
        <v>66.666669999999996</v>
      </c>
      <c r="AA13" s="1">
        <v>42.592590000000001</v>
      </c>
      <c r="AB13" s="1">
        <v>100</v>
      </c>
      <c r="AC13" s="1">
        <v>333.33330000000001</v>
      </c>
      <c r="AL13">
        <f t="shared" si="6"/>
        <v>55.865918000000001</v>
      </c>
      <c r="AM13">
        <f t="shared" si="7"/>
        <v>42.592590000000001</v>
      </c>
      <c r="AN13">
        <f t="shared" si="8"/>
        <v>100</v>
      </c>
      <c r="AP13">
        <f t="shared" si="9"/>
        <v>0.69836015955853581</v>
      </c>
    </row>
    <row r="14" spans="1:48" s="12" customFormat="1">
      <c r="A14" s="12" t="s">
        <v>10</v>
      </c>
      <c r="B14" s="13">
        <v>650.25109999999995</v>
      </c>
      <c r="C14" s="13">
        <v>10.892620000000001</v>
      </c>
      <c r="D14" s="13">
        <v>133.33330000000001</v>
      </c>
      <c r="E14" s="13">
        <v>636.66669999999999</v>
      </c>
      <c r="F14" s="13">
        <v>190</v>
      </c>
      <c r="G14" s="13">
        <v>400</v>
      </c>
      <c r="P14" s="12">
        <f t="shared" si="0"/>
        <v>661.14371999999992</v>
      </c>
      <c r="Q14" s="12">
        <f t="shared" si="1"/>
        <v>133.33330000000001</v>
      </c>
      <c r="R14" s="12">
        <f t="shared" si="2"/>
        <v>826.66669999999999</v>
      </c>
      <c r="T14" s="12">
        <f t="shared" si="3"/>
        <v>2768.0765268959995</v>
      </c>
      <c r="U14">
        <f t="shared" si="4"/>
        <v>2665.5961395599998</v>
      </c>
      <c r="V14">
        <f t="shared" si="5"/>
        <v>795.49199999999996</v>
      </c>
      <c r="X14" s="13">
        <v>181.6344</v>
      </c>
      <c r="Y14" s="13">
        <v>2.7231540000000001</v>
      </c>
      <c r="Z14" s="13">
        <v>33.333329999999997</v>
      </c>
      <c r="AA14" s="13">
        <v>176.8519</v>
      </c>
      <c r="AB14" s="13">
        <v>50</v>
      </c>
      <c r="AC14" s="13">
        <v>44.44444</v>
      </c>
      <c r="AL14" s="12">
        <f t="shared" si="6"/>
        <v>184.35755399999999</v>
      </c>
      <c r="AM14">
        <f t="shared" si="7"/>
        <v>176.8519</v>
      </c>
      <c r="AN14">
        <f t="shared" si="8"/>
        <v>50</v>
      </c>
      <c r="AO14"/>
      <c r="AP14">
        <f t="shared" si="9"/>
        <v>0.21982669742481817</v>
      </c>
      <c r="AQ14"/>
      <c r="AR14"/>
      <c r="AS14"/>
      <c r="AT14"/>
      <c r="AU14"/>
      <c r="AV14"/>
    </row>
    <row r="15" spans="1:48" s="12" customFormat="1">
      <c r="A15" s="12" t="s">
        <v>11</v>
      </c>
      <c r="B15" s="13">
        <v>975.37670000000003</v>
      </c>
      <c r="C15" s="13">
        <v>16.338930000000001</v>
      </c>
      <c r="D15" s="13">
        <v>200</v>
      </c>
      <c r="E15" s="13">
        <v>955</v>
      </c>
      <c r="F15" s="13">
        <v>285</v>
      </c>
      <c r="G15" s="13">
        <v>600</v>
      </c>
      <c r="P15" s="12">
        <f t="shared" si="0"/>
        <v>991.71563000000003</v>
      </c>
      <c r="Q15" s="12">
        <f t="shared" si="1"/>
        <v>200</v>
      </c>
      <c r="R15" s="12">
        <f t="shared" si="2"/>
        <v>1240</v>
      </c>
      <c r="T15" s="12">
        <f t="shared" si="3"/>
        <v>4152.1149996840004</v>
      </c>
      <c r="U15">
        <f t="shared" si="4"/>
        <v>3998.3939999999998</v>
      </c>
      <c r="V15">
        <f t="shared" si="5"/>
        <v>1193.2380000000001</v>
      </c>
      <c r="X15" s="13">
        <v>272.45159999999998</v>
      </c>
      <c r="Y15" s="13">
        <v>4.0847309999999997</v>
      </c>
      <c r="Z15" s="13">
        <v>50</v>
      </c>
      <c r="AA15" s="13">
        <v>265.27780000000001</v>
      </c>
      <c r="AB15" s="13">
        <v>75</v>
      </c>
      <c r="AC15" s="13">
        <v>66.666669999999996</v>
      </c>
      <c r="AL15" s="12">
        <f t="shared" si="6"/>
        <v>276.53633099999996</v>
      </c>
      <c r="AM15">
        <f t="shared" si="7"/>
        <v>265.27780000000001</v>
      </c>
      <c r="AN15">
        <f t="shared" si="8"/>
        <v>75</v>
      </c>
      <c r="AO15"/>
      <c r="AP15">
        <f t="shared" si="9"/>
        <v>0.22002019492029107</v>
      </c>
      <c r="AQ15"/>
      <c r="AR15"/>
      <c r="AS15"/>
      <c r="AT15"/>
      <c r="AU15"/>
      <c r="AV15"/>
    </row>
    <row r="16" spans="1:48" s="12" customFormat="1">
      <c r="A16" s="12" t="s">
        <v>12</v>
      </c>
      <c r="B16" s="13">
        <v>1300.502</v>
      </c>
      <c r="C16" s="13">
        <v>21.785229999999999</v>
      </c>
      <c r="D16" s="13">
        <v>266.66669999999999</v>
      </c>
      <c r="E16" s="13">
        <v>1273.3330000000001</v>
      </c>
      <c r="F16" s="13">
        <v>380</v>
      </c>
      <c r="G16" s="13">
        <v>800</v>
      </c>
      <c r="P16" s="12">
        <f t="shared" si="0"/>
        <v>1322.2872299999999</v>
      </c>
      <c r="Q16" s="12">
        <f t="shared" si="1"/>
        <v>266.66669999999999</v>
      </c>
      <c r="R16" s="12">
        <f t="shared" si="2"/>
        <v>1653.3330000000001</v>
      </c>
      <c r="T16" s="12">
        <f t="shared" si="3"/>
        <v>5536.1521745639993</v>
      </c>
      <c r="U16">
        <f t="shared" si="4"/>
        <v>5331.1906043999998</v>
      </c>
      <c r="V16">
        <f t="shared" si="5"/>
        <v>1590.9839999999999</v>
      </c>
      <c r="X16" s="13">
        <v>363.2688</v>
      </c>
      <c r="Y16" s="13">
        <v>5.4463080000000001</v>
      </c>
      <c r="Z16" s="13">
        <v>66.666669999999996</v>
      </c>
      <c r="AA16" s="13">
        <v>353.70370000000003</v>
      </c>
      <c r="AB16" s="13">
        <v>100</v>
      </c>
      <c r="AC16" s="13">
        <v>88.888890000000004</v>
      </c>
      <c r="AL16" s="12">
        <f t="shared" si="6"/>
        <v>368.71510799999999</v>
      </c>
      <c r="AM16">
        <f t="shared" si="7"/>
        <v>353.70370000000003</v>
      </c>
      <c r="AN16">
        <f t="shared" si="8"/>
        <v>100</v>
      </c>
      <c r="AO16"/>
      <c r="AP16">
        <f t="shared" si="9"/>
        <v>0.2201170714656297</v>
      </c>
      <c r="AQ16"/>
      <c r="AR16"/>
      <c r="AS16"/>
      <c r="AT16"/>
      <c r="AU16"/>
      <c r="AV16"/>
    </row>
    <row r="17" spans="1:48">
      <c r="A17" t="s">
        <v>13</v>
      </c>
      <c r="B17" s="1">
        <v>650.25109999999995</v>
      </c>
      <c r="C17" s="1">
        <v>10.892620000000001</v>
      </c>
      <c r="D17" s="1">
        <v>133.33330000000001</v>
      </c>
      <c r="E17" s="1">
        <v>76.666669999999996</v>
      </c>
      <c r="F17" s="1">
        <v>190</v>
      </c>
      <c r="G17" s="1">
        <v>960</v>
      </c>
      <c r="P17">
        <f t="shared" si="0"/>
        <v>661.14371999999992</v>
      </c>
      <c r="Q17">
        <f t="shared" si="1"/>
        <v>133.33330000000001</v>
      </c>
      <c r="R17">
        <f t="shared" si="2"/>
        <v>266.66667000000001</v>
      </c>
      <c r="T17">
        <f t="shared" si="3"/>
        <v>2768.0765268959995</v>
      </c>
      <c r="U17">
        <f t="shared" si="4"/>
        <v>320.98801395599997</v>
      </c>
      <c r="V17">
        <f t="shared" si="5"/>
        <v>795.49199999999996</v>
      </c>
      <c r="X17" s="1">
        <v>181.6344</v>
      </c>
      <c r="Y17" s="1">
        <v>2.7231540000000001</v>
      </c>
      <c r="Z17" s="1">
        <v>33.333329999999997</v>
      </c>
      <c r="AA17" s="1">
        <v>21.296299999999999</v>
      </c>
      <c r="AB17" s="1">
        <v>50</v>
      </c>
      <c r="AC17" s="1">
        <v>106.66670000000001</v>
      </c>
      <c r="AL17">
        <f t="shared" si="6"/>
        <v>184.35755399999999</v>
      </c>
      <c r="AM17">
        <f t="shared" si="7"/>
        <v>21.296299999999999</v>
      </c>
      <c r="AN17">
        <f t="shared" si="8"/>
        <v>50</v>
      </c>
      <c r="AP17">
        <f t="shared" si="9"/>
        <v>0.69544607997908103</v>
      </c>
    </row>
    <row r="18" spans="1:48">
      <c r="A18" t="s">
        <v>14</v>
      </c>
      <c r="B18" s="1">
        <v>975.37670000000003</v>
      </c>
      <c r="C18" s="1">
        <v>16.338930000000001</v>
      </c>
      <c r="D18" s="1">
        <v>200</v>
      </c>
      <c r="E18" s="1">
        <v>115</v>
      </c>
      <c r="F18" s="1">
        <v>285</v>
      </c>
      <c r="G18" s="1">
        <v>1440</v>
      </c>
      <c r="P18">
        <f t="shared" si="0"/>
        <v>991.71563000000003</v>
      </c>
      <c r="Q18">
        <f t="shared" si="1"/>
        <v>200</v>
      </c>
      <c r="R18">
        <f t="shared" si="2"/>
        <v>400</v>
      </c>
      <c r="T18">
        <f t="shared" si="3"/>
        <v>4152.1149996840004</v>
      </c>
      <c r="U18">
        <f t="shared" si="4"/>
        <v>481.48199999999997</v>
      </c>
      <c r="V18">
        <f t="shared" si="5"/>
        <v>1193.2380000000001</v>
      </c>
      <c r="X18" s="1">
        <v>272.45159999999998</v>
      </c>
      <c r="Y18" s="1">
        <v>4.0847309999999997</v>
      </c>
      <c r="Z18" s="1">
        <v>50</v>
      </c>
      <c r="AA18" s="1">
        <v>31.94444</v>
      </c>
      <c r="AB18" s="1">
        <v>75</v>
      </c>
      <c r="AC18" s="1">
        <v>160</v>
      </c>
      <c r="AL18">
        <f t="shared" si="6"/>
        <v>276.53633099999996</v>
      </c>
      <c r="AM18">
        <f t="shared" si="7"/>
        <v>31.94444</v>
      </c>
      <c r="AN18">
        <f t="shared" si="8"/>
        <v>75</v>
      </c>
      <c r="AP18">
        <f t="shared" si="9"/>
        <v>0.69738612242529696</v>
      </c>
    </row>
    <row r="19" spans="1:48">
      <c r="A19" t="s">
        <v>15</v>
      </c>
      <c r="B19" s="1">
        <v>1300.502</v>
      </c>
      <c r="C19" s="1">
        <v>21.785229999999999</v>
      </c>
      <c r="D19" s="1">
        <v>266.66669999999999</v>
      </c>
      <c r="E19" s="1">
        <v>153.33330000000001</v>
      </c>
      <c r="F19" s="1">
        <v>380</v>
      </c>
      <c r="G19" s="1">
        <v>1920</v>
      </c>
      <c r="P19">
        <f t="shared" si="0"/>
        <v>1322.2872299999999</v>
      </c>
      <c r="Q19">
        <f t="shared" si="1"/>
        <v>266.66669999999999</v>
      </c>
      <c r="R19">
        <f t="shared" si="2"/>
        <v>533.33330000000001</v>
      </c>
      <c r="T19">
        <f t="shared" si="3"/>
        <v>5536.1521745639993</v>
      </c>
      <c r="U19">
        <f t="shared" si="4"/>
        <v>641.97586044000002</v>
      </c>
      <c r="V19">
        <f t="shared" si="5"/>
        <v>1590.9839999999999</v>
      </c>
      <c r="X19" s="1">
        <v>363.2688</v>
      </c>
      <c r="Y19" s="1">
        <v>5.4463080000000001</v>
      </c>
      <c r="Z19" s="1">
        <v>66.666669999999996</v>
      </c>
      <c r="AA19" s="1">
        <v>42.592590000000001</v>
      </c>
      <c r="AB19" s="1">
        <v>100</v>
      </c>
      <c r="AC19" s="1">
        <v>213.33330000000001</v>
      </c>
      <c r="AL19">
        <f t="shared" si="6"/>
        <v>368.71510799999999</v>
      </c>
      <c r="AM19">
        <f t="shared" si="7"/>
        <v>42.592590000000001</v>
      </c>
      <c r="AN19">
        <f t="shared" si="8"/>
        <v>100</v>
      </c>
      <c r="AP19">
        <f t="shared" si="9"/>
        <v>0.69836015955853581</v>
      </c>
    </row>
    <row r="20" spans="1:48" s="12" customFormat="1">
      <c r="A20" s="12" t="s">
        <v>16</v>
      </c>
      <c r="B20" s="13">
        <v>98.522900000000007</v>
      </c>
      <c r="C20" s="13">
        <v>1.6503969999999999</v>
      </c>
      <c r="D20" s="13">
        <v>133.33330000000001</v>
      </c>
      <c r="E20" s="13">
        <v>636.66669999999999</v>
      </c>
      <c r="F20" s="13">
        <v>190</v>
      </c>
      <c r="G20" s="13">
        <v>960</v>
      </c>
      <c r="P20" s="12">
        <f t="shared" si="0"/>
        <v>100.17329700000001</v>
      </c>
      <c r="Q20" s="12">
        <f t="shared" si="1"/>
        <v>133.33330000000001</v>
      </c>
      <c r="R20" s="12">
        <f t="shared" si="2"/>
        <v>826.66669999999999</v>
      </c>
      <c r="T20" s="12">
        <f t="shared" si="3"/>
        <v>419.40555987959999</v>
      </c>
      <c r="U20">
        <f t="shared" si="4"/>
        <v>2665.5961395599998</v>
      </c>
      <c r="V20">
        <f t="shared" si="5"/>
        <v>795.49199999999996</v>
      </c>
      <c r="X20" s="13">
        <v>27.52036</v>
      </c>
      <c r="Y20" s="13">
        <v>0.41259899999999999</v>
      </c>
      <c r="Z20" s="13">
        <v>33.333329999999997</v>
      </c>
      <c r="AA20" s="13">
        <v>176.8519</v>
      </c>
      <c r="AB20" s="13">
        <v>50</v>
      </c>
      <c r="AC20" s="13">
        <v>106.66670000000001</v>
      </c>
      <c r="AL20" s="12">
        <f t="shared" si="6"/>
        <v>27.932959</v>
      </c>
      <c r="AM20">
        <f t="shared" si="7"/>
        <v>176.8519</v>
      </c>
      <c r="AN20">
        <f t="shared" si="8"/>
        <v>50</v>
      </c>
      <c r="AO20"/>
      <c r="AP20">
        <f t="shared" si="9"/>
        <v>0.21982669742481817</v>
      </c>
      <c r="AQ20"/>
      <c r="AR20"/>
      <c r="AS20"/>
      <c r="AT20"/>
      <c r="AU20"/>
      <c r="AV20"/>
    </row>
    <row r="21" spans="1:48" s="12" customFormat="1">
      <c r="A21" s="12" t="s">
        <v>17</v>
      </c>
      <c r="B21" s="13">
        <v>147.7843</v>
      </c>
      <c r="C21" s="13">
        <v>2.4755950000000002</v>
      </c>
      <c r="D21" s="13">
        <v>200</v>
      </c>
      <c r="E21" s="13">
        <v>955</v>
      </c>
      <c r="F21" s="13">
        <v>285</v>
      </c>
      <c r="G21" s="13">
        <v>1440</v>
      </c>
      <c r="P21" s="12">
        <f t="shared" si="0"/>
        <v>150.259895</v>
      </c>
      <c r="Q21" s="12">
        <f t="shared" si="1"/>
        <v>200</v>
      </c>
      <c r="R21" s="12">
        <f t="shared" si="2"/>
        <v>1240</v>
      </c>
      <c r="T21" s="12">
        <f t="shared" si="3"/>
        <v>629.10812838599998</v>
      </c>
      <c r="U21">
        <f t="shared" si="4"/>
        <v>3998.3939999999998</v>
      </c>
      <c r="V21">
        <f t="shared" si="5"/>
        <v>1193.2380000000001</v>
      </c>
      <c r="X21" s="13">
        <v>41.280540000000002</v>
      </c>
      <c r="Y21" s="13">
        <v>0.61889899999999998</v>
      </c>
      <c r="Z21" s="13">
        <v>50</v>
      </c>
      <c r="AA21" s="13">
        <v>265.27780000000001</v>
      </c>
      <c r="AB21" s="13">
        <v>75</v>
      </c>
      <c r="AC21" s="13">
        <v>160</v>
      </c>
      <c r="AL21" s="12">
        <f t="shared" si="6"/>
        <v>41.899439000000001</v>
      </c>
      <c r="AM21">
        <f t="shared" si="7"/>
        <v>265.27780000000001</v>
      </c>
      <c r="AN21">
        <f t="shared" si="8"/>
        <v>75</v>
      </c>
      <c r="AO21"/>
      <c r="AP21">
        <f t="shared" si="9"/>
        <v>0.22002019492029107</v>
      </c>
      <c r="AQ21"/>
      <c r="AR21"/>
      <c r="AS21"/>
      <c r="AT21"/>
      <c r="AU21"/>
      <c r="AV21"/>
    </row>
    <row r="22" spans="1:48" s="12" customFormat="1">
      <c r="A22" s="12" t="s">
        <v>18</v>
      </c>
      <c r="B22" s="13">
        <v>197.04580000000001</v>
      </c>
      <c r="C22" s="13">
        <v>3.3007930000000001</v>
      </c>
      <c r="D22" s="13">
        <v>266.66669999999999</v>
      </c>
      <c r="E22" s="13">
        <v>1273.3330000000001</v>
      </c>
      <c r="F22" s="13">
        <v>380</v>
      </c>
      <c r="G22" s="13">
        <v>1920</v>
      </c>
      <c r="P22" s="12">
        <f t="shared" si="0"/>
        <v>200.34659300000001</v>
      </c>
      <c r="Q22" s="12">
        <f t="shared" si="1"/>
        <v>266.66669999999999</v>
      </c>
      <c r="R22" s="12">
        <f t="shared" si="2"/>
        <v>1653.3330000000001</v>
      </c>
      <c r="T22" s="12">
        <f t="shared" si="3"/>
        <v>838.81111557240001</v>
      </c>
      <c r="U22">
        <f t="shared" si="4"/>
        <v>5331.1906043999998</v>
      </c>
      <c r="V22">
        <f t="shared" si="5"/>
        <v>1590.9839999999999</v>
      </c>
      <c r="X22" s="13">
        <v>55.04072</v>
      </c>
      <c r="Y22" s="13">
        <v>0.82519799999999999</v>
      </c>
      <c r="Z22" s="13">
        <v>66.666669999999996</v>
      </c>
      <c r="AA22" s="13">
        <v>353.70370000000003</v>
      </c>
      <c r="AB22" s="13">
        <v>100</v>
      </c>
      <c r="AC22" s="13">
        <v>213.33330000000001</v>
      </c>
      <c r="AL22" s="12">
        <f t="shared" si="6"/>
        <v>55.865918000000001</v>
      </c>
      <c r="AM22">
        <f t="shared" si="7"/>
        <v>353.70370000000003</v>
      </c>
      <c r="AN22">
        <f t="shared" si="8"/>
        <v>100</v>
      </c>
      <c r="AO22"/>
      <c r="AP22">
        <f t="shared" si="9"/>
        <v>0.2201170714656297</v>
      </c>
      <c r="AQ22"/>
      <c r="AR22"/>
      <c r="AS22"/>
      <c r="AT22"/>
      <c r="AU22"/>
      <c r="AV22"/>
    </row>
    <row r="23" spans="1:48">
      <c r="A23" t="s">
        <v>19</v>
      </c>
      <c r="B23" s="1">
        <v>275.86410000000001</v>
      </c>
      <c r="C23" s="1">
        <v>4.6211099999999998</v>
      </c>
      <c r="D23" s="1">
        <v>133.33330000000001</v>
      </c>
      <c r="E23" s="1">
        <v>256.66669999999999</v>
      </c>
      <c r="F23" s="1">
        <v>190</v>
      </c>
      <c r="G23" s="1">
        <v>1140</v>
      </c>
      <c r="P23">
        <f t="shared" si="0"/>
        <v>280.48521</v>
      </c>
      <c r="Q23">
        <f t="shared" si="1"/>
        <v>133.33330000000001</v>
      </c>
      <c r="R23">
        <f t="shared" si="2"/>
        <v>446.66669999999999</v>
      </c>
      <c r="T23">
        <f t="shared" si="3"/>
        <v>1174.3354772279999</v>
      </c>
      <c r="U23">
        <f t="shared" si="4"/>
        <v>1074.6121395599998</v>
      </c>
      <c r="V23">
        <f t="shared" si="5"/>
        <v>795.49199999999996</v>
      </c>
      <c r="X23" s="1">
        <v>77.057010000000005</v>
      </c>
      <c r="Y23" s="1">
        <v>1.155278</v>
      </c>
      <c r="Z23" s="1">
        <v>33.333329999999997</v>
      </c>
      <c r="AA23" s="1">
        <v>71.296300000000002</v>
      </c>
      <c r="AB23" s="1">
        <v>50</v>
      </c>
      <c r="AC23" s="1">
        <v>126.66670000000001</v>
      </c>
      <c r="AL23">
        <f t="shared" si="6"/>
        <v>78.212288000000001</v>
      </c>
      <c r="AM23">
        <f t="shared" si="7"/>
        <v>71.296300000000002</v>
      </c>
      <c r="AN23">
        <f t="shared" si="8"/>
        <v>50</v>
      </c>
      <c r="AP23">
        <f t="shared" si="9"/>
        <v>0.41018472258797029</v>
      </c>
    </row>
    <row r="24" spans="1:48">
      <c r="A24" t="s">
        <v>20</v>
      </c>
      <c r="B24" s="1">
        <v>413.7962</v>
      </c>
      <c r="C24" s="1">
        <v>6.9316649999999997</v>
      </c>
      <c r="D24" s="1">
        <v>200</v>
      </c>
      <c r="E24" s="1">
        <v>385</v>
      </c>
      <c r="F24" s="1">
        <v>285</v>
      </c>
      <c r="G24" s="1">
        <v>1710</v>
      </c>
      <c r="P24">
        <f t="shared" si="0"/>
        <v>420.72786500000001</v>
      </c>
      <c r="Q24">
        <f t="shared" si="1"/>
        <v>200</v>
      </c>
      <c r="R24">
        <f t="shared" si="2"/>
        <v>670</v>
      </c>
      <c r="T24">
        <f t="shared" si="3"/>
        <v>1761.503425182</v>
      </c>
      <c r="U24">
        <f t="shared" si="4"/>
        <v>1611.9179999999999</v>
      </c>
      <c r="V24">
        <f t="shared" si="5"/>
        <v>1193.2380000000001</v>
      </c>
      <c r="X24" s="1">
        <v>115.5855</v>
      </c>
      <c r="Y24" s="1">
        <v>1.7329159999999999</v>
      </c>
      <c r="Z24" s="1">
        <v>50</v>
      </c>
      <c r="AA24" s="1">
        <v>106.9444</v>
      </c>
      <c r="AB24" s="1">
        <v>75</v>
      </c>
      <c r="AC24" s="1">
        <v>190</v>
      </c>
      <c r="AL24">
        <f t="shared" si="6"/>
        <v>117.318416</v>
      </c>
      <c r="AM24">
        <f t="shared" si="7"/>
        <v>106.9444</v>
      </c>
      <c r="AN24">
        <f t="shared" si="8"/>
        <v>75</v>
      </c>
      <c r="AP24">
        <f t="shared" si="9"/>
        <v>0.41085894719312127</v>
      </c>
    </row>
    <row r="25" spans="1:48">
      <c r="A25" t="s">
        <v>21</v>
      </c>
      <c r="B25" s="1">
        <v>551.72820000000002</v>
      </c>
      <c r="C25" s="1">
        <v>9.2422199999999997</v>
      </c>
      <c r="D25" s="1">
        <v>266.66669999999999</v>
      </c>
      <c r="E25" s="1">
        <v>513.33330000000001</v>
      </c>
      <c r="F25" s="1">
        <v>380</v>
      </c>
      <c r="G25" s="1">
        <v>2280</v>
      </c>
      <c r="P25">
        <f t="shared" si="0"/>
        <v>560.97041999999999</v>
      </c>
      <c r="Q25">
        <f t="shared" si="1"/>
        <v>266.66669999999999</v>
      </c>
      <c r="R25">
        <f t="shared" si="2"/>
        <v>893.33330000000001</v>
      </c>
      <c r="T25">
        <f t="shared" si="3"/>
        <v>2348.6709544559999</v>
      </c>
      <c r="U25">
        <f t="shared" si="4"/>
        <v>2149.22386044</v>
      </c>
      <c r="V25">
        <f t="shared" si="5"/>
        <v>1590.9839999999999</v>
      </c>
      <c r="X25" s="1">
        <v>154.114</v>
      </c>
      <c r="Y25" s="1">
        <v>2.3105549999999999</v>
      </c>
      <c r="Z25" s="1">
        <v>66.666669999999996</v>
      </c>
      <c r="AA25" s="1">
        <v>142.5926</v>
      </c>
      <c r="AB25" s="1">
        <v>100</v>
      </c>
      <c r="AC25" s="1">
        <v>253.33330000000001</v>
      </c>
      <c r="AL25">
        <f t="shared" si="6"/>
        <v>156.424555</v>
      </c>
      <c r="AM25">
        <f t="shared" si="7"/>
        <v>142.5926</v>
      </c>
      <c r="AN25">
        <f t="shared" si="8"/>
        <v>100</v>
      </c>
      <c r="AP25">
        <f t="shared" si="9"/>
        <v>0.41119672226868748</v>
      </c>
    </row>
    <row r="26" spans="1:48" s="12" customFormat="1">
      <c r="A26" s="12" t="s">
        <v>22</v>
      </c>
      <c r="B26" s="13">
        <v>275.86410000000001</v>
      </c>
      <c r="C26" s="13">
        <v>4.6211099999999998</v>
      </c>
      <c r="D26" s="13">
        <v>133.33330000000001</v>
      </c>
      <c r="E26" s="13">
        <v>816.66669999999999</v>
      </c>
      <c r="F26" s="13">
        <v>190</v>
      </c>
      <c r="G26" s="13">
        <v>580</v>
      </c>
      <c r="P26" s="12">
        <f t="shared" si="0"/>
        <v>280.48521</v>
      </c>
      <c r="Q26" s="12">
        <f t="shared" si="1"/>
        <v>133.33330000000001</v>
      </c>
      <c r="R26" s="12">
        <f t="shared" si="2"/>
        <v>1006.6667</v>
      </c>
      <c r="T26" s="12">
        <f t="shared" si="3"/>
        <v>1174.3354772279999</v>
      </c>
      <c r="U26">
        <f t="shared" si="4"/>
        <v>3419.22013956</v>
      </c>
      <c r="V26">
        <f t="shared" si="5"/>
        <v>795.49199999999996</v>
      </c>
      <c r="X26" s="13">
        <v>77.057010000000005</v>
      </c>
      <c r="Y26" s="13">
        <v>1.155278</v>
      </c>
      <c r="Z26" s="13">
        <v>33.333329999999997</v>
      </c>
      <c r="AA26" s="13">
        <v>226.8519</v>
      </c>
      <c r="AB26" s="13">
        <v>50</v>
      </c>
      <c r="AC26" s="13">
        <v>64.44444</v>
      </c>
      <c r="AL26" s="12">
        <f t="shared" si="6"/>
        <v>78.212288000000001</v>
      </c>
      <c r="AM26">
        <f t="shared" si="7"/>
        <v>226.8519</v>
      </c>
      <c r="AN26">
        <f t="shared" si="8"/>
        <v>50</v>
      </c>
      <c r="AO26"/>
      <c r="AP26">
        <f t="shared" si="9"/>
        <v>0.1802114168257633</v>
      </c>
      <c r="AQ26"/>
      <c r="AR26"/>
      <c r="AS26"/>
      <c r="AT26"/>
      <c r="AU26"/>
      <c r="AV26"/>
    </row>
    <row r="27" spans="1:48" s="12" customFormat="1">
      <c r="A27" s="12" t="s">
        <v>23</v>
      </c>
      <c r="B27" s="13">
        <v>413.7962</v>
      </c>
      <c r="C27" s="13">
        <v>6.9316649999999997</v>
      </c>
      <c r="D27" s="13">
        <v>200</v>
      </c>
      <c r="E27" s="13">
        <v>1225</v>
      </c>
      <c r="F27" s="13">
        <v>285</v>
      </c>
      <c r="G27" s="13">
        <v>870</v>
      </c>
      <c r="P27" s="12">
        <f t="shared" si="0"/>
        <v>420.72786500000001</v>
      </c>
      <c r="Q27" s="12">
        <f t="shared" si="1"/>
        <v>200</v>
      </c>
      <c r="R27" s="12">
        <f t="shared" si="2"/>
        <v>1510</v>
      </c>
      <c r="T27" s="12">
        <f t="shared" si="3"/>
        <v>1761.503425182</v>
      </c>
      <c r="U27">
        <f t="shared" si="4"/>
        <v>5128.83</v>
      </c>
      <c r="V27">
        <f t="shared" si="5"/>
        <v>1193.2380000000001</v>
      </c>
      <c r="X27" s="13">
        <v>115.5855</v>
      </c>
      <c r="Y27" s="13">
        <v>1.7329159999999999</v>
      </c>
      <c r="Z27" s="13">
        <v>50</v>
      </c>
      <c r="AA27" s="13">
        <v>340.27780000000001</v>
      </c>
      <c r="AB27" s="13">
        <v>75</v>
      </c>
      <c r="AC27" s="13">
        <v>96.666669999999996</v>
      </c>
      <c r="AL27" s="12">
        <f t="shared" si="6"/>
        <v>117.318416</v>
      </c>
      <c r="AM27">
        <f t="shared" si="7"/>
        <v>340.27780000000001</v>
      </c>
      <c r="AN27">
        <f t="shared" si="8"/>
        <v>75</v>
      </c>
      <c r="AO27"/>
      <c r="AP27">
        <f t="shared" si="9"/>
        <v>0.18034143683553197</v>
      </c>
      <c r="AQ27"/>
      <c r="AR27"/>
      <c r="AS27"/>
      <c r="AT27"/>
      <c r="AU27"/>
      <c r="AV27"/>
    </row>
    <row r="28" spans="1:48" s="12" customFormat="1">
      <c r="A28" s="12" t="s">
        <v>24</v>
      </c>
      <c r="B28" s="13">
        <v>551.72820000000002</v>
      </c>
      <c r="C28" s="13">
        <v>9.2422199999999997</v>
      </c>
      <c r="D28" s="13">
        <v>266.66669999999999</v>
      </c>
      <c r="E28" s="13">
        <v>1633.3330000000001</v>
      </c>
      <c r="F28" s="13">
        <v>380</v>
      </c>
      <c r="G28" s="13">
        <v>1160</v>
      </c>
      <c r="P28" s="12">
        <f t="shared" si="0"/>
        <v>560.97041999999999</v>
      </c>
      <c r="Q28" s="12">
        <f t="shared" si="1"/>
        <v>266.66669999999999</v>
      </c>
      <c r="R28" s="12">
        <f t="shared" si="2"/>
        <v>2013.3330000000001</v>
      </c>
      <c r="T28" s="12">
        <f t="shared" si="3"/>
        <v>2348.6709544559999</v>
      </c>
      <c r="U28">
        <f t="shared" si="4"/>
        <v>6838.4386044000003</v>
      </c>
      <c r="V28">
        <f t="shared" si="5"/>
        <v>1590.9839999999999</v>
      </c>
      <c r="X28" s="13">
        <v>154.114</v>
      </c>
      <c r="Y28" s="13">
        <v>2.3105549999999999</v>
      </c>
      <c r="Z28" s="13">
        <v>66.666669999999996</v>
      </c>
      <c r="AA28" s="13">
        <v>453.70370000000003</v>
      </c>
      <c r="AB28" s="13">
        <v>100</v>
      </c>
      <c r="AC28" s="13">
        <v>128.88890000000001</v>
      </c>
      <c r="AL28" s="12">
        <f t="shared" si="6"/>
        <v>156.424555</v>
      </c>
      <c r="AM28">
        <f t="shared" si="7"/>
        <v>453.70370000000003</v>
      </c>
      <c r="AN28">
        <f t="shared" si="8"/>
        <v>100</v>
      </c>
      <c r="AO28"/>
      <c r="AP28">
        <f t="shared" si="9"/>
        <v>0.18040651722151591</v>
      </c>
      <c r="AQ28"/>
      <c r="AR28"/>
      <c r="AS28"/>
      <c r="AT28"/>
      <c r="AU28"/>
      <c r="AV28"/>
    </row>
    <row r="29" spans="1:48">
      <c r="A29" t="s">
        <v>25</v>
      </c>
      <c r="B29" s="1">
        <v>827.59230000000002</v>
      </c>
      <c r="C29" s="1">
        <v>13.863329999999999</v>
      </c>
      <c r="D29" s="1">
        <v>133.33330000000001</v>
      </c>
      <c r="E29" s="1">
        <v>256.66669999999999</v>
      </c>
      <c r="F29" s="1">
        <v>190</v>
      </c>
      <c r="G29" s="1">
        <v>580</v>
      </c>
      <c r="P29">
        <f t="shared" si="0"/>
        <v>841.45563000000004</v>
      </c>
      <c r="Q29">
        <f t="shared" si="1"/>
        <v>133.33330000000001</v>
      </c>
      <c r="R29">
        <f t="shared" si="2"/>
        <v>446.66669999999999</v>
      </c>
      <c r="T29">
        <f t="shared" si="3"/>
        <v>3523.0064316839998</v>
      </c>
      <c r="U29">
        <f t="shared" si="4"/>
        <v>1074.6121395599998</v>
      </c>
      <c r="V29">
        <f t="shared" si="5"/>
        <v>795.49199999999996</v>
      </c>
      <c r="X29" s="1">
        <v>231.17099999999999</v>
      </c>
      <c r="Y29" s="1">
        <v>3.4658329999999999</v>
      </c>
      <c r="Z29" s="1">
        <v>33.333329999999997</v>
      </c>
      <c r="AA29" s="1">
        <v>71.296300000000002</v>
      </c>
      <c r="AB29" s="1">
        <v>50</v>
      </c>
      <c r="AC29" s="1">
        <v>64.44444</v>
      </c>
      <c r="AL29">
        <f t="shared" si="6"/>
        <v>234.636833</v>
      </c>
      <c r="AM29">
        <f t="shared" si="7"/>
        <v>71.296300000000002</v>
      </c>
      <c r="AN29">
        <f t="shared" si="8"/>
        <v>50</v>
      </c>
      <c r="AP29">
        <f t="shared" si="9"/>
        <v>0.41018472258797029</v>
      </c>
    </row>
    <row r="30" spans="1:48">
      <c r="A30" t="s">
        <v>26</v>
      </c>
      <c r="B30" s="1">
        <v>1241.3879999999999</v>
      </c>
      <c r="C30" s="1">
        <v>20.795000000000002</v>
      </c>
      <c r="D30" s="1">
        <v>200</v>
      </c>
      <c r="E30" s="1">
        <v>385</v>
      </c>
      <c r="F30" s="1">
        <v>285</v>
      </c>
      <c r="G30" s="1">
        <v>870</v>
      </c>
      <c r="P30">
        <f t="shared" si="0"/>
        <v>1262.183</v>
      </c>
      <c r="Q30">
        <f t="shared" si="1"/>
        <v>200</v>
      </c>
      <c r="R30">
        <f t="shared" si="2"/>
        <v>670</v>
      </c>
      <c r="T30">
        <f t="shared" si="3"/>
        <v>5284.5077843999998</v>
      </c>
      <c r="U30">
        <f t="shared" si="4"/>
        <v>1611.9179999999999</v>
      </c>
      <c r="V30">
        <f t="shared" si="5"/>
        <v>1193.2380000000001</v>
      </c>
      <c r="X30" s="1">
        <v>346.75659999999999</v>
      </c>
      <c r="Y30" s="1">
        <v>5.1987490000000003</v>
      </c>
      <c r="Z30" s="1">
        <v>50</v>
      </c>
      <c r="AA30" s="1">
        <v>106.9444</v>
      </c>
      <c r="AB30" s="1">
        <v>75</v>
      </c>
      <c r="AC30" s="1">
        <v>96.666669999999996</v>
      </c>
      <c r="AL30">
        <f t="shared" si="6"/>
        <v>351.95534900000001</v>
      </c>
      <c r="AM30">
        <f t="shared" si="7"/>
        <v>106.9444</v>
      </c>
      <c r="AN30">
        <f t="shared" si="8"/>
        <v>75</v>
      </c>
      <c r="AP30">
        <f t="shared" si="9"/>
        <v>0.41085894719312127</v>
      </c>
    </row>
    <row r="31" spans="1:48">
      <c r="A31" t="s">
        <v>27</v>
      </c>
      <c r="B31" s="1">
        <v>1655.1849999999999</v>
      </c>
      <c r="C31" s="1">
        <v>27.726659999999999</v>
      </c>
      <c r="D31" s="1">
        <v>266.66669999999999</v>
      </c>
      <c r="E31" s="1">
        <v>513.33330000000001</v>
      </c>
      <c r="F31" s="1">
        <v>380</v>
      </c>
      <c r="G31" s="1">
        <v>1160</v>
      </c>
      <c r="P31">
        <f t="shared" si="0"/>
        <v>1682.91166</v>
      </c>
      <c r="Q31">
        <f t="shared" si="1"/>
        <v>266.66669999999999</v>
      </c>
      <c r="R31">
        <f t="shared" si="2"/>
        <v>893.33330000000001</v>
      </c>
      <c r="T31">
        <f t="shared" si="3"/>
        <v>7046.0145380879994</v>
      </c>
      <c r="U31">
        <f t="shared" si="4"/>
        <v>2149.22386044</v>
      </c>
      <c r="V31">
        <f t="shared" si="5"/>
        <v>1590.9839999999999</v>
      </c>
      <c r="X31" s="1">
        <v>462.34210000000002</v>
      </c>
      <c r="Y31" s="1">
        <v>6.9316649999999997</v>
      </c>
      <c r="Z31" s="1">
        <v>66.666669999999996</v>
      </c>
      <c r="AA31" s="1">
        <v>142.5926</v>
      </c>
      <c r="AB31" s="1">
        <v>100</v>
      </c>
      <c r="AC31" s="1">
        <v>128.88890000000001</v>
      </c>
      <c r="AL31">
        <f t="shared" si="6"/>
        <v>469.27376500000003</v>
      </c>
      <c r="AM31">
        <f t="shared" si="7"/>
        <v>142.5926</v>
      </c>
      <c r="AN31">
        <f t="shared" si="8"/>
        <v>100</v>
      </c>
      <c r="AP31">
        <f t="shared" si="9"/>
        <v>0.41119672226868748</v>
      </c>
    </row>
    <row r="32" spans="1:48" s="12" customFormat="1">
      <c r="A32" s="12" t="s">
        <v>28</v>
      </c>
      <c r="B32" s="13">
        <v>453.20530000000002</v>
      </c>
      <c r="C32" s="13">
        <v>7.5918239999999999</v>
      </c>
      <c r="D32" s="13">
        <v>133.33330000000001</v>
      </c>
      <c r="E32" s="13">
        <v>436.66669999999999</v>
      </c>
      <c r="F32" s="13">
        <v>190</v>
      </c>
      <c r="G32" s="13">
        <v>760</v>
      </c>
      <c r="P32" s="12">
        <f t="shared" si="0"/>
        <v>460.797124</v>
      </c>
      <c r="Q32" s="12">
        <f t="shared" si="1"/>
        <v>133.33330000000001</v>
      </c>
      <c r="R32" s="12">
        <f t="shared" si="2"/>
        <v>626.66669999999999</v>
      </c>
      <c r="T32" s="12">
        <f t="shared" si="3"/>
        <v>1929.2653987632</v>
      </c>
      <c r="U32">
        <f t="shared" si="4"/>
        <v>1828.2361395599999</v>
      </c>
      <c r="V32">
        <f t="shared" si="5"/>
        <v>795.49199999999996</v>
      </c>
      <c r="X32" s="13">
        <v>126.5937</v>
      </c>
      <c r="Y32" s="13">
        <v>1.897956</v>
      </c>
      <c r="Z32" s="13">
        <v>33.333329999999997</v>
      </c>
      <c r="AA32" s="13">
        <v>121.2963</v>
      </c>
      <c r="AB32" s="13">
        <v>50</v>
      </c>
      <c r="AC32" s="13">
        <v>84.44444</v>
      </c>
      <c r="AL32" s="12">
        <f t="shared" si="6"/>
        <v>128.49165600000001</v>
      </c>
      <c r="AM32">
        <f t="shared" si="7"/>
        <v>121.2963</v>
      </c>
      <c r="AN32">
        <f t="shared" si="8"/>
        <v>50</v>
      </c>
      <c r="AO32"/>
      <c r="AP32">
        <f t="shared" si="9"/>
        <v>0.29087304380606216</v>
      </c>
      <c r="AQ32"/>
      <c r="AR32"/>
      <c r="AS32"/>
      <c r="AT32"/>
      <c r="AU32"/>
      <c r="AV32"/>
    </row>
    <row r="33" spans="1:48" s="12" customFormat="1">
      <c r="A33" s="12" t="s">
        <v>29</v>
      </c>
      <c r="B33" s="13">
        <v>679.80799999999999</v>
      </c>
      <c r="C33" s="13">
        <v>11.387740000000001</v>
      </c>
      <c r="D33" s="13">
        <v>200</v>
      </c>
      <c r="E33" s="13">
        <v>655</v>
      </c>
      <c r="F33" s="13">
        <v>285</v>
      </c>
      <c r="G33" s="13">
        <v>1140</v>
      </c>
      <c r="P33" s="12">
        <f t="shared" si="0"/>
        <v>691.19574</v>
      </c>
      <c r="Q33" s="12">
        <f t="shared" si="1"/>
        <v>200</v>
      </c>
      <c r="R33" s="12">
        <f t="shared" si="2"/>
        <v>940</v>
      </c>
      <c r="T33" s="12">
        <f t="shared" si="3"/>
        <v>2893.898324232</v>
      </c>
      <c r="U33">
        <f t="shared" si="4"/>
        <v>2742.3539999999998</v>
      </c>
      <c r="V33">
        <f t="shared" si="5"/>
        <v>1193.2380000000001</v>
      </c>
      <c r="X33" s="13">
        <v>189.8905</v>
      </c>
      <c r="Y33" s="13">
        <v>2.8469340000000001</v>
      </c>
      <c r="Z33" s="13">
        <v>50</v>
      </c>
      <c r="AA33" s="13">
        <v>181.9444</v>
      </c>
      <c r="AB33" s="13">
        <v>75</v>
      </c>
      <c r="AC33" s="13">
        <v>126.66670000000001</v>
      </c>
      <c r="AL33" s="12">
        <f t="shared" si="6"/>
        <v>192.73743400000001</v>
      </c>
      <c r="AM33">
        <f t="shared" si="7"/>
        <v>181.9444</v>
      </c>
      <c r="AN33">
        <f t="shared" si="8"/>
        <v>75</v>
      </c>
      <c r="AO33"/>
      <c r="AP33">
        <f t="shared" si="9"/>
        <v>0.29121192307035215</v>
      </c>
      <c r="AQ33"/>
      <c r="AR33"/>
      <c r="AS33"/>
      <c r="AT33"/>
      <c r="AU33"/>
      <c r="AV33"/>
    </row>
    <row r="34" spans="1:48" s="12" customFormat="1">
      <c r="A34" s="12" t="s">
        <v>30</v>
      </c>
      <c r="B34" s="13">
        <v>906.41060000000004</v>
      </c>
      <c r="C34" s="13">
        <v>15.18365</v>
      </c>
      <c r="D34" s="13">
        <v>266.66669999999999</v>
      </c>
      <c r="E34" s="13">
        <v>873.33330000000001</v>
      </c>
      <c r="F34" s="13">
        <v>380</v>
      </c>
      <c r="G34" s="13">
        <v>1520</v>
      </c>
      <c r="P34" s="12">
        <f t="shared" si="0"/>
        <v>921.5942500000001</v>
      </c>
      <c r="Q34" s="12">
        <f t="shared" si="1"/>
        <v>266.66669999999999</v>
      </c>
      <c r="R34" s="12">
        <f t="shared" si="2"/>
        <v>1253.3333</v>
      </c>
      <c r="T34" s="12">
        <f t="shared" si="3"/>
        <v>3858.5308059000004</v>
      </c>
      <c r="U34">
        <f t="shared" si="4"/>
        <v>3656.47186044</v>
      </c>
      <c r="V34">
        <f t="shared" si="5"/>
        <v>1590.9839999999999</v>
      </c>
      <c r="X34" s="13">
        <v>253.18729999999999</v>
      </c>
      <c r="Y34" s="13">
        <v>3.795912</v>
      </c>
      <c r="Z34" s="13">
        <v>66.666669999999996</v>
      </c>
      <c r="AA34" s="13">
        <v>242.5926</v>
      </c>
      <c r="AB34" s="13">
        <v>100</v>
      </c>
      <c r="AC34" s="13">
        <v>168.88890000000001</v>
      </c>
      <c r="AL34" s="12">
        <f t="shared" si="6"/>
        <v>256.98321199999998</v>
      </c>
      <c r="AM34">
        <f t="shared" si="7"/>
        <v>242.5926</v>
      </c>
      <c r="AN34">
        <f t="shared" si="8"/>
        <v>100</v>
      </c>
      <c r="AO34"/>
      <c r="AP34">
        <f t="shared" si="9"/>
        <v>0.29138157407822896</v>
      </c>
      <c r="AQ34"/>
      <c r="AR34"/>
      <c r="AS34"/>
      <c r="AT34"/>
      <c r="AU34"/>
      <c r="AV34"/>
    </row>
  </sheetData>
  <mergeCells count="5">
    <mergeCell ref="B1:G1"/>
    <mergeCell ref="X1:AC1"/>
    <mergeCell ref="AL1:AN1"/>
    <mergeCell ref="P1:R1"/>
    <mergeCell ref="T1:V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1"/>
  <sheetViews>
    <sheetView topLeftCell="A32" workbookViewId="0">
      <selection activeCell="A32" sqref="A32:A41"/>
    </sheetView>
  </sheetViews>
  <sheetFormatPr baseColWidth="10" defaultRowHeight="15" x14ac:dyDescent="0"/>
  <sheetData>
    <row r="1" spans="1:6" ht="16" thickBot="1">
      <c r="A1" s="5" t="s">
        <v>55</v>
      </c>
      <c r="B1" s="5" t="s">
        <v>56</v>
      </c>
      <c r="C1" s="8" t="s">
        <v>58</v>
      </c>
      <c r="D1" s="8" t="s">
        <v>69</v>
      </c>
      <c r="E1" s="8" t="s">
        <v>76</v>
      </c>
      <c r="F1" s="3" t="s">
        <v>54</v>
      </c>
    </row>
    <row r="2" spans="1:6" ht="16" thickTop="1">
      <c r="A2" s="6">
        <v>53</v>
      </c>
      <c r="B2" s="6" t="s">
        <v>57</v>
      </c>
      <c r="C2" s="6" t="s">
        <v>62</v>
      </c>
      <c r="D2" s="6" t="s">
        <v>75</v>
      </c>
      <c r="E2" s="7" t="s">
        <v>21</v>
      </c>
      <c r="F2" s="4">
        <v>3.4053133333333321</v>
      </c>
    </row>
    <row r="3" spans="1:6">
      <c r="A3" s="6">
        <v>54</v>
      </c>
      <c r="B3" s="6" t="s">
        <v>49</v>
      </c>
      <c r="C3" s="6" t="s">
        <v>62</v>
      </c>
      <c r="D3" s="6" t="s">
        <v>75</v>
      </c>
      <c r="E3" s="7" t="s">
        <v>21</v>
      </c>
      <c r="F3" s="4">
        <v>2.8637874999999986</v>
      </c>
    </row>
    <row r="4" spans="1:6">
      <c r="A4" s="6">
        <v>113</v>
      </c>
      <c r="B4" s="6" t="s">
        <v>57</v>
      </c>
      <c r="C4" s="6" t="s">
        <v>62</v>
      </c>
      <c r="D4" s="6" t="s">
        <v>75</v>
      </c>
      <c r="E4" s="7" t="s">
        <v>21</v>
      </c>
      <c r="F4" s="4">
        <v>3.6352717592592589</v>
      </c>
    </row>
    <row r="5" spans="1:6">
      <c r="A5" s="6">
        <v>114</v>
      </c>
      <c r="B5" s="6" t="s">
        <v>49</v>
      </c>
      <c r="C5" s="6" t="s">
        <v>62</v>
      </c>
      <c r="D5" s="6" t="s">
        <v>75</v>
      </c>
      <c r="E5" s="7" t="s">
        <v>21</v>
      </c>
      <c r="F5" s="4">
        <v>2.6042780555555551</v>
      </c>
    </row>
    <row r="6" spans="1:6">
      <c r="A6" s="6">
        <v>167</v>
      </c>
      <c r="B6" s="6" t="s">
        <v>57</v>
      </c>
      <c r="C6" s="6" t="s">
        <v>62</v>
      </c>
      <c r="D6" s="6" t="s">
        <v>75</v>
      </c>
      <c r="E6" s="7" t="s">
        <v>21</v>
      </c>
      <c r="F6" s="4">
        <v>3.4908814393939376</v>
      </c>
    </row>
    <row r="7" spans="1:6">
      <c r="A7" s="6">
        <v>168</v>
      </c>
      <c r="B7" s="6" t="s">
        <v>49</v>
      </c>
      <c r="C7" s="6" t="s">
        <v>62</v>
      </c>
      <c r="D7" s="6" t="s">
        <v>75</v>
      </c>
      <c r="E7" s="7" t="s">
        <v>21</v>
      </c>
      <c r="F7" s="4">
        <v>3.3080537247474733</v>
      </c>
    </row>
    <row r="8" spans="1:6">
      <c r="A8" s="6">
        <v>219</v>
      </c>
      <c r="B8" s="6" t="s">
        <v>57</v>
      </c>
      <c r="C8" s="6" t="s">
        <v>62</v>
      </c>
      <c r="D8" s="6" t="s">
        <v>75</v>
      </c>
      <c r="E8" s="7" t="s">
        <v>21</v>
      </c>
      <c r="F8" s="4">
        <v>2.7836857222222227</v>
      </c>
    </row>
    <row r="9" spans="1:6">
      <c r="A9" s="6">
        <v>220</v>
      </c>
      <c r="B9" s="6" t="s">
        <v>49</v>
      </c>
      <c r="C9" s="6" t="s">
        <v>62</v>
      </c>
      <c r="D9" s="6" t="s">
        <v>75</v>
      </c>
      <c r="E9" s="7" t="s">
        <v>21</v>
      </c>
      <c r="F9" s="4">
        <v>2.9184497222222232</v>
      </c>
    </row>
    <row r="10" spans="1:6">
      <c r="A10" s="6">
        <v>269</v>
      </c>
      <c r="B10" s="6" t="s">
        <v>57</v>
      </c>
      <c r="C10" s="6" t="s">
        <v>62</v>
      </c>
      <c r="D10" s="6" t="s">
        <v>75</v>
      </c>
      <c r="E10" s="7" t="s">
        <v>21</v>
      </c>
      <c r="F10" s="4">
        <v>3.5806120000000008</v>
      </c>
    </row>
    <row r="11" spans="1:6">
      <c r="A11" s="6">
        <v>270</v>
      </c>
      <c r="B11" s="6" t="s">
        <v>49</v>
      </c>
      <c r="C11" s="6" t="s">
        <v>62</v>
      </c>
      <c r="D11" s="6" t="s">
        <v>75</v>
      </c>
      <c r="E11" s="7" t="s">
        <v>21</v>
      </c>
      <c r="F11" s="4">
        <v>2.4669240555555558</v>
      </c>
    </row>
    <row r="12" spans="1:6">
      <c r="A12" s="6">
        <v>13</v>
      </c>
      <c r="B12" s="6" t="s">
        <v>57</v>
      </c>
      <c r="C12" s="6" t="s">
        <v>62</v>
      </c>
      <c r="D12" s="6" t="s">
        <v>70</v>
      </c>
      <c r="E12" s="7" t="s">
        <v>19</v>
      </c>
      <c r="F12" s="4">
        <v>4.0246916666666666</v>
      </c>
    </row>
    <row r="13" spans="1:6">
      <c r="A13" s="6">
        <v>14</v>
      </c>
      <c r="B13" s="6" t="s">
        <v>49</v>
      </c>
      <c r="C13" s="6" t="s">
        <v>62</v>
      </c>
      <c r="D13" s="6" t="s">
        <v>70</v>
      </c>
      <c r="E13" s="7" t="s">
        <v>19</v>
      </c>
      <c r="F13" s="4">
        <v>3.7333872294372292</v>
      </c>
    </row>
    <row r="14" spans="1:6">
      <c r="A14" s="6">
        <v>73</v>
      </c>
      <c r="B14" s="6" t="s">
        <v>57</v>
      </c>
      <c r="C14" s="6" t="s">
        <v>62</v>
      </c>
      <c r="D14" s="6" t="s">
        <v>70</v>
      </c>
      <c r="E14" s="7" t="s">
        <v>19</v>
      </c>
      <c r="F14" s="4">
        <v>3.4438649047619037</v>
      </c>
    </row>
    <row r="15" spans="1:6">
      <c r="A15" s="6">
        <v>74</v>
      </c>
      <c r="B15" s="6" t="s">
        <v>49</v>
      </c>
      <c r="C15" s="6" t="s">
        <v>62</v>
      </c>
      <c r="D15" s="6" t="s">
        <v>70</v>
      </c>
      <c r="E15" s="7" t="s">
        <v>19</v>
      </c>
      <c r="F15" s="4">
        <v>3.8282464583333322</v>
      </c>
    </row>
    <row r="16" spans="1:6">
      <c r="A16" s="6">
        <v>129</v>
      </c>
      <c r="B16" s="6" t="s">
        <v>57</v>
      </c>
      <c r="C16" s="6" t="s">
        <v>62</v>
      </c>
      <c r="D16" s="6" t="s">
        <v>70</v>
      </c>
      <c r="E16" s="7" t="s">
        <v>19</v>
      </c>
      <c r="F16" s="4">
        <v>3.6624383664021152</v>
      </c>
    </row>
    <row r="17" spans="1:8">
      <c r="A17" s="6">
        <v>130</v>
      </c>
      <c r="B17" s="6" t="s">
        <v>49</v>
      </c>
      <c r="C17" s="6" t="s">
        <v>62</v>
      </c>
      <c r="D17" s="6" t="s">
        <v>70</v>
      </c>
      <c r="E17" s="7" t="s">
        <v>19</v>
      </c>
      <c r="F17" s="4">
        <v>3.3451402678571425</v>
      </c>
    </row>
    <row r="18" spans="1:8">
      <c r="A18" s="6">
        <v>183</v>
      </c>
      <c r="B18" s="6" t="s">
        <v>57</v>
      </c>
      <c r="C18" s="6" t="s">
        <v>62</v>
      </c>
      <c r="D18" s="6" t="s">
        <v>70</v>
      </c>
      <c r="E18" s="7" t="s">
        <v>19</v>
      </c>
      <c r="F18" s="4">
        <v>4.0389791094385421</v>
      </c>
    </row>
    <row r="19" spans="1:8">
      <c r="A19" s="6">
        <v>184</v>
      </c>
      <c r="B19" s="6" t="s">
        <v>49</v>
      </c>
      <c r="C19" s="6" t="s">
        <v>62</v>
      </c>
      <c r="D19" s="6" t="s">
        <v>70</v>
      </c>
      <c r="E19" s="7" t="s">
        <v>19</v>
      </c>
      <c r="F19" s="4">
        <v>3.6742051940399656</v>
      </c>
    </row>
    <row r="20" spans="1:8">
      <c r="A20" s="6">
        <v>233</v>
      </c>
      <c r="B20" s="6" t="s">
        <v>57</v>
      </c>
      <c r="C20" s="6" t="s">
        <v>62</v>
      </c>
      <c r="D20" s="6" t="s">
        <v>70</v>
      </c>
      <c r="E20" s="7" t="s">
        <v>19</v>
      </c>
      <c r="F20" s="4">
        <v>3.1824152619047639</v>
      </c>
    </row>
    <row r="21" spans="1:8">
      <c r="A21" s="6">
        <v>234</v>
      </c>
      <c r="B21" s="6" t="s">
        <v>49</v>
      </c>
      <c r="C21" s="6" t="s">
        <v>62</v>
      </c>
      <c r="D21" s="6" t="s">
        <v>70</v>
      </c>
      <c r="E21" s="7" t="s">
        <v>19</v>
      </c>
      <c r="F21" s="4">
        <v>2.8908602063492066</v>
      </c>
    </row>
    <row r="22" spans="1:8">
      <c r="A22" s="6">
        <v>33</v>
      </c>
      <c r="B22" s="6" t="s">
        <v>57</v>
      </c>
      <c r="C22" s="6" t="s">
        <v>62</v>
      </c>
      <c r="D22" s="6" t="s">
        <v>71</v>
      </c>
      <c r="E22" s="7" t="s">
        <v>20</v>
      </c>
      <c r="F22" s="4">
        <v>3.6831499404761905</v>
      </c>
    </row>
    <row r="23" spans="1:8">
      <c r="A23" s="6">
        <v>34</v>
      </c>
      <c r="B23" s="6" t="s">
        <v>49</v>
      </c>
      <c r="C23" s="6" t="s">
        <v>62</v>
      </c>
      <c r="D23" s="6" t="s">
        <v>71</v>
      </c>
      <c r="E23" s="7" t="s">
        <v>20</v>
      </c>
      <c r="F23" s="4">
        <v>2.9557236607142854</v>
      </c>
    </row>
    <row r="24" spans="1:8">
      <c r="A24" s="6">
        <v>93</v>
      </c>
      <c r="B24" s="6" t="s">
        <v>57</v>
      </c>
      <c r="C24" s="6" t="s">
        <v>62</v>
      </c>
      <c r="D24" s="6" t="s">
        <v>71</v>
      </c>
      <c r="E24" s="7" t="s">
        <v>20</v>
      </c>
      <c r="F24" s="4">
        <v>3.3777841666666624</v>
      </c>
    </row>
    <row r="25" spans="1:8">
      <c r="A25" s="6">
        <v>94</v>
      </c>
      <c r="B25" s="6" t="s">
        <v>49</v>
      </c>
      <c r="C25" s="6" t="s">
        <v>62</v>
      </c>
      <c r="D25" s="6" t="s">
        <v>71</v>
      </c>
      <c r="E25" s="7" t="s">
        <v>20</v>
      </c>
      <c r="F25" s="4">
        <v>2.9249850595238063</v>
      </c>
    </row>
    <row r="26" spans="1:8">
      <c r="A26" s="6">
        <v>147</v>
      </c>
      <c r="B26" s="6" t="s">
        <v>57</v>
      </c>
      <c r="C26" s="6" t="s">
        <v>62</v>
      </c>
      <c r="D26" s="6" t="s">
        <v>71</v>
      </c>
      <c r="E26" s="7" t="s">
        <v>20</v>
      </c>
      <c r="F26" s="4">
        <v>3.8669865211640198</v>
      </c>
    </row>
    <row r="27" spans="1:8">
      <c r="A27" s="6">
        <v>148</v>
      </c>
      <c r="B27" s="6" t="s">
        <v>49</v>
      </c>
      <c r="C27" s="6" t="s">
        <v>62</v>
      </c>
      <c r="D27" s="6" t="s">
        <v>71</v>
      </c>
      <c r="E27" s="7" t="s">
        <v>20</v>
      </c>
      <c r="F27" s="4">
        <v>3.3644100297619031</v>
      </c>
    </row>
    <row r="28" spans="1:8">
      <c r="A28" s="6">
        <v>199</v>
      </c>
      <c r="B28" s="6" t="s">
        <v>57</v>
      </c>
      <c r="C28" s="6" t="s">
        <v>62</v>
      </c>
      <c r="D28" s="6" t="s">
        <v>71</v>
      </c>
      <c r="E28" s="7" t="s">
        <v>20</v>
      </c>
      <c r="F28" s="4">
        <v>4.2714376322751413</v>
      </c>
    </row>
    <row r="29" spans="1:8">
      <c r="A29" s="6">
        <v>200</v>
      </c>
      <c r="B29" s="6" t="s">
        <v>49</v>
      </c>
      <c r="C29" s="6" t="s">
        <v>62</v>
      </c>
      <c r="D29" s="6" t="s">
        <v>71</v>
      </c>
      <c r="E29" s="7" t="s">
        <v>20</v>
      </c>
      <c r="F29" s="4">
        <v>3.8131696869488616</v>
      </c>
    </row>
    <row r="30" spans="1:8">
      <c r="A30" s="6">
        <v>249</v>
      </c>
      <c r="B30" s="6" t="s">
        <v>57</v>
      </c>
      <c r="C30" s="6" t="s">
        <v>62</v>
      </c>
      <c r="D30" s="6" t="s">
        <v>71</v>
      </c>
      <c r="E30" s="7" t="s">
        <v>20</v>
      </c>
      <c r="F30" s="4">
        <v>4.2966907857142864</v>
      </c>
    </row>
    <row r="31" spans="1:8">
      <c r="A31" s="6">
        <v>250</v>
      </c>
      <c r="B31" s="6" t="s">
        <v>49</v>
      </c>
      <c r="C31" s="6" t="s">
        <v>62</v>
      </c>
      <c r="D31" s="6" t="s">
        <v>71</v>
      </c>
      <c r="E31" s="7" t="s">
        <v>20</v>
      </c>
      <c r="F31" s="4">
        <v>3.4024327023809535</v>
      </c>
    </row>
    <row r="32" spans="1:8">
      <c r="A32" s="6">
        <v>55</v>
      </c>
      <c r="B32" s="6" t="s">
        <v>57</v>
      </c>
      <c r="C32" s="6" t="s">
        <v>63</v>
      </c>
      <c r="D32" s="6" t="s">
        <v>75</v>
      </c>
      <c r="E32" s="7" t="s">
        <v>24</v>
      </c>
      <c r="F32" s="4">
        <v>2.5298004166666659</v>
      </c>
      <c r="G32" s="7" t="s">
        <v>80</v>
      </c>
      <c r="H32" s="14">
        <f>AVERAGE(F32:F41)</f>
        <v>2.4280642047203638</v>
      </c>
    </row>
    <row r="33" spans="1:8">
      <c r="A33" s="6">
        <v>56</v>
      </c>
      <c r="B33" s="6" t="s">
        <v>49</v>
      </c>
      <c r="C33" s="6" t="s">
        <v>63</v>
      </c>
      <c r="D33" s="6" t="s">
        <v>75</v>
      </c>
      <c r="E33" s="7" t="s">
        <v>24</v>
      </c>
      <c r="F33" s="4">
        <v>2.3472441071428563</v>
      </c>
      <c r="G33" s="7" t="s">
        <v>81</v>
      </c>
      <c r="H33" s="14">
        <f>MEDIAN(F32:F41)</f>
        <v>2.3979739523809531</v>
      </c>
    </row>
    <row r="34" spans="1:8">
      <c r="A34" s="6">
        <v>115</v>
      </c>
      <c r="B34" s="6" t="s">
        <v>57</v>
      </c>
      <c r="C34" s="6" t="s">
        <v>63</v>
      </c>
      <c r="D34" s="6" t="s">
        <v>75</v>
      </c>
      <c r="E34" s="7" t="s">
        <v>24</v>
      </c>
      <c r="F34" s="4">
        <v>2.7670590806878308</v>
      </c>
    </row>
    <row r="35" spans="1:8">
      <c r="A35" s="6">
        <v>116</v>
      </c>
      <c r="B35" s="6" t="s">
        <v>49</v>
      </c>
      <c r="C35" s="6" t="s">
        <v>63</v>
      </c>
      <c r="D35" s="6" t="s">
        <v>75</v>
      </c>
      <c r="E35" s="7" t="s">
        <v>24</v>
      </c>
      <c r="F35" s="4">
        <v>2.2901847552910053</v>
      </c>
    </row>
    <row r="36" spans="1:8">
      <c r="A36" s="6">
        <v>169</v>
      </c>
      <c r="B36" s="6" t="s">
        <v>57</v>
      </c>
      <c r="C36" s="6" t="s">
        <v>63</v>
      </c>
      <c r="D36" s="6" t="s">
        <v>75</v>
      </c>
      <c r="E36" s="7" t="s">
        <v>24</v>
      </c>
      <c r="F36" s="4">
        <v>2.8465026066399908</v>
      </c>
    </row>
    <row r="37" spans="1:8">
      <c r="A37" s="6">
        <v>170</v>
      </c>
      <c r="B37" s="6" t="s">
        <v>49</v>
      </c>
      <c r="C37" s="6" t="s">
        <v>63</v>
      </c>
      <c r="D37" s="6" t="s">
        <v>75</v>
      </c>
      <c r="E37" s="7" t="s">
        <v>24</v>
      </c>
      <c r="F37" s="4">
        <v>2.3107658625213179</v>
      </c>
    </row>
    <row r="38" spans="1:8">
      <c r="A38" s="6">
        <v>221</v>
      </c>
      <c r="B38" s="6" t="s">
        <v>57</v>
      </c>
      <c r="C38" s="6" t="s">
        <v>63</v>
      </c>
      <c r="D38" s="6" t="s">
        <v>75</v>
      </c>
      <c r="E38" s="7" t="s">
        <v>24</v>
      </c>
      <c r="F38" s="4">
        <v>2.4487037976190495</v>
      </c>
    </row>
    <row r="39" spans="1:8">
      <c r="A39" s="6">
        <v>222</v>
      </c>
      <c r="B39" s="6" t="s">
        <v>49</v>
      </c>
      <c r="C39" s="6" t="s">
        <v>63</v>
      </c>
      <c r="D39" s="6" t="s">
        <v>75</v>
      </c>
      <c r="E39" s="7" t="s">
        <v>24</v>
      </c>
      <c r="F39" s="4">
        <v>1.9961279722222229</v>
      </c>
    </row>
    <row r="40" spans="1:8">
      <c r="A40" s="6">
        <v>271</v>
      </c>
      <c r="B40" s="6" t="s">
        <v>57</v>
      </c>
      <c r="C40" s="6" t="s">
        <v>63</v>
      </c>
      <c r="D40" s="6" t="s">
        <v>75</v>
      </c>
      <c r="E40" s="7" t="s">
        <v>24</v>
      </c>
      <c r="F40" s="4">
        <v>2.5335010436507943</v>
      </c>
    </row>
    <row r="41" spans="1:8">
      <c r="A41" s="6">
        <v>272</v>
      </c>
      <c r="B41" s="6" t="s">
        <v>49</v>
      </c>
      <c r="C41" s="6" t="s">
        <v>63</v>
      </c>
      <c r="D41" s="6" t="s">
        <v>75</v>
      </c>
      <c r="E41" s="7" t="s">
        <v>24</v>
      </c>
      <c r="F41" s="4">
        <v>2.2107524047619052</v>
      </c>
    </row>
    <row r="42" spans="1:8">
      <c r="A42" s="6">
        <v>15</v>
      </c>
      <c r="B42" s="6" t="s">
        <v>57</v>
      </c>
      <c r="C42" s="6" t="s">
        <v>63</v>
      </c>
      <c r="D42" s="6" t="s">
        <v>70</v>
      </c>
      <c r="E42" s="7" t="s">
        <v>22</v>
      </c>
      <c r="F42" s="4">
        <v>3.9898406385281384</v>
      </c>
    </row>
    <row r="43" spans="1:8">
      <c r="A43" s="6">
        <v>16</v>
      </c>
      <c r="B43" s="6" t="s">
        <v>49</v>
      </c>
      <c r="C43" s="6" t="s">
        <v>63</v>
      </c>
      <c r="D43" s="6" t="s">
        <v>70</v>
      </c>
      <c r="E43" s="7" t="s">
        <v>22</v>
      </c>
      <c r="F43" s="4">
        <v>3.3984656385281373</v>
      </c>
    </row>
    <row r="44" spans="1:8">
      <c r="A44" s="6">
        <v>75</v>
      </c>
      <c r="B44" s="6" t="s">
        <v>57</v>
      </c>
      <c r="C44" s="6" t="s">
        <v>63</v>
      </c>
      <c r="D44" s="6" t="s">
        <v>70</v>
      </c>
      <c r="E44" s="7" t="s">
        <v>22</v>
      </c>
      <c r="F44" s="4">
        <v>4.170245535714284</v>
      </c>
    </row>
    <row r="45" spans="1:8">
      <c r="A45" s="6">
        <v>76</v>
      </c>
      <c r="B45" s="6" t="s">
        <v>49</v>
      </c>
      <c r="C45" s="6" t="s">
        <v>63</v>
      </c>
      <c r="D45" s="6" t="s">
        <v>70</v>
      </c>
      <c r="E45" s="7" t="s">
        <v>22</v>
      </c>
      <c r="F45" s="4">
        <v>3.7726903273809476</v>
      </c>
    </row>
    <row r="46" spans="1:8">
      <c r="A46" s="6">
        <v>131</v>
      </c>
      <c r="B46" s="6" t="s">
        <v>57</v>
      </c>
      <c r="C46" s="6" t="s">
        <v>63</v>
      </c>
      <c r="D46" s="6" t="s">
        <v>70</v>
      </c>
      <c r="E46" s="7" t="s">
        <v>22</v>
      </c>
      <c r="F46" s="4">
        <v>4.2084377976190463</v>
      </c>
    </row>
    <row r="47" spans="1:8">
      <c r="A47" s="6">
        <v>132</v>
      </c>
      <c r="B47" s="6" t="s">
        <v>49</v>
      </c>
      <c r="C47" s="6" t="s">
        <v>63</v>
      </c>
      <c r="D47" s="6" t="s">
        <v>70</v>
      </c>
      <c r="E47" s="7" t="s">
        <v>22</v>
      </c>
      <c r="F47" s="4">
        <v>3.3660981812169299</v>
      </c>
    </row>
    <row r="48" spans="1:8">
      <c r="A48" s="6">
        <v>185</v>
      </c>
      <c r="B48" s="6" t="s">
        <v>57</v>
      </c>
      <c r="C48" s="6" t="s">
        <v>63</v>
      </c>
      <c r="D48" s="6" t="s">
        <v>70</v>
      </c>
      <c r="E48" s="7" t="s">
        <v>22</v>
      </c>
      <c r="F48" s="4">
        <v>4.2521705734290949</v>
      </c>
    </row>
    <row r="49" spans="1:6">
      <c r="A49" s="6">
        <v>186</v>
      </c>
      <c r="B49" s="6" t="s">
        <v>49</v>
      </c>
      <c r="C49" s="6" t="s">
        <v>63</v>
      </c>
      <c r="D49" s="6" t="s">
        <v>70</v>
      </c>
      <c r="E49" s="7" t="s">
        <v>22</v>
      </c>
      <c r="F49" s="4">
        <v>3.7746068321198973</v>
      </c>
    </row>
    <row r="50" spans="1:6">
      <c r="A50" s="6">
        <v>235</v>
      </c>
      <c r="B50" s="6" t="s">
        <v>57</v>
      </c>
      <c r="C50" s="6" t="s">
        <v>63</v>
      </c>
      <c r="D50" s="6" t="s">
        <v>70</v>
      </c>
      <c r="E50" s="7" t="s">
        <v>22</v>
      </c>
      <c r="F50" s="4">
        <v>3.5382011111111127</v>
      </c>
    </row>
    <row r="51" spans="1:6">
      <c r="A51" s="6">
        <v>236</v>
      </c>
      <c r="B51" s="6" t="s">
        <v>49</v>
      </c>
      <c r="C51" s="6" t="s">
        <v>63</v>
      </c>
      <c r="D51" s="6" t="s">
        <v>70</v>
      </c>
      <c r="E51" s="7" t="s">
        <v>22</v>
      </c>
      <c r="F51" s="4">
        <v>3.1906477579365093</v>
      </c>
    </row>
    <row r="52" spans="1:6">
      <c r="A52" s="6">
        <v>35</v>
      </c>
      <c r="B52" s="6" t="s">
        <v>57</v>
      </c>
      <c r="C52" s="6" t="s">
        <v>63</v>
      </c>
      <c r="D52" s="6" t="s">
        <v>71</v>
      </c>
      <c r="E52" s="7" t="s">
        <v>23</v>
      </c>
      <c r="F52" s="4">
        <v>3.0816914285714283</v>
      </c>
    </row>
    <row r="53" spans="1:6">
      <c r="A53" s="6">
        <v>36</v>
      </c>
      <c r="B53" s="6" t="s">
        <v>49</v>
      </c>
      <c r="C53" s="6" t="s">
        <v>63</v>
      </c>
      <c r="D53" s="6" t="s">
        <v>71</v>
      </c>
      <c r="E53" s="7" t="s">
        <v>23</v>
      </c>
      <c r="F53" s="4">
        <v>2.6730171428571432</v>
      </c>
    </row>
    <row r="54" spans="1:6">
      <c r="A54" s="6">
        <v>95</v>
      </c>
      <c r="B54" s="6" t="s">
        <v>57</v>
      </c>
      <c r="C54" s="6" t="s">
        <v>63</v>
      </c>
      <c r="D54" s="6" t="s">
        <v>71</v>
      </c>
      <c r="E54" s="7" t="s">
        <v>23</v>
      </c>
      <c r="F54" s="4">
        <v>3.7323685714285668</v>
      </c>
    </row>
    <row r="55" spans="1:6">
      <c r="A55" s="6">
        <v>96</v>
      </c>
      <c r="B55" s="6" t="s">
        <v>49</v>
      </c>
      <c r="C55" s="6" t="s">
        <v>63</v>
      </c>
      <c r="D55" s="6" t="s">
        <v>71</v>
      </c>
      <c r="E55" s="7" t="s">
        <v>23</v>
      </c>
      <c r="F55" s="4">
        <v>2.7190114285714251</v>
      </c>
    </row>
    <row r="56" spans="1:6">
      <c r="A56" s="6">
        <v>149</v>
      </c>
      <c r="B56" s="6" t="s">
        <v>57</v>
      </c>
      <c r="C56" s="6" t="s">
        <v>63</v>
      </c>
      <c r="D56" s="6" t="s">
        <v>71</v>
      </c>
      <c r="E56" s="7" t="s">
        <v>23</v>
      </c>
      <c r="F56" s="4">
        <v>3.2303866666666647</v>
      </c>
    </row>
    <row r="57" spans="1:6">
      <c r="A57" s="6">
        <v>150</v>
      </c>
      <c r="B57" s="6" t="s">
        <v>49</v>
      </c>
      <c r="C57" s="6" t="s">
        <v>63</v>
      </c>
      <c r="D57" s="6" t="s">
        <v>71</v>
      </c>
      <c r="E57" s="7" t="s">
        <v>23</v>
      </c>
      <c r="F57" s="4">
        <v>2.6590977777777765</v>
      </c>
    </row>
    <row r="58" spans="1:6">
      <c r="A58" s="6">
        <v>201</v>
      </c>
      <c r="B58" s="6" t="s">
        <v>57</v>
      </c>
      <c r="C58" s="6" t="s">
        <v>63</v>
      </c>
      <c r="D58" s="6" t="s">
        <v>71</v>
      </c>
      <c r="E58" s="7" t="s">
        <v>23</v>
      </c>
      <c r="F58" s="4">
        <v>3.0649164021164088</v>
      </c>
    </row>
    <row r="59" spans="1:6">
      <c r="A59" s="6">
        <v>202</v>
      </c>
      <c r="B59" s="6" t="s">
        <v>49</v>
      </c>
      <c r="C59" s="6" t="s">
        <v>63</v>
      </c>
      <c r="D59" s="6" t="s">
        <v>71</v>
      </c>
      <c r="E59" s="7" t="s">
        <v>23</v>
      </c>
      <c r="F59" s="4">
        <v>2.4135153439153485</v>
      </c>
    </row>
    <row r="60" spans="1:6">
      <c r="A60" s="6">
        <v>251</v>
      </c>
      <c r="B60" s="6" t="s">
        <v>57</v>
      </c>
      <c r="C60" s="6" t="s">
        <v>63</v>
      </c>
      <c r="D60" s="6" t="s">
        <v>71</v>
      </c>
      <c r="E60" s="7" t="s">
        <v>23</v>
      </c>
      <c r="F60" s="4">
        <v>3.1767937142857137</v>
      </c>
    </row>
    <row r="61" spans="1:6">
      <c r="A61" s="6">
        <v>252</v>
      </c>
      <c r="B61" s="6" t="s">
        <v>49</v>
      </c>
      <c r="C61" s="6" t="s">
        <v>63</v>
      </c>
      <c r="D61" s="6" t="s">
        <v>71</v>
      </c>
      <c r="E61" s="7" t="s">
        <v>23</v>
      </c>
      <c r="F61" s="4">
        <v>2.613183238095238</v>
      </c>
    </row>
    <row r="62" spans="1:6">
      <c r="A62" s="6">
        <v>59</v>
      </c>
      <c r="B62" s="6" t="s">
        <v>57</v>
      </c>
      <c r="C62" s="6" t="s">
        <v>65</v>
      </c>
      <c r="D62" s="6" t="s">
        <v>75</v>
      </c>
      <c r="E62" s="7" t="s">
        <v>30</v>
      </c>
      <c r="F62" s="4">
        <v>3.2375874666666662</v>
      </c>
    </row>
    <row r="63" spans="1:6">
      <c r="A63" s="6">
        <v>60</v>
      </c>
      <c r="B63" s="6" t="s">
        <v>49</v>
      </c>
      <c r="C63" s="6" t="s">
        <v>65</v>
      </c>
      <c r="D63" s="6" t="s">
        <v>75</v>
      </c>
      <c r="E63" s="7" t="s">
        <v>30</v>
      </c>
      <c r="F63" s="4">
        <v>3.0085933440476174</v>
      </c>
    </row>
    <row r="64" spans="1:6">
      <c r="A64" s="6">
        <v>119</v>
      </c>
      <c r="B64" s="6" t="s">
        <v>57</v>
      </c>
      <c r="C64" s="6" t="s">
        <v>65</v>
      </c>
      <c r="D64" s="6" t="s">
        <v>75</v>
      </c>
      <c r="E64" s="7" t="s">
        <v>30</v>
      </c>
      <c r="F64" s="4">
        <v>3.567975148809523</v>
      </c>
    </row>
    <row r="65" spans="1:6">
      <c r="A65" s="6">
        <v>120</v>
      </c>
      <c r="B65" s="6" t="s">
        <v>49</v>
      </c>
      <c r="C65" s="6" t="s">
        <v>65</v>
      </c>
      <c r="D65" s="6" t="s">
        <v>75</v>
      </c>
      <c r="E65" s="7" t="s">
        <v>30</v>
      </c>
      <c r="F65" s="4">
        <v>2.7962582242063498</v>
      </c>
    </row>
    <row r="66" spans="1:6">
      <c r="A66" s="6">
        <v>173</v>
      </c>
      <c r="B66" s="6" t="s">
        <v>57</v>
      </c>
      <c r="C66" s="6" t="s">
        <v>65</v>
      </c>
      <c r="D66" s="6" t="s">
        <v>75</v>
      </c>
      <c r="E66" s="7" t="s">
        <v>30</v>
      </c>
      <c r="F66" s="4">
        <v>3.4118356801237475</v>
      </c>
    </row>
    <row r="67" spans="1:6">
      <c r="A67" s="6">
        <v>174</v>
      </c>
      <c r="B67" s="6" t="s">
        <v>49</v>
      </c>
      <c r="C67" s="6" t="s">
        <v>65</v>
      </c>
      <c r="D67" s="6" t="s">
        <v>75</v>
      </c>
      <c r="E67" s="7" t="s">
        <v>30</v>
      </c>
      <c r="F67" s="4">
        <v>2.7793120998950527</v>
      </c>
    </row>
    <row r="68" spans="1:6">
      <c r="A68" s="6">
        <v>225</v>
      </c>
      <c r="B68" s="6" t="s">
        <v>57</v>
      </c>
      <c r="C68" s="6" t="s">
        <v>65</v>
      </c>
      <c r="D68" s="6" t="s">
        <v>75</v>
      </c>
      <c r="E68" s="7" t="s">
        <v>30</v>
      </c>
      <c r="F68" s="4">
        <v>2.4850967182539683</v>
      </c>
    </row>
    <row r="69" spans="1:6">
      <c r="A69" s="6">
        <v>226</v>
      </c>
      <c r="B69" s="6" t="s">
        <v>49</v>
      </c>
      <c r="C69" s="6" t="s">
        <v>65</v>
      </c>
      <c r="D69" s="6" t="s">
        <v>75</v>
      </c>
      <c r="E69" s="7" t="s">
        <v>30</v>
      </c>
      <c r="F69" s="4">
        <v>1.9347882698412706</v>
      </c>
    </row>
    <row r="70" spans="1:6">
      <c r="A70" s="6">
        <v>275</v>
      </c>
      <c r="B70" s="6" t="s">
        <v>57</v>
      </c>
      <c r="C70" s="6" t="s">
        <v>65</v>
      </c>
      <c r="D70" s="6" t="s">
        <v>75</v>
      </c>
      <c r="E70" s="7" t="s">
        <v>30</v>
      </c>
      <c r="F70" s="4">
        <v>2.9322394841269839</v>
      </c>
    </row>
    <row r="71" spans="1:6">
      <c r="A71" s="6">
        <v>276</v>
      </c>
      <c r="B71" s="6" t="s">
        <v>49</v>
      </c>
      <c r="C71" s="6" t="s">
        <v>65</v>
      </c>
      <c r="D71" s="6" t="s">
        <v>75</v>
      </c>
      <c r="E71" s="7" t="s">
        <v>30</v>
      </c>
      <c r="F71" s="4">
        <v>2.1707277116402088</v>
      </c>
    </row>
    <row r="72" spans="1:6">
      <c r="A72" s="6">
        <v>19</v>
      </c>
      <c r="B72" s="6" t="s">
        <v>57</v>
      </c>
      <c r="C72" s="6" t="s">
        <v>65</v>
      </c>
      <c r="D72" s="6" t="s">
        <v>70</v>
      </c>
      <c r="E72" s="7" t="s">
        <v>28</v>
      </c>
      <c r="F72" s="4">
        <v>4.3137311958874447</v>
      </c>
    </row>
    <row r="73" spans="1:6">
      <c r="A73" s="6">
        <v>20</v>
      </c>
      <c r="B73" s="6" t="s">
        <v>49</v>
      </c>
      <c r="C73" s="6" t="s">
        <v>65</v>
      </c>
      <c r="D73" s="6" t="s">
        <v>70</v>
      </c>
      <c r="E73" s="7" t="s">
        <v>28</v>
      </c>
      <c r="F73" s="4">
        <v>3.685559090909091</v>
      </c>
    </row>
    <row r="74" spans="1:6">
      <c r="A74" s="6">
        <v>79</v>
      </c>
      <c r="B74" s="6" t="s">
        <v>57</v>
      </c>
      <c r="C74" s="6" t="s">
        <v>65</v>
      </c>
      <c r="D74" s="6" t="s">
        <v>70</v>
      </c>
      <c r="E74" s="7" t="s">
        <v>28</v>
      </c>
      <c r="F74" s="4">
        <v>4.0334216666666629</v>
      </c>
    </row>
    <row r="75" spans="1:6">
      <c r="A75" s="6">
        <v>80</v>
      </c>
      <c r="B75" s="6" t="s">
        <v>49</v>
      </c>
      <c r="C75" s="6" t="s">
        <v>65</v>
      </c>
      <c r="D75" s="6" t="s">
        <v>70</v>
      </c>
      <c r="E75" s="7" t="s">
        <v>28</v>
      </c>
      <c r="F75" s="4">
        <v>3.8553429464285678</v>
      </c>
    </row>
    <row r="76" spans="1:6">
      <c r="A76" s="6">
        <v>135</v>
      </c>
      <c r="B76" s="6" t="s">
        <v>57</v>
      </c>
      <c r="C76" s="6" t="s">
        <v>65</v>
      </c>
      <c r="D76" s="6" t="s">
        <v>70</v>
      </c>
      <c r="E76" s="7" t="s">
        <v>28</v>
      </c>
      <c r="F76" s="4">
        <v>4.369258505291004</v>
      </c>
    </row>
    <row r="77" spans="1:6">
      <c r="A77" s="6">
        <v>136</v>
      </c>
      <c r="B77" s="6" t="s">
        <v>49</v>
      </c>
      <c r="C77" s="6" t="s">
        <v>65</v>
      </c>
      <c r="D77" s="6" t="s">
        <v>70</v>
      </c>
      <c r="E77" s="7" t="s">
        <v>28</v>
      </c>
      <c r="F77" s="4">
        <v>3.6321303571428558</v>
      </c>
    </row>
    <row r="78" spans="1:6">
      <c r="A78" s="6">
        <v>189</v>
      </c>
      <c r="B78" s="6" t="s">
        <v>57</v>
      </c>
      <c r="C78" s="6" t="s">
        <v>65</v>
      </c>
      <c r="D78" s="6" t="s">
        <v>70</v>
      </c>
      <c r="E78" s="7" t="s">
        <v>28</v>
      </c>
      <c r="F78" s="4">
        <v>3.8651944996501753</v>
      </c>
    </row>
    <row r="79" spans="1:6">
      <c r="A79" s="6">
        <v>190</v>
      </c>
      <c r="B79" s="6" t="s">
        <v>49</v>
      </c>
      <c r="C79" s="6" t="s">
        <v>65</v>
      </c>
      <c r="D79" s="6" t="s">
        <v>70</v>
      </c>
      <c r="E79" s="7" t="s">
        <v>28</v>
      </c>
      <c r="F79" s="4">
        <v>3.7566124074074052</v>
      </c>
    </row>
    <row r="80" spans="1:6">
      <c r="A80" s="6">
        <v>239</v>
      </c>
      <c r="B80" s="6" t="s">
        <v>57</v>
      </c>
      <c r="C80" s="6" t="s">
        <v>65</v>
      </c>
      <c r="D80" s="6" t="s">
        <v>70</v>
      </c>
      <c r="E80" s="7" t="s">
        <v>28</v>
      </c>
      <c r="F80" s="4">
        <v>3.0692601428571433</v>
      </c>
    </row>
    <row r="81" spans="1:6">
      <c r="A81" s="6">
        <v>240</v>
      </c>
      <c r="B81" s="6" t="s">
        <v>49</v>
      </c>
      <c r="C81" s="6" t="s">
        <v>65</v>
      </c>
      <c r="D81" s="6" t="s">
        <v>70</v>
      </c>
      <c r="E81" s="7" t="s">
        <v>28</v>
      </c>
      <c r="F81" s="4">
        <v>2.7792493888888905</v>
      </c>
    </row>
    <row r="82" spans="1:6">
      <c r="A82" s="6">
        <v>39</v>
      </c>
      <c r="B82" s="6" t="s">
        <v>57</v>
      </c>
      <c r="C82" s="6" t="s">
        <v>65</v>
      </c>
      <c r="D82" s="6" t="s">
        <v>71</v>
      </c>
      <c r="E82" s="7" t="s">
        <v>29</v>
      </c>
      <c r="F82" s="4">
        <v>3.6756201339285717</v>
      </c>
    </row>
    <row r="83" spans="1:6">
      <c r="A83" s="6">
        <v>40</v>
      </c>
      <c r="B83" s="6" t="s">
        <v>49</v>
      </c>
      <c r="C83" s="6" t="s">
        <v>65</v>
      </c>
      <c r="D83" s="6" t="s">
        <v>71</v>
      </c>
      <c r="E83" s="7" t="s">
        <v>29</v>
      </c>
      <c r="F83" s="4">
        <v>2.4597641071428571</v>
      </c>
    </row>
    <row r="84" spans="1:6">
      <c r="A84" s="6">
        <v>99</v>
      </c>
      <c r="B84" s="6" t="s">
        <v>57</v>
      </c>
      <c r="C84" s="6" t="s">
        <v>65</v>
      </c>
      <c r="D84" s="6" t="s">
        <v>71</v>
      </c>
      <c r="E84" s="7" t="s">
        <v>29</v>
      </c>
      <c r="F84" s="4">
        <v>3.6582741666666614</v>
      </c>
    </row>
    <row r="85" spans="1:6">
      <c r="A85" s="6">
        <v>100</v>
      </c>
      <c r="B85" s="6" t="s">
        <v>49</v>
      </c>
      <c r="C85" s="6" t="s">
        <v>65</v>
      </c>
      <c r="D85" s="6" t="s">
        <v>71</v>
      </c>
      <c r="E85" s="7" t="s">
        <v>29</v>
      </c>
      <c r="F85" s="4">
        <v>2.7799102976190433</v>
      </c>
    </row>
    <row r="86" spans="1:6">
      <c r="A86" s="6">
        <v>153</v>
      </c>
      <c r="B86" s="6" t="s">
        <v>57</v>
      </c>
      <c r="C86" s="6" t="s">
        <v>65</v>
      </c>
      <c r="D86" s="6" t="s">
        <v>71</v>
      </c>
      <c r="E86" s="7" t="s">
        <v>29</v>
      </c>
      <c r="F86" s="4">
        <v>2.8125769080687815</v>
      </c>
    </row>
    <row r="87" spans="1:6">
      <c r="A87" s="6">
        <v>154</v>
      </c>
      <c r="B87" s="6" t="s">
        <v>49</v>
      </c>
      <c r="C87" s="6" t="s">
        <v>65</v>
      </c>
      <c r="D87" s="6" t="s">
        <v>71</v>
      </c>
      <c r="E87" s="7" t="s">
        <v>29</v>
      </c>
      <c r="F87" s="4">
        <v>2.690295481150792</v>
      </c>
    </row>
    <row r="88" spans="1:6">
      <c r="A88" s="6">
        <v>205</v>
      </c>
      <c r="B88" s="6" t="s">
        <v>57</v>
      </c>
      <c r="C88" s="6" t="s">
        <v>65</v>
      </c>
      <c r="D88" s="6" t="s">
        <v>71</v>
      </c>
      <c r="E88" s="7" t="s">
        <v>29</v>
      </c>
      <c r="F88" s="4">
        <v>2.9102330908289296</v>
      </c>
    </row>
    <row r="89" spans="1:6">
      <c r="A89" s="6">
        <v>206</v>
      </c>
      <c r="B89" s="6" t="s">
        <v>49</v>
      </c>
      <c r="C89" s="6" t="s">
        <v>65</v>
      </c>
      <c r="D89" s="6" t="s">
        <v>71</v>
      </c>
      <c r="E89" s="7" t="s">
        <v>29</v>
      </c>
      <c r="F89" s="4">
        <v>2.7636595899470953</v>
      </c>
    </row>
    <row r="90" spans="1:6">
      <c r="A90" s="6">
        <v>255</v>
      </c>
      <c r="B90" s="6" t="s">
        <v>57</v>
      </c>
      <c r="C90" s="6" t="s">
        <v>65</v>
      </c>
      <c r="D90" s="6" t="s">
        <v>71</v>
      </c>
      <c r="E90" s="7" t="s">
        <v>29</v>
      </c>
      <c r="F90" s="4">
        <v>3.3242696785714285</v>
      </c>
    </row>
    <row r="91" spans="1:6">
      <c r="A91" s="6">
        <v>256</v>
      </c>
      <c r="B91" s="6" t="s">
        <v>49</v>
      </c>
      <c r="C91" s="6" t="s">
        <v>65</v>
      </c>
      <c r="D91" s="6" t="s">
        <v>71</v>
      </c>
      <c r="E91" s="7" t="s">
        <v>29</v>
      </c>
      <c r="F91" s="4">
        <v>2.4987361666666672</v>
      </c>
    </row>
    <row r="92" spans="1:6">
      <c r="A92" s="6">
        <v>49</v>
      </c>
      <c r="B92" s="6" t="s">
        <v>57</v>
      </c>
      <c r="C92" s="6" t="s">
        <v>61</v>
      </c>
      <c r="D92" s="6" t="s">
        <v>75</v>
      </c>
      <c r="E92" s="7" t="s">
        <v>15</v>
      </c>
      <c r="F92" s="4">
        <v>2.5262057142857133</v>
      </c>
    </row>
    <row r="93" spans="1:6">
      <c r="A93" s="6">
        <v>50</v>
      </c>
      <c r="B93" s="6" t="s">
        <v>49</v>
      </c>
      <c r="C93" s="6" t="s">
        <v>61</v>
      </c>
      <c r="D93" s="6" t="s">
        <v>75</v>
      </c>
      <c r="E93" s="7" t="s">
        <v>15</v>
      </c>
      <c r="F93" s="4">
        <v>2.216445714285713</v>
      </c>
    </row>
    <row r="94" spans="1:6">
      <c r="A94" s="6">
        <v>109</v>
      </c>
      <c r="B94" s="6" t="s">
        <v>57</v>
      </c>
      <c r="C94" s="6" t="s">
        <v>61</v>
      </c>
      <c r="D94" s="6" t="s">
        <v>75</v>
      </c>
      <c r="E94" s="7" t="s">
        <v>15</v>
      </c>
      <c r="F94" s="4">
        <v>2.92817619047619</v>
      </c>
    </row>
    <row r="95" spans="1:6">
      <c r="A95" s="6">
        <v>110</v>
      </c>
      <c r="B95" s="6" t="s">
        <v>49</v>
      </c>
      <c r="C95" s="6" t="s">
        <v>61</v>
      </c>
      <c r="D95" s="6" t="s">
        <v>75</v>
      </c>
      <c r="E95" s="7" t="s">
        <v>15</v>
      </c>
      <c r="F95" s="4">
        <v>2.3520723809523814</v>
      </c>
    </row>
    <row r="96" spans="1:6">
      <c r="A96" s="6">
        <v>163</v>
      </c>
      <c r="B96" s="6" t="s">
        <v>57</v>
      </c>
      <c r="C96" s="6" t="s">
        <v>61</v>
      </c>
      <c r="D96" s="6" t="s">
        <v>75</v>
      </c>
      <c r="E96" s="7" t="s">
        <v>15</v>
      </c>
      <c r="F96" s="4">
        <v>2.55499567099567</v>
      </c>
    </row>
    <row r="97" spans="1:6">
      <c r="A97" s="6">
        <v>164</v>
      </c>
      <c r="B97" s="6" t="s">
        <v>49</v>
      </c>
      <c r="C97" s="6" t="s">
        <v>61</v>
      </c>
      <c r="D97" s="6" t="s">
        <v>75</v>
      </c>
      <c r="E97" s="7" t="s">
        <v>15</v>
      </c>
      <c r="F97" s="4">
        <v>2.1331419913419909</v>
      </c>
    </row>
    <row r="98" spans="1:6">
      <c r="A98" s="6">
        <v>215</v>
      </c>
      <c r="B98" s="6" t="s">
        <v>57</v>
      </c>
      <c r="C98" s="6" t="s">
        <v>61</v>
      </c>
      <c r="D98" s="6" t="s">
        <v>75</v>
      </c>
      <c r="E98" s="7" t="s">
        <v>15</v>
      </c>
      <c r="F98" s="4">
        <v>2.6245185185185238</v>
      </c>
    </row>
    <row r="99" spans="1:6">
      <c r="A99" s="6">
        <v>216</v>
      </c>
      <c r="B99" s="6" t="s">
        <v>49</v>
      </c>
      <c r="C99" s="6" t="s">
        <v>61</v>
      </c>
      <c r="D99" s="6" t="s">
        <v>75</v>
      </c>
      <c r="E99" s="7" t="s">
        <v>15</v>
      </c>
      <c r="F99" s="4">
        <v>2.1657629629629667</v>
      </c>
    </row>
    <row r="100" spans="1:6">
      <c r="A100" s="6">
        <v>265</v>
      </c>
      <c r="B100" s="6" t="s">
        <v>57</v>
      </c>
      <c r="C100" s="6" t="s">
        <v>61</v>
      </c>
      <c r="D100" s="6" t="s">
        <v>75</v>
      </c>
      <c r="E100" s="7" t="s">
        <v>15</v>
      </c>
      <c r="F100" s="4">
        <v>2.6069824761904763</v>
      </c>
    </row>
    <row r="101" spans="1:6">
      <c r="A101" s="6">
        <v>266</v>
      </c>
      <c r="B101" s="6" t="s">
        <v>49</v>
      </c>
      <c r="C101" s="6" t="s">
        <v>61</v>
      </c>
      <c r="D101" s="6" t="s">
        <v>75</v>
      </c>
      <c r="E101" s="7" t="s">
        <v>15</v>
      </c>
      <c r="F101" s="4">
        <v>2.0359356190476183</v>
      </c>
    </row>
    <row r="102" spans="1:6">
      <c r="A102" s="6">
        <v>9</v>
      </c>
      <c r="B102" s="6" t="s">
        <v>57</v>
      </c>
      <c r="C102" s="6" t="s">
        <v>61</v>
      </c>
      <c r="D102" s="6" t="s">
        <v>70</v>
      </c>
      <c r="E102" s="7" t="s">
        <v>13</v>
      </c>
      <c r="F102" s="4">
        <v>4.4489584415584398</v>
      </c>
    </row>
    <row r="103" spans="1:6">
      <c r="A103" s="6">
        <v>10</v>
      </c>
      <c r="B103" s="6" t="s">
        <v>49</v>
      </c>
      <c r="C103" s="6" t="s">
        <v>61</v>
      </c>
      <c r="D103" s="6" t="s">
        <v>70</v>
      </c>
      <c r="E103" s="7" t="s">
        <v>13</v>
      </c>
      <c r="F103" s="4">
        <v>3.9879532467532468</v>
      </c>
    </row>
    <row r="104" spans="1:6">
      <c r="A104" s="6">
        <v>69</v>
      </c>
      <c r="B104" s="6" t="s">
        <v>57</v>
      </c>
      <c r="C104" s="6" t="s">
        <v>61</v>
      </c>
      <c r="D104" s="6" t="s">
        <v>70</v>
      </c>
      <c r="E104" s="7" t="s">
        <v>13</v>
      </c>
      <c r="F104" s="4">
        <v>3.9660857142857133</v>
      </c>
    </row>
    <row r="105" spans="1:6">
      <c r="A105" s="6">
        <v>70</v>
      </c>
      <c r="B105" s="6" t="s">
        <v>49</v>
      </c>
      <c r="C105" s="6" t="s">
        <v>61</v>
      </c>
      <c r="D105" s="6" t="s">
        <v>70</v>
      </c>
      <c r="E105" s="7" t="s">
        <v>13</v>
      </c>
      <c r="F105" s="4">
        <v>3.8078857142857112</v>
      </c>
    </row>
    <row r="106" spans="1:6">
      <c r="A106" s="6">
        <v>127</v>
      </c>
      <c r="B106" s="6" t="s">
        <v>57</v>
      </c>
      <c r="C106" s="6" t="s">
        <v>61</v>
      </c>
      <c r="D106" s="6" t="s">
        <v>70</v>
      </c>
      <c r="E106" s="7" t="s">
        <v>13</v>
      </c>
      <c r="F106" s="4">
        <v>3.3798107936507935</v>
      </c>
    </row>
    <row r="107" spans="1:6">
      <c r="A107" s="6">
        <v>128</v>
      </c>
      <c r="B107" s="6" t="s">
        <v>49</v>
      </c>
      <c r="C107" s="6" t="s">
        <v>61</v>
      </c>
      <c r="D107" s="6" t="s">
        <v>70</v>
      </c>
      <c r="E107" s="7" t="s">
        <v>13</v>
      </c>
      <c r="F107" s="4">
        <v>3.5571955555555554</v>
      </c>
    </row>
    <row r="108" spans="1:6">
      <c r="A108" s="6">
        <v>181</v>
      </c>
      <c r="B108" s="6" t="s">
        <v>57</v>
      </c>
      <c r="C108" s="6" t="s">
        <v>61</v>
      </c>
      <c r="D108" s="6" t="s">
        <v>70</v>
      </c>
      <c r="E108" s="7" t="s">
        <v>13</v>
      </c>
      <c r="F108" s="4">
        <v>3.6115179168306413</v>
      </c>
    </row>
    <row r="109" spans="1:6">
      <c r="A109" s="6">
        <v>182</v>
      </c>
      <c r="B109" s="6" t="s">
        <v>49</v>
      </c>
      <c r="C109" s="6" t="s">
        <v>61</v>
      </c>
      <c r="D109" s="6" t="s">
        <v>70</v>
      </c>
      <c r="E109" s="7" t="s">
        <v>13</v>
      </c>
      <c r="F109" s="4">
        <v>3.3555019231273739</v>
      </c>
    </row>
    <row r="110" spans="1:6">
      <c r="A110" s="6">
        <v>231</v>
      </c>
      <c r="B110" s="6" t="s">
        <v>57</v>
      </c>
      <c r="C110" s="6" t="s">
        <v>61</v>
      </c>
      <c r="D110" s="6" t="s">
        <v>70</v>
      </c>
      <c r="E110" s="7" t="s">
        <v>13</v>
      </c>
      <c r="F110" s="4">
        <v>3.0186432653061219</v>
      </c>
    </row>
    <row r="111" spans="1:6">
      <c r="A111" s="6">
        <v>232</v>
      </c>
      <c r="B111" s="6" t="s">
        <v>49</v>
      </c>
      <c r="C111" s="6" t="s">
        <v>61</v>
      </c>
      <c r="D111" s="6" t="s">
        <v>70</v>
      </c>
      <c r="E111" s="7" t="s">
        <v>13</v>
      </c>
      <c r="F111" s="4">
        <v>2.9380937142857144</v>
      </c>
    </row>
    <row r="112" spans="1:6">
      <c r="A112" s="6">
        <v>29</v>
      </c>
      <c r="B112" s="6" t="s">
        <v>57</v>
      </c>
      <c r="C112" s="6" t="s">
        <v>61</v>
      </c>
      <c r="D112" s="6" t="s">
        <v>71</v>
      </c>
      <c r="E112" s="7" t="s">
        <v>14</v>
      </c>
      <c r="F112" s="4">
        <v>3.0621026147186146</v>
      </c>
    </row>
    <row r="113" spans="1:6">
      <c r="A113" s="6">
        <v>30</v>
      </c>
      <c r="B113" s="6" t="s">
        <v>49</v>
      </c>
      <c r="C113" s="6" t="s">
        <v>61</v>
      </c>
      <c r="D113" s="6" t="s">
        <v>71</v>
      </c>
      <c r="E113" s="7" t="s">
        <v>14</v>
      </c>
      <c r="F113" s="4">
        <v>2.8715720519480508</v>
      </c>
    </row>
    <row r="114" spans="1:6">
      <c r="A114" s="6">
        <v>89</v>
      </c>
      <c r="B114" s="6" t="s">
        <v>57</v>
      </c>
      <c r="C114" s="6" t="s">
        <v>61</v>
      </c>
      <c r="D114" s="6" t="s">
        <v>71</v>
      </c>
      <c r="E114" s="7" t="s">
        <v>14</v>
      </c>
      <c r="F114" s="4">
        <v>3.3273583047619004</v>
      </c>
    </row>
    <row r="115" spans="1:6">
      <c r="A115" s="6">
        <v>90</v>
      </c>
      <c r="B115" s="6" t="s">
        <v>49</v>
      </c>
      <c r="C115" s="6" t="s">
        <v>61</v>
      </c>
      <c r="D115" s="6" t="s">
        <v>71</v>
      </c>
      <c r="E115" s="7" t="s">
        <v>14</v>
      </c>
      <c r="F115" s="4">
        <v>2.7859626285714252</v>
      </c>
    </row>
    <row r="116" spans="1:6">
      <c r="A116" s="6">
        <v>143</v>
      </c>
      <c r="B116" s="6" t="s">
        <v>57</v>
      </c>
      <c r="C116" s="6" t="s">
        <v>61</v>
      </c>
      <c r="D116" s="6" t="s">
        <v>71</v>
      </c>
      <c r="E116" s="7" t="s">
        <v>14</v>
      </c>
      <c r="F116" s="4">
        <v>3.1948670370370356</v>
      </c>
    </row>
    <row r="117" spans="1:6">
      <c r="A117" s="6">
        <v>144</v>
      </c>
      <c r="B117" s="6" t="s">
        <v>49</v>
      </c>
      <c r="C117" s="6" t="s">
        <v>61</v>
      </c>
      <c r="D117" s="6" t="s">
        <v>71</v>
      </c>
      <c r="E117" s="7" t="s">
        <v>14</v>
      </c>
      <c r="F117" s="4">
        <v>2.7883468253968249</v>
      </c>
    </row>
    <row r="118" spans="1:6">
      <c r="A118" s="6">
        <v>197</v>
      </c>
      <c r="B118" s="6" t="s">
        <v>57</v>
      </c>
      <c r="C118" s="6" t="s">
        <v>61</v>
      </c>
      <c r="D118" s="6" t="s">
        <v>71</v>
      </c>
      <c r="E118" s="7" t="s">
        <v>14</v>
      </c>
      <c r="F118" s="4">
        <v>3.0875675485008878</v>
      </c>
    </row>
    <row r="119" spans="1:6">
      <c r="A119" s="6">
        <v>198</v>
      </c>
      <c r="B119" s="6" t="s">
        <v>49</v>
      </c>
      <c r="C119" s="6" t="s">
        <v>61</v>
      </c>
      <c r="D119" s="6" t="s">
        <v>71</v>
      </c>
      <c r="E119" s="7" t="s">
        <v>14</v>
      </c>
      <c r="F119" s="4">
        <v>2.3308682539682586</v>
      </c>
    </row>
    <row r="120" spans="1:6">
      <c r="A120" s="6">
        <v>247</v>
      </c>
      <c r="B120" s="6" t="s">
        <v>57</v>
      </c>
      <c r="C120" s="6" t="s">
        <v>61</v>
      </c>
      <c r="D120" s="6" t="s">
        <v>71</v>
      </c>
      <c r="E120" s="7" t="s">
        <v>14</v>
      </c>
      <c r="F120" s="4">
        <v>2.8958380952380951</v>
      </c>
    </row>
    <row r="121" spans="1:6">
      <c r="A121" s="6">
        <v>248</v>
      </c>
      <c r="B121" s="6" t="s">
        <v>49</v>
      </c>
      <c r="C121" s="6" t="s">
        <v>61</v>
      </c>
      <c r="D121" s="6" t="s">
        <v>71</v>
      </c>
      <c r="E121" s="7" t="s">
        <v>14</v>
      </c>
      <c r="F121" s="4">
        <v>2.7351816507936522</v>
      </c>
    </row>
    <row r="122" spans="1:6">
      <c r="A122" s="6">
        <v>47</v>
      </c>
      <c r="B122" s="6" t="s">
        <v>57</v>
      </c>
      <c r="C122" s="6" t="s">
        <v>60</v>
      </c>
      <c r="D122" s="6" t="s">
        <v>75</v>
      </c>
      <c r="E122" s="7" t="s">
        <v>12</v>
      </c>
      <c r="F122" s="4">
        <v>2.9262945833333336</v>
      </c>
    </row>
    <row r="123" spans="1:6">
      <c r="A123" s="6">
        <v>48</v>
      </c>
      <c r="B123" s="6" t="s">
        <v>49</v>
      </c>
      <c r="C123" s="6" t="s">
        <v>60</v>
      </c>
      <c r="D123" s="6" t="s">
        <v>75</v>
      </c>
      <c r="E123" s="7" t="s">
        <v>12</v>
      </c>
      <c r="F123" s="4">
        <v>2.2850587500000001</v>
      </c>
    </row>
    <row r="124" spans="1:6">
      <c r="A124" s="6">
        <v>107</v>
      </c>
      <c r="B124" s="6" t="s">
        <v>57</v>
      </c>
      <c r="C124" s="6" t="s">
        <v>60</v>
      </c>
      <c r="D124" s="6" t="s">
        <v>75</v>
      </c>
      <c r="E124" s="7" t="s">
        <v>12</v>
      </c>
      <c r="F124" s="4">
        <v>2.958837916666667</v>
      </c>
    </row>
    <row r="125" spans="1:6">
      <c r="A125" s="6">
        <v>108</v>
      </c>
      <c r="B125" s="6" t="s">
        <v>49</v>
      </c>
      <c r="C125" s="6" t="s">
        <v>60</v>
      </c>
      <c r="D125" s="6" t="s">
        <v>75</v>
      </c>
      <c r="E125" s="7" t="s">
        <v>12</v>
      </c>
      <c r="F125" s="4">
        <v>2.2070996759259267</v>
      </c>
    </row>
    <row r="126" spans="1:6">
      <c r="A126" s="6">
        <v>161</v>
      </c>
      <c r="B126" s="6" t="s">
        <v>57</v>
      </c>
      <c r="C126" s="6" t="s">
        <v>60</v>
      </c>
      <c r="D126" s="6" t="s">
        <v>75</v>
      </c>
      <c r="E126" s="7" t="s">
        <v>12</v>
      </c>
      <c r="F126" s="4">
        <v>2.8329166666666663</v>
      </c>
    </row>
    <row r="127" spans="1:6">
      <c r="A127" s="6">
        <v>162</v>
      </c>
      <c r="B127" s="6" t="s">
        <v>49</v>
      </c>
      <c r="C127" s="6" t="s">
        <v>60</v>
      </c>
      <c r="D127" s="6" t="s">
        <v>75</v>
      </c>
      <c r="E127" s="7" t="s">
        <v>12</v>
      </c>
      <c r="F127" s="4">
        <v>2.1328073021885516</v>
      </c>
    </row>
    <row r="128" spans="1:6">
      <c r="A128" s="6">
        <v>213</v>
      </c>
      <c r="B128" s="6" t="s">
        <v>57</v>
      </c>
      <c r="C128" s="6" t="s">
        <v>60</v>
      </c>
      <c r="D128" s="6" t="s">
        <v>75</v>
      </c>
      <c r="E128" s="7" t="s">
        <v>12</v>
      </c>
      <c r="F128" s="4">
        <v>1.9589635802469183</v>
      </c>
    </row>
    <row r="129" spans="1:6">
      <c r="A129" s="6">
        <v>214</v>
      </c>
      <c r="B129" s="6" t="s">
        <v>49</v>
      </c>
      <c r="C129" s="6" t="s">
        <v>60</v>
      </c>
      <c r="D129" s="6" t="s">
        <v>75</v>
      </c>
      <c r="E129" s="7" t="s">
        <v>12</v>
      </c>
      <c r="F129" s="4">
        <v>1.9239358024691398</v>
      </c>
    </row>
    <row r="130" spans="1:6">
      <c r="A130" s="6">
        <v>263</v>
      </c>
      <c r="B130" s="6" t="s">
        <v>57</v>
      </c>
      <c r="C130" s="6" t="s">
        <v>60</v>
      </c>
      <c r="D130" s="6" t="s">
        <v>75</v>
      </c>
      <c r="E130" s="7" t="s">
        <v>12</v>
      </c>
      <c r="F130" s="4">
        <v>2.1457312499999999</v>
      </c>
    </row>
    <row r="131" spans="1:6">
      <c r="A131" s="6">
        <v>264</v>
      </c>
      <c r="B131" s="6" t="s">
        <v>49</v>
      </c>
      <c r="C131" s="6" t="s">
        <v>60</v>
      </c>
      <c r="D131" s="6" t="s">
        <v>75</v>
      </c>
      <c r="E131" s="7" t="s">
        <v>12</v>
      </c>
      <c r="F131" s="4">
        <v>1.9464582222222224</v>
      </c>
    </row>
    <row r="132" spans="1:6">
      <c r="A132" s="6">
        <v>7</v>
      </c>
      <c r="B132" s="6" t="s">
        <v>57</v>
      </c>
      <c r="C132" s="6" t="s">
        <v>60</v>
      </c>
      <c r="D132" s="6" t="s">
        <v>70</v>
      </c>
      <c r="E132" s="7" t="s">
        <v>10</v>
      </c>
      <c r="F132" s="4">
        <v>3.7045090638528131</v>
      </c>
    </row>
    <row r="133" spans="1:6">
      <c r="A133" s="6">
        <v>8</v>
      </c>
      <c r="B133" s="6" t="s">
        <v>49</v>
      </c>
      <c r="C133" s="6" t="s">
        <v>60</v>
      </c>
      <c r="D133" s="6" t="s">
        <v>70</v>
      </c>
      <c r="E133" s="7" t="s">
        <v>10</v>
      </c>
      <c r="F133" s="4">
        <v>3.4440533008658005</v>
      </c>
    </row>
    <row r="134" spans="1:6">
      <c r="A134" s="6">
        <v>67</v>
      </c>
      <c r="B134" s="6" t="s">
        <v>57</v>
      </c>
      <c r="C134" s="6" t="s">
        <v>60</v>
      </c>
      <c r="D134" s="6" t="s">
        <v>70</v>
      </c>
      <c r="E134" s="7" t="s">
        <v>10</v>
      </c>
      <c r="F134" s="4">
        <v>4.4153229166666659</v>
      </c>
    </row>
    <row r="135" spans="1:6">
      <c r="A135" s="6">
        <v>68</v>
      </c>
      <c r="B135" s="6" t="s">
        <v>49</v>
      </c>
      <c r="C135" s="6" t="s">
        <v>60</v>
      </c>
      <c r="D135" s="6" t="s">
        <v>70</v>
      </c>
      <c r="E135" s="7" t="s">
        <v>10</v>
      </c>
      <c r="F135" s="4">
        <v>3.574154464285713</v>
      </c>
    </row>
    <row r="136" spans="1:6">
      <c r="A136" s="6">
        <v>125</v>
      </c>
      <c r="B136" s="6" t="s">
        <v>57</v>
      </c>
      <c r="C136" s="6" t="s">
        <v>60</v>
      </c>
      <c r="D136" s="6" t="s">
        <v>70</v>
      </c>
      <c r="E136" s="7" t="s">
        <v>10</v>
      </c>
      <c r="F136" s="4">
        <v>4.0672383928571429</v>
      </c>
    </row>
    <row r="137" spans="1:6">
      <c r="A137" s="6">
        <v>126</v>
      </c>
      <c r="B137" s="6" t="s">
        <v>49</v>
      </c>
      <c r="C137" s="6" t="s">
        <v>60</v>
      </c>
      <c r="D137" s="6" t="s">
        <v>70</v>
      </c>
      <c r="E137" s="7" t="s">
        <v>10</v>
      </c>
      <c r="F137" s="4">
        <v>3.4521127645502641</v>
      </c>
    </row>
    <row r="138" spans="1:6">
      <c r="A138" s="6">
        <v>179</v>
      </c>
      <c r="B138" s="6" t="s">
        <v>57</v>
      </c>
      <c r="C138" s="6" t="s">
        <v>60</v>
      </c>
      <c r="D138" s="6" t="s">
        <v>70</v>
      </c>
      <c r="E138" s="7" t="s">
        <v>10</v>
      </c>
      <c r="F138" s="4">
        <v>4.0171121100889851</v>
      </c>
    </row>
    <row r="139" spans="1:6">
      <c r="A139" s="6">
        <v>180</v>
      </c>
      <c r="B139" s="6" t="s">
        <v>49</v>
      </c>
      <c r="C139" s="6" t="s">
        <v>60</v>
      </c>
      <c r="D139" s="6" t="s">
        <v>70</v>
      </c>
      <c r="E139" s="7" t="s">
        <v>10</v>
      </c>
      <c r="F139" s="4">
        <v>3.6491775042087515</v>
      </c>
    </row>
    <row r="140" spans="1:6">
      <c r="A140" s="6">
        <v>229</v>
      </c>
      <c r="B140" s="6" t="s">
        <v>57</v>
      </c>
      <c r="C140" s="6" t="s">
        <v>60</v>
      </c>
      <c r="D140" s="6" t="s">
        <v>70</v>
      </c>
      <c r="E140" s="7" t="s">
        <v>10</v>
      </c>
      <c r="F140" s="4">
        <v>3.6524235317460332</v>
      </c>
    </row>
    <row r="141" spans="1:6">
      <c r="A141" s="6">
        <v>230</v>
      </c>
      <c r="B141" s="6" t="s">
        <v>49</v>
      </c>
      <c r="C141" s="6" t="s">
        <v>60</v>
      </c>
      <c r="D141" s="6" t="s">
        <v>70</v>
      </c>
      <c r="E141" s="7" t="s">
        <v>10</v>
      </c>
      <c r="F141" s="4">
        <v>3.2283759523809534</v>
      </c>
    </row>
    <row r="142" spans="1:6">
      <c r="A142" s="6">
        <v>27</v>
      </c>
      <c r="B142" s="6" t="s">
        <v>57</v>
      </c>
      <c r="C142" s="6" t="s">
        <v>60</v>
      </c>
      <c r="D142" s="6" t="s">
        <v>71</v>
      </c>
      <c r="E142" s="7" t="s">
        <v>11</v>
      </c>
      <c r="F142" s="4">
        <v>3.2073912337662343</v>
      </c>
    </row>
    <row r="143" spans="1:6">
      <c r="A143" s="6">
        <v>28</v>
      </c>
      <c r="B143" s="6" t="s">
        <v>49</v>
      </c>
      <c r="C143" s="6" t="s">
        <v>60</v>
      </c>
      <c r="D143" s="6" t="s">
        <v>71</v>
      </c>
      <c r="E143" s="7" t="s">
        <v>11</v>
      </c>
      <c r="F143" s="4">
        <v>2.6878214285714277</v>
      </c>
    </row>
    <row r="144" spans="1:6">
      <c r="A144" s="6">
        <v>87</v>
      </c>
      <c r="B144" s="6" t="s">
        <v>57</v>
      </c>
      <c r="C144" s="6" t="s">
        <v>60</v>
      </c>
      <c r="D144" s="6" t="s">
        <v>71</v>
      </c>
      <c r="E144" s="7" t="s">
        <v>11</v>
      </c>
      <c r="F144" s="4">
        <v>3.2192502976190442</v>
      </c>
    </row>
    <row r="145" spans="1:6">
      <c r="A145" s="6">
        <v>88</v>
      </c>
      <c r="B145" s="6" t="s">
        <v>49</v>
      </c>
      <c r="C145" s="6" t="s">
        <v>60</v>
      </c>
      <c r="D145" s="6" t="s">
        <v>71</v>
      </c>
      <c r="E145" s="7" t="s">
        <v>11</v>
      </c>
      <c r="F145" s="4">
        <v>2.6984976190476151</v>
      </c>
    </row>
    <row r="146" spans="1:6">
      <c r="A146" s="6">
        <v>141</v>
      </c>
      <c r="B146" s="6" t="s">
        <v>57</v>
      </c>
      <c r="C146" s="6" t="s">
        <v>60</v>
      </c>
      <c r="D146" s="6" t="s">
        <v>71</v>
      </c>
      <c r="E146" s="7" t="s">
        <v>11</v>
      </c>
      <c r="F146" s="4">
        <v>2.8381363095238084</v>
      </c>
    </row>
    <row r="147" spans="1:6">
      <c r="A147" s="6">
        <v>142</v>
      </c>
      <c r="B147" s="6" t="s">
        <v>49</v>
      </c>
      <c r="C147" s="6" t="s">
        <v>60</v>
      </c>
      <c r="D147" s="6" t="s">
        <v>71</v>
      </c>
      <c r="E147" s="7" t="s">
        <v>11</v>
      </c>
      <c r="F147" s="4">
        <v>2.5398997685185165</v>
      </c>
    </row>
    <row r="148" spans="1:6">
      <c r="A148" s="6">
        <v>195</v>
      </c>
      <c r="B148" s="6" t="s">
        <v>57</v>
      </c>
      <c r="C148" s="6" t="s">
        <v>60</v>
      </c>
      <c r="D148" s="6" t="s">
        <v>71</v>
      </c>
      <c r="E148" s="7" t="s">
        <v>11</v>
      </c>
      <c r="F148" s="4">
        <v>2.7222358906525628</v>
      </c>
    </row>
    <row r="149" spans="1:6">
      <c r="A149" s="6">
        <v>196</v>
      </c>
      <c r="B149" s="6" t="s">
        <v>49</v>
      </c>
      <c r="C149" s="6" t="s">
        <v>60</v>
      </c>
      <c r="D149" s="6" t="s">
        <v>71</v>
      </c>
      <c r="E149" s="7" t="s">
        <v>11</v>
      </c>
      <c r="F149" s="4">
        <v>2.4207564484127029</v>
      </c>
    </row>
    <row r="150" spans="1:6">
      <c r="A150" s="6">
        <v>245</v>
      </c>
      <c r="B150" s="6" t="s">
        <v>57</v>
      </c>
      <c r="C150" s="6" t="s">
        <v>60</v>
      </c>
      <c r="D150" s="6" t="s">
        <v>71</v>
      </c>
      <c r="E150" s="7" t="s">
        <v>11</v>
      </c>
      <c r="F150" s="4">
        <v>2.2678011706349217</v>
      </c>
    </row>
    <row r="151" spans="1:6">
      <c r="A151" s="6">
        <v>246</v>
      </c>
      <c r="B151" s="6" t="s">
        <v>49</v>
      </c>
      <c r="C151" s="6" t="s">
        <v>60</v>
      </c>
      <c r="D151" s="6" t="s">
        <v>71</v>
      </c>
      <c r="E151" s="7" t="s">
        <v>11</v>
      </c>
      <c r="F151" s="4">
        <v>2.4890663492063489</v>
      </c>
    </row>
    <row r="152" spans="1:6">
      <c r="A152" s="6">
        <v>57</v>
      </c>
      <c r="B152" s="6" t="s">
        <v>57</v>
      </c>
      <c r="C152" s="6" t="s">
        <v>64</v>
      </c>
      <c r="D152" s="6" t="s">
        <v>75</v>
      </c>
      <c r="E152" s="7" t="s">
        <v>27</v>
      </c>
      <c r="F152" s="4">
        <v>2.2921771428571418</v>
      </c>
    </row>
    <row r="153" spans="1:6">
      <c r="A153" s="6">
        <v>58</v>
      </c>
      <c r="B153" s="6" t="s">
        <v>49</v>
      </c>
      <c r="C153" s="6" t="s">
        <v>64</v>
      </c>
      <c r="D153" s="6" t="s">
        <v>75</v>
      </c>
      <c r="E153" s="7" t="s">
        <v>27</v>
      </c>
      <c r="F153" s="4">
        <v>2.2505514285714274</v>
      </c>
    </row>
    <row r="154" spans="1:6">
      <c r="A154" s="6">
        <v>117</v>
      </c>
      <c r="B154" s="6" t="s">
        <v>57</v>
      </c>
      <c r="C154" s="6" t="s">
        <v>64</v>
      </c>
      <c r="D154" s="6" t="s">
        <v>75</v>
      </c>
      <c r="E154" s="7" t="s">
        <v>27</v>
      </c>
      <c r="F154" s="4">
        <v>2.4830552380952375</v>
      </c>
    </row>
    <row r="155" spans="1:6">
      <c r="A155" s="6">
        <v>118</v>
      </c>
      <c r="B155" s="6" t="s">
        <v>49</v>
      </c>
      <c r="C155" s="6" t="s">
        <v>64</v>
      </c>
      <c r="D155" s="6" t="s">
        <v>75</v>
      </c>
      <c r="E155" s="7" t="s">
        <v>27</v>
      </c>
      <c r="F155" s="4">
        <v>2.0942752380952379</v>
      </c>
    </row>
    <row r="156" spans="1:6">
      <c r="A156" s="6">
        <v>171</v>
      </c>
      <c r="B156" s="6" t="s">
        <v>57</v>
      </c>
      <c r="C156" s="6" t="s">
        <v>64</v>
      </c>
      <c r="D156" s="6" t="s">
        <v>75</v>
      </c>
      <c r="E156" s="7" t="s">
        <v>27</v>
      </c>
      <c r="F156" s="4">
        <v>3.3590597087760732</v>
      </c>
    </row>
    <row r="157" spans="1:6">
      <c r="A157" s="6">
        <v>172</v>
      </c>
      <c r="B157" s="6" t="s">
        <v>49</v>
      </c>
      <c r="C157" s="6" t="s">
        <v>64</v>
      </c>
      <c r="D157" s="6" t="s">
        <v>75</v>
      </c>
      <c r="E157" s="7" t="s">
        <v>27</v>
      </c>
      <c r="F157" s="4">
        <v>2.1381378092614454</v>
      </c>
    </row>
    <row r="158" spans="1:6">
      <c r="A158" s="6">
        <v>223</v>
      </c>
      <c r="B158" s="6" t="s">
        <v>57</v>
      </c>
      <c r="C158" s="6" t="s">
        <v>64</v>
      </c>
      <c r="D158" s="6" t="s">
        <v>75</v>
      </c>
      <c r="E158" s="7" t="s">
        <v>27</v>
      </c>
      <c r="F158" s="4">
        <v>2.2508209523809533</v>
      </c>
    </row>
    <row r="159" spans="1:6">
      <c r="A159" s="6">
        <v>224</v>
      </c>
      <c r="B159" s="6" t="s">
        <v>49</v>
      </c>
      <c r="C159" s="6" t="s">
        <v>64</v>
      </c>
      <c r="D159" s="6" t="s">
        <v>75</v>
      </c>
      <c r="E159" s="7" t="s">
        <v>27</v>
      </c>
      <c r="F159" s="4">
        <v>1.8105127619047621</v>
      </c>
    </row>
    <row r="160" spans="1:6">
      <c r="A160" s="6">
        <v>273</v>
      </c>
      <c r="B160" s="6" t="s">
        <v>57</v>
      </c>
      <c r="C160" s="6" t="s">
        <v>64</v>
      </c>
      <c r="D160" s="6" t="s">
        <v>75</v>
      </c>
      <c r="E160" s="7" t="s">
        <v>27</v>
      </c>
      <c r="F160" s="4">
        <v>2.1085466666666663</v>
      </c>
    </row>
    <row r="161" spans="1:6">
      <c r="A161" s="6">
        <v>274</v>
      </c>
      <c r="B161" s="6" t="s">
        <v>49</v>
      </c>
      <c r="C161" s="6" t="s">
        <v>64</v>
      </c>
      <c r="D161" s="6" t="s">
        <v>75</v>
      </c>
      <c r="E161" s="7" t="s">
        <v>27</v>
      </c>
      <c r="F161" s="4">
        <v>1.8863158095238093</v>
      </c>
    </row>
    <row r="162" spans="1:6">
      <c r="A162" s="6">
        <v>17</v>
      </c>
      <c r="B162" s="6" t="s">
        <v>57</v>
      </c>
      <c r="C162" s="6" t="s">
        <v>64</v>
      </c>
      <c r="D162" s="6" t="s">
        <v>70</v>
      </c>
      <c r="E162" s="7" t="s">
        <v>25</v>
      </c>
      <c r="F162" s="4">
        <v>3.7520836038961032</v>
      </c>
    </row>
    <row r="163" spans="1:6">
      <c r="A163" s="6">
        <v>18</v>
      </c>
      <c r="B163" s="6" t="s">
        <v>49</v>
      </c>
      <c r="C163" s="6" t="s">
        <v>64</v>
      </c>
      <c r="D163" s="6" t="s">
        <v>70</v>
      </c>
      <c r="E163" s="7" t="s">
        <v>25</v>
      </c>
      <c r="F163" s="4">
        <v>3.3535668290043286</v>
      </c>
    </row>
    <row r="164" spans="1:6">
      <c r="A164" s="6">
        <v>77</v>
      </c>
      <c r="B164" s="6" t="s">
        <v>57</v>
      </c>
      <c r="C164" s="6" t="s">
        <v>64</v>
      </c>
      <c r="D164" s="6" t="s">
        <v>70</v>
      </c>
      <c r="E164" s="7" t="s">
        <v>25</v>
      </c>
      <c r="F164" s="4">
        <v>4.1054985119047576</v>
      </c>
    </row>
    <row r="165" spans="1:6">
      <c r="A165" s="6">
        <v>78</v>
      </c>
      <c r="B165" s="6" t="s">
        <v>49</v>
      </c>
      <c r="C165" s="6" t="s">
        <v>64</v>
      </c>
      <c r="D165" s="6" t="s">
        <v>70</v>
      </c>
      <c r="E165" s="7" t="s">
        <v>25</v>
      </c>
      <c r="F165" s="4">
        <v>3.2799994047619019</v>
      </c>
    </row>
    <row r="166" spans="1:6">
      <c r="A166" s="6">
        <v>133</v>
      </c>
      <c r="B166" s="6" t="s">
        <v>57</v>
      </c>
      <c r="C166" s="6" t="s">
        <v>64</v>
      </c>
      <c r="D166" s="6" t="s">
        <v>70</v>
      </c>
      <c r="E166" s="7" t="s">
        <v>25</v>
      </c>
      <c r="F166" s="4">
        <v>3.6864850529100508</v>
      </c>
    </row>
    <row r="167" spans="1:6">
      <c r="A167" s="6">
        <v>134</v>
      </c>
      <c r="B167" s="6" t="s">
        <v>49</v>
      </c>
      <c r="C167" s="6" t="s">
        <v>64</v>
      </c>
      <c r="D167" s="6" t="s">
        <v>70</v>
      </c>
      <c r="E167" s="7" t="s">
        <v>25</v>
      </c>
      <c r="F167" s="4">
        <v>3.4710888888888873</v>
      </c>
    </row>
    <row r="168" spans="1:6">
      <c r="A168" s="6">
        <v>187</v>
      </c>
      <c r="B168" s="6" t="s">
        <v>57</v>
      </c>
      <c r="C168" s="6" t="s">
        <v>64</v>
      </c>
      <c r="D168" s="6" t="s">
        <v>70</v>
      </c>
      <c r="E168" s="7" t="s">
        <v>25</v>
      </c>
      <c r="F168" s="4">
        <v>4.3274413194444419</v>
      </c>
    </row>
    <row r="169" spans="1:6">
      <c r="A169" s="6">
        <v>188</v>
      </c>
      <c r="B169" s="6" t="s">
        <v>49</v>
      </c>
      <c r="C169" s="6" t="s">
        <v>64</v>
      </c>
      <c r="D169" s="6" t="s">
        <v>70</v>
      </c>
      <c r="E169" s="7" t="s">
        <v>25</v>
      </c>
      <c r="F169" s="4">
        <v>3.9198677579365055</v>
      </c>
    </row>
    <row r="170" spans="1:6">
      <c r="A170" s="6">
        <v>237</v>
      </c>
      <c r="B170" s="6" t="s">
        <v>57</v>
      </c>
      <c r="C170" s="6" t="s">
        <v>64</v>
      </c>
      <c r="D170" s="6" t="s">
        <v>70</v>
      </c>
      <c r="E170" s="7" t="s">
        <v>25</v>
      </c>
      <c r="F170" s="4">
        <v>3.0037974603174611</v>
      </c>
    </row>
    <row r="171" spans="1:6">
      <c r="A171" s="6">
        <v>238</v>
      </c>
      <c r="B171" s="6" t="s">
        <v>49</v>
      </c>
      <c r="C171" s="6" t="s">
        <v>64</v>
      </c>
      <c r="D171" s="6" t="s">
        <v>70</v>
      </c>
      <c r="E171" s="7" t="s">
        <v>25</v>
      </c>
      <c r="F171" s="4">
        <v>2.9856321031746043</v>
      </c>
    </row>
    <row r="172" spans="1:6">
      <c r="A172" s="6">
        <v>37</v>
      </c>
      <c r="B172" s="6" t="s">
        <v>57</v>
      </c>
      <c r="C172" s="6" t="s">
        <v>64</v>
      </c>
      <c r="D172" s="6" t="s">
        <v>71</v>
      </c>
      <c r="E172" s="7" t="s">
        <v>26</v>
      </c>
      <c r="F172" s="4">
        <v>2.9250985119047614</v>
      </c>
    </row>
    <row r="173" spans="1:6">
      <c r="A173" s="6">
        <v>38</v>
      </c>
      <c r="B173" s="6" t="s">
        <v>49</v>
      </c>
      <c r="C173" s="6" t="s">
        <v>64</v>
      </c>
      <c r="D173" s="6" t="s">
        <v>71</v>
      </c>
      <c r="E173" s="7" t="s">
        <v>26</v>
      </c>
      <c r="F173" s="4">
        <v>2.6767438690476193</v>
      </c>
    </row>
    <row r="174" spans="1:6">
      <c r="A174" s="6">
        <v>97</v>
      </c>
      <c r="B174" s="6" t="s">
        <v>57</v>
      </c>
      <c r="C174" s="6" t="s">
        <v>64</v>
      </c>
      <c r="D174" s="6" t="s">
        <v>71</v>
      </c>
      <c r="E174" s="7" t="s">
        <v>26</v>
      </c>
      <c r="F174" s="4">
        <v>2.9729980357142822</v>
      </c>
    </row>
    <row r="175" spans="1:6">
      <c r="A175" s="6">
        <v>98</v>
      </c>
      <c r="B175" s="6" t="s">
        <v>49</v>
      </c>
      <c r="C175" s="6" t="s">
        <v>64</v>
      </c>
      <c r="D175" s="6" t="s">
        <v>71</v>
      </c>
      <c r="E175" s="7" t="s">
        <v>26</v>
      </c>
      <c r="F175" s="4">
        <v>2.5561578571428543</v>
      </c>
    </row>
    <row r="176" spans="1:6">
      <c r="A176" s="6">
        <v>151</v>
      </c>
      <c r="B176" s="6" t="s">
        <v>57</v>
      </c>
      <c r="C176" s="6" t="s">
        <v>64</v>
      </c>
      <c r="D176" s="6" t="s">
        <v>71</v>
      </c>
      <c r="E176" s="7" t="s">
        <v>26</v>
      </c>
      <c r="F176" s="4">
        <v>2.9729537698412685</v>
      </c>
    </row>
    <row r="177" spans="1:6">
      <c r="A177" s="6">
        <v>152</v>
      </c>
      <c r="B177" s="6" t="s">
        <v>49</v>
      </c>
      <c r="C177" s="6" t="s">
        <v>64</v>
      </c>
      <c r="D177" s="6" t="s">
        <v>71</v>
      </c>
      <c r="E177" s="7" t="s">
        <v>26</v>
      </c>
      <c r="F177" s="4">
        <v>2.5523843518518503</v>
      </c>
    </row>
    <row r="178" spans="1:6">
      <c r="A178" s="6">
        <v>203</v>
      </c>
      <c r="B178" s="6" t="s">
        <v>57</v>
      </c>
      <c r="C178" s="6" t="s">
        <v>64</v>
      </c>
      <c r="D178" s="6" t="s">
        <v>71</v>
      </c>
      <c r="E178" s="7" t="s">
        <v>26</v>
      </c>
      <c r="F178" s="4">
        <v>2.4944140211640251</v>
      </c>
    </row>
    <row r="179" spans="1:6">
      <c r="A179" s="6">
        <v>204</v>
      </c>
      <c r="B179" s="6" t="s">
        <v>49</v>
      </c>
      <c r="C179" s="6" t="s">
        <v>64</v>
      </c>
      <c r="D179" s="6" t="s">
        <v>71</v>
      </c>
      <c r="E179" s="7" t="s">
        <v>26</v>
      </c>
      <c r="F179" s="4">
        <v>2.3125924823633204</v>
      </c>
    </row>
    <row r="180" spans="1:6">
      <c r="A180" s="6">
        <v>253</v>
      </c>
      <c r="B180" s="6" t="s">
        <v>49</v>
      </c>
      <c r="C180" s="6" t="s">
        <v>64</v>
      </c>
      <c r="D180" s="6" t="s">
        <v>71</v>
      </c>
      <c r="E180" s="7" t="s">
        <v>26</v>
      </c>
      <c r="F180" s="4">
        <v>2.9333712261904745</v>
      </c>
    </row>
    <row r="181" spans="1:6">
      <c r="A181" s="6">
        <v>254</v>
      </c>
      <c r="B181" s="6" t="s">
        <v>57</v>
      </c>
      <c r="C181" s="6" t="s">
        <v>64</v>
      </c>
      <c r="D181" s="6" t="s">
        <v>71</v>
      </c>
      <c r="E181" s="7" t="s">
        <v>26</v>
      </c>
      <c r="F181" s="4">
        <v>2.7139641547619044</v>
      </c>
    </row>
    <row r="182" spans="1:6">
      <c r="A182" s="6">
        <v>45</v>
      </c>
      <c r="B182" s="6" t="s">
        <v>57</v>
      </c>
      <c r="C182" s="6" t="s">
        <v>67</v>
      </c>
      <c r="D182" s="6" t="s">
        <v>74</v>
      </c>
      <c r="E182" s="7" t="s">
        <v>9</v>
      </c>
      <c r="F182" s="4">
        <v>2.5404262309523813</v>
      </c>
    </row>
    <row r="183" spans="1:6">
      <c r="A183" s="6">
        <v>46</v>
      </c>
      <c r="B183" s="6" t="s">
        <v>49</v>
      </c>
      <c r="C183" s="6" t="s">
        <v>67</v>
      </c>
      <c r="D183" s="6" t="s">
        <v>74</v>
      </c>
      <c r="E183" s="7" t="s">
        <v>9</v>
      </c>
      <c r="F183" s="4">
        <v>3.2804464601190468</v>
      </c>
    </row>
    <row r="184" spans="1:6">
      <c r="A184" s="6">
        <v>105</v>
      </c>
      <c r="B184" s="6" t="s">
        <v>57</v>
      </c>
      <c r="C184" s="6" t="s">
        <v>67</v>
      </c>
      <c r="D184" s="6" t="s">
        <v>74</v>
      </c>
      <c r="E184" s="7" t="s">
        <v>9</v>
      </c>
      <c r="F184" s="4">
        <v>3.3135721966269851</v>
      </c>
    </row>
    <row r="185" spans="1:6">
      <c r="A185" s="6">
        <v>106</v>
      </c>
      <c r="B185" s="6" t="s">
        <v>49</v>
      </c>
      <c r="C185" s="6" t="s">
        <v>67</v>
      </c>
      <c r="D185" s="6" t="s">
        <v>74</v>
      </c>
      <c r="E185" s="7" t="s">
        <v>9</v>
      </c>
      <c r="F185" s="4">
        <v>3.9040491787918872</v>
      </c>
    </row>
    <row r="186" spans="1:6">
      <c r="A186" s="6">
        <v>159</v>
      </c>
      <c r="B186" s="6" t="s">
        <v>57</v>
      </c>
      <c r="C186" s="6" t="s">
        <v>67</v>
      </c>
      <c r="D186" s="6" t="s">
        <v>74</v>
      </c>
      <c r="E186" s="7" t="s">
        <v>9</v>
      </c>
      <c r="F186" s="4">
        <v>3.3599664854797977</v>
      </c>
    </row>
    <row r="187" spans="1:6">
      <c r="A187" s="6">
        <v>160</v>
      </c>
      <c r="B187" s="6" t="s">
        <v>49</v>
      </c>
      <c r="C187" s="6" t="s">
        <v>67</v>
      </c>
      <c r="D187" s="6" t="s">
        <v>74</v>
      </c>
      <c r="E187" s="7" t="s">
        <v>9</v>
      </c>
      <c r="F187" s="4">
        <v>3.8742106607142839</v>
      </c>
    </row>
    <row r="188" spans="1:6">
      <c r="A188" s="6">
        <v>211</v>
      </c>
      <c r="B188" s="6" t="s">
        <v>57</v>
      </c>
      <c r="C188" s="6" t="s">
        <v>67</v>
      </c>
      <c r="D188" s="6" t="s">
        <v>74</v>
      </c>
      <c r="E188" s="7" t="s">
        <v>9</v>
      </c>
      <c r="F188" s="4">
        <v>2.7806177188350238</v>
      </c>
    </row>
    <row r="189" spans="1:6">
      <c r="A189" s="6">
        <v>212</v>
      </c>
      <c r="B189" s="6" t="s">
        <v>49</v>
      </c>
      <c r="C189" s="6" t="s">
        <v>67</v>
      </c>
      <c r="D189" s="6" t="s">
        <v>74</v>
      </c>
      <c r="E189" s="7" t="s">
        <v>9</v>
      </c>
      <c r="F189" s="4">
        <v>2.9732962733866612</v>
      </c>
    </row>
    <row r="190" spans="1:6">
      <c r="A190" s="6">
        <v>261</v>
      </c>
      <c r="B190" s="6" t="s">
        <v>57</v>
      </c>
      <c r="C190" s="6" t="s">
        <v>67</v>
      </c>
      <c r="D190" s="6" t="s">
        <v>74</v>
      </c>
      <c r="E190" s="7" t="s">
        <v>9</v>
      </c>
      <c r="F190" s="4">
        <v>2.6785653529566198</v>
      </c>
    </row>
    <row r="191" spans="1:6">
      <c r="A191" s="6">
        <v>262</v>
      </c>
      <c r="B191" s="6" t="s">
        <v>49</v>
      </c>
      <c r="C191" s="6" t="s">
        <v>67</v>
      </c>
      <c r="D191" s="6" t="s">
        <v>74</v>
      </c>
      <c r="E191" s="7" t="s">
        <v>9</v>
      </c>
      <c r="F191" s="4">
        <v>3.579164853595953</v>
      </c>
    </row>
    <row r="192" spans="1:6">
      <c r="A192" s="6">
        <v>51</v>
      </c>
      <c r="B192" s="6" t="s">
        <v>57</v>
      </c>
      <c r="C192" s="6" t="s">
        <v>68</v>
      </c>
      <c r="D192" s="6" t="s">
        <v>75</v>
      </c>
      <c r="E192" s="7" t="s">
        <v>18</v>
      </c>
      <c r="F192" s="4">
        <v>2.9446462499999986</v>
      </c>
    </row>
    <row r="193" spans="1:6">
      <c r="A193" s="6">
        <v>52</v>
      </c>
      <c r="B193" s="6" t="s">
        <v>49</v>
      </c>
      <c r="C193" s="6" t="s">
        <v>68</v>
      </c>
      <c r="D193" s="6" t="s">
        <v>75</v>
      </c>
      <c r="E193" s="7" t="s">
        <v>18</v>
      </c>
      <c r="F193" s="4">
        <v>2.9241274999999982</v>
      </c>
    </row>
    <row r="194" spans="1:6">
      <c r="A194" s="6">
        <v>111</v>
      </c>
      <c r="B194" s="6" t="s">
        <v>57</v>
      </c>
      <c r="C194" s="6" t="s">
        <v>68</v>
      </c>
      <c r="D194" s="6" t="s">
        <v>75</v>
      </c>
      <c r="E194" s="7" t="s">
        <v>18</v>
      </c>
      <c r="F194" s="4">
        <v>2.8521295833333333</v>
      </c>
    </row>
    <row r="195" spans="1:6">
      <c r="A195" s="6">
        <v>112</v>
      </c>
      <c r="B195" s="6" t="s">
        <v>49</v>
      </c>
      <c r="C195" s="6" t="s">
        <v>68</v>
      </c>
      <c r="D195" s="6" t="s">
        <v>75</v>
      </c>
      <c r="E195" s="7" t="s">
        <v>18</v>
      </c>
      <c r="F195" s="4">
        <v>2.799714814814815</v>
      </c>
    </row>
    <row r="196" spans="1:6">
      <c r="A196" s="6">
        <v>165</v>
      </c>
      <c r="B196" s="6" t="s">
        <v>57</v>
      </c>
      <c r="C196" s="6" t="s">
        <v>68</v>
      </c>
      <c r="D196" s="6" t="s">
        <v>75</v>
      </c>
      <c r="E196" s="7" t="s">
        <v>18</v>
      </c>
      <c r="F196" s="4">
        <v>2.4413940656565649</v>
      </c>
    </row>
    <row r="197" spans="1:6">
      <c r="A197" s="6">
        <v>166</v>
      </c>
      <c r="B197" s="6" t="s">
        <v>49</v>
      </c>
      <c r="C197" s="6" t="s">
        <v>68</v>
      </c>
      <c r="D197" s="6" t="s">
        <v>75</v>
      </c>
      <c r="E197" s="7" t="s">
        <v>18</v>
      </c>
      <c r="F197" s="4">
        <v>2.6082388888888888</v>
      </c>
    </row>
    <row r="198" spans="1:6">
      <c r="A198" s="6">
        <v>217</v>
      </c>
      <c r="B198" s="6" t="s">
        <v>57</v>
      </c>
      <c r="C198" s="6" t="s">
        <v>68</v>
      </c>
      <c r="D198" s="6" t="s">
        <v>75</v>
      </c>
      <c r="E198" s="7" t="s">
        <v>18</v>
      </c>
      <c r="F198" s="4">
        <v>2.5708234567901291</v>
      </c>
    </row>
    <row r="199" spans="1:6">
      <c r="A199" s="6">
        <v>218</v>
      </c>
      <c r="B199" s="6" t="s">
        <v>49</v>
      </c>
      <c r="C199" s="6" t="s">
        <v>68</v>
      </c>
      <c r="D199" s="6" t="s">
        <v>75</v>
      </c>
      <c r="E199" s="7" t="s">
        <v>18</v>
      </c>
      <c r="F199" s="4">
        <v>2.6945398148148199</v>
      </c>
    </row>
    <row r="200" spans="1:6">
      <c r="A200" s="6">
        <v>267</v>
      </c>
      <c r="B200" s="6" t="s">
        <v>57</v>
      </c>
      <c r="C200" s="6" t="s">
        <v>68</v>
      </c>
      <c r="D200" s="6" t="s">
        <v>75</v>
      </c>
      <c r="E200" s="7" t="s">
        <v>18</v>
      </c>
      <c r="F200" s="4">
        <v>2.7425377777777769</v>
      </c>
    </row>
    <row r="201" spans="1:6">
      <c r="A201" s="6">
        <v>268</v>
      </c>
      <c r="B201" s="6" t="s">
        <v>49</v>
      </c>
      <c r="C201" s="6" t="s">
        <v>68</v>
      </c>
      <c r="D201" s="6" t="s">
        <v>75</v>
      </c>
      <c r="E201" s="7" t="s">
        <v>18</v>
      </c>
      <c r="F201" s="4">
        <v>2.7939267222222219</v>
      </c>
    </row>
    <row r="202" spans="1:6">
      <c r="A202" s="6">
        <v>43</v>
      </c>
      <c r="B202" s="6" t="s">
        <v>57</v>
      </c>
      <c r="C202" s="6" t="s">
        <v>66</v>
      </c>
      <c r="D202" s="6" t="s">
        <v>74</v>
      </c>
      <c r="E202" s="7" t="s">
        <v>6</v>
      </c>
      <c r="F202" s="4">
        <v>2.9070107142857147</v>
      </c>
    </row>
    <row r="203" spans="1:6">
      <c r="A203" s="6">
        <v>44</v>
      </c>
      <c r="B203" s="6" t="s">
        <v>49</v>
      </c>
      <c r="C203" s="6" t="s">
        <v>66</v>
      </c>
      <c r="D203" s="6" t="s">
        <v>74</v>
      </c>
      <c r="E203" s="7" t="s">
        <v>6</v>
      </c>
      <c r="F203" s="4">
        <v>2.4050721428571435</v>
      </c>
    </row>
    <row r="204" spans="1:6">
      <c r="A204" s="6">
        <v>103</v>
      </c>
      <c r="B204" s="6" t="s">
        <v>57</v>
      </c>
      <c r="C204" s="6" t="s">
        <v>66</v>
      </c>
      <c r="D204" s="6" t="s">
        <v>74</v>
      </c>
      <c r="E204" s="7" t="s">
        <v>6</v>
      </c>
      <c r="F204" s="4">
        <v>2.6339386904761901</v>
      </c>
    </row>
    <row r="205" spans="1:6">
      <c r="A205" s="6">
        <v>104</v>
      </c>
      <c r="B205" s="6" t="s">
        <v>49</v>
      </c>
      <c r="C205" s="6" t="s">
        <v>66</v>
      </c>
      <c r="D205" s="6" t="s">
        <v>74</v>
      </c>
      <c r="E205" s="7" t="s">
        <v>6</v>
      </c>
      <c r="F205" s="4">
        <v>2.4043720428571427</v>
      </c>
    </row>
    <row r="206" spans="1:6">
      <c r="A206" s="6">
        <v>157</v>
      </c>
      <c r="B206" s="6" t="s">
        <v>57</v>
      </c>
      <c r="C206" s="6" t="s">
        <v>66</v>
      </c>
      <c r="D206" s="6" t="s">
        <v>74</v>
      </c>
      <c r="E206" s="7" t="s">
        <v>6</v>
      </c>
      <c r="F206" s="4">
        <v>2.9039473807243206</v>
      </c>
    </row>
    <row r="207" spans="1:6">
      <c r="A207" s="6">
        <v>158</v>
      </c>
      <c r="B207" s="6" t="s">
        <v>49</v>
      </c>
      <c r="C207" s="6" t="s">
        <v>66</v>
      </c>
      <c r="D207" s="6" t="s">
        <v>74</v>
      </c>
      <c r="E207" s="7" t="s">
        <v>6</v>
      </c>
      <c r="F207" s="4">
        <v>2.3340476190476189</v>
      </c>
    </row>
    <row r="208" spans="1:6">
      <c r="A208" s="6">
        <v>209</v>
      </c>
      <c r="B208" s="6" t="s">
        <v>57</v>
      </c>
      <c r="C208" s="6" t="s">
        <v>66</v>
      </c>
      <c r="D208" s="6" t="s">
        <v>74</v>
      </c>
      <c r="E208" s="7" t="s">
        <v>6</v>
      </c>
      <c r="F208" s="4">
        <v>2.3759627050396035</v>
      </c>
    </row>
    <row r="209" spans="1:6">
      <c r="A209" s="6">
        <v>210</v>
      </c>
      <c r="B209" s="6" t="s">
        <v>49</v>
      </c>
      <c r="C209" s="6" t="s">
        <v>66</v>
      </c>
      <c r="D209" s="6" t="s">
        <v>74</v>
      </c>
      <c r="E209" s="7" t="s">
        <v>6</v>
      </c>
      <c r="F209" s="4">
        <v>2.0986428571428624</v>
      </c>
    </row>
    <row r="210" spans="1:6">
      <c r="A210" s="6">
        <v>259</v>
      </c>
      <c r="B210" s="6" t="s">
        <v>57</v>
      </c>
      <c r="C210" s="6" t="s">
        <v>66</v>
      </c>
      <c r="D210" s="6" t="s">
        <v>74</v>
      </c>
      <c r="E210" s="7" t="s">
        <v>6</v>
      </c>
      <c r="F210" s="4">
        <v>2.2946885714285719</v>
      </c>
    </row>
    <row r="211" spans="1:6">
      <c r="A211" s="6">
        <v>260</v>
      </c>
      <c r="B211" s="6" t="s">
        <v>49</v>
      </c>
      <c r="C211" s="6" t="s">
        <v>66</v>
      </c>
      <c r="D211" s="6" t="s">
        <v>74</v>
      </c>
      <c r="E211" s="7" t="s">
        <v>6</v>
      </c>
      <c r="F211" s="4">
        <v>1.8251248129783195</v>
      </c>
    </row>
    <row r="212" spans="1:6">
      <c r="A212" s="6">
        <v>23</v>
      </c>
      <c r="B212" s="6" t="s">
        <v>57</v>
      </c>
      <c r="C212" s="6" t="s">
        <v>66</v>
      </c>
      <c r="D212" s="6" t="s">
        <v>72</v>
      </c>
      <c r="E212" s="7" t="s">
        <v>5</v>
      </c>
      <c r="F212" s="4">
        <v>3.379275992424243</v>
      </c>
    </row>
    <row r="213" spans="1:6">
      <c r="A213" s="6">
        <v>24</v>
      </c>
      <c r="B213" s="6" t="s">
        <v>49</v>
      </c>
      <c r="C213" s="6" t="s">
        <v>66</v>
      </c>
      <c r="D213" s="6" t="s">
        <v>72</v>
      </c>
      <c r="E213" s="7" t="s">
        <v>5</v>
      </c>
      <c r="F213" s="4">
        <v>2.8420669783549788</v>
      </c>
    </row>
    <row r="214" spans="1:6">
      <c r="A214" s="6">
        <v>83</v>
      </c>
      <c r="B214" s="6" t="s">
        <v>57</v>
      </c>
      <c r="C214" s="6" t="s">
        <v>66</v>
      </c>
      <c r="D214" s="6" t="s">
        <v>72</v>
      </c>
      <c r="E214" s="7" t="s">
        <v>5</v>
      </c>
      <c r="F214" s="4">
        <v>3.1812873648809492</v>
      </c>
    </row>
    <row r="215" spans="1:6">
      <c r="A215" s="6">
        <v>84</v>
      </c>
      <c r="B215" s="6" t="s">
        <v>49</v>
      </c>
      <c r="C215" s="6" t="s">
        <v>66</v>
      </c>
      <c r="D215" s="6" t="s">
        <v>72</v>
      </c>
      <c r="E215" s="7" t="s">
        <v>5</v>
      </c>
      <c r="F215" s="4">
        <v>2.6637388279761871</v>
      </c>
    </row>
    <row r="216" spans="1:6">
      <c r="A216" s="6">
        <v>139</v>
      </c>
      <c r="B216" s="6" t="s">
        <v>57</v>
      </c>
      <c r="C216" s="6" t="s">
        <v>66</v>
      </c>
      <c r="D216" s="6" t="s">
        <v>72</v>
      </c>
      <c r="E216" s="7" t="s">
        <v>5</v>
      </c>
      <c r="F216" s="4">
        <v>3.0181977447089934</v>
      </c>
    </row>
    <row r="217" spans="1:6">
      <c r="A217" s="6">
        <v>140</v>
      </c>
      <c r="B217" s="6" t="s">
        <v>49</v>
      </c>
      <c r="C217" s="6" t="s">
        <v>66</v>
      </c>
      <c r="D217" s="6" t="s">
        <v>72</v>
      </c>
      <c r="E217" s="7" t="s">
        <v>5</v>
      </c>
      <c r="F217" s="4">
        <v>3.1441691600529089</v>
      </c>
    </row>
    <row r="218" spans="1:6">
      <c r="A218" s="6">
        <v>193</v>
      </c>
      <c r="B218" s="6" t="s">
        <v>57</v>
      </c>
      <c r="C218" s="6" t="s">
        <v>66</v>
      </c>
      <c r="D218" s="6" t="s">
        <v>72</v>
      </c>
      <c r="E218" s="7" t="s">
        <v>5</v>
      </c>
      <c r="F218" s="4">
        <v>3.3120762216440229</v>
      </c>
    </row>
    <row r="219" spans="1:6">
      <c r="A219" s="6">
        <v>194</v>
      </c>
      <c r="B219" s="6" t="s">
        <v>49</v>
      </c>
      <c r="C219" s="6" t="s">
        <v>66</v>
      </c>
      <c r="D219" s="6" t="s">
        <v>72</v>
      </c>
      <c r="E219" s="7" t="s">
        <v>5</v>
      </c>
      <c r="F219" s="4">
        <v>2.6811792151675542</v>
      </c>
    </row>
    <row r="220" spans="1:6">
      <c r="A220" s="6">
        <v>243</v>
      </c>
      <c r="B220" s="6" t="s">
        <v>57</v>
      </c>
      <c r="C220" s="6" t="s">
        <v>66</v>
      </c>
      <c r="D220" s="6" t="s">
        <v>72</v>
      </c>
      <c r="E220" s="7" t="s">
        <v>5</v>
      </c>
      <c r="F220" s="4">
        <v>2.9581193968253969</v>
      </c>
    </row>
    <row r="221" spans="1:6">
      <c r="A221" s="6">
        <v>244</v>
      </c>
      <c r="B221" s="6" t="s">
        <v>49</v>
      </c>
      <c r="C221" s="6" t="s">
        <v>66</v>
      </c>
      <c r="D221" s="6" t="s">
        <v>72</v>
      </c>
      <c r="E221" s="7" t="s">
        <v>5</v>
      </c>
      <c r="F221" s="4">
        <v>2.6889605561973289</v>
      </c>
    </row>
    <row r="222" spans="1:6">
      <c r="A222" s="6">
        <v>41</v>
      </c>
      <c r="B222" s="6" t="s">
        <v>57</v>
      </c>
      <c r="C222" s="6" t="s">
        <v>59</v>
      </c>
      <c r="D222" s="6" t="s">
        <v>73</v>
      </c>
      <c r="E222" s="7" t="s">
        <v>3</v>
      </c>
      <c r="F222" s="4">
        <v>2.5667833928571424</v>
      </c>
    </row>
    <row r="223" spans="1:6">
      <c r="A223" s="6">
        <v>42</v>
      </c>
      <c r="B223" s="6" t="s">
        <v>49</v>
      </c>
      <c r="C223" s="6" t="s">
        <v>59</v>
      </c>
      <c r="D223" s="6" t="s">
        <v>73</v>
      </c>
      <c r="E223" s="7" t="s">
        <v>3</v>
      </c>
      <c r="F223" s="4">
        <v>2.1913733928571424</v>
      </c>
    </row>
    <row r="224" spans="1:6">
      <c r="A224" s="6">
        <v>101</v>
      </c>
      <c r="B224" s="6" t="s">
        <v>57</v>
      </c>
      <c r="C224" s="6" t="s">
        <v>59</v>
      </c>
      <c r="D224" s="6" t="s">
        <v>73</v>
      </c>
      <c r="E224" s="7" t="s">
        <v>3</v>
      </c>
      <c r="F224" s="4">
        <v>2.3344476190476189</v>
      </c>
    </row>
    <row r="225" spans="1:6">
      <c r="A225" s="6">
        <v>102</v>
      </c>
      <c r="B225" s="6" t="s">
        <v>49</v>
      </c>
      <c r="C225" s="6" t="s">
        <v>59</v>
      </c>
      <c r="D225" s="6" t="s">
        <v>73</v>
      </c>
      <c r="E225" s="7" t="s">
        <v>3</v>
      </c>
      <c r="F225" s="4">
        <v>2.1263730357142849</v>
      </c>
    </row>
    <row r="226" spans="1:6">
      <c r="A226" s="6">
        <v>155</v>
      </c>
      <c r="B226" s="6" t="s">
        <v>57</v>
      </c>
      <c r="C226" s="6" t="s">
        <v>59</v>
      </c>
      <c r="D226" s="6" t="s">
        <v>73</v>
      </c>
      <c r="E226" s="7" t="s">
        <v>3</v>
      </c>
      <c r="F226" s="4">
        <v>2.5620681944444428</v>
      </c>
    </row>
    <row r="227" spans="1:6">
      <c r="A227" s="6">
        <v>156</v>
      </c>
      <c r="B227" s="6" t="s">
        <v>49</v>
      </c>
      <c r="C227" s="6" t="s">
        <v>59</v>
      </c>
      <c r="D227" s="6" t="s">
        <v>73</v>
      </c>
      <c r="E227" s="7" t="s">
        <v>3</v>
      </c>
      <c r="F227" s="4">
        <v>2.1838572767857132</v>
      </c>
    </row>
    <row r="228" spans="1:6">
      <c r="A228" s="6">
        <v>207</v>
      </c>
      <c r="B228" s="6" t="s">
        <v>57</v>
      </c>
      <c r="C228" s="6" t="s">
        <v>59</v>
      </c>
      <c r="D228" s="6" t="s">
        <v>73</v>
      </c>
      <c r="E228" s="7" t="s">
        <v>3</v>
      </c>
      <c r="F228" s="4">
        <v>2.1584570105820147</v>
      </c>
    </row>
    <row r="229" spans="1:6">
      <c r="A229" s="6">
        <v>208</v>
      </c>
      <c r="B229" s="6" t="s">
        <v>49</v>
      </c>
      <c r="C229" s="6" t="s">
        <v>59</v>
      </c>
      <c r="D229" s="6" t="s">
        <v>73</v>
      </c>
      <c r="E229" s="7" t="s">
        <v>3</v>
      </c>
      <c r="F229" s="4">
        <v>2.2151652777777824</v>
      </c>
    </row>
    <row r="230" spans="1:6">
      <c r="A230" s="6">
        <v>257</v>
      </c>
      <c r="B230" s="6" t="s">
        <v>57</v>
      </c>
      <c r="C230" s="6" t="s">
        <v>59</v>
      </c>
      <c r="D230" s="6" t="s">
        <v>73</v>
      </c>
      <c r="E230" s="7" t="s">
        <v>3</v>
      </c>
      <c r="F230" s="4">
        <v>2.1232209999999996</v>
      </c>
    </row>
    <row r="231" spans="1:6">
      <c r="A231" s="6">
        <v>258</v>
      </c>
      <c r="B231" s="6" t="s">
        <v>49</v>
      </c>
      <c r="C231" s="6" t="s">
        <v>59</v>
      </c>
      <c r="D231" s="6" t="s">
        <v>73</v>
      </c>
      <c r="E231" s="7" t="s">
        <v>3</v>
      </c>
      <c r="F231" s="4">
        <v>1.8135786071428568</v>
      </c>
    </row>
    <row r="232" spans="1:6">
      <c r="A232" s="6">
        <v>1</v>
      </c>
      <c r="B232" s="6" t="s">
        <v>57</v>
      </c>
      <c r="C232" s="9" t="s">
        <v>59</v>
      </c>
      <c r="D232" s="9" t="s">
        <v>70</v>
      </c>
      <c r="E232" s="10" t="s">
        <v>1</v>
      </c>
      <c r="F232" s="4">
        <v>3.5753157467532466</v>
      </c>
    </row>
    <row r="233" spans="1:6">
      <c r="A233" s="6">
        <v>2</v>
      </c>
      <c r="B233" s="6" t="s">
        <v>49</v>
      </c>
      <c r="C233" s="9" t="s">
        <v>59</v>
      </c>
      <c r="D233" s="9" t="s">
        <v>70</v>
      </c>
      <c r="E233" s="10" t="s">
        <v>1</v>
      </c>
      <c r="F233" s="4">
        <v>2.9314337121212115</v>
      </c>
    </row>
    <row r="234" spans="1:6">
      <c r="A234" s="6">
        <v>61</v>
      </c>
      <c r="B234" s="6" t="s">
        <v>57</v>
      </c>
      <c r="C234" s="9" t="s">
        <v>59</v>
      </c>
      <c r="D234" s="9" t="s">
        <v>70</v>
      </c>
      <c r="E234" s="10" t="s">
        <v>1</v>
      </c>
      <c r="F234" s="4">
        <v>3.3018833333333326</v>
      </c>
    </row>
    <row r="235" spans="1:6">
      <c r="A235" s="6">
        <v>62</v>
      </c>
      <c r="B235" s="6" t="s">
        <v>49</v>
      </c>
      <c r="C235" s="9" t="s">
        <v>59</v>
      </c>
      <c r="D235" s="9" t="s">
        <v>70</v>
      </c>
      <c r="E235" s="10" t="s">
        <v>1</v>
      </c>
      <c r="F235" s="4">
        <v>3.012670535714284</v>
      </c>
    </row>
    <row r="236" spans="1:6">
      <c r="A236" s="6">
        <v>121</v>
      </c>
      <c r="B236" s="6" t="s">
        <v>57</v>
      </c>
      <c r="C236" s="9" t="s">
        <v>59</v>
      </c>
      <c r="D236" s="9" t="s">
        <v>70</v>
      </c>
      <c r="E236" s="10" t="s">
        <v>1</v>
      </c>
      <c r="F236" s="4">
        <v>3.3209964285714277</v>
      </c>
    </row>
    <row r="237" spans="1:6">
      <c r="A237" s="6">
        <v>122</v>
      </c>
      <c r="B237" s="6" t="s">
        <v>49</v>
      </c>
      <c r="C237" s="9" t="s">
        <v>59</v>
      </c>
      <c r="D237" s="9" t="s">
        <v>70</v>
      </c>
      <c r="E237" s="10" t="s">
        <v>1</v>
      </c>
      <c r="F237" s="4">
        <v>2.8014526124338621</v>
      </c>
    </row>
    <row r="238" spans="1:6">
      <c r="A238" s="6">
        <v>175</v>
      </c>
      <c r="B238" s="6" t="s">
        <v>57</v>
      </c>
      <c r="C238" s="9" t="s">
        <v>59</v>
      </c>
      <c r="D238" s="9" t="s">
        <v>70</v>
      </c>
      <c r="E238" s="10" t="s">
        <v>1</v>
      </c>
      <c r="F238" s="4">
        <v>3.3066806796318131</v>
      </c>
    </row>
    <row r="239" spans="1:6">
      <c r="A239" s="6">
        <v>176</v>
      </c>
      <c r="B239" s="6" t="s">
        <v>49</v>
      </c>
      <c r="C239" s="9" t="s">
        <v>59</v>
      </c>
      <c r="D239" s="9" t="s">
        <v>70</v>
      </c>
      <c r="E239" s="10" t="s">
        <v>1</v>
      </c>
      <c r="F239" s="4">
        <v>2.8827181771721553</v>
      </c>
    </row>
    <row r="240" spans="1:6">
      <c r="A240" s="6">
        <v>227</v>
      </c>
      <c r="B240" s="6" t="s">
        <v>57</v>
      </c>
      <c r="C240" s="9" t="s">
        <v>59</v>
      </c>
      <c r="D240" s="9" t="s">
        <v>70</v>
      </c>
      <c r="E240" s="10" t="s">
        <v>1</v>
      </c>
      <c r="F240" s="4">
        <v>2.6464666887125228</v>
      </c>
    </row>
    <row r="241" spans="1:6">
      <c r="A241" s="6">
        <v>228</v>
      </c>
      <c r="B241" s="6" t="s">
        <v>49</v>
      </c>
      <c r="C241" s="9" t="s">
        <v>59</v>
      </c>
      <c r="D241" s="9" t="s">
        <v>70</v>
      </c>
      <c r="E241" s="10" t="s">
        <v>1</v>
      </c>
      <c r="F241" s="4">
        <v>2.0388306878306874</v>
      </c>
    </row>
    <row r="242" spans="1:6">
      <c r="A242" s="6">
        <v>21</v>
      </c>
      <c r="B242" s="6" t="s">
        <v>57</v>
      </c>
      <c r="C242" s="6" t="s">
        <v>59</v>
      </c>
      <c r="D242" s="6" t="s">
        <v>71</v>
      </c>
      <c r="E242" s="7" t="s">
        <v>2</v>
      </c>
      <c r="F242" s="4">
        <v>2.5019391233766228</v>
      </c>
    </row>
    <row r="243" spans="1:6">
      <c r="A243" s="6">
        <v>22</v>
      </c>
      <c r="B243" s="6" t="s">
        <v>49</v>
      </c>
      <c r="C243" s="6" t="s">
        <v>59</v>
      </c>
      <c r="D243" s="6" t="s">
        <v>71</v>
      </c>
      <c r="E243" s="7" t="s">
        <v>2</v>
      </c>
      <c r="F243" s="4">
        <v>2.3402334956709958</v>
      </c>
    </row>
    <row r="244" spans="1:6">
      <c r="A244" s="6">
        <v>81</v>
      </c>
      <c r="B244" s="6" t="s">
        <v>57</v>
      </c>
      <c r="C244" s="6" t="s">
        <v>59</v>
      </c>
      <c r="D244" s="6" t="s">
        <v>71</v>
      </c>
      <c r="E244" s="7" t="s">
        <v>2</v>
      </c>
      <c r="F244" s="4">
        <v>2.8040946428571396</v>
      </c>
    </row>
    <row r="245" spans="1:6">
      <c r="A245" s="6">
        <v>82</v>
      </c>
      <c r="B245" s="6" t="s">
        <v>49</v>
      </c>
      <c r="C245" s="6" t="s">
        <v>59</v>
      </c>
      <c r="D245" s="6" t="s">
        <v>71</v>
      </c>
      <c r="E245" s="7" t="s">
        <v>2</v>
      </c>
      <c r="F245" s="4">
        <v>2.3058422619047589</v>
      </c>
    </row>
    <row r="246" spans="1:6">
      <c r="A246" s="6">
        <v>137</v>
      </c>
      <c r="B246" s="6" t="s">
        <v>57</v>
      </c>
      <c r="C246" s="6" t="s">
        <v>59</v>
      </c>
      <c r="D246" s="6" t="s">
        <v>71</v>
      </c>
      <c r="E246" s="7" t="s">
        <v>2</v>
      </c>
      <c r="F246" s="4">
        <v>3.0492317129629618</v>
      </c>
    </row>
    <row r="247" spans="1:6">
      <c r="A247" s="6">
        <v>138</v>
      </c>
      <c r="B247" s="6" t="s">
        <v>49</v>
      </c>
      <c r="C247" s="6" t="s">
        <v>59</v>
      </c>
      <c r="D247" s="6" t="s">
        <v>71</v>
      </c>
      <c r="E247" s="7" t="s">
        <v>2</v>
      </c>
      <c r="F247" s="4">
        <v>2.2982391203703694</v>
      </c>
    </row>
    <row r="248" spans="1:6">
      <c r="A248" s="6">
        <v>191</v>
      </c>
      <c r="B248" s="6" t="s">
        <v>57</v>
      </c>
      <c r="C248" s="6" t="s">
        <v>59</v>
      </c>
      <c r="D248" s="6" t="s">
        <v>71</v>
      </c>
      <c r="E248" s="7" t="s">
        <v>2</v>
      </c>
      <c r="F248" s="4">
        <v>3.6123056691919251</v>
      </c>
    </row>
    <row r="249" spans="1:6">
      <c r="A249" s="6">
        <v>192</v>
      </c>
      <c r="B249" s="6" t="s">
        <v>49</v>
      </c>
      <c r="C249" s="6" t="s">
        <v>59</v>
      </c>
      <c r="D249" s="6" t="s">
        <v>71</v>
      </c>
      <c r="E249" s="7" t="s">
        <v>2</v>
      </c>
      <c r="F249" s="4">
        <v>2.1360109126984166</v>
      </c>
    </row>
    <row r="250" spans="1:6">
      <c r="A250" s="6">
        <v>241</v>
      </c>
      <c r="B250" s="6" t="s">
        <v>57</v>
      </c>
      <c r="C250" s="6" t="s">
        <v>59</v>
      </c>
      <c r="D250" s="6" t="s">
        <v>71</v>
      </c>
      <c r="E250" s="7" t="s">
        <v>2</v>
      </c>
      <c r="F250" s="4">
        <v>2.6076402976190471</v>
      </c>
    </row>
    <row r="251" spans="1:6">
      <c r="A251" s="6">
        <v>242</v>
      </c>
      <c r="B251" s="6" t="s">
        <v>49</v>
      </c>
      <c r="C251" s="6" t="s">
        <v>59</v>
      </c>
      <c r="D251" s="6" t="s">
        <v>71</v>
      </c>
      <c r="E251" s="7" t="s">
        <v>2</v>
      </c>
      <c r="F251" s="4">
        <v>2.1558491369047617</v>
      </c>
    </row>
  </sheetData>
  <sortState ref="A2:F251">
    <sortCondition ref="C2:C251"/>
    <sortCondition ref="D2:D25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"/>
  <sheetViews>
    <sheetView tabSelected="1" topLeftCell="A14" workbookViewId="0">
      <selection activeCell="D36" sqref="D36"/>
    </sheetView>
  </sheetViews>
  <sheetFormatPr baseColWidth="10" defaultRowHeight="15" x14ac:dyDescent="0"/>
  <cols>
    <col min="10" max="10" width="11.1640625" bestFit="1" customWidth="1"/>
    <col min="21" max="21" width="13.33203125" bestFit="1" customWidth="1"/>
  </cols>
  <sheetData>
    <row r="1" spans="1:24">
      <c r="A1" s="2"/>
      <c r="B1" s="2" t="s">
        <v>90</v>
      </c>
      <c r="C1" s="2" t="s">
        <v>102</v>
      </c>
    </row>
    <row r="2" spans="1:24">
      <c r="A2" s="2" t="s">
        <v>31</v>
      </c>
      <c r="B2">
        <v>154</v>
      </c>
      <c r="C2">
        <f>B2/1000</f>
        <v>0.154</v>
      </c>
    </row>
    <row r="3" spans="1:24">
      <c r="A3" s="2" t="s">
        <v>32</v>
      </c>
      <c r="B3">
        <v>2.31</v>
      </c>
      <c r="C3">
        <f t="shared" ref="C3:C14" si="0">B3/1000</f>
        <v>2.31E-3</v>
      </c>
    </row>
    <row r="4" spans="1:24">
      <c r="A4" s="2" t="s">
        <v>33</v>
      </c>
      <c r="B4">
        <v>66.7</v>
      </c>
      <c r="C4">
        <f t="shared" si="0"/>
        <v>6.6700000000000009E-2</v>
      </c>
    </row>
    <row r="5" spans="1:24">
      <c r="A5" s="2" t="s">
        <v>34</v>
      </c>
      <c r="B5">
        <v>143</v>
      </c>
      <c r="C5">
        <f t="shared" si="0"/>
        <v>0.14299999999999999</v>
      </c>
    </row>
    <row r="6" spans="1:24">
      <c r="A6" s="2" t="s">
        <v>35</v>
      </c>
      <c r="B6">
        <v>100</v>
      </c>
      <c r="C6">
        <f t="shared" si="0"/>
        <v>0.1</v>
      </c>
    </row>
    <row r="7" spans="1:24">
      <c r="A7" s="2" t="s">
        <v>36</v>
      </c>
      <c r="B7">
        <v>253</v>
      </c>
      <c r="C7">
        <f t="shared" si="0"/>
        <v>0.253</v>
      </c>
    </row>
    <row r="8" spans="1:24">
      <c r="A8" s="2" t="s">
        <v>86</v>
      </c>
      <c r="B8">
        <v>0.02</v>
      </c>
      <c r="C8">
        <f t="shared" si="0"/>
        <v>2.0000000000000002E-5</v>
      </c>
    </row>
    <row r="9" spans="1:24">
      <c r="A9" s="2" t="s">
        <v>38</v>
      </c>
      <c r="B9">
        <v>13.3</v>
      </c>
      <c r="C9">
        <f t="shared" si="0"/>
        <v>1.3300000000000001E-2</v>
      </c>
    </row>
    <row r="10" spans="1:24">
      <c r="A10" s="2" t="s">
        <v>91</v>
      </c>
      <c r="B10">
        <v>10</v>
      </c>
      <c r="C10">
        <f t="shared" si="0"/>
        <v>0.01</v>
      </c>
    </row>
    <row r="11" spans="1:24">
      <c r="A11" s="2" t="s">
        <v>87</v>
      </c>
      <c r="B11">
        <v>24.5</v>
      </c>
      <c r="C11">
        <f t="shared" si="0"/>
        <v>2.4500000000000001E-2</v>
      </c>
    </row>
    <row r="12" spans="1:24">
      <c r="A12" s="2" t="s">
        <v>88</v>
      </c>
      <c r="B12">
        <v>20</v>
      </c>
      <c r="C12">
        <f t="shared" si="0"/>
        <v>0.02</v>
      </c>
    </row>
    <row r="13" spans="1:24">
      <c r="A13" s="2" t="s">
        <v>89</v>
      </c>
      <c r="B13">
        <v>2.5</v>
      </c>
      <c r="C13">
        <f t="shared" si="0"/>
        <v>2.5000000000000001E-3</v>
      </c>
    </row>
    <row r="14" spans="1:24">
      <c r="A14" s="2" t="s">
        <v>43</v>
      </c>
      <c r="B14">
        <v>211</v>
      </c>
      <c r="C14">
        <f t="shared" si="0"/>
        <v>0.21099999999999999</v>
      </c>
    </row>
    <row r="15" spans="1:24">
      <c r="A15" s="2" t="s">
        <v>92</v>
      </c>
      <c r="B15">
        <f>SUM(B2:B14)</f>
        <v>1000.3299999999999</v>
      </c>
    </row>
    <row r="16" spans="1:24">
      <c r="V16" s="16" t="s">
        <v>120</v>
      </c>
      <c r="W16" s="16"/>
      <c r="X16" s="16"/>
    </row>
    <row r="17" spans="1:24" s="2" customFormat="1">
      <c r="A17" s="2" t="s">
        <v>83</v>
      </c>
      <c r="B17" s="2" t="s">
        <v>82</v>
      </c>
      <c r="D17" s="2" t="s">
        <v>31</v>
      </c>
      <c r="E17" s="2" t="s">
        <v>93</v>
      </c>
      <c r="F17" s="2" t="s">
        <v>94</v>
      </c>
      <c r="G17" s="2" t="s">
        <v>95</v>
      </c>
      <c r="H17" s="2" t="s">
        <v>96</v>
      </c>
      <c r="I17" s="2" t="s">
        <v>97</v>
      </c>
      <c r="J17" s="2" t="s">
        <v>98</v>
      </c>
      <c r="K17" s="2" t="s">
        <v>99</v>
      </c>
      <c r="L17" s="2" t="s">
        <v>91</v>
      </c>
      <c r="M17" s="2" t="s">
        <v>100</v>
      </c>
      <c r="N17" s="2" t="s">
        <v>88</v>
      </c>
      <c r="O17" s="2" t="s">
        <v>101</v>
      </c>
      <c r="P17" s="2" t="s">
        <v>43</v>
      </c>
      <c r="R17" s="2" t="s">
        <v>103</v>
      </c>
      <c r="T17" s="2" t="s">
        <v>124</v>
      </c>
      <c r="U17" s="2" t="s">
        <v>125</v>
      </c>
      <c r="V17" s="2" t="s">
        <v>121</v>
      </c>
      <c r="W17" s="2" t="s">
        <v>122</v>
      </c>
      <c r="X17" s="2" t="s">
        <v>123</v>
      </c>
    </row>
    <row r="18" spans="1:24">
      <c r="A18" s="6">
        <v>55</v>
      </c>
      <c r="B18" s="4">
        <v>2.5298004166666659</v>
      </c>
      <c r="D18">
        <f>$C$2*B18</f>
        <v>0.38958926416666656</v>
      </c>
      <c r="E18">
        <f>$C$3*B18</f>
        <v>5.8438389624999977E-3</v>
      </c>
      <c r="F18">
        <f>$C$4*B18</f>
        <v>0.16873768779166665</v>
      </c>
      <c r="G18">
        <f>$C$5*B18</f>
        <v>0.36176145958333317</v>
      </c>
      <c r="H18">
        <f>$C$6*B18</f>
        <v>0.2529800416666666</v>
      </c>
      <c r="I18">
        <f>$C$7*B18</f>
        <v>0.64003950541666643</v>
      </c>
      <c r="J18">
        <f>$C$8*B18</f>
        <v>5.059600833333332E-5</v>
      </c>
      <c r="K18">
        <f>$C$9*B18</f>
        <v>3.3646345541666657E-2</v>
      </c>
      <c r="L18">
        <f>$C$10*B18</f>
        <v>2.5298004166666659E-2</v>
      </c>
      <c r="M18">
        <f>$C$11*B18</f>
        <v>6.1980110208333314E-2</v>
      </c>
      <c r="N18">
        <f>$C$12*B18</f>
        <v>5.0596008333333317E-2</v>
      </c>
      <c r="O18">
        <f>$C$13*B18</f>
        <v>6.3245010416666646E-3</v>
      </c>
      <c r="P18">
        <f>$C$14*B18</f>
        <v>0.53378788791666654</v>
      </c>
      <c r="R18">
        <f>SUM(D18:P18)</f>
        <v>2.5306352508041656</v>
      </c>
      <c r="T18">
        <f>D18+E18</f>
        <v>0.39543310312916657</v>
      </c>
      <c r="U18">
        <f>T18/6.38</f>
        <v>6.1980110208333321E-2</v>
      </c>
      <c r="V18">
        <f>U18*1.4</f>
        <v>8.6772154291666639E-2</v>
      </c>
      <c r="W18">
        <f>U18*0.43</f>
        <v>2.6651447389583329E-2</v>
      </c>
      <c r="X18">
        <f>(V18+W18)/2</f>
        <v>5.6711800840624986E-2</v>
      </c>
    </row>
    <row r="19" spans="1:24">
      <c r="A19" s="6">
        <v>56</v>
      </c>
      <c r="B19" s="4">
        <v>2.3472441071428563</v>
      </c>
      <c r="D19">
        <f t="shared" ref="D19:D27" si="1">$C$2*B19</f>
        <v>0.36147559249999983</v>
      </c>
      <c r="E19">
        <f t="shared" ref="E19:E27" si="2">$C$3*B19</f>
        <v>5.422133887499998E-3</v>
      </c>
      <c r="F19">
        <f t="shared" ref="F19:F27" si="3">$C$4*B19</f>
        <v>0.15656118194642854</v>
      </c>
      <c r="G19">
        <f t="shared" ref="G19:G27" si="4">$C$5*B19</f>
        <v>0.33565590732142842</v>
      </c>
      <c r="H19">
        <f t="shared" ref="H19:H27" si="5">$C$6*B19</f>
        <v>0.23472441071428563</v>
      </c>
      <c r="I19">
        <f t="shared" ref="I19:I27" si="6">$C$7*B19</f>
        <v>0.59385275910714264</v>
      </c>
      <c r="J19">
        <f t="shared" ref="J19:J27" si="7">$C$8*B19</f>
        <v>4.694488214285713E-5</v>
      </c>
      <c r="K19">
        <f t="shared" ref="K19:K27" si="8">$C$9*B19</f>
        <v>3.121834662499999E-2</v>
      </c>
      <c r="L19">
        <f t="shared" ref="L19:L27" si="9">$C$10*B19</f>
        <v>2.3472441071428565E-2</v>
      </c>
      <c r="M19">
        <f t="shared" ref="M19:M27" si="10">$C$11*B19</f>
        <v>5.7507480624999982E-2</v>
      </c>
      <c r="N19">
        <f t="shared" ref="N19:N27" si="11">$C$12*B19</f>
        <v>4.6944882142857129E-2</v>
      </c>
      <c r="O19">
        <f t="shared" ref="O19:O27" si="12">$C$13*B19</f>
        <v>5.8681102678571411E-3</v>
      </c>
      <c r="P19">
        <f t="shared" ref="P19:P27" si="13">$C$14*B19</f>
        <v>0.49526850660714267</v>
      </c>
      <c r="R19">
        <f t="shared" ref="R19:R27" si="14">SUM(D19:P19)</f>
        <v>2.3480186976982136</v>
      </c>
      <c r="T19">
        <f t="shared" ref="T19:T27" si="15">D19+E19</f>
        <v>0.36689772638749985</v>
      </c>
      <c r="U19">
        <f t="shared" ref="U19:U27" si="16">T19/6.38</f>
        <v>5.7507480624999975E-2</v>
      </c>
      <c r="V19">
        <f t="shared" ref="V19:V27" si="17">U19*1.4</f>
        <v>8.0510472874999961E-2</v>
      </c>
      <c r="W19">
        <f t="shared" ref="W19:W27" si="18">U19*0.43</f>
        <v>2.472821666874999E-2</v>
      </c>
      <c r="X19">
        <f t="shared" ref="X19:X27" si="19">(V19+W19)/2</f>
        <v>5.2619344771874979E-2</v>
      </c>
    </row>
    <row r="20" spans="1:24">
      <c r="A20" s="6">
        <v>115</v>
      </c>
      <c r="B20" s="4">
        <v>2.7670590806878308</v>
      </c>
      <c r="D20">
        <f t="shared" si="1"/>
        <v>0.42612709842592594</v>
      </c>
      <c r="E20">
        <f t="shared" si="2"/>
        <v>6.3919064763888894E-3</v>
      </c>
      <c r="F20">
        <f t="shared" si="3"/>
        <v>0.18456284068187834</v>
      </c>
      <c r="G20">
        <f t="shared" si="4"/>
        <v>0.39568944853835974</v>
      </c>
      <c r="H20">
        <f t="shared" si="5"/>
        <v>0.27670590806878309</v>
      </c>
      <c r="I20">
        <f t="shared" si="6"/>
        <v>0.70006594741402117</v>
      </c>
      <c r="J20">
        <f t="shared" si="7"/>
        <v>5.5341181613756624E-5</v>
      </c>
      <c r="K20">
        <f t="shared" si="8"/>
        <v>3.6801885773148149E-2</v>
      </c>
      <c r="L20">
        <f t="shared" si="9"/>
        <v>2.7670590806878309E-2</v>
      </c>
      <c r="M20">
        <f t="shared" si="10"/>
        <v>6.7792947476851856E-2</v>
      </c>
      <c r="N20">
        <f t="shared" si="11"/>
        <v>5.5341181613756618E-2</v>
      </c>
      <c r="O20">
        <f t="shared" si="12"/>
        <v>6.9176477017195773E-3</v>
      </c>
      <c r="P20">
        <f t="shared" si="13"/>
        <v>0.58384946602513232</v>
      </c>
      <c r="R20">
        <f t="shared" si="14"/>
        <v>2.7679722101844577</v>
      </c>
      <c r="T20">
        <f t="shared" si="15"/>
        <v>0.43251900490231482</v>
      </c>
      <c r="U20">
        <f t="shared" si="16"/>
        <v>6.7792947476851856E-2</v>
      </c>
      <c r="V20">
        <f t="shared" si="17"/>
        <v>9.4910126467592587E-2</v>
      </c>
      <c r="W20">
        <f t="shared" si="18"/>
        <v>2.9150967415046299E-2</v>
      </c>
      <c r="X20">
        <f t="shared" si="19"/>
        <v>6.2030546941319445E-2</v>
      </c>
    </row>
    <row r="21" spans="1:24">
      <c r="A21" s="6">
        <v>116</v>
      </c>
      <c r="B21" s="4">
        <v>2.2901847552910053</v>
      </c>
      <c r="D21">
        <f t="shared" si="1"/>
        <v>0.35268845231481483</v>
      </c>
      <c r="E21">
        <f t="shared" si="2"/>
        <v>5.2903267847222218E-3</v>
      </c>
      <c r="F21">
        <f t="shared" si="3"/>
        <v>0.15275532317791007</v>
      </c>
      <c r="G21">
        <f t="shared" si="4"/>
        <v>0.32749642000661372</v>
      </c>
      <c r="H21">
        <f t="shared" si="5"/>
        <v>0.22901847552910054</v>
      </c>
      <c r="I21">
        <f t="shared" si="6"/>
        <v>0.57941674308862434</v>
      </c>
      <c r="J21">
        <f t="shared" si="7"/>
        <v>4.5803695105820107E-5</v>
      </c>
      <c r="K21">
        <f t="shared" si="8"/>
        <v>3.0459457245370372E-2</v>
      </c>
      <c r="L21">
        <f t="shared" si="9"/>
        <v>2.2901847552910054E-2</v>
      </c>
      <c r="M21">
        <f t="shared" si="10"/>
        <v>5.610952650462963E-2</v>
      </c>
      <c r="N21">
        <f t="shared" si="11"/>
        <v>4.5803695105820108E-2</v>
      </c>
      <c r="O21">
        <f t="shared" si="12"/>
        <v>5.7254618882275135E-3</v>
      </c>
      <c r="P21">
        <f t="shared" si="13"/>
        <v>0.48322898336640208</v>
      </c>
      <c r="R21">
        <f t="shared" si="14"/>
        <v>2.2909405162602514</v>
      </c>
      <c r="T21">
        <f t="shared" si="15"/>
        <v>0.35797877909953707</v>
      </c>
      <c r="U21">
        <f t="shared" si="16"/>
        <v>5.6109526504629637E-2</v>
      </c>
      <c r="V21">
        <f t="shared" si="17"/>
        <v>7.8553337106481491E-2</v>
      </c>
      <c r="W21">
        <f t="shared" si="18"/>
        <v>2.4127096396990743E-2</v>
      </c>
      <c r="X21">
        <f t="shared" si="19"/>
        <v>5.1340216751736119E-2</v>
      </c>
    </row>
    <row r="22" spans="1:24">
      <c r="A22" s="6">
        <v>169</v>
      </c>
      <c r="B22" s="4">
        <v>2.8465026066399908</v>
      </c>
      <c r="D22">
        <f t="shared" si="1"/>
        <v>0.43836140142255858</v>
      </c>
      <c r="E22">
        <f t="shared" si="2"/>
        <v>6.5754210213383787E-3</v>
      </c>
      <c r="F22">
        <f t="shared" si="3"/>
        <v>0.18986172386288741</v>
      </c>
      <c r="G22">
        <f t="shared" si="4"/>
        <v>0.40704987274951865</v>
      </c>
      <c r="H22">
        <f t="shared" si="5"/>
        <v>0.28465026066399907</v>
      </c>
      <c r="I22">
        <f t="shared" si="6"/>
        <v>0.72016515947991766</v>
      </c>
      <c r="J22">
        <f t="shared" si="7"/>
        <v>5.6930052132799819E-5</v>
      </c>
      <c r="K22">
        <f t="shared" si="8"/>
        <v>3.7858484668311883E-2</v>
      </c>
      <c r="L22">
        <f t="shared" si="9"/>
        <v>2.8465026066399907E-2</v>
      </c>
      <c r="M22">
        <f t="shared" si="10"/>
        <v>6.9739313862679772E-2</v>
      </c>
      <c r="N22">
        <f t="shared" si="11"/>
        <v>5.6930052132799815E-2</v>
      </c>
      <c r="O22">
        <f t="shared" si="12"/>
        <v>7.1162565165999768E-3</v>
      </c>
      <c r="P22">
        <f t="shared" si="13"/>
        <v>0.60061205000103801</v>
      </c>
      <c r="R22">
        <f t="shared" si="14"/>
        <v>2.8474419525001822</v>
      </c>
      <c r="T22">
        <f t="shared" si="15"/>
        <v>0.44493682244389698</v>
      </c>
      <c r="U22">
        <f t="shared" si="16"/>
        <v>6.9739313862679786E-2</v>
      </c>
      <c r="V22">
        <f t="shared" si="17"/>
        <v>9.76350394077517E-2</v>
      </c>
      <c r="W22">
        <f t="shared" si="18"/>
        <v>2.9987904960952307E-2</v>
      </c>
      <c r="X22">
        <f t="shared" si="19"/>
        <v>6.3811472184352E-2</v>
      </c>
    </row>
    <row r="23" spans="1:24">
      <c r="A23" s="6">
        <v>170</v>
      </c>
      <c r="B23" s="4">
        <v>2.3107658625213179</v>
      </c>
      <c r="D23">
        <f t="shared" si="1"/>
        <v>0.35585794282828292</v>
      </c>
      <c r="E23">
        <f t="shared" si="2"/>
        <v>5.3378691424242446E-3</v>
      </c>
      <c r="F23">
        <f t="shared" si="3"/>
        <v>0.15412808303017192</v>
      </c>
      <c r="G23">
        <f t="shared" si="4"/>
        <v>0.33043951834054841</v>
      </c>
      <c r="H23">
        <f t="shared" si="5"/>
        <v>0.23107658625213179</v>
      </c>
      <c r="I23">
        <f t="shared" si="6"/>
        <v>0.58462376321789344</v>
      </c>
      <c r="J23">
        <f t="shared" si="7"/>
        <v>4.6215317250426359E-5</v>
      </c>
      <c r="K23">
        <f t="shared" si="8"/>
        <v>3.073318597153353E-2</v>
      </c>
      <c r="L23">
        <f t="shared" si="9"/>
        <v>2.310765862521318E-2</v>
      </c>
      <c r="M23">
        <f t="shared" si="10"/>
        <v>5.6613763631772292E-2</v>
      </c>
      <c r="N23">
        <f t="shared" si="11"/>
        <v>4.6215317250426359E-2</v>
      </c>
      <c r="O23">
        <f t="shared" si="12"/>
        <v>5.7769146563032949E-3</v>
      </c>
      <c r="P23">
        <f t="shared" si="13"/>
        <v>0.48757159699199804</v>
      </c>
      <c r="R23">
        <f t="shared" si="14"/>
        <v>2.3115284152559497</v>
      </c>
      <c r="T23">
        <f t="shared" si="15"/>
        <v>0.36119581197070716</v>
      </c>
      <c r="U23">
        <f t="shared" si="16"/>
        <v>5.6613763631772285E-2</v>
      </c>
      <c r="V23">
        <f t="shared" si="17"/>
        <v>7.9259269084481193E-2</v>
      </c>
      <c r="W23">
        <f t="shared" si="18"/>
        <v>2.4343918361662081E-2</v>
      </c>
      <c r="X23">
        <f t="shared" si="19"/>
        <v>5.1801593723071637E-2</v>
      </c>
    </row>
    <row r="24" spans="1:24">
      <c r="A24" s="6">
        <v>221</v>
      </c>
      <c r="B24" s="4">
        <v>2.4487037976190495</v>
      </c>
      <c r="D24">
        <f t="shared" si="1"/>
        <v>0.37710038483333364</v>
      </c>
      <c r="E24">
        <f t="shared" si="2"/>
        <v>5.6565057725000041E-3</v>
      </c>
      <c r="F24">
        <f t="shared" si="3"/>
        <v>0.16332854330119062</v>
      </c>
      <c r="G24">
        <f t="shared" si="4"/>
        <v>0.35016464305952405</v>
      </c>
      <c r="H24">
        <f t="shared" si="5"/>
        <v>0.24487037976190495</v>
      </c>
      <c r="I24">
        <f t="shared" si="6"/>
        <v>0.61952206079761951</v>
      </c>
      <c r="J24">
        <f t="shared" si="7"/>
        <v>4.8974075952380997E-5</v>
      </c>
      <c r="K24">
        <f t="shared" si="8"/>
        <v>3.2567760508333363E-2</v>
      </c>
      <c r="L24">
        <f t="shared" si="9"/>
        <v>2.4487037976190496E-2</v>
      </c>
      <c r="M24">
        <f t="shared" si="10"/>
        <v>5.9993243041666713E-2</v>
      </c>
      <c r="N24">
        <f t="shared" si="11"/>
        <v>4.8974075952380992E-2</v>
      </c>
      <c r="O24">
        <f t="shared" si="12"/>
        <v>6.121759494047624E-3</v>
      </c>
      <c r="P24">
        <f t="shared" si="13"/>
        <v>0.51667650129761944</v>
      </c>
      <c r="R24">
        <f t="shared" si="14"/>
        <v>2.4495118698722638</v>
      </c>
      <c r="T24">
        <f t="shared" si="15"/>
        <v>0.38275689060583362</v>
      </c>
      <c r="U24">
        <f t="shared" si="16"/>
        <v>5.9993243041666713E-2</v>
      </c>
      <c r="V24">
        <f t="shared" si="17"/>
        <v>8.3990540258333399E-2</v>
      </c>
      <c r="W24">
        <f t="shared" si="18"/>
        <v>2.5797094507916687E-2</v>
      </c>
      <c r="X24">
        <f t="shared" si="19"/>
        <v>5.4893817383125043E-2</v>
      </c>
    </row>
    <row r="25" spans="1:24">
      <c r="A25" s="6">
        <v>222</v>
      </c>
      <c r="B25" s="4">
        <v>1.9961279722222229</v>
      </c>
      <c r="D25">
        <f t="shared" si="1"/>
        <v>0.30740370772222231</v>
      </c>
      <c r="E25">
        <f t="shared" si="2"/>
        <v>4.611055615833335E-3</v>
      </c>
      <c r="F25">
        <f t="shared" si="3"/>
        <v>0.1331417357472223</v>
      </c>
      <c r="G25">
        <f t="shared" si="4"/>
        <v>0.28544630002777788</v>
      </c>
      <c r="H25">
        <f t="shared" si="5"/>
        <v>0.1996127972222223</v>
      </c>
      <c r="I25">
        <f t="shared" si="6"/>
        <v>0.50502037697222246</v>
      </c>
      <c r="J25">
        <f t="shared" si="7"/>
        <v>3.992255944444446E-5</v>
      </c>
      <c r="K25">
        <f t="shared" si="8"/>
        <v>2.6548502030555567E-2</v>
      </c>
      <c r="L25">
        <f t="shared" si="9"/>
        <v>1.9961279722222228E-2</v>
      </c>
      <c r="M25">
        <f t="shared" si="10"/>
        <v>4.8905135319444466E-2</v>
      </c>
      <c r="N25">
        <f t="shared" si="11"/>
        <v>3.9922559444444457E-2</v>
      </c>
      <c r="O25">
        <f t="shared" si="12"/>
        <v>4.9903199305555571E-3</v>
      </c>
      <c r="P25">
        <f t="shared" si="13"/>
        <v>0.42118300213888904</v>
      </c>
      <c r="R25">
        <f t="shared" si="14"/>
        <v>1.996786694453057</v>
      </c>
      <c r="T25">
        <f t="shared" si="15"/>
        <v>0.31201476333805567</v>
      </c>
      <c r="U25">
        <f t="shared" si="16"/>
        <v>4.8905135319444459E-2</v>
      </c>
      <c r="V25">
        <f t="shared" si="17"/>
        <v>6.8467189447222243E-2</v>
      </c>
      <c r="W25">
        <f t="shared" si="18"/>
        <v>2.1029208187361117E-2</v>
      </c>
      <c r="X25">
        <f t="shared" si="19"/>
        <v>4.4748198817291682E-2</v>
      </c>
    </row>
    <row r="26" spans="1:24">
      <c r="A26" s="6">
        <v>271</v>
      </c>
      <c r="B26" s="4">
        <v>2.5335010436507943</v>
      </c>
      <c r="D26">
        <f t="shared" si="1"/>
        <v>0.39015916072222234</v>
      </c>
      <c r="E26">
        <f t="shared" si="2"/>
        <v>5.8523874108333349E-3</v>
      </c>
      <c r="F26">
        <f t="shared" si="3"/>
        <v>0.16898451961150801</v>
      </c>
      <c r="G26">
        <f t="shared" si="4"/>
        <v>0.36229064924206356</v>
      </c>
      <c r="H26">
        <f t="shared" si="5"/>
        <v>0.25335010436507943</v>
      </c>
      <c r="I26">
        <f t="shared" si="6"/>
        <v>0.64097576404365098</v>
      </c>
      <c r="J26">
        <f t="shared" si="7"/>
        <v>5.0670020873015889E-5</v>
      </c>
      <c r="K26">
        <f t="shared" si="8"/>
        <v>3.3695563880555564E-2</v>
      </c>
      <c r="L26">
        <f t="shared" si="9"/>
        <v>2.5335010436507942E-2</v>
      </c>
      <c r="M26">
        <f t="shared" si="10"/>
        <v>6.2070775569444465E-2</v>
      </c>
      <c r="N26">
        <f t="shared" si="11"/>
        <v>5.0670020873015885E-2</v>
      </c>
      <c r="O26">
        <f t="shared" si="12"/>
        <v>6.3337526091269856E-3</v>
      </c>
      <c r="P26">
        <f t="shared" si="13"/>
        <v>0.53456872021031754</v>
      </c>
      <c r="R26">
        <f t="shared" si="14"/>
        <v>2.5343370989951994</v>
      </c>
      <c r="T26">
        <f t="shared" si="15"/>
        <v>0.39601154813305567</v>
      </c>
      <c r="U26">
        <f t="shared" si="16"/>
        <v>6.2070775569444465E-2</v>
      </c>
      <c r="V26">
        <f t="shared" si="17"/>
        <v>8.6899085797222247E-2</v>
      </c>
      <c r="W26">
        <f t="shared" si="18"/>
        <v>2.669043349486112E-2</v>
      </c>
      <c r="X26">
        <f t="shared" si="19"/>
        <v>5.6794759646041686E-2</v>
      </c>
    </row>
    <row r="27" spans="1:24">
      <c r="A27" s="6">
        <v>272</v>
      </c>
      <c r="B27" s="4">
        <v>2.2107524047619052</v>
      </c>
      <c r="D27">
        <f t="shared" si="1"/>
        <v>0.34045587033333341</v>
      </c>
      <c r="E27">
        <f t="shared" si="2"/>
        <v>5.1068380550000009E-3</v>
      </c>
      <c r="F27">
        <f t="shared" si="3"/>
        <v>0.14745718539761909</v>
      </c>
      <c r="G27">
        <f t="shared" si="4"/>
        <v>0.31613759388095242</v>
      </c>
      <c r="H27">
        <f t="shared" si="5"/>
        <v>0.22107524047619054</v>
      </c>
      <c r="I27">
        <f t="shared" si="6"/>
        <v>0.55932035840476202</v>
      </c>
      <c r="J27">
        <f t="shared" si="7"/>
        <v>4.4215048095238108E-5</v>
      </c>
      <c r="K27">
        <f t="shared" si="8"/>
        <v>2.9403006983333341E-2</v>
      </c>
      <c r="L27">
        <f t="shared" si="9"/>
        <v>2.2107524047619051E-2</v>
      </c>
      <c r="M27">
        <f t="shared" si="10"/>
        <v>5.4163433916666677E-2</v>
      </c>
      <c r="N27">
        <f t="shared" si="11"/>
        <v>4.4215048095238102E-2</v>
      </c>
      <c r="O27">
        <f t="shared" si="12"/>
        <v>5.5268810119047627E-3</v>
      </c>
      <c r="P27">
        <f t="shared" si="13"/>
        <v>0.46646875740476196</v>
      </c>
      <c r="R27">
        <f t="shared" si="14"/>
        <v>2.2114819530554763</v>
      </c>
      <c r="T27">
        <f t="shared" si="15"/>
        <v>0.34556270838833342</v>
      </c>
      <c r="U27">
        <f t="shared" si="16"/>
        <v>5.4163433916666684E-2</v>
      </c>
      <c r="V27">
        <f t="shared" si="17"/>
        <v>7.5828807483333358E-2</v>
      </c>
      <c r="W27">
        <f t="shared" si="18"/>
        <v>2.3290276584166672E-2</v>
      </c>
      <c r="X27">
        <f t="shared" si="19"/>
        <v>4.9559542033750015E-2</v>
      </c>
    </row>
    <row r="29" spans="1:24">
      <c r="A29" t="s">
        <v>84</v>
      </c>
      <c r="B29" s="14">
        <f>AVERAGE(B18:B27)</f>
        <v>2.4280642047203638</v>
      </c>
      <c r="C29" s="14"/>
      <c r="D29" s="14">
        <f t="shared" ref="D29:R29" si="20">AVERAGE(D18:D27)</f>
        <v>0.37392188752693606</v>
      </c>
      <c r="E29" s="14">
        <f t="shared" si="20"/>
        <v>5.6088283129040392E-3</v>
      </c>
      <c r="F29" s="14">
        <f t="shared" si="20"/>
        <v>0.16195188245484832</v>
      </c>
      <c r="G29" s="14">
        <f t="shared" si="20"/>
        <v>0.347213181275012</v>
      </c>
      <c r="H29" s="14">
        <f t="shared" si="20"/>
        <v>0.24280642047203638</v>
      </c>
      <c r="I29" s="14">
        <f t="shared" si="20"/>
        <v>0.61430024379425208</v>
      </c>
      <c r="J29" s="14">
        <f t="shared" si="20"/>
        <v>4.8561284094407279E-5</v>
      </c>
      <c r="K29" s="14">
        <f t="shared" si="20"/>
        <v>3.2293253922780839E-2</v>
      </c>
      <c r="L29" s="14">
        <f t="shared" si="20"/>
        <v>2.4280642047203638E-2</v>
      </c>
      <c r="M29" s="14">
        <f t="shared" si="20"/>
        <v>5.9487573015648922E-2</v>
      </c>
      <c r="N29" s="14">
        <f t="shared" si="20"/>
        <v>4.8561284094407277E-2</v>
      </c>
      <c r="O29" s="14">
        <f t="shared" si="20"/>
        <v>6.0701605118009096E-3</v>
      </c>
      <c r="P29" s="14">
        <f t="shared" si="20"/>
        <v>0.51232154719599676</v>
      </c>
      <c r="Q29" s="14"/>
      <c r="R29" s="14">
        <f t="shared" si="20"/>
        <v>2.4288654659079212</v>
      </c>
      <c r="S29" s="14"/>
      <c r="T29" s="14">
        <f t="shared" ref="S29:U29" si="21">AVERAGE(T18:T27)</f>
        <v>0.37953071583984005</v>
      </c>
      <c r="U29" s="14">
        <f t="shared" si="21"/>
        <v>5.9487573015648922E-2</v>
      </c>
      <c r="V29" s="14">
        <f t="shared" ref="V29:W29" si="22">AVERAGE(V18:V27)</f>
        <v>8.3282602221908489E-2</v>
      </c>
      <c r="W29" s="14">
        <f t="shared" si="22"/>
        <v>2.5579656396729034E-2</v>
      </c>
      <c r="X29" s="14">
        <f t="shared" ref="X29" si="23">AVERAGE(X18:X27)</f>
        <v>5.443112930931876E-2</v>
      </c>
    </row>
    <row r="30" spans="1:24">
      <c r="A30" t="s">
        <v>85</v>
      </c>
      <c r="B30" s="14">
        <f>MEDIAN(B18:B27)</f>
        <v>2.3979739523809531</v>
      </c>
      <c r="C30" s="14"/>
      <c r="D30" s="14">
        <f t="shared" ref="D30:R30" si="24">MEDIAN(D18:D27)</f>
        <v>0.36928798866666673</v>
      </c>
      <c r="E30" s="14">
        <f t="shared" si="24"/>
        <v>5.539319830000001E-3</v>
      </c>
      <c r="F30" s="14">
        <f t="shared" si="24"/>
        <v>0.15994486262380958</v>
      </c>
      <c r="G30" s="14">
        <f t="shared" si="24"/>
        <v>0.34291027519047623</v>
      </c>
      <c r="H30" s="14">
        <f t="shared" si="24"/>
        <v>0.23979739523809529</v>
      </c>
      <c r="I30" s="14">
        <f t="shared" si="24"/>
        <v>0.60668740995238113</v>
      </c>
      <c r="J30" s="14">
        <f t="shared" si="24"/>
        <v>4.7959479047619064E-5</v>
      </c>
      <c r="K30" s="14">
        <f t="shared" si="24"/>
        <v>3.1893053566666676E-2</v>
      </c>
      <c r="L30" s="14">
        <f t="shared" si="24"/>
        <v>2.397973952380953E-2</v>
      </c>
      <c r="M30" s="14">
        <f t="shared" si="24"/>
        <v>5.8750361833333348E-2</v>
      </c>
      <c r="N30" s="14">
        <f t="shared" si="24"/>
        <v>4.7959479047619061E-2</v>
      </c>
      <c r="O30" s="14">
        <f t="shared" si="24"/>
        <v>5.9949348809523826E-3</v>
      </c>
      <c r="P30" s="14">
        <f t="shared" si="24"/>
        <v>0.50597250395238103</v>
      </c>
      <c r="Q30" s="14"/>
      <c r="R30" s="14">
        <f t="shared" si="24"/>
        <v>2.3987652837852389</v>
      </c>
      <c r="S30" s="14"/>
      <c r="T30" s="14">
        <f t="shared" ref="S30:U30" si="25">MEDIAN(T18:T27)</f>
        <v>0.37482730849666673</v>
      </c>
      <c r="U30" s="14">
        <f t="shared" si="25"/>
        <v>5.8750361833333348E-2</v>
      </c>
      <c r="V30" s="14">
        <f t="shared" ref="V30:W30" si="26">MEDIAN(V18:V27)</f>
        <v>8.2250506566666687E-2</v>
      </c>
      <c r="W30" s="14">
        <f t="shared" si="26"/>
        <v>2.5262655588333339E-2</v>
      </c>
      <c r="X30" s="14">
        <f t="shared" ref="X30" si="27">MEDIAN(X18:X27)</f>
        <v>5.3756581077500011E-2</v>
      </c>
    </row>
    <row r="32" spans="1:24">
      <c r="D32" t="s">
        <v>106</v>
      </c>
    </row>
    <row r="33" spans="1:17">
      <c r="A33" t="s">
        <v>104</v>
      </c>
      <c r="B33" s="15">
        <f>D30</f>
        <v>0.36928798866666673</v>
      </c>
      <c r="D33" s="2">
        <f>0.88</f>
        <v>0.88</v>
      </c>
    </row>
    <row r="34" spans="1:17">
      <c r="A34" t="s">
        <v>34</v>
      </c>
      <c r="B34" s="14">
        <f>G30</f>
        <v>0.34291027519047623</v>
      </c>
      <c r="D34" s="2">
        <v>0.7</v>
      </c>
    </row>
    <row r="35" spans="1:17">
      <c r="A35" t="s">
        <v>96</v>
      </c>
      <c r="B35" s="14">
        <f>H30</f>
        <v>0.23979739523809529</v>
      </c>
      <c r="D35" s="2">
        <v>0.95</v>
      </c>
    </row>
    <row r="36" spans="1:17">
      <c r="A36" t="s">
        <v>105</v>
      </c>
      <c r="B36" s="15">
        <f>B34+B35</f>
        <v>0.58270767042857152</v>
      </c>
      <c r="D36" s="2" t="s">
        <v>126</v>
      </c>
    </row>
    <row r="38" spans="1:17">
      <c r="A38" t="s">
        <v>114</v>
      </c>
      <c r="J38" t="s">
        <v>118</v>
      </c>
    </row>
    <row r="39" spans="1:17">
      <c r="B39" t="s">
        <v>110</v>
      </c>
      <c r="C39" t="s">
        <v>115</v>
      </c>
      <c r="D39" t="s">
        <v>116</v>
      </c>
      <c r="E39" t="s">
        <v>109</v>
      </c>
      <c r="F39" s="2" t="s">
        <v>119</v>
      </c>
      <c r="G39" t="s">
        <v>111</v>
      </c>
      <c r="K39" t="s">
        <v>110</v>
      </c>
      <c r="L39" t="s">
        <v>115</v>
      </c>
      <c r="M39" t="s">
        <v>116</v>
      </c>
      <c r="N39" t="s">
        <v>117</v>
      </c>
      <c r="O39" t="s">
        <v>109</v>
      </c>
      <c r="Q39" t="s">
        <v>111</v>
      </c>
    </row>
    <row r="40" spans="1:17">
      <c r="A40" t="s">
        <v>112</v>
      </c>
      <c r="B40">
        <v>0.37</v>
      </c>
      <c r="C40">
        <v>2</v>
      </c>
      <c r="D40">
        <v>0.46200000000000002</v>
      </c>
      <c r="E40">
        <f>C40*(1-EXP(-D40*B40))</f>
        <v>0.31425571143372522</v>
      </c>
      <c r="F40" s="2">
        <f>E40/B40</f>
        <v>0.84933976063168981</v>
      </c>
      <c r="G40">
        <v>0.88</v>
      </c>
      <c r="J40" t="s">
        <v>112</v>
      </c>
      <c r="K40">
        <v>0.37</v>
      </c>
      <c r="L40">
        <v>1.5</v>
      </c>
      <c r="M40">
        <v>4.0599999999999996</v>
      </c>
      <c r="N40">
        <v>1.8</v>
      </c>
      <c r="O40">
        <f>L40*(1-N40^(-M40*K40))</f>
        <v>0.87967268939160725</v>
      </c>
      <c r="Q40">
        <v>0.88</v>
      </c>
    </row>
    <row r="41" spans="1:17">
      <c r="A41" t="s">
        <v>113</v>
      </c>
      <c r="B41">
        <v>0.57999999999999996</v>
      </c>
      <c r="C41">
        <v>2</v>
      </c>
      <c r="D41">
        <v>0.52100000000000002</v>
      </c>
      <c r="E41">
        <f>C41*(1-EXP(-D41*B41))</f>
        <v>0.52159000797118038</v>
      </c>
      <c r="F41" s="2">
        <f>E41/B41</f>
        <v>0.89929311719169036</v>
      </c>
      <c r="G41">
        <v>0.9</v>
      </c>
      <c r="J41" t="s">
        <v>113</v>
      </c>
      <c r="K41">
        <v>0.57999999999999996</v>
      </c>
      <c r="L41">
        <v>1.5</v>
      </c>
      <c r="M41">
        <v>2.69</v>
      </c>
      <c r="N41">
        <v>1.8</v>
      </c>
      <c r="O41">
        <f>L41*(1-N41^(-M41*K41))</f>
        <v>0.90046423393669739</v>
      </c>
      <c r="Q41">
        <v>0.9</v>
      </c>
    </row>
    <row r="45" spans="1:17">
      <c r="A45" t="s">
        <v>107</v>
      </c>
      <c r="E45" t="s">
        <v>111</v>
      </c>
    </row>
    <row r="46" spans="1:17">
      <c r="A46" t="s">
        <v>110</v>
      </c>
      <c r="B46" t="s">
        <v>108</v>
      </c>
      <c r="C46" t="s">
        <v>109</v>
      </c>
    </row>
    <row r="47" spans="1:17">
      <c r="A47">
        <v>0.37</v>
      </c>
      <c r="B47">
        <v>1.61</v>
      </c>
      <c r="C47">
        <f>1/(1+(0.2^-(A47-B47)))</f>
        <v>0.88034518300855502</v>
      </c>
      <c r="E47">
        <v>0.88</v>
      </c>
    </row>
    <row r="48" spans="1:17">
      <c r="A48">
        <v>0.57999999999999996</v>
      </c>
      <c r="B48">
        <v>1.95</v>
      </c>
      <c r="C48">
        <f>1/(1+0.2^-(A48-B48))</f>
        <v>0.90069134838624465</v>
      </c>
      <c r="E48">
        <v>0.9</v>
      </c>
    </row>
  </sheetData>
  <mergeCells count="1">
    <mergeCell ref="V16:X1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diet-compositions</vt:lpstr>
      <vt:lpstr>mice</vt:lpstr>
      <vt:lpstr>14-57-29-4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Read</dc:creator>
  <cp:lastModifiedBy>Mark Read</cp:lastModifiedBy>
  <dcterms:created xsi:type="dcterms:W3CDTF">2013-12-10T05:39:00Z</dcterms:created>
  <dcterms:modified xsi:type="dcterms:W3CDTF">2014-07-02T06:59:04Z</dcterms:modified>
</cp:coreProperties>
</file>