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nja\Fakultet\6. semestar\USP\Projekat\Projekat\Projekat_Faza1_ver1\"/>
    </mc:Choice>
  </mc:AlternateContent>
  <xr:revisionPtr revIDLastSave="0" documentId="13_ncr:1_{A0BDC666-961D-4925-BB3F-F628951A3671}" xr6:coauthVersionLast="45" xr6:coauthVersionMax="45" xr10:uidLastSave="{00000000-0000-0000-0000-000000000000}"/>
  <bookViews>
    <workbookView xWindow="13332" yWindow="828" windowWidth="17280" windowHeight="8964" firstSheet="3" activeTab="3" xr2:uid="{00000000-000D-0000-FFFF-FFFF00000000}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definedNames>
    <definedName name="_xlnm._FilterDatabase" localSheetId="1" hidden="1">'Travel - budzet'!$B$4:$P$47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2" l="1"/>
  <c r="I20" i="1" l="1"/>
  <c r="J20" i="1" s="1"/>
  <c r="O20" i="1" s="1"/>
  <c r="Q20" i="1" s="1"/>
  <c r="R20" i="1" l="1"/>
  <c r="S20" i="1" s="1"/>
  <c r="P6" i="2"/>
  <c r="I10" i="4" l="1"/>
  <c r="I7" i="4"/>
  <c r="I6" i="4"/>
  <c r="I8" i="4"/>
  <c r="I9" i="4"/>
  <c r="I33" i="4" l="1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7" i="4"/>
  <c r="I16" i="4"/>
  <c r="I15" i="4"/>
  <c r="I14" i="4"/>
  <c r="I13" i="4"/>
  <c r="I5" i="4"/>
  <c r="P5" i="2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D2" i="3" l="1"/>
  <c r="D2" i="2"/>
  <c r="D2" i="4"/>
  <c r="A36" i="1"/>
  <c r="A30" i="1"/>
  <c r="P23" i="1"/>
  <c r="I22" i="1"/>
  <c r="J22" i="1" s="1"/>
  <c r="O22" i="1" s="1"/>
  <c r="Q22" i="1" s="1"/>
  <c r="I21" i="1"/>
  <c r="J21" i="1" s="1"/>
  <c r="O21" i="1" s="1"/>
  <c r="Q21" i="1" s="1"/>
  <c r="I19" i="1"/>
  <c r="J19" i="1" s="1"/>
  <c r="O19" i="1" s="1"/>
  <c r="Q19" i="1" s="1"/>
  <c r="I18" i="1"/>
  <c r="J18" i="1" s="1"/>
  <c r="O18" i="1" s="1"/>
  <c r="Q18" i="1" s="1"/>
  <c r="I17" i="1"/>
  <c r="J17" i="1" s="1"/>
  <c r="O17" i="1" s="1"/>
  <c r="Q17" i="1" s="1"/>
  <c r="I16" i="1"/>
  <c r="J16" i="1" s="1"/>
  <c r="O16" i="1" s="1"/>
  <c r="Q16" i="1" s="1"/>
  <c r="I15" i="1"/>
  <c r="J15" i="1" s="1"/>
  <c r="O15" i="1" s="1"/>
  <c r="Q15" i="1" s="1"/>
  <c r="I14" i="1"/>
  <c r="J14" i="1" s="1"/>
  <c r="O14" i="1" s="1"/>
  <c r="R18" i="1" l="1"/>
  <c r="S18" i="1" s="1"/>
  <c r="R15" i="1"/>
  <c r="S15" i="1" s="1"/>
  <c r="S19" i="1"/>
  <c r="R19" i="1"/>
  <c r="R16" i="1"/>
  <c r="S16" i="1" s="1"/>
  <c r="R21" i="1"/>
  <c r="S21" i="1" s="1"/>
  <c r="R17" i="1"/>
  <c r="S17" i="1" s="1"/>
  <c r="R22" i="1"/>
  <c r="S22" i="1" s="1"/>
  <c r="D23" i="1"/>
  <c r="E23" i="1"/>
  <c r="F23" i="1"/>
  <c r="H23" i="1"/>
  <c r="J23" i="1"/>
  <c r="K23" i="1"/>
  <c r="L23" i="1"/>
  <c r="N23" i="1"/>
  <c r="G23" i="1"/>
  <c r="M23" i="1"/>
  <c r="I23" i="1"/>
  <c r="Q14" i="1"/>
  <c r="J25" i="1" l="1"/>
  <c r="R14" i="1"/>
  <c r="R23" i="1" s="1"/>
  <c r="O23" i="1"/>
  <c r="Q23" i="1"/>
  <c r="S14" i="1" l="1"/>
  <c r="S23" i="1" s="1"/>
</calcChain>
</file>

<file path=xl/sharedStrings.xml><?xml version="1.0" encoding="utf-8"?>
<sst xmlns="http://schemas.openxmlformats.org/spreadsheetml/2006/main" count="205" uniqueCount="100">
  <si>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</si>
  <si>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</si>
  <si>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</si>
  <si>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</si>
  <si>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</si>
  <si>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</si>
  <si>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</si>
  <si>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</si>
  <si>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</si>
  <si>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</si>
  <si>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</si>
  <si>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</si>
  <si>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</si>
  <si>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</si>
  <si>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</si>
  <si>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</si>
  <si>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</si>
  <si>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</si>
  <si>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</si>
  <si>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</si>
  <si>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</si>
  <si>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</si>
  <si>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</si>
  <si>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</si>
  <si>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</si>
  <si>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</si>
  <si>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</si>
  <si>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</si>
  <si>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</si>
  <si>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</si>
  <si>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</si>
  <si>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</si>
  <si>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</si>
  <si>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</si>
  <si>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</si>
  <si>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</si>
  <si>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</si>
  <si>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</si>
  <si>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</si>
  <si>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Justification of contributions Inkind third parties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</si>
  <si>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</si>
  <si>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</si>
  <si>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</si>
  <si>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</si>
  <si>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</si>
  <si>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</si>
  <si>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</si>
  <si>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</si>
  <si>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</si>
  <si>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</si>
  <si>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</si>
  <si>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</si>
  <si>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</si>
  <si>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</si>
  <si>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</si>
  <si>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Researcher / Postdoc</t>
  </si>
  <si>
    <t>Experts</t>
  </si>
  <si>
    <t>WP1</t>
  </si>
  <si>
    <t>WP2</t>
  </si>
  <si>
    <t>WP4</t>
  </si>
  <si>
    <t>WP5</t>
  </si>
  <si>
    <t>WP7</t>
  </si>
  <si>
    <t>WP8</t>
  </si>
  <si>
    <t>WP1-  Analiza korisničkih zahteva</t>
  </si>
  <si>
    <t>WP3- Modelovanje sistema</t>
  </si>
  <si>
    <t>Smart Companion</t>
  </si>
  <si>
    <t>Elektrotehnički fakultet Univerziteta u Beogradu</t>
  </si>
  <si>
    <t>ETF</t>
  </si>
  <si>
    <t>Univerzitet u Beogradu, Elektrotehnički fakultet</t>
  </si>
  <si>
    <t>SRB</t>
  </si>
  <si>
    <t>Belgrade</t>
  </si>
  <si>
    <t>Warsaw</t>
  </si>
  <si>
    <t>Stuttgart</t>
  </si>
  <si>
    <t>Amsterdam</t>
  </si>
  <si>
    <t>Athens</t>
  </si>
  <si>
    <t>Srbija</t>
  </si>
  <si>
    <t>Laptop i5, 16GB DDR3, SSD 250GB</t>
  </si>
  <si>
    <t>Reklamiranje uređaja</t>
  </si>
  <si>
    <t>WP9</t>
  </si>
  <si>
    <t>Usluge prevođenja</t>
  </si>
  <si>
    <t>Licenca za softver za testiranje</t>
  </si>
  <si>
    <t>Licenca za Project Management</t>
  </si>
  <si>
    <t>Serverska soba</t>
  </si>
  <si>
    <t>Licenca za razvojno okruzenje Visual Studio Enterprise</t>
  </si>
  <si>
    <t>Štamparske usluge</t>
  </si>
  <si>
    <t>Educational</t>
  </si>
  <si>
    <t>Sheet Travel-budzet</t>
  </si>
  <si>
    <t>Sheet Equipment-budzet</t>
  </si>
  <si>
    <t>Sheet Subcontracting - budzet</t>
  </si>
  <si>
    <t>WP7- Testiranje</t>
  </si>
  <si>
    <t>WP8- Evaluacija i disiminacija</t>
  </si>
  <si>
    <t>WP9- Upravljanje projektom</t>
  </si>
  <si>
    <t>WP6- Integracija sistema</t>
  </si>
  <si>
    <t>WP5- Implementacija softvera za ceo sistem</t>
  </si>
  <si>
    <t>WP4-  Realizacija neophodnog hardvera</t>
  </si>
  <si>
    <t>WP2- Dizajn sistema</t>
  </si>
  <si>
    <t>Ketering, osnovni kancelarijski materijal, ugostiteljstvo</t>
  </si>
  <si>
    <t>WP6</t>
  </si>
  <si>
    <t>Lisbon</t>
  </si>
  <si>
    <t>32790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</si>
</sst>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0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11" fillId="0" borderId="14" xfId="0" applyFont="1" applyBorder="1"/>
    <xf numFmtId="0" fontId="10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7" fillId="5" borderId="2" xfId="0" applyFont="1" applyFill="1" applyBorder="1" applyAlignment="1">
      <alignment horizontal="center" vertical="center" textRotation="90" wrapText="1"/>
    </xf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7" xfId="0" applyBorder="1"/>
    <xf numFmtId="0" fontId="0" fillId="0" borderId="12" xfId="0" applyBorder="1"/>
    <xf numFmtId="0" fontId="0" fillId="0" borderId="15" xfId="0" applyBorder="1"/>
    <xf numFmtId="0" fontId="0" fillId="0" borderId="2" xfId="0" applyBorder="1"/>
    <xf numFmtId="0" fontId="0" fillId="0" borderId="2" xfId="0" applyFont="1" applyBorder="1" applyAlignment="1">
      <alignment horizontal="left" vertical="top" wrapText="1"/>
    </xf>
    <xf numFmtId="0" fontId="0" fillId="0" borderId="2" xfId="0" applyBorder="1"/>
    <xf numFmtId="0" fontId="0" fillId="0" borderId="2" xfId="0" applyBorder="1"/>
    <xf numFmtId="0" fontId="13" fillId="0" borderId="2" xfId="0" applyFont="1" applyBorder="1"/>
    <xf numFmtId="0" fontId="13" fillId="0" borderId="2" xfId="0" applyFont="1" applyFill="1" applyBorder="1"/>
    <xf numFmtId="0" fontId="13" fillId="10" borderId="2" xfId="0" applyFont="1" applyFill="1" applyBorder="1" applyAlignment="1">
      <alignment horizontal="center" wrapText="1"/>
    </xf>
    <xf numFmtId="0" fontId="0" fillId="0" borderId="2" xfId="0" applyBorder="1"/>
    <xf numFmtId="49" fontId="3" fillId="0" borderId="2" xfId="0" applyNumberFormat="1" applyFont="1" applyBorder="1" applyAlignment="1">
      <alignment horizontal="center" wrapText="1"/>
    </xf>
    <xf numFmtId="0" fontId="5" fillId="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49" fontId="0" fillId="0" borderId="2" xfId="0" applyNumberFormat="1" applyBorder="1" applyAlignment="1">
      <alignment horizontal="left"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6" fillId="4" borderId="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13606</xdr:rowOff>
    </xdr:from>
    <xdr:to>
      <xdr:col>1</xdr:col>
      <xdr:colOff>117021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14349"/>
          <a:ext cx="824592" cy="8899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9"/>
  <sheetViews>
    <sheetView topLeftCell="C10" zoomScale="70" zoomScaleNormal="70" workbookViewId="0">
      <selection activeCell="S30" sqref="S30"/>
    </sheetView>
  </sheetViews>
  <sheetFormatPr defaultColWidth="11.44140625" defaultRowHeight="14.4" x14ac:dyDescent="0.3"/>
  <cols>
    <col min="1" max="1" width="11.44140625" customWidth="1"/>
    <col min="2" max="2" width="24.77734375" customWidth="1"/>
    <col min="3" max="3" width="14.77734375" customWidth="1"/>
    <col min="4" max="4" width="6" customWidth="1"/>
    <col min="5" max="5" width="5.5546875" customWidth="1"/>
    <col min="6" max="8" width="5.21875" customWidth="1"/>
    <col min="9" max="9" width="7" customWidth="1"/>
    <col min="10" max="10" width="16.88671875" customWidth="1"/>
    <col min="11" max="13" width="14.21875" customWidth="1"/>
    <col min="14" max="14" width="15.21875" customWidth="1"/>
    <col min="15" max="19" width="14.21875" customWidth="1"/>
  </cols>
  <sheetData>
    <row r="1" spans="1:19" ht="25.05" x14ac:dyDescent="0.3">
      <c r="A1" s="1" t="s">
        <v>0</v>
      </c>
    </row>
    <row r="3" spans="1:19" ht="14.7" x14ac:dyDescent="0.3">
      <c r="E3" s="81"/>
      <c r="F3" s="81"/>
      <c r="G3" s="81"/>
      <c r="H3" s="81"/>
      <c r="I3" s="81"/>
    </row>
    <row r="4" spans="1:19" ht="14.7" x14ac:dyDescent="0.3">
      <c r="D4" s="2"/>
      <c r="E4" s="82" t="s">
        <v>1</v>
      </c>
      <c r="F4" s="83"/>
      <c r="G4" s="83"/>
      <c r="H4" s="83"/>
      <c r="I4" s="83"/>
      <c r="J4" s="3" t="s">
        <v>65</v>
      </c>
      <c r="L4" s="83" t="s">
        <v>2</v>
      </c>
      <c r="M4" s="83"/>
      <c r="N4" s="83"/>
      <c r="O4" s="4">
        <v>0.25</v>
      </c>
    </row>
    <row r="5" spans="1:19" x14ac:dyDescent="0.3">
      <c r="D5" s="2"/>
      <c r="E5" s="82" t="s">
        <v>3</v>
      </c>
      <c r="F5" s="83"/>
      <c r="G5" s="83"/>
      <c r="H5" s="83"/>
      <c r="I5" s="83"/>
      <c r="J5" s="3" t="s">
        <v>66</v>
      </c>
      <c r="L5" s="83" t="s">
        <v>4</v>
      </c>
      <c r="M5" s="83"/>
      <c r="N5" s="83"/>
      <c r="O5" s="4">
        <v>1</v>
      </c>
    </row>
    <row r="6" spans="1:19" ht="14.7" x14ac:dyDescent="0.3">
      <c r="D6" s="2"/>
      <c r="E6" s="82" t="s">
        <v>5</v>
      </c>
      <c r="F6" s="83"/>
      <c r="G6" s="83"/>
      <c r="H6" s="83"/>
      <c r="I6" s="83"/>
      <c r="J6" s="3" t="s">
        <v>67</v>
      </c>
      <c r="L6" s="83" t="s">
        <v>6</v>
      </c>
      <c r="M6" s="83"/>
      <c r="N6" s="83"/>
      <c r="O6" s="5">
        <v>0.7</v>
      </c>
      <c r="P6" s="6" t="s">
        <v>7</v>
      </c>
      <c r="Q6" s="6"/>
    </row>
    <row r="7" spans="1:19" ht="14.7" x14ac:dyDescent="0.3">
      <c r="E7" s="83" t="s">
        <v>8</v>
      </c>
      <c r="F7" s="83"/>
      <c r="G7" s="83"/>
      <c r="H7" s="83"/>
      <c r="I7" s="83"/>
      <c r="J7" s="3" t="s">
        <v>85</v>
      </c>
      <c r="L7" s="83" t="s">
        <v>9</v>
      </c>
      <c r="M7" s="83"/>
      <c r="N7" s="83"/>
      <c r="O7" s="4">
        <v>1</v>
      </c>
    </row>
    <row r="8" spans="1:19" ht="14.7" x14ac:dyDescent="0.3">
      <c r="J8" s="2"/>
      <c r="O8" s="7"/>
    </row>
    <row r="9" spans="1:19" ht="15.3" thickBot="1" x14ac:dyDescent="0.35"/>
    <row r="10" spans="1:19" ht="16.5" thickBot="1" x14ac:dyDescent="0.35">
      <c r="A10" s="84" t="s">
        <v>10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"/>
    </row>
    <row r="12" spans="1:19" ht="15.9" x14ac:dyDescent="0.3">
      <c r="D12" s="86" t="s">
        <v>11</v>
      </c>
      <c r="E12" s="86"/>
      <c r="F12" s="86"/>
      <c r="G12" s="86"/>
      <c r="H12" s="86"/>
      <c r="I12" s="86"/>
      <c r="J12" s="87" t="s">
        <v>12</v>
      </c>
      <c r="K12" s="87"/>
      <c r="L12" s="87"/>
      <c r="M12" s="87"/>
      <c r="N12" s="87"/>
      <c r="O12" s="87"/>
      <c r="P12" s="87"/>
      <c r="Q12" s="87"/>
      <c r="R12" s="87"/>
      <c r="S12" s="9"/>
    </row>
    <row r="13" spans="1:19" s="14" customFormat="1" ht="90" customHeight="1" x14ac:dyDescent="0.2">
      <c r="A13" s="77" t="s">
        <v>49</v>
      </c>
      <c r="B13" s="77"/>
      <c r="C13" s="77"/>
      <c r="D13" s="46" t="s">
        <v>55</v>
      </c>
      <c r="E13" s="10" t="s">
        <v>56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3">
      <c r="A14" s="78" t="s">
        <v>63</v>
      </c>
      <c r="B14" s="79"/>
      <c r="C14" s="80"/>
      <c r="D14" s="15">
        <v>1</v>
      </c>
      <c r="E14" s="15">
        <v>1</v>
      </c>
      <c r="F14" s="15">
        <v>0</v>
      </c>
      <c r="G14" s="15">
        <v>0</v>
      </c>
      <c r="H14" s="15">
        <v>0</v>
      </c>
      <c r="I14" s="16">
        <f>+SUM(D14:H14)</f>
        <v>2</v>
      </c>
      <c r="J14" s="17">
        <f>I14*1800</f>
        <v>3600</v>
      </c>
      <c r="K14" s="17">
        <v>4250</v>
      </c>
      <c r="L14" s="17">
        <v>2000</v>
      </c>
      <c r="M14" s="17">
        <v>0</v>
      </c>
      <c r="N14" s="17">
        <v>0</v>
      </c>
      <c r="O14" s="18">
        <f t="shared" ref="O14:O22" si="0">+$O$4*(J14+K14-N14)</f>
        <v>1962.5</v>
      </c>
      <c r="P14" s="17">
        <v>0</v>
      </c>
      <c r="Q14" s="17">
        <f>+J14+K14+L14+M14+O14+P14</f>
        <v>11812.5</v>
      </c>
      <c r="R14" s="18">
        <f>Q14*100%</f>
        <v>11812.5</v>
      </c>
      <c r="S14" s="18">
        <f>+Q14-R14</f>
        <v>0</v>
      </c>
    </row>
    <row r="15" spans="1:19" ht="14.7" x14ac:dyDescent="0.3">
      <c r="A15" s="78" t="s">
        <v>95</v>
      </c>
      <c r="B15" s="79"/>
      <c r="C15" s="80"/>
      <c r="D15" s="15">
        <v>0</v>
      </c>
      <c r="E15" s="15">
        <v>2</v>
      </c>
      <c r="F15" s="15">
        <v>3</v>
      </c>
      <c r="G15" s="15">
        <v>0</v>
      </c>
      <c r="H15" s="15">
        <v>0</v>
      </c>
      <c r="I15" s="16">
        <f t="shared" ref="I15:I22" si="1">+SUM(D15:H15)</f>
        <v>5</v>
      </c>
      <c r="J15" s="17">
        <f t="shared" ref="J15:J22" si="2">I15*1800</f>
        <v>9000</v>
      </c>
      <c r="K15" s="17">
        <v>5000</v>
      </c>
      <c r="L15" s="17">
        <v>2000</v>
      </c>
      <c r="M15" s="17">
        <v>0</v>
      </c>
      <c r="N15" s="17">
        <v>0</v>
      </c>
      <c r="O15" s="18">
        <f t="shared" si="0"/>
        <v>3500</v>
      </c>
      <c r="P15" s="17">
        <v>0</v>
      </c>
      <c r="Q15" s="17">
        <f t="shared" ref="Q15:Q22" si="3">+J15+K15+L15+M15+O15+P15</f>
        <v>19500</v>
      </c>
      <c r="R15" s="18">
        <f t="shared" ref="R15:R22" si="4">Q15*100%</f>
        <v>19500</v>
      </c>
      <c r="S15" s="18">
        <f t="shared" ref="S15:S22" si="5">+Q15-R15</f>
        <v>0</v>
      </c>
    </row>
    <row r="16" spans="1:19" ht="14.7" x14ac:dyDescent="0.3">
      <c r="A16" s="78" t="s">
        <v>64</v>
      </c>
      <c r="B16" s="79"/>
      <c r="C16" s="80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6">
        <f t="shared" si="1"/>
        <v>0</v>
      </c>
      <c r="J16" s="17">
        <f t="shared" si="2"/>
        <v>0</v>
      </c>
      <c r="K16" s="17">
        <v>0</v>
      </c>
      <c r="L16" s="17">
        <v>0</v>
      </c>
      <c r="M16" s="17">
        <v>0</v>
      </c>
      <c r="N16" s="17">
        <v>0</v>
      </c>
      <c r="O16" s="18">
        <f t="shared" si="0"/>
        <v>0</v>
      </c>
      <c r="P16" s="17">
        <v>0</v>
      </c>
      <c r="Q16" s="17">
        <f t="shared" si="3"/>
        <v>0</v>
      </c>
      <c r="R16" s="18">
        <f t="shared" si="4"/>
        <v>0</v>
      </c>
      <c r="S16" s="18">
        <f t="shared" si="5"/>
        <v>0</v>
      </c>
    </row>
    <row r="17" spans="1:20" ht="14.7" x14ac:dyDescent="0.3">
      <c r="A17" s="78" t="s">
        <v>94</v>
      </c>
      <c r="B17" s="79"/>
      <c r="C17" s="80"/>
      <c r="D17" s="15">
        <v>0</v>
      </c>
      <c r="E17" s="15">
        <v>5</v>
      </c>
      <c r="F17" s="15">
        <v>4</v>
      </c>
      <c r="G17" s="15">
        <v>1</v>
      </c>
      <c r="H17" s="15">
        <v>0</v>
      </c>
      <c r="I17" s="16">
        <f t="shared" si="1"/>
        <v>10</v>
      </c>
      <c r="J17" s="17">
        <f t="shared" si="2"/>
        <v>18000</v>
      </c>
      <c r="K17" s="17">
        <v>0</v>
      </c>
      <c r="L17" s="17">
        <v>0</v>
      </c>
      <c r="M17" s="17">
        <v>0</v>
      </c>
      <c r="N17" s="17">
        <v>0</v>
      </c>
      <c r="O17" s="18">
        <f t="shared" si="0"/>
        <v>4500</v>
      </c>
      <c r="P17" s="17">
        <v>0</v>
      </c>
      <c r="Q17" s="17">
        <f t="shared" si="3"/>
        <v>22500</v>
      </c>
      <c r="R17" s="18">
        <f t="shared" si="4"/>
        <v>22500</v>
      </c>
      <c r="S17" s="18">
        <f t="shared" si="5"/>
        <v>0</v>
      </c>
    </row>
    <row r="18" spans="1:20" ht="14.7" x14ac:dyDescent="0.3">
      <c r="A18" s="78" t="s">
        <v>93</v>
      </c>
      <c r="B18" s="79"/>
      <c r="C18" s="80"/>
      <c r="D18" s="15">
        <v>1</v>
      </c>
      <c r="E18" s="15">
        <v>9</v>
      </c>
      <c r="F18" s="15">
        <v>7</v>
      </c>
      <c r="G18" s="15">
        <v>2</v>
      </c>
      <c r="H18" s="15">
        <v>1</v>
      </c>
      <c r="I18" s="16">
        <f t="shared" si="1"/>
        <v>20</v>
      </c>
      <c r="J18" s="17">
        <f t="shared" si="2"/>
        <v>36000</v>
      </c>
      <c r="K18" s="17">
        <v>20000</v>
      </c>
      <c r="L18" s="17">
        <v>0</v>
      </c>
      <c r="M18" s="17">
        <v>0</v>
      </c>
      <c r="N18" s="17">
        <v>0</v>
      </c>
      <c r="O18" s="18">
        <f t="shared" si="0"/>
        <v>14000</v>
      </c>
      <c r="P18" s="17">
        <v>0</v>
      </c>
      <c r="Q18" s="17">
        <f t="shared" si="3"/>
        <v>70000</v>
      </c>
      <c r="R18" s="18">
        <f t="shared" si="4"/>
        <v>70000</v>
      </c>
      <c r="S18" s="18">
        <f t="shared" si="5"/>
        <v>0</v>
      </c>
    </row>
    <row r="19" spans="1:20" ht="14.7" x14ac:dyDescent="0.3">
      <c r="A19" s="78" t="s">
        <v>92</v>
      </c>
      <c r="B19" s="79"/>
      <c r="C19" s="80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6">
        <f t="shared" si="1"/>
        <v>0</v>
      </c>
      <c r="J19" s="17">
        <f t="shared" si="2"/>
        <v>0</v>
      </c>
      <c r="K19" s="17">
        <v>0</v>
      </c>
      <c r="L19" s="17">
        <v>0</v>
      </c>
      <c r="M19" s="17">
        <v>0</v>
      </c>
      <c r="N19" s="17">
        <v>0</v>
      </c>
      <c r="O19" s="18">
        <f t="shared" si="0"/>
        <v>0</v>
      </c>
      <c r="P19" s="17">
        <v>0</v>
      </c>
      <c r="Q19" s="17">
        <f t="shared" si="3"/>
        <v>0</v>
      </c>
      <c r="R19" s="18">
        <f t="shared" si="4"/>
        <v>0</v>
      </c>
      <c r="S19" s="18">
        <f t="shared" si="5"/>
        <v>0</v>
      </c>
    </row>
    <row r="20" spans="1:20" ht="14.7" x14ac:dyDescent="0.3">
      <c r="A20" s="78" t="s">
        <v>89</v>
      </c>
      <c r="B20" s="79"/>
      <c r="C20" s="80"/>
      <c r="D20" s="15">
        <v>0</v>
      </c>
      <c r="E20" s="15">
        <v>1</v>
      </c>
      <c r="F20" s="15">
        <v>4</v>
      </c>
      <c r="G20" s="15">
        <v>0</v>
      </c>
      <c r="H20" s="15">
        <v>0</v>
      </c>
      <c r="I20" s="16">
        <f t="shared" ref="I20" si="6">+SUM(D20:H20)</f>
        <v>5</v>
      </c>
      <c r="J20" s="17">
        <f t="shared" si="2"/>
        <v>9000</v>
      </c>
      <c r="K20" s="17">
        <v>800</v>
      </c>
      <c r="L20" s="17">
        <v>0</v>
      </c>
      <c r="M20" s="17">
        <v>0</v>
      </c>
      <c r="N20" s="17">
        <v>0</v>
      </c>
      <c r="O20" s="18">
        <f t="shared" ref="O20" si="7">+$O$4*(J20+K20-N20)</f>
        <v>2450</v>
      </c>
      <c r="P20" s="17">
        <v>0</v>
      </c>
      <c r="Q20" s="17">
        <f t="shared" ref="Q20" si="8">+J20+K20+L20+M20+O20+P20</f>
        <v>12250</v>
      </c>
      <c r="R20" s="18">
        <f t="shared" si="4"/>
        <v>12250</v>
      </c>
      <c r="S20" s="18">
        <f t="shared" ref="S20" si="9">+Q20-R20</f>
        <v>0</v>
      </c>
    </row>
    <row r="21" spans="1:20" ht="14.7" x14ac:dyDescent="0.3">
      <c r="A21" s="78" t="s">
        <v>90</v>
      </c>
      <c r="B21" s="79"/>
      <c r="C21" s="80"/>
      <c r="D21" s="15">
        <v>1</v>
      </c>
      <c r="E21" s="15">
        <v>1</v>
      </c>
      <c r="F21" s="15">
        <v>1</v>
      </c>
      <c r="G21" s="15">
        <v>1</v>
      </c>
      <c r="H21" s="15">
        <v>1</v>
      </c>
      <c r="I21" s="16">
        <f t="shared" si="1"/>
        <v>5</v>
      </c>
      <c r="J21" s="17">
        <f t="shared" si="2"/>
        <v>9000</v>
      </c>
      <c r="K21" s="17">
        <v>0</v>
      </c>
      <c r="L21" s="17">
        <v>8500</v>
      </c>
      <c r="M21" s="17">
        <v>0</v>
      </c>
      <c r="N21" s="17">
        <v>0</v>
      </c>
      <c r="O21" s="18">
        <f t="shared" si="0"/>
        <v>2250</v>
      </c>
      <c r="P21" s="17">
        <v>0</v>
      </c>
      <c r="Q21" s="17">
        <f t="shared" si="3"/>
        <v>19750</v>
      </c>
      <c r="R21" s="18">
        <f t="shared" si="4"/>
        <v>19750</v>
      </c>
      <c r="S21" s="18">
        <f t="shared" si="5"/>
        <v>0</v>
      </c>
    </row>
    <row r="22" spans="1:20" ht="14.7" x14ac:dyDescent="0.3">
      <c r="A22" s="78" t="s">
        <v>91</v>
      </c>
      <c r="B22" s="79"/>
      <c r="C22" s="80"/>
      <c r="D22" s="15">
        <v>0</v>
      </c>
      <c r="E22" s="15">
        <v>30</v>
      </c>
      <c r="F22" s="15">
        <v>0</v>
      </c>
      <c r="G22" s="15">
        <v>0</v>
      </c>
      <c r="H22" s="15">
        <v>6</v>
      </c>
      <c r="I22" s="16">
        <f t="shared" si="1"/>
        <v>36</v>
      </c>
      <c r="J22" s="17">
        <f t="shared" si="2"/>
        <v>64800</v>
      </c>
      <c r="K22" s="17">
        <v>2160</v>
      </c>
      <c r="L22" s="17">
        <v>2000</v>
      </c>
      <c r="M22" s="17">
        <v>0</v>
      </c>
      <c r="N22" s="17">
        <v>0</v>
      </c>
      <c r="O22" s="18">
        <f t="shared" si="0"/>
        <v>16740</v>
      </c>
      <c r="P22" s="17">
        <v>0</v>
      </c>
      <c r="Q22" s="17">
        <f t="shared" si="3"/>
        <v>85700</v>
      </c>
      <c r="R22" s="18">
        <f t="shared" si="4"/>
        <v>85700</v>
      </c>
      <c r="S22" s="18">
        <f t="shared" si="5"/>
        <v>0</v>
      </c>
    </row>
    <row r="23" spans="1:20" ht="14.7" x14ac:dyDescent="0.3">
      <c r="A23" s="74" t="s">
        <v>18</v>
      </c>
      <c r="B23" s="74"/>
      <c r="C23" s="74"/>
      <c r="D23" s="15">
        <f t="shared" ref="D23:S23" si="10">SUM(D14:D22)</f>
        <v>3</v>
      </c>
      <c r="E23" s="15">
        <f t="shared" si="10"/>
        <v>49</v>
      </c>
      <c r="F23" s="15">
        <f t="shared" si="10"/>
        <v>19</v>
      </c>
      <c r="G23" s="15">
        <f t="shared" si="10"/>
        <v>4</v>
      </c>
      <c r="H23" s="15">
        <f t="shared" si="10"/>
        <v>8</v>
      </c>
      <c r="I23" s="19">
        <f t="shared" si="10"/>
        <v>83</v>
      </c>
      <c r="J23" s="20">
        <f t="shared" si="10"/>
        <v>149400</v>
      </c>
      <c r="K23" s="20">
        <f t="shared" si="10"/>
        <v>32210</v>
      </c>
      <c r="L23" s="20">
        <f t="shared" si="10"/>
        <v>14500</v>
      </c>
      <c r="M23" s="20">
        <f t="shared" si="10"/>
        <v>0</v>
      </c>
      <c r="N23" s="20">
        <f t="shared" si="10"/>
        <v>0</v>
      </c>
      <c r="O23" s="20">
        <f t="shared" si="10"/>
        <v>45402.5</v>
      </c>
      <c r="P23" s="20">
        <f t="shared" si="10"/>
        <v>0</v>
      </c>
      <c r="Q23" s="20">
        <f t="shared" si="10"/>
        <v>241512.5</v>
      </c>
      <c r="R23" s="21">
        <f t="shared" si="10"/>
        <v>241512.5</v>
      </c>
      <c r="S23" s="22">
        <f t="shared" si="10"/>
        <v>0</v>
      </c>
      <c r="T23" s="23"/>
    </row>
    <row r="24" spans="1:20" ht="14.7" x14ac:dyDescent="0.3">
      <c r="A24" s="24"/>
      <c r="B24" s="24"/>
      <c r="C24" s="24"/>
      <c r="D24" s="25"/>
      <c r="E24" s="25"/>
      <c r="F24" s="25"/>
      <c r="G24" s="25"/>
      <c r="H24" s="25"/>
      <c r="I24" s="25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</row>
    <row r="25" spans="1:20" ht="14.7" x14ac:dyDescent="0.3">
      <c r="A25" s="24"/>
      <c r="B25" s="24"/>
      <c r="C25" s="24"/>
      <c r="D25" s="26" t="s">
        <v>29</v>
      </c>
      <c r="E25" s="27"/>
      <c r="F25" s="28"/>
      <c r="G25" s="28"/>
      <c r="H25" s="28"/>
      <c r="I25" s="29"/>
      <c r="J25" s="20">
        <f>IF(I23=0,0,(J23/I23))</f>
        <v>1800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ht="14.7" x14ac:dyDescent="0.3">
      <c r="A26" s="30"/>
      <c r="S26" s="31"/>
    </row>
    <row r="27" spans="1:20" ht="14.7" x14ac:dyDescent="0.3">
      <c r="A27" s="73" t="s">
        <v>30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</row>
    <row r="28" spans="1:20" ht="14.7" x14ac:dyDescent="0.3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20" ht="41.25" customHeight="1" x14ac:dyDescent="0.3">
      <c r="A29" s="32" t="s">
        <v>31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0" ht="41.25" customHeight="1" x14ac:dyDescent="0.3">
      <c r="A30" s="65" t="str">
        <f>CONCATENATE("participant"," ",J6)</f>
        <v>participant ETF</v>
      </c>
      <c r="B30" s="66"/>
      <c r="C30" s="33" t="s">
        <v>32</v>
      </c>
      <c r="D30" s="75" t="s">
        <v>33</v>
      </c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</row>
    <row r="31" spans="1:20" ht="36" customHeight="1" x14ac:dyDescent="0.3">
      <c r="A31" s="62" t="s">
        <v>34</v>
      </c>
      <c r="B31" s="62"/>
      <c r="C31" s="61" t="s">
        <v>99</v>
      </c>
      <c r="D31" s="69" t="s">
        <v>86</v>
      </c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S31" s="31"/>
    </row>
    <row r="32" spans="1:20" ht="29.25" customHeight="1" x14ac:dyDescent="0.3">
      <c r="A32" s="62" t="s">
        <v>35</v>
      </c>
      <c r="B32" s="62"/>
      <c r="C32" s="34">
        <v>32210</v>
      </c>
      <c r="D32" s="64" t="s">
        <v>87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S32" s="31"/>
    </row>
    <row r="33" spans="1:19" ht="31.65" customHeight="1" x14ac:dyDescent="0.3">
      <c r="A33" s="62" t="s">
        <v>36</v>
      </c>
      <c r="B33" s="62"/>
      <c r="C33" s="34">
        <v>17000</v>
      </c>
      <c r="D33" s="64" t="s">
        <v>96</v>
      </c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S33" s="31"/>
    </row>
    <row r="34" spans="1:19" s="35" customFormat="1" x14ac:dyDescent="0.3"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1:19" x14ac:dyDescent="0.3"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1:19" x14ac:dyDescent="0.3">
      <c r="A36" s="65" t="str">
        <f>CONCATENATE("participant"," ",C9)</f>
        <v xml:space="preserve">participant </v>
      </c>
      <c r="B36" s="66"/>
      <c r="C36" s="33" t="s">
        <v>32</v>
      </c>
      <c r="D36" s="67" t="s">
        <v>33</v>
      </c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</row>
    <row r="37" spans="1:19" ht="27.75" customHeight="1" x14ac:dyDescent="0.3">
      <c r="A37" s="62" t="s">
        <v>37</v>
      </c>
      <c r="B37" s="62"/>
      <c r="C37" s="34">
        <v>14500</v>
      </c>
      <c r="D37" s="63" t="s">
        <v>88</v>
      </c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S37" s="31"/>
    </row>
    <row r="38" spans="1:19" ht="25.5" customHeight="1" x14ac:dyDescent="0.3">
      <c r="A38" s="62" t="s">
        <v>38</v>
      </c>
      <c r="B38" s="62"/>
      <c r="C38" s="34"/>
      <c r="D38" s="70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2"/>
      <c r="S38" s="31"/>
    </row>
    <row r="39" spans="1:19" ht="26.25" customHeight="1" x14ac:dyDescent="0.3">
      <c r="A39" s="62" t="s">
        <v>39</v>
      </c>
      <c r="B39" s="62"/>
      <c r="C39" s="34"/>
      <c r="D39" s="63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S39" s="31"/>
    </row>
  </sheetData>
  <protectedRanges>
    <protectedRange sqref="C31:P39 O6 D14:H22 J14:N22 P14:P22 R14:S22" name="Range1"/>
  </protectedRanges>
  <mergeCells count="40">
    <mergeCell ref="D12:I12"/>
    <mergeCell ref="J12:R12"/>
    <mergeCell ref="A17:C17"/>
    <mergeCell ref="A16:C16"/>
    <mergeCell ref="A15:C15"/>
    <mergeCell ref="A14:C14"/>
    <mergeCell ref="E6:I6"/>
    <mergeCell ref="L6:N6"/>
    <mergeCell ref="E7:I7"/>
    <mergeCell ref="L7:N7"/>
    <mergeCell ref="A10:R10"/>
    <mergeCell ref="E3:I3"/>
    <mergeCell ref="E4:I4"/>
    <mergeCell ref="L4:N4"/>
    <mergeCell ref="E5:I5"/>
    <mergeCell ref="L5:N5"/>
    <mergeCell ref="A27:P27"/>
    <mergeCell ref="A23:C23"/>
    <mergeCell ref="A30:B30"/>
    <mergeCell ref="D30:P30"/>
    <mergeCell ref="A13:C13"/>
    <mergeCell ref="A22:C22"/>
    <mergeCell ref="A21:C21"/>
    <mergeCell ref="A19:C19"/>
    <mergeCell ref="A18:C18"/>
    <mergeCell ref="A20:C20"/>
    <mergeCell ref="A31:B31"/>
    <mergeCell ref="D31:P31"/>
    <mergeCell ref="A32:B32"/>
    <mergeCell ref="D32:P32"/>
    <mergeCell ref="A38:B38"/>
    <mergeCell ref="D38:P38"/>
    <mergeCell ref="A39:B39"/>
    <mergeCell ref="D39:P39"/>
    <mergeCell ref="A33:B33"/>
    <mergeCell ref="D33:P33"/>
    <mergeCell ref="A36:B36"/>
    <mergeCell ref="D36:P36"/>
    <mergeCell ref="A37:B37"/>
    <mergeCell ref="D37:P37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 xr:uid="{00000000-0002-0000-0000-000000000000}">
      <formula1>"70%, 100%"</formula1>
    </dataValidation>
  </dataValidations>
  <pageMargins left="0.7" right="0.7" top="0.75" bottom="0.75" header="0.3" footer="0.3"/>
  <pageSetup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7"/>
  <sheetViews>
    <sheetView zoomScale="85" zoomScaleNormal="85" workbookViewId="0">
      <selection activeCell="D10" sqref="D10"/>
    </sheetView>
  </sheetViews>
  <sheetFormatPr defaultRowHeight="14.4" x14ac:dyDescent="0.3"/>
  <cols>
    <col min="1" max="1" width="9.77734375" customWidth="1"/>
    <col min="3" max="3" width="11.5546875" customWidth="1"/>
    <col min="4" max="4" width="55" customWidth="1"/>
    <col min="6" max="6" width="16.21875" bestFit="1" customWidth="1"/>
    <col min="7" max="7" width="17.77734375" bestFit="1" customWidth="1"/>
  </cols>
  <sheetData>
    <row r="1" spans="1:16" ht="15.3" thickBot="1" x14ac:dyDescent="0.35"/>
    <row r="2" spans="1:16" ht="18.899999999999999" thickBot="1" x14ac:dyDescent="0.4">
      <c r="B2" s="88" t="s">
        <v>40</v>
      </c>
      <c r="C2" s="89"/>
      <c r="D2" s="42">
        <f>SUM(P5:P34)</f>
        <v>32790</v>
      </c>
    </row>
    <row r="4" spans="1:16" ht="156.15" x14ac:dyDescent="0.3">
      <c r="A4" s="56"/>
      <c r="B4" s="40" t="s">
        <v>48</v>
      </c>
      <c r="C4" s="40" t="s">
        <v>41</v>
      </c>
      <c r="D4" s="40" t="s">
        <v>42</v>
      </c>
      <c r="E4" s="39" t="s">
        <v>43</v>
      </c>
      <c r="F4" s="43" t="s">
        <v>50</v>
      </c>
      <c r="G4" s="43" t="s">
        <v>51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4" t="s">
        <v>52</v>
      </c>
      <c r="N4" s="10" t="s">
        <v>53</v>
      </c>
      <c r="O4" s="10" t="s">
        <v>54</v>
      </c>
      <c r="P4" s="45" t="s">
        <v>47</v>
      </c>
    </row>
    <row r="5" spans="1:16" ht="15.6" x14ac:dyDescent="0.3">
      <c r="A5" s="57"/>
      <c r="B5" s="38" t="s">
        <v>57</v>
      </c>
      <c r="C5" s="57" t="s">
        <v>67</v>
      </c>
      <c r="D5" s="48" t="s">
        <v>68</v>
      </c>
      <c r="E5" s="48" t="s">
        <v>69</v>
      </c>
      <c r="F5" s="48" t="s">
        <v>70</v>
      </c>
      <c r="G5" s="48" t="s">
        <v>74</v>
      </c>
      <c r="H5" s="38">
        <v>2</v>
      </c>
      <c r="I5" s="38"/>
      <c r="J5" s="38"/>
      <c r="K5" s="38"/>
      <c r="L5" s="38"/>
      <c r="M5" s="38">
        <v>4</v>
      </c>
      <c r="N5" s="38">
        <v>1260</v>
      </c>
      <c r="O5" s="38">
        <v>880</v>
      </c>
      <c r="P5" s="38">
        <f>N5+O5</f>
        <v>2140</v>
      </c>
    </row>
    <row r="6" spans="1:16" ht="15.6" x14ac:dyDescent="0.3">
      <c r="A6" s="57"/>
      <c r="B6" s="56" t="s">
        <v>59</v>
      </c>
      <c r="C6" s="57" t="s">
        <v>67</v>
      </c>
      <c r="D6" s="56" t="s">
        <v>68</v>
      </c>
      <c r="E6" s="56" t="s">
        <v>69</v>
      </c>
      <c r="F6" s="56" t="s">
        <v>70</v>
      </c>
      <c r="G6" s="56" t="s">
        <v>72</v>
      </c>
      <c r="H6" s="56"/>
      <c r="I6" s="56"/>
      <c r="J6" s="56">
        <v>2</v>
      </c>
      <c r="K6" s="56"/>
      <c r="L6" s="56"/>
      <c r="M6" s="56">
        <v>4</v>
      </c>
      <c r="N6" s="56">
        <v>1260</v>
      </c>
      <c r="O6" s="56">
        <v>880</v>
      </c>
      <c r="P6" s="56">
        <f t="shared" ref="P6" si="0">N6+O6</f>
        <v>2140</v>
      </c>
    </row>
    <row r="7" spans="1:16" ht="15.6" x14ac:dyDescent="0.3">
      <c r="A7" s="59"/>
      <c r="B7" s="56" t="s">
        <v>60</v>
      </c>
      <c r="C7" s="57" t="s">
        <v>67</v>
      </c>
      <c r="D7" s="56" t="s">
        <v>68</v>
      </c>
      <c r="E7" s="56" t="s">
        <v>69</v>
      </c>
      <c r="F7" s="56" t="s">
        <v>70</v>
      </c>
      <c r="G7" s="56" t="s">
        <v>72</v>
      </c>
      <c r="H7" s="38"/>
      <c r="I7" s="38"/>
      <c r="J7" s="38">
        <v>3</v>
      </c>
      <c r="K7" s="38"/>
      <c r="L7" s="38"/>
      <c r="M7" s="38">
        <v>4</v>
      </c>
      <c r="N7" s="38">
        <v>1890</v>
      </c>
      <c r="O7" s="38">
        <v>1320</v>
      </c>
      <c r="P7" s="38">
        <v>3210</v>
      </c>
    </row>
    <row r="8" spans="1:16" ht="15.6" x14ac:dyDescent="0.3">
      <c r="A8" s="57"/>
      <c r="B8" s="56" t="s">
        <v>60</v>
      </c>
      <c r="C8" s="57" t="s">
        <v>67</v>
      </c>
      <c r="D8" s="56" t="s">
        <v>68</v>
      </c>
      <c r="E8" s="56" t="s">
        <v>69</v>
      </c>
      <c r="F8" s="56" t="s">
        <v>70</v>
      </c>
      <c r="G8" s="56" t="s">
        <v>72</v>
      </c>
      <c r="H8" s="56"/>
      <c r="I8" s="56"/>
      <c r="J8" s="56">
        <v>3</v>
      </c>
      <c r="K8" s="56"/>
      <c r="L8" s="56"/>
      <c r="M8" s="56">
        <v>4</v>
      </c>
      <c r="N8" s="56">
        <v>1890</v>
      </c>
      <c r="O8" s="56">
        <v>1320</v>
      </c>
      <c r="P8" s="56">
        <v>3210</v>
      </c>
    </row>
    <row r="9" spans="1:16" ht="15.6" x14ac:dyDescent="0.3">
      <c r="A9" s="57"/>
      <c r="B9" s="56" t="s">
        <v>60</v>
      </c>
      <c r="C9" s="57" t="s">
        <v>67</v>
      </c>
      <c r="D9" s="56" t="s">
        <v>68</v>
      </c>
      <c r="E9" s="56" t="s">
        <v>69</v>
      </c>
      <c r="F9" s="56" t="s">
        <v>70</v>
      </c>
      <c r="G9" s="56" t="s">
        <v>72</v>
      </c>
      <c r="H9" s="38"/>
      <c r="I9" s="38"/>
      <c r="J9" s="38">
        <v>3</v>
      </c>
      <c r="K9" s="38"/>
      <c r="L9" s="38"/>
      <c r="M9" s="38">
        <v>4</v>
      </c>
      <c r="N9" s="38">
        <v>1890</v>
      </c>
      <c r="O9" s="38">
        <v>1320</v>
      </c>
      <c r="P9" s="38">
        <v>3210</v>
      </c>
    </row>
    <row r="10" spans="1:16" ht="18.899999999999999" customHeight="1" x14ac:dyDescent="0.3">
      <c r="A10" s="58"/>
      <c r="B10" s="60" t="s">
        <v>60</v>
      </c>
      <c r="C10" s="57" t="s">
        <v>67</v>
      </c>
      <c r="D10" s="60" t="s">
        <v>68</v>
      </c>
      <c r="E10" s="60" t="s">
        <v>69</v>
      </c>
      <c r="F10" s="60" t="s">
        <v>70</v>
      </c>
      <c r="G10" s="60" t="s">
        <v>72</v>
      </c>
      <c r="H10" s="60"/>
      <c r="I10" s="60"/>
      <c r="J10" s="60">
        <v>3</v>
      </c>
      <c r="K10" s="60"/>
      <c r="L10" s="60"/>
      <c r="M10" s="60">
        <v>4</v>
      </c>
      <c r="N10" s="60">
        <v>1890</v>
      </c>
      <c r="O10" s="60">
        <v>1320</v>
      </c>
      <c r="P10" s="60">
        <v>3210</v>
      </c>
    </row>
    <row r="11" spans="1:16" ht="15.6" x14ac:dyDescent="0.3">
      <c r="A11" s="56"/>
      <c r="B11" s="60" t="s">
        <v>97</v>
      </c>
      <c r="C11" s="57" t="s">
        <v>67</v>
      </c>
      <c r="D11" s="60" t="s">
        <v>68</v>
      </c>
      <c r="E11" s="60" t="s">
        <v>69</v>
      </c>
      <c r="F11" s="60" t="s">
        <v>70</v>
      </c>
      <c r="G11" s="60" t="s">
        <v>98</v>
      </c>
      <c r="H11" s="60"/>
      <c r="I11" s="60"/>
      <c r="J11" s="60">
        <v>2</v>
      </c>
      <c r="K11" s="60"/>
      <c r="L11" s="60">
        <v>3</v>
      </c>
      <c r="M11" s="60">
        <v>4</v>
      </c>
      <c r="N11" s="60">
        <v>6250</v>
      </c>
      <c r="O11" s="60">
        <v>2200</v>
      </c>
      <c r="P11" s="60">
        <v>8450</v>
      </c>
    </row>
    <row r="12" spans="1:16" ht="15.6" x14ac:dyDescent="0.3">
      <c r="B12" s="60" t="s">
        <v>61</v>
      </c>
      <c r="C12" s="57" t="s">
        <v>67</v>
      </c>
      <c r="D12" s="60" t="s">
        <v>68</v>
      </c>
      <c r="E12" s="60" t="s">
        <v>69</v>
      </c>
      <c r="F12" s="60" t="s">
        <v>70</v>
      </c>
      <c r="G12" s="60" t="s">
        <v>73</v>
      </c>
      <c r="H12" s="60"/>
      <c r="I12" s="60"/>
      <c r="J12" s="60">
        <v>4</v>
      </c>
      <c r="K12" s="60"/>
      <c r="L12" s="60"/>
      <c r="M12" s="60">
        <v>5</v>
      </c>
      <c r="N12" s="60">
        <v>2520</v>
      </c>
      <c r="O12" s="60">
        <v>2560</v>
      </c>
      <c r="P12" s="60">
        <v>5080</v>
      </c>
    </row>
    <row r="13" spans="1:16" ht="15.6" x14ac:dyDescent="0.3">
      <c r="B13" s="60" t="s">
        <v>62</v>
      </c>
      <c r="C13" s="57" t="s">
        <v>67</v>
      </c>
      <c r="D13" s="60" t="s">
        <v>68</v>
      </c>
      <c r="E13" s="60" t="s">
        <v>69</v>
      </c>
      <c r="F13" s="60" t="s">
        <v>70</v>
      </c>
      <c r="G13" s="60" t="s">
        <v>71</v>
      </c>
      <c r="H13" s="60"/>
      <c r="I13" s="60"/>
      <c r="J13" s="60">
        <v>1</v>
      </c>
      <c r="K13" s="60"/>
      <c r="L13" s="60">
        <v>1</v>
      </c>
      <c r="M13" s="60">
        <v>4</v>
      </c>
      <c r="N13" s="60">
        <v>1260</v>
      </c>
      <c r="O13" s="60">
        <v>880</v>
      </c>
      <c r="P13" s="60">
        <f t="shared" ref="P13" si="1">N13+O13</f>
        <v>2140</v>
      </c>
    </row>
    <row r="14" spans="1:16" ht="15.9" x14ac:dyDescent="0.3">
      <c r="B14" s="60"/>
      <c r="C14" s="57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 ht="15.9" x14ac:dyDescent="0.3">
      <c r="B15" s="48"/>
      <c r="C15" s="57"/>
      <c r="D15" s="48"/>
      <c r="E15" s="48"/>
      <c r="F15" s="48"/>
      <c r="G15" s="48"/>
      <c r="H15" s="38"/>
      <c r="I15" s="38"/>
      <c r="J15" s="38"/>
      <c r="K15" s="38"/>
      <c r="L15" s="38"/>
      <c r="M15" s="38"/>
      <c r="N15" s="38"/>
      <c r="O15" s="38"/>
      <c r="P15" s="38"/>
    </row>
    <row r="16" spans="1:16" ht="15.9" x14ac:dyDescent="0.3">
      <c r="B16" s="48"/>
      <c r="C16" s="58"/>
      <c r="D16" s="48"/>
      <c r="E16" s="48"/>
      <c r="F16" s="48"/>
      <c r="G16" s="48"/>
      <c r="H16" s="38"/>
      <c r="I16" s="38"/>
      <c r="J16" s="38"/>
      <c r="K16" s="38"/>
      <c r="L16" s="38"/>
      <c r="M16" s="38"/>
      <c r="N16" s="38"/>
      <c r="O16" s="48"/>
      <c r="P16" s="38"/>
    </row>
    <row r="17" spans="2:16" ht="15.9" x14ac:dyDescent="0.3">
      <c r="B17" s="48"/>
      <c r="C17" s="57"/>
      <c r="D17" s="48"/>
      <c r="E17" s="48"/>
      <c r="F17" s="48"/>
      <c r="G17" s="48"/>
      <c r="H17" s="38"/>
      <c r="I17" s="38"/>
      <c r="J17" s="38"/>
      <c r="K17" s="38"/>
      <c r="L17" s="38"/>
      <c r="M17" s="38"/>
      <c r="N17" s="38"/>
      <c r="O17" s="48"/>
      <c r="P17" s="38"/>
    </row>
    <row r="18" spans="2:16" ht="15.9" x14ac:dyDescent="0.3">
      <c r="B18" s="48"/>
      <c r="C18" s="57"/>
      <c r="D18" s="48"/>
      <c r="E18" s="48"/>
      <c r="F18" s="48"/>
      <c r="G18" s="48"/>
      <c r="H18" s="38"/>
      <c r="I18" s="38"/>
      <c r="J18" s="38"/>
      <c r="K18" s="38"/>
      <c r="L18" s="38"/>
      <c r="M18" s="38"/>
      <c r="N18" s="38"/>
      <c r="O18" s="48"/>
      <c r="P18" s="38"/>
    </row>
    <row r="19" spans="2:16" ht="15.9" x14ac:dyDescent="0.3">
      <c r="B19" s="48"/>
      <c r="C19" s="58"/>
      <c r="D19" s="48"/>
      <c r="E19" s="48"/>
      <c r="F19" s="48"/>
      <c r="G19" s="48"/>
      <c r="H19" s="38"/>
      <c r="I19" s="38"/>
      <c r="J19" s="38"/>
      <c r="K19" s="38"/>
      <c r="L19" s="38"/>
      <c r="M19" s="38"/>
      <c r="N19" s="38"/>
      <c r="O19" s="48"/>
      <c r="P19" s="38"/>
    </row>
    <row r="20" spans="2:16" ht="15.9" x14ac:dyDescent="0.3">
      <c r="B20" s="48"/>
      <c r="C20" s="57"/>
      <c r="D20" s="48"/>
      <c r="E20" s="48"/>
      <c r="F20" s="48"/>
      <c r="G20" s="48"/>
      <c r="H20" s="38"/>
      <c r="I20" s="38"/>
      <c r="J20" s="38"/>
      <c r="K20" s="38"/>
      <c r="L20" s="38"/>
      <c r="M20" s="38"/>
      <c r="N20" s="38"/>
      <c r="O20" s="38"/>
      <c r="P20" s="38"/>
    </row>
    <row r="21" spans="2:16" ht="15.9" x14ac:dyDescent="0.3">
      <c r="B21" s="48"/>
      <c r="C21" s="57"/>
      <c r="D21" s="48"/>
      <c r="E21" s="48"/>
      <c r="F21" s="48"/>
      <c r="G21" s="48"/>
      <c r="H21" s="38"/>
      <c r="I21" s="38"/>
      <c r="J21" s="38"/>
      <c r="K21" s="38"/>
      <c r="L21" s="38"/>
      <c r="M21" s="38"/>
      <c r="N21" s="38"/>
      <c r="O21" s="48"/>
      <c r="P21" s="38"/>
    </row>
    <row r="22" spans="2:16" ht="15.9" x14ac:dyDescent="0.3">
      <c r="B22" s="48"/>
      <c r="C22" s="57"/>
      <c r="D22" s="48"/>
      <c r="E22" s="48"/>
      <c r="F22" s="48"/>
      <c r="G22" s="48"/>
      <c r="H22" s="38"/>
      <c r="I22" s="38"/>
      <c r="J22" s="38"/>
      <c r="K22" s="38"/>
      <c r="L22" s="38"/>
      <c r="M22" s="38"/>
      <c r="N22" s="38"/>
      <c r="O22" s="48"/>
      <c r="P22" s="38"/>
    </row>
    <row r="23" spans="2:16" ht="15.9" x14ac:dyDescent="0.3">
      <c r="B23" s="48"/>
      <c r="C23" s="58"/>
      <c r="D23" s="48"/>
      <c r="E23" s="48"/>
      <c r="F23" s="48"/>
      <c r="G23" s="48"/>
      <c r="H23" s="38"/>
      <c r="I23" s="38"/>
      <c r="J23" s="38"/>
      <c r="K23" s="38"/>
      <c r="L23" s="38"/>
      <c r="M23" s="38"/>
      <c r="N23" s="38"/>
      <c r="O23" s="48"/>
      <c r="P23" s="38"/>
    </row>
    <row r="24" spans="2:16" ht="15.6" x14ac:dyDescent="0.3">
      <c r="B24" s="48"/>
      <c r="C24" s="57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</row>
    <row r="25" spans="2:16" ht="15.6" x14ac:dyDescent="0.3">
      <c r="B25" s="48"/>
      <c r="C25" s="57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</row>
    <row r="26" spans="2:16" ht="15.6" x14ac:dyDescent="0.3">
      <c r="B26" s="48"/>
      <c r="C26" s="57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</row>
    <row r="27" spans="2:16" ht="15.6" x14ac:dyDescent="0.3">
      <c r="B27" s="48"/>
      <c r="C27" s="5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</row>
    <row r="28" spans="2:16" ht="15.6" x14ac:dyDescent="0.3">
      <c r="B28" s="48"/>
      <c r="C28" s="57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38"/>
    </row>
    <row r="29" spans="2:16" ht="15.6" x14ac:dyDescent="0.3">
      <c r="B29" s="48"/>
      <c r="C29" s="57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38"/>
    </row>
    <row r="30" spans="2:16" ht="15.6" x14ac:dyDescent="0.3">
      <c r="B30" s="48"/>
      <c r="C30" s="57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38"/>
    </row>
    <row r="31" spans="2:16" ht="15.6" x14ac:dyDescent="0.3">
      <c r="B31" s="48"/>
      <c r="C31" s="5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38"/>
    </row>
    <row r="32" spans="2:16" ht="15.6" x14ac:dyDescent="0.3">
      <c r="B32" s="48"/>
      <c r="C32" s="58"/>
      <c r="D32" s="48"/>
      <c r="E32" s="48"/>
      <c r="F32" s="48"/>
      <c r="G32" s="48"/>
      <c r="H32" s="38"/>
      <c r="I32" s="38"/>
      <c r="J32" s="38"/>
      <c r="K32" s="38"/>
      <c r="L32" s="38"/>
      <c r="M32" s="38"/>
      <c r="N32" s="38"/>
      <c r="O32" s="38"/>
      <c r="P32" s="38"/>
    </row>
    <row r="33" spans="2:16" ht="15.6" x14ac:dyDescent="0.3">
      <c r="B33" s="48"/>
      <c r="C33" s="57"/>
      <c r="D33" s="48"/>
      <c r="E33" s="48"/>
      <c r="F33" s="48"/>
      <c r="G33" s="48"/>
      <c r="H33" s="38"/>
      <c r="I33" s="38"/>
      <c r="J33" s="38"/>
      <c r="K33" s="38"/>
      <c r="L33" s="38"/>
      <c r="M33" s="38"/>
      <c r="N33" s="38"/>
      <c r="O33" s="38"/>
      <c r="P33" s="38"/>
    </row>
    <row r="34" spans="2:16" ht="15.6" x14ac:dyDescent="0.3">
      <c r="B34" s="48"/>
      <c r="C34" s="57"/>
      <c r="D34" s="48"/>
      <c r="E34" s="48"/>
      <c r="F34" s="48"/>
      <c r="G34" s="48"/>
      <c r="H34" s="38"/>
      <c r="I34" s="38"/>
      <c r="J34" s="38"/>
      <c r="K34" s="38"/>
      <c r="L34" s="38"/>
      <c r="M34" s="38"/>
      <c r="N34" s="38"/>
      <c r="O34" s="38"/>
      <c r="P34" s="38"/>
    </row>
    <row r="35" spans="2:16" ht="15.6" x14ac:dyDescent="0.3">
      <c r="B35" s="48"/>
      <c r="C35" s="57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</row>
    <row r="36" spans="2:16" ht="15.6" x14ac:dyDescent="0.3">
      <c r="B36" s="48"/>
      <c r="C36" s="58"/>
      <c r="D36" s="51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</row>
    <row r="37" spans="2:16" ht="17.7" customHeight="1" x14ac:dyDescent="0.3">
      <c r="B37" s="48"/>
      <c r="C37" s="57"/>
      <c r="D37" s="54"/>
      <c r="E37" s="50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</row>
    <row r="38" spans="2:16" ht="15.6" x14ac:dyDescent="0.3">
      <c r="B38" s="48"/>
      <c r="C38" s="58"/>
      <c r="D38" s="52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</row>
    <row r="39" spans="2:16" ht="15.6" x14ac:dyDescent="0.3">
      <c r="B39" s="48"/>
      <c r="C39" s="57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</row>
    <row r="40" spans="2:16" ht="15.6" x14ac:dyDescent="0.3">
      <c r="B40" s="48"/>
      <c r="C40" s="57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</row>
    <row r="41" spans="2:16" ht="15.6" x14ac:dyDescent="0.3">
      <c r="B41" s="48"/>
      <c r="C41" s="58"/>
      <c r="D41" s="5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</row>
    <row r="42" spans="2:16" ht="17.7" customHeight="1" x14ac:dyDescent="0.3">
      <c r="B42" s="48"/>
      <c r="C42" s="57"/>
      <c r="D42" s="54"/>
      <c r="E42" s="50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</row>
    <row r="43" spans="2:16" ht="15.6" x14ac:dyDescent="0.3">
      <c r="B43" s="48"/>
      <c r="C43" s="57"/>
      <c r="D43" s="52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</row>
    <row r="44" spans="2:16" x14ac:dyDescent="0.3"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</row>
    <row r="45" spans="2:16" x14ac:dyDescent="0.3"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</row>
    <row r="46" spans="2:16" x14ac:dyDescent="0.3"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</row>
    <row r="47" spans="2:16" x14ac:dyDescent="0.3"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</row>
  </sheetData>
  <mergeCells count="1">
    <mergeCell ref="B2:C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5"/>
  <sheetViews>
    <sheetView workbookViewId="0">
      <selection activeCell="B28" sqref="B28"/>
    </sheetView>
  </sheetViews>
  <sheetFormatPr defaultRowHeight="14.4" x14ac:dyDescent="0.3"/>
  <cols>
    <col min="2" max="2" width="18.5546875" customWidth="1"/>
    <col min="4" max="4" width="48.77734375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9" ht="15.3" thickBot="1" x14ac:dyDescent="0.35"/>
    <row r="2" spans="2:9" ht="18.899999999999999" thickBot="1" x14ac:dyDescent="0.4">
      <c r="B2" s="88" t="s">
        <v>40</v>
      </c>
      <c r="C2" s="89"/>
      <c r="D2" s="42">
        <f>SUM(I5:I35)</f>
        <v>32210</v>
      </c>
    </row>
    <row r="4" spans="2:9" ht="43.95" x14ac:dyDescent="0.3">
      <c r="B4" s="40" t="s">
        <v>48</v>
      </c>
      <c r="C4" s="40" t="s">
        <v>41</v>
      </c>
      <c r="D4" s="40" t="s">
        <v>42</v>
      </c>
      <c r="E4" s="39" t="s">
        <v>43</v>
      </c>
      <c r="F4" s="39" t="s">
        <v>44</v>
      </c>
      <c r="G4" s="39" t="s">
        <v>46</v>
      </c>
      <c r="H4" s="39" t="s">
        <v>45</v>
      </c>
      <c r="I4" s="41" t="s">
        <v>47</v>
      </c>
    </row>
    <row r="5" spans="2:9" x14ac:dyDescent="0.3">
      <c r="B5" s="53" t="s">
        <v>57</v>
      </c>
      <c r="C5" s="38" t="s">
        <v>67</v>
      </c>
      <c r="D5" s="53" t="s">
        <v>68</v>
      </c>
      <c r="E5" s="38" t="s">
        <v>75</v>
      </c>
      <c r="F5" s="38" t="s">
        <v>76</v>
      </c>
      <c r="G5" s="38">
        <v>850</v>
      </c>
      <c r="H5" s="38">
        <v>5</v>
      </c>
      <c r="I5" s="38">
        <v>4250</v>
      </c>
    </row>
    <row r="6" spans="2:9" x14ac:dyDescent="0.3">
      <c r="B6" s="53" t="s">
        <v>78</v>
      </c>
      <c r="C6" s="53" t="s">
        <v>67</v>
      </c>
      <c r="D6" s="53" t="s">
        <v>68</v>
      </c>
      <c r="E6" s="53" t="s">
        <v>75</v>
      </c>
      <c r="F6" s="53" t="s">
        <v>81</v>
      </c>
      <c r="G6" s="38">
        <v>60</v>
      </c>
      <c r="H6" s="38">
        <v>36</v>
      </c>
      <c r="I6" s="38">
        <f t="shared" ref="I6:I35" si="0">G6*H6</f>
        <v>2160</v>
      </c>
    </row>
    <row r="7" spans="2:9" x14ac:dyDescent="0.3">
      <c r="B7" s="53" t="s">
        <v>61</v>
      </c>
      <c r="C7" s="53" t="s">
        <v>67</v>
      </c>
      <c r="D7" s="53" t="s">
        <v>68</v>
      </c>
      <c r="E7" s="53" t="s">
        <v>75</v>
      </c>
      <c r="F7" s="53" t="s">
        <v>80</v>
      </c>
      <c r="G7" s="38">
        <v>160</v>
      </c>
      <c r="H7" s="38">
        <v>5</v>
      </c>
      <c r="I7" s="38">
        <f t="shared" si="0"/>
        <v>800</v>
      </c>
    </row>
    <row r="8" spans="2:9" x14ac:dyDescent="0.3">
      <c r="B8" s="53" t="s">
        <v>60</v>
      </c>
      <c r="C8" s="53" t="s">
        <v>67</v>
      </c>
      <c r="D8" s="53" t="s">
        <v>68</v>
      </c>
      <c r="E8" s="53" t="s">
        <v>75</v>
      </c>
      <c r="F8" s="53" t="s">
        <v>82</v>
      </c>
      <c r="G8" s="38">
        <v>20000</v>
      </c>
      <c r="H8" s="38">
        <v>1</v>
      </c>
      <c r="I8" s="38">
        <f t="shared" si="0"/>
        <v>20000</v>
      </c>
    </row>
    <row r="9" spans="2:9" x14ac:dyDescent="0.3">
      <c r="B9" s="53" t="s">
        <v>58</v>
      </c>
      <c r="C9" s="53" t="s">
        <v>67</v>
      </c>
      <c r="D9" s="53" t="s">
        <v>68</v>
      </c>
      <c r="E9" s="53" t="s">
        <v>75</v>
      </c>
      <c r="F9" s="53" t="s">
        <v>83</v>
      </c>
      <c r="G9" s="38">
        <v>250</v>
      </c>
      <c r="H9" s="38">
        <v>20</v>
      </c>
      <c r="I9" s="38">
        <f t="shared" si="0"/>
        <v>5000</v>
      </c>
    </row>
    <row r="10" spans="2:9" ht="14.7" x14ac:dyDescent="0.3">
      <c r="B10" s="38"/>
      <c r="C10" s="38"/>
      <c r="D10" s="38"/>
      <c r="E10" s="38"/>
      <c r="F10" s="55"/>
      <c r="G10" s="38"/>
      <c r="H10" s="38"/>
      <c r="I10" s="38">
        <f t="shared" si="0"/>
        <v>0</v>
      </c>
    </row>
    <row r="11" spans="2:9" ht="14.7" x14ac:dyDescent="0.3">
      <c r="B11" s="38"/>
      <c r="C11" s="38"/>
      <c r="D11" s="38"/>
      <c r="E11" s="38"/>
      <c r="F11" s="38"/>
      <c r="G11" s="38"/>
      <c r="H11" s="38"/>
      <c r="I11" s="38">
        <f t="shared" si="0"/>
        <v>0</v>
      </c>
    </row>
    <row r="12" spans="2:9" ht="14.7" x14ac:dyDescent="0.3">
      <c r="B12" s="38"/>
      <c r="C12" s="38"/>
      <c r="D12" s="38"/>
      <c r="E12" s="38"/>
      <c r="F12" s="38"/>
      <c r="G12" s="38"/>
      <c r="H12" s="38"/>
      <c r="I12" s="38">
        <f t="shared" si="0"/>
        <v>0</v>
      </c>
    </row>
    <row r="13" spans="2:9" ht="14.7" x14ac:dyDescent="0.3">
      <c r="B13" s="38"/>
      <c r="C13" s="38"/>
      <c r="D13" s="38"/>
      <c r="E13" s="38"/>
      <c r="F13" s="38"/>
      <c r="G13" s="38"/>
      <c r="H13" s="38"/>
      <c r="I13" s="38">
        <f t="shared" si="0"/>
        <v>0</v>
      </c>
    </row>
    <row r="14" spans="2:9" ht="14.7" x14ac:dyDescent="0.3">
      <c r="B14" s="38"/>
      <c r="C14" s="38"/>
      <c r="D14" s="38"/>
      <c r="E14" s="38"/>
      <c r="F14" s="38"/>
      <c r="G14" s="38"/>
      <c r="H14" s="38"/>
      <c r="I14" s="38">
        <f t="shared" si="0"/>
        <v>0</v>
      </c>
    </row>
    <row r="15" spans="2:9" ht="14.7" x14ac:dyDescent="0.3">
      <c r="B15" s="38"/>
      <c r="C15" s="38"/>
      <c r="D15" s="38"/>
      <c r="E15" s="38"/>
      <c r="F15" s="38"/>
      <c r="G15" s="38"/>
      <c r="H15" s="38"/>
      <c r="I15" s="38">
        <f t="shared" si="0"/>
        <v>0</v>
      </c>
    </row>
    <row r="16" spans="2:9" ht="14.7" x14ac:dyDescent="0.3">
      <c r="B16" s="38"/>
      <c r="C16" s="38"/>
      <c r="D16" s="38"/>
      <c r="E16" s="38"/>
      <c r="F16" s="38"/>
      <c r="G16" s="38"/>
      <c r="H16" s="38"/>
      <c r="I16" s="38">
        <f t="shared" si="0"/>
        <v>0</v>
      </c>
    </row>
    <row r="17" spans="2:9" ht="14.7" x14ac:dyDescent="0.3">
      <c r="B17" s="38"/>
      <c r="C17" s="38"/>
      <c r="D17" s="38"/>
      <c r="E17" s="38"/>
      <c r="F17" s="38"/>
      <c r="G17" s="38"/>
      <c r="H17" s="38"/>
      <c r="I17" s="38">
        <f t="shared" si="0"/>
        <v>0</v>
      </c>
    </row>
    <row r="18" spans="2:9" ht="14.7" x14ac:dyDescent="0.3">
      <c r="B18" s="38"/>
      <c r="C18" s="38"/>
      <c r="D18" s="38"/>
      <c r="E18" s="38"/>
      <c r="F18" s="38"/>
      <c r="G18" s="38"/>
      <c r="H18" s="38"/>
      <c r="I18" s="38">
        <f t="shared" si="0"/>
        <v>0</v>
      </c>
    </row>
    <row r="19" spans="2:9" ht="14.7" x14ac:dyDescent="0.3">
      <c r="B19" s="38"/>
      <c r="C19" s="38"/>
      <c r="D19" s="38"/>
      <c r="E19" s="38"/>
      <c r="F19" s="38"/>
      <c r="G19" s="38"/>
      <c r="H19" s="38"/>
      <c r="I19" s="38">
        <f t="shared" si="0"/>
        <v>0</v>
      </c>
    </row>
    <row r="20" spans="2:9" ht="14.7" x14ac:dyDescent="0.3">
      <c r="B20" s="38"/>
      <c r="C20" s="38"/>
      <c r="D20" s="38"/>
      <c r="E20" s="38"/>
      <c r="F20" s="38"/>
      <c r="G20" s="38"/>
      <c r="H20" s="38"/>
      <c r="I20" s="38">
        <f t="shared" si="0"/>
        <v>0</v>
      </c>
    </row>
    <row r="21" spans="2:9" ht="14.7" x14ac:dyDescent="0.3">
      <c r="B21" s="38"/>
      <c r="C21" s="38"/>
      <c r="D21" s="38"/>
      <c r="E21" s="38"/>
      <c r="F21" s="38"/>
      <c r="G21" s="38"/>
      <c r="H21" s="38"/>
      <c r="I21" s="38">
        <f t="shared" si="0"/>
        <v>0</v>
      </c>
    </row>
    <row r="22" spans="2:9" ht="14.7" x14ac:dyDescent="0.3">
      <c r="B22" s="38"/>
      <c r="C22" s="38"/>
      <c r="D22" s="38"/>
      <c r="E22" s="38"/>
      <c r="F22" s="38"/>
      <c r="G22" s="38"/>
      <c r="H22" s="38"/>
      <c r="I22" s="38">
        <f t="shared" si="0"/>
        <v>0</v>
      </c>
    </row>
    <row r="23" spans="2:9" ht="14.7" x14ac:dyDescent="0.3">
      <c r="B23" s="38"/>
      <c r="C23" s="38"/>
      <c r="D23" s="38"/>
      <c r="E23" s="38"/>
      <c r="F23" s="38"/>
      <c r="G23" s="38"/>
      <c r="H23" s="38"/>
      <c r="I23" s="38">
        <f t="shared" si="0"/>
        <v>0</v>
      </c>
    </row>
    <row r="24" spans="2:9" ht="14.7" x14ac:dyDescent="0.3">
      <c r="B24" s="38"/>
      <c r="C24" s="38"/>
      <c r="D24" s="38"/>
      <c r="E24" s="38"/>
      <c r="F24" s="38"/>
      <c r="G24" s="38"/>
      <c r="H24" s="38"/>
      <c r="I24" s="38">
        <f t="shared" si="0"/>
        <v>0</v>
      </c>
    </row>
    <row r="25" spans="2:9" ht="14.7" x14ac:dyDescent="0.3">
      <c r="B25" s="38"/>
      <c r="C25" s="38"/>
      <c r="D25" s="38"/>
      <c r="E25" s="38"/>
      <c r="F25" s="38"/>
      <c r="G25" s="38"/>
      <c r="H25" s="38"/>
      <c r="I25" s="38">
        <f t="shared" si="0"/>
        <v>0</v>
      </c>
    </row>
    <row r="26" spans="2:9" ht="14.7" x14ac:dyDescent="0.3">
      <c r="B26" s="38"/>
      <c r="C26" s="38"/>
      <c r="D26" s="38"/>
      <c r="E26" s="38"/>
      <c r="F26" s="38"/>
      <c r="G26" s="38"/>
      <c r="H26" s="38"/>
      <c r="I26" s="38">
        <f t="shared" si="0"/>
        <v>0</v>
      </c>
    </row>
    <row r="27" spans="2:9" ht="14.7" x14ac:dyDescent="0.3">
      <c r="B27" s="38"/>
      <c r="C27" s="38"/>
      <c r="D27" s="38"/>
      <c r="E27" s="38"/>
      <c r="F27" s="38"/>
      <c r="G27" s="38"/>
      <c r="H27" s="38"/>
      <c r="I27" s="38">
        <f t="shared" si="0"/>
        <v>0</v>
      </c>
    </row>
    <row r="28" spans="2:9" x14ac:dyDescent="0.3">
      <c r="B28" s="38"/>
      <c r="C28" s="38"/>
      <c r="D28" s="38"/>
      <c r="E28" s="38"/>
      <c r="F28" s="38"/>
      <c r="G28" s="38"/>
      <c r="H28" s="38"/>
      <c r="I28" s="38">
        <f t="shared" si="0"/>
        <v>0</v>
      </c>
    </row>
    <row r="29" spans="2:9" x14ac:dyDescent="0.3">
      <c r="B29" s="38"/>
      <c r="C29" s="38"/>
      <c r="D29" s="38"/>
      <c r="E29" s="38"/>
      <c r="F29" s="38"/>
      <c r="G29" s="38"/>
      <c r="H29" s="38"/>
      <c r="I29" s="38">
        <f t="shared" si="0"/>
        <v>0</v>
      </c>
    </row>
    <row r="30" spans="2:9" x14ac:dyDescent="0.3">
      <c r="B30" s="38"/>
      <c r="C30" s="38"/>
      <c r="D30" s="38"/>
      <c r="E30" s="38"/>
      <c r="F30" s="38"/>
      <c r="G30" s="38"/>
      <c r="H30" s="38"/>
      <c r="I30" s="38">
        <f t="shared" si="0"/>
        <v>0</v>
      </c>
    </row>
    <row r="31" spans="2:9" x14ac:dyDescent="0.3">
      <c r="B31" s="38"/>
      <c r="C31" s="38"/>
      <c r="D31" s="38"/>
      <c r="E31" s="38"/>
      <c r="F31" s="38"/>
      <c r="G31" s="38"/>
      <c r="H31" s="38"/>
      <c r="I31" s="38">
        <f t="shared" si="0"/>
        <v>0</v>
      </c>
    </row>
    <row r="32" spans="2:9" x14ac:dyDescent="0.3">
      <c r="B32" s="38"/>
      <c r="C32" s="38"/>
      <c r="D32" s="38"/>
      <c r="E32" s="38"/>
      <c r="F32" s="38"/>
      <c r="G32" s="38"/>
      <c r="H32" s="38"/>
      <c r="I32" s="38">
        <f t="shared" si="0"/>
        <v>0</v>
      </c>
    </row>
    <row r="33" spans="2:9" x14ac:dyDescent="0.3">
      <c r="B33" s="38"/>
      <c r="C33" s="38"/>
      <c r="D33" s="38"/>
      <c r="E33" s="38"/>
      <c r="F33" s="38"/>
      <c r="G33" s="38"/>
      <c r="H33" s="38"/>
      <c r="I33" s="38">
        <f t="shared" si="0"/>
        <v>0</v>
      </c>
    </row>
    <row r="34" spans="2:9" x14ac:dyDescent="0.3">
      <c r="B34" s="38"/>
      <c r="C34" s="38"/>
      <c r="D34" s="38"/>
      <c r="E34" s="38"/>
      <c r="F34" s="38"/>
      <c r="G34" s="38"/>
      <c r="H34" s="38"/>
      <c r="I34" s="38">
        <f t="shared" si="0"/>
        <v>0</v>
      </c>
    </row>
    <row r="35" spans="2:9" x14ac:dyDescent="0.3">
      <c r="B35" s="38"/>
      <c r="C35" s="38"/>
      <c r="D35" s="38"/>
      <c r="E35" s="38"/>
      <c r="F35" s="38"/>
      <c r="G35" s="38"/>
      <c r="H35" s="38"/>
      <c r="I35" s="38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33"/>
  <sheetViews>
    <sheetView tabSelected="1" workbookViewId="0">
      <selection activeCell="E17" sqref="E17"/>
    </sheetView>
  </sheetViews>
  <sheetFormatPr defaultRowHeight="14.4" x14ac:dyDescent="0.3"/>
  <cols>
    <col min="2" max="2" width="18.5546875" customWidth="1"/>
    <col min="4" max="4" width="22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9" ht="15.3" thickBot="1" x14ac:dyDescent="0.35"/>
    <row r="2" spans="2:9" ht="18.899999999999999" thickBot="1" x14ac:dyDescent="0.4">
      <c r="B2" s="88" t="s">
        <v>40</v>
      </c>
      <c r="C2" s="89"/>
      <c r="D2" s="42">
        <f>SUM(I5:I33)</f>
        <v>14500</v>
      </c>
    </row>
    <row r="4" spans="2:9" ht="43.95" x14ac:dyDescent="0.3">
      <c r="B4" s="40" t="s">
        <v>48</v>
      </c>
      <c r="C4" s="40" t="s">
        <v>41</v>
      </c>
      <c r="D4" s="40" t="s">
        <v>42</v>
      </c>
      <c r="E4" s="39" t="s">
        <v>43</v>
      </c>
      <c r="F4" s="39" t="s">
        <v>44</v>
      </c>
      <c r="G4" s="39" t="s">
        <v>46</v>
      </c>
      <c r="H4" s="39" t="s">
        <v>45</v>
      </c>
      <c r="I4" s="41" t="s">
        <v>47</v>
      </c>
    </row>
    <row r="5" spans="2:9" x14ac:dyDescent="0.3">
      <c r="B5" s="47" t="s">
        <v>62</v>
      </c>
      <c r="C5" s="38" t="s">
        <v>67</v>
      </c>
      <c r="D5" s="53" t="s">
        <v>68</v>
      </c>
      <c r="E5" s="38" t="s">
        <v>75</v>
      </c>
      <c r="F5" s="38" t="s">
        <v>84</v>
      </c>
      <c r="G5" s="38">
        <v>5000</v>
      </c>
      <c r="H5" s="38">
        <v>1</v>
      </c>
      <c r="I5" s="38">
        <f>G5*H5</f>
        <v>5000</v>
      </c>
    </row>
    <row r="6" spans="2:9" x14ac:dyDescent="0.3">
      <c r="B6" s="53" t="s">
        <v>57</v>
      </c>
      <c r="C6" s="53" t="s">
        <v>67</v>
      </c>
      <c r="D6" s="53" t="s">
        <v>68</v>
      </c>
      <c r="E6" s="53" t="s">
        <v>75</v>
      </c>
      <c r="F6" s="53" t="s">
        <v>79</v>
      </c>
      <c r="G6" s="53">
        <v>2000</v>
      </c>
      <c r="H6" s="53">
        <v>1</v>
      </c>
      <c r="I6" s="53">
        <f t="shared" ref="I6:I7" si="0">G6*H6</f>
        <v>2000</v>
      </c>
    </row>
    <row r="7" spans="2:9" x14ac:dyDescent="0.3">
      <c r="B7" s="53" t="s">
        <v>58</v>
      </c>
      <c r="C7" s="53" t="s">
        <v>67</v>
      </c>
      <c r="D7" s="53" t="s">
        <v>68</v>
      </c>
      <c r="E7" s="53" t="s">
        <v>75</v>
      </c>
      <c r="F7" s="53" t="s">
        <v>79</v>
      </c>
      <c r="G7" s="53">
        <v>2000</v>
      </c>
      <c r="H7" s="53">
        <v>1</v>
      </c>
      <c r="I7" s="53">
        <f t="shared" si="0"/>
        <v>2000</v>
      </c>
    </row>
    <row r="8" spans="2:9" x14ac:dyDescent="0.3">
      <c r="B8" s="53" t="s">
        <v>62</v>
      </c>
      <c r="C8" s="53" t="s">
        <v>67</v>
      </c>
      <c r="D8" s="53" t="s">
        <v>68</v>
      </c>
      <c r="E8" s="53" t="s">
        <v>75</v>
      </c>
      <c r="F8" s="53" t="s">
        <v>79</v>
      </c>
      <c r="G8" s="53">
        <v>2000</v>
      </c>
      <c r="H8" s="53">
        <v>1</v>
      </c>
      <c r="I8" s="53">
        <f t="shared" ref="I8" si="1">G8*H8</f>
        <v>2000</v>
      </c>
    </row>
    <row r="9" spans="2:9" x14ac:dyDescent="0.3">
      <c r="B9" s="53" t="s">
        <v>78</v>
      </c>
      <c r="C9" s="49" t="s">
        <v>67</v>
      </c>
      <c r="D9" s="49" t="s">
        <v>68</v>
      </c>
      <c r="E9" s="49" t="s">
        <v>75</v>
      </c>
      <c r="F9" s="38" t="s">
        <v>79</v>
      </c>
      <c r="G9" s="38">
        <v>2000</v>
      </c>
      <c r="H9" s="49">
        <v>1</v>
      </c>
      <c r="I9" s="38">
        <f t="shared" ref="I9:I33" si="2">G9*H9</f>
        <v>2000</v>
      </c>
    </row>
    <row r="10" spans="2:9" x14ac:dyDescent="0.3">
      <c r="B10" s="53" t="s">
        <v>62</v>
      </c>
      <c r="C10" s="53" t="s">
        <v>67</v>
      </c>
      <c r="D10" s="53" t="s">
        <v>68</v>
      </c>
      <c r="E10" s="53" t="s">
        <v>75</v>
      </c>
      <c r="F10" s="53" t="s">
        <v>77</v>
      </c>
      <c r="G10" s="53">
        <v>1500</v>
      </c>
      <c r="H10" s="53">
        <v>1</v>
      </c>
      <c r="I10" s="53">
        <f t="shared" si="2"/>
        <v>1500</v>
      </c>
    </row>
    <row r="11" spans="2:9" ht="14.7" x14ac:dyDescent="0.3">
      <c r="B11" s="53"/>
      <c r="C11" s="53"/>
      <c r="D11" s="53"/>
      <c r="E11" s="53"/>
      <c r="F11" s="53"/>
      <c r="G11" s="53"/>
      <c r="H11" s="53"/>
      <c r="I11" s="53">
        <v>0</v>
      </c>
    </row>
    <row r="12" spans="2:9" ht="14.7" x14ac:dyDescent="0.3">
      <c r="B12" s="38"/>
      <c r="C12" s="49"/>
      <c r="D12" s="49"/>
      <c r="E12" s="49"/>
      <c r="F12" s="49"/>
      <c r="G12" s="49"/>
      <c r="H12" s="49"/>
      <c r="I12" s="38">
        <v>0</v>
      </c>
    </row>
    <row r="13" spans="2:9" ht="14.7" x14ac:dyDescent="0.3">
      <c r="B13" s="38"/>
      <c r="C13" s="38"/>
      <c r="D13" s="38"/>
      <c r="E13" s="38"/>
      <c r="F13" s="38"/>
      <c r="G13" s="38"/>
      <c r="H13" s="38"/>
      <c r="I13" s="38">
        <f t="shared" si="2"/>
        <v>0</v>
      </c>
    </row>
    <row r="14" spans="2:9" ht="14.7" x14ac:dyDescent="0.3">
      <c r="B14" s="38"/>
      <c r="C14" s="38"/>
      <c r="D14" s="38"/>
      <c r="E14" s="38"/>
      <c r="F14" s="38"/>
      <c r="G14" s="38"/>
      <c r="H14" s="38"/>
      <c r="I14" s="38">
        <f t="shared" si="2"/>
        <v>0</v>
      </c>
    </row>
    <row r="15" spans="2:9" ht="14.7" x14ac:dyDescent="0.3">
      <c r="B15" s="38"/>
      <c r="C15" s="38"/>
      <c r="D15" s="38"/>
      <c r="E15" s="38"/>
      <c r="F15" s="38"/>
      <c r="G15" s="38"/>
      <c r="H15" s="38"/>
      <c r="I15" s="38">
        <f t="shared" si="2"/>
        <v>0</v>
      </c>
    </row>
    <row r="16" spans="2:9" ht="14.7" x14ac:dyDescent="0.3">
      <c r="B16" s="38"/>
      <c r="C16" s="38"/>
      <c r="D16" s="38"/>
      <c r="E16" s="38"/>
      <c r="F16" s="38"/>
      <c r="G16" s="38"/>
      <c r="H16" s="38"/>
      <c r="I16" s="38">
        <f t="shared" si="2"/>
        <v>0</v>
      </c>
    </row>
    <row r="17" spans="2:9" ht="14.7" x14ac:dyDescent="0.3">
      <c r="B17" s="38"/>
      <c r="C17" s="38"/>
      <c r="D17" s="38"/>
      <c r="E17" s="38"/>
      <c r="F17" s="38"/>
      <c r="G17" s="38"/>
      <c r="H17" s="38"/>
      <c r="I17" s="38">
        <f t="shared" si="2"/>
        <v>0</v>
      </c>
    </row>
    <row r="18" spans="2:9" ht="14.7" x14ac:dyDescent="0.3">
      <c r="B18" s="53"/>
      <c r="C18" s="53"/>
      <c r="D18" s="53"/>
      <c r="E18" s="53"/>
      <c r="F18" s="53"/>
      <c r="G18" s="53"/>
      <c r="H18" s="53"/>
      <c r="I18" s="53">
        <v>0</v>
      </c>
    </row>
    <row r="19" spans="2:9" ht="14.7" x14ac:dyDescent="0.3">
      <c r="B19" s="53"/>
      <c r="C19" s="53"/>
      <c r="D19" s="53"/>
      <c r="E19" s="53"/>
      <c r="F19" s="53"/>
      <c r="G19" s="53"/>
      <c r="H19" s="53"/>
      <c r="I19" s="53">
        <v>0</v>
      </c>
    </row>
    <row r="20" spans="2:9" ht="14.7" x14ac:dyDescent="0.3">
      <c r="B20" s="38"/>
      <c r="C20" s="38"/>
      <c r="D20" s="38"/>
      <c r="E20" s="38"/>
      <c r="F20" s="38"/>
      <c r="G20" s="38"/>
      <c r="H20" s="38"/>
      <c r="I20" s="38">
        <f t="shared" si="2"/>
        <v>0</v>
      </c>
    </row>
    <row r="21" spans="2:9" ht="14.7" x14ac:dyDescent="0.3">
      <c r="B21" s="38"/>
      <c r="C21" s="38"/>
      <c r="D21" s="38"/>
      <c r="E21" s="38"/>
      <c r="F21" s="38"/>
      <c r="G21" s="38"/>
      <c r="H21" s="38"/>
      <c r="I21" s="38">
        <f t="shared" si="2"/>
        <v>0</v>
      </c>
    </row>
    <row r="22" spans="2:9" ht="14.7" x14ac:dyDescent="0.3">
      <c r="B22" s="38"/>
      <c r="C22" s="38"/>
      <c r="D22" s="38"/>
      <c r="E22" s="38"/>
      <c r="F22" s="38"/>
      <c r="G22" s="38"/>
      <c r="H22" s="38"/>
      <c r="I22" s="38">
        <f t="shared" si="2"/>
        <v>0</v>
      </c>
    </row>
    <row r="23" spans="2:9" ht="14.7" x14ac:dyDescent="0.3">
      <c r="B23" s="38"/>
      <c r="C23" s="38"/>
      <c r="D23" s="38"/>
      <c r="E23" s="38"/>
      <c r="F23" s="38"/>
      <c r="G23" s="38"/>
      <c r="H23" s="38"/>
      <c r="I23" s="38">
        <f t="shared" si="2"/>
        <v>0</v>
      </c>
    </row>
    <row r="24" spans="2:9" ht="14.7" x14ac:dyDescent="0.3">
      <c r="B24" s="38"/>
      <c r="C24" s="38"/>
      <c r="D24" s="38"/>
      <c r="E24" s="38"/>
      <c r="F24" s="38"/>
      <c r="G24" s="38"/>
      <c r="H24" s="38"/>
      <c r="I24" s="38">
        <f t="shared" si="2"/>
        <v>0</v>
      </c>
    </row>
    <row r="25" spans="2:9" ht="14.7" x14ac:dyDescent="0.3">
      <c r="B25" s="38"/>
      <c r="C25" s="38"/>
      <c r="D25" s="38"/>
      <c r="E25" s="38"/>
      <c r="F25" s="38"/>
      <c r="G25" s="38"/>
      <c r="H25" s="38"/>
      <c r="I25" s="38">
        <f t="shared" si="2"/>
        <v>0</v>
      </c>
    </row>
    <row r="26" spans="2:9" ht="14.7" x14ac:dyDescent="0.3">
      <c r="B26" s="38"/>
      <c r="C26" s="38"/>
      <c r="D26" s="38"/>
      <c r="E26" s="38"/>
      <c r="F26" s="38"/>
      <c r="G26" s="38"/>
      <c r="H26" s="38"/>
      <c r="I26" s="38">
        <f t="shared" si="2"/>
        <v>0</v>
      </c>
    </row>
    <row r="27" spans="2:9" ht="14.7" x14ac:dyDescent="0.3">
      <c r="B27" s="38"/>
      <c r="C27" s="38"/>
      <c r="D27" s="38"/>
      <c r="E27" s="38"/>
      <c r="F27" s="38"/>
      <c r="G27" s="38"/>
      <c r="H27" s="38"/>
      <c r="I27" s="38">
        <f t="shared" si="2"/>
        <v>0</v>
      </c>
    </row>
    <row r="28" spans="2:9" x14ac:dyDescent="0.3">
      <c r="B28" s="38"/>
      <c r="C28" s="38"/>
      <c r="D28" s="38"/>
      <c r="E28" s="38"/>
      <c r="F28" s="38"/>
      <c r="G28" s="38"/>
      <c r="H28" s="38"/>
      <c r="I28" s="38">
        <f t="shared" si="2"/>
        <v>0</v>
      </c>
    </row>
    <row r="29" spans="2:9" x14ac:dyDescent="0.3">
      <c r="B29" s="38"/>
      <c r="C29" s="38"/>
      <c r="D29" s="38"/>
      <c r="E29" s="38"/>
      <c r="F29" s="38"/>
      <c r="G29" s="38"/>
      <c r="H29" s="38"/>
      <c r="I29" s="38">
        <f t="shared" si="2"/>
        <v>0</v>
      </c>
    </row>
    <row r="30" spans="2:9" x14ac:dyDescent="0.3">
      <c r="B30" s="38"/>
      <c r="C30" s="38"/>
      <c r="D30" s="38"/>
      <c r="E30" s="38"/>
      <c r="F30" s="38"/>
      <c r="G30" s="38"/>
      <c r="H30" s="38"/>
      <c r="I30" s="38">
        <f t="shared" si="2"/>
        <v>0</v>
      </c>
    </row>
    <row r="31" spans="2:9" x14ac:dyDescent="0.3">
      <c r="B31" s="38"/>
      <c r="C31" s="38"/>
      <c r="D31" s="38"/>
      <c r="E31" s="38"/>
      <c r="F31" s="38"/>
      <c r="G31" s="38"/>
      <c r="H31" s="38"/>
      <c r="I31" s="38">
        <f t="shared" si="2"/>
        <v>0</v>
      </c>
    </row>
    <row r="32" spans="2:9" x14ac:dyDescent="0.3">
      <c r="B32" s="38"/>
      <c r="C32" s="38"/>
      <c r="D32" s="38"/>
      <c r="E32" s="38"/>
      <c r="F32" s="38"/>
      <c r="G32" s="38"/>
      <c r="H32" s="38"/>
      <c r="I32" s="38">
        <f t="shared" si="2"/>
        <v>0</v>
      </c>
    </row>
    <row r="33" spans="2:9" x14ac:dyDescent="0.3">
      <c r="B33" s="38"/>
      <c r="C33" s="38"/>
      <c r="D33" s="38"/>
      <c r="E33" s="38"/>
      <c r="F33" s="38"/>
      <c r="G33" s="38"/>
      <c r="H33" s="38"/>
      <c r="I33" s="38">
        <f t="shared" si="2"/>
        <v>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Anja</cp:lastModifiedBy>
  <cp:lastPrinted>2014-02-27T12:39:20Z</cp:lastPrinted>
  <dcterms:created xsi:type="dcterms:W3CDTF">2014-02-27T12:37:14Z</dcterms:created>
  <dcterms:modified xsi:type="dcterms:W3CDTF">2020-04-09T07:47:31Z</dcterms:modified>
</cp:coreProperties>
</file>