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83564E70-41DF-405F-9E7B-608E9AE76929}" xr6:coauthVersionLast="47" xr6:coauthVersionMax="47" xr10:uidLastSave="{00000000-0000-0000-0000-000000000000}"/>
  <bookViews>
    <workbookView xWindow="18135" yWindow="120" windowWidth="19815" windowHeight="14235" activeTab="2" xr2:uid="{D3367413-8AC6-4A32-8EF3-152200A93938}"/>
  </bookViews>
  <sheets>
    <sheet name="BUDGET" sheetId="1" r:id="rId1"/>
    <sheet name="Bar Chart Buget Example" sheetId="3" r:id="rId2"/>
    <sheet name="SALES" sheetId="4" r:id="rId3"/>
  </sheets>
  <definedNames>
    <definedName name="ExternalData_1" localSheetId="2" hidden="1">SALES!$A$1:$M$40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O12" i="1" s="1"/>
  <c r="N13" i="1"/>
  <c r="N14" i="1"/>
  <c r="O14" i="1" s="1"/>
  <c r="N15" i="1"/>
  <c r="O15" i="1" s="1"/>
  <c r="N16" i="1"/>
  <c r="O7" i="1"/>
  <c r="O11" i="1"/>
  <c r="O16" i="1"/>
  <c r="M5" i="1"/>
  <c r="L5" i="1"/>
  <c r="M34" i="1"/>
  <c r="M33" i="1"/>
  <c r="N33" i="1"/>
  <c r="M32" i="1"/>
  <c r="N32" i="1"/>
  <c r="O32" i="1" s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L33" i="1"/>
  <c r="L32" i="1"/>
  <c r="L31" i="1"/>
  <c r="L30" i="1"/>
  <c r="L29" i="1"/>
  <c r="L28" i="1"/>
  <c r="L27" i="1"/>
  <c r="L26" i="1"/>
  <c r="L25" i="1"/>
  <c r="L24" i="1"/>
  <c r="L23" i="1"/>
  <c r="L22" i="1"/>
  <c r="L34" i="1" s="1"/>
  <c r="O23" i="1"/>
  <c r="O33" i="1"/>
  <c r="O31" i="1"/>
  <c r="T30" i="1"/>
  <c r="O30" i="1"/>
  <c r="T29" i="1"/>
  <c r="O29" i="1"/>
  <c r="T28" i="1"/>
  <c r="O28" i="1"/>
  <c r="T27" i="1"/>
  <c r="O27" i="1"/>
  <c r="T26" i="1"/>
  <c r="O26" i="1"/>
  <c r="O25" i="1"/>
  <c r="T24" i="1"/>
  <c r="O24" i="1"/>
  <c r="T23" i="1"/>
  <c r="T22" i="1"/>
  <c r="O22" i="1"/>
  <c r="T21" i="1"/>
  <c r="I21" i="1"/>
  <c r="H21" i="1"/>
  <c r="G21" i="1"/>
  <c r="G23" i="1" s="1"/>
  <c r="T20" i="1"/>
  <c r="T19" i="1"/>
  <c r="I19" i="1"/>
  <c r="H19" i="1"/>
  <c r="G19" i="1"/>
  <c r="T18" i="1"/>
  <c r="I18" i="1"/>
  <c r="H18" i="1"/>
  <c r="G18" i="1"/>
  <c r="T17" i="1"/>
  <c r="I17" i="1"/>
  <c r="H17" i="1"/>
  <c r="G17" i="1"/>
  <c r="T16" i="1"/>
  <c r="M16" i="1"/>
  <c r="L16" i="1"/>
  <c r="I16" i="1"/>
  <c r="H16" i="1"/>
  <c r="G16" i="1"/>
  <c r="T15" i="1"/>
  <c r="M15" i="1"/>
  <c r="L15" i="1"/>
  <c r="I15" i="1"/>
  <c r="H15" i="1"/>
  <c r="G15" i="1"/>
  <c r="T14" i="1"/>
  <c r="M14" i="1"/>
  <c r="L14" i="1"/>
  <c r="T13" i="1"/>
  <c r="O13" i="1"/>
  <c r="M13" i="1"/>
  <c r="L13" i="1"/>
  <c r="T12" i="1"/>
  <c r="M12" i="1"/>
  <c r="L12" i="1"/>
  <c r="T11" i="1"/>
  <c r="M11" i="1"/>
  <c r="L11" i="1"/>
  <c r="T10" i="1"/>
  <c r="O10" i="1"/>
  <c r="M10" i="1"/>
  <c r="L10" i="1"/>
  <c r="T9" i="1"/>
  <c r="O9" i="1"/>
  <c r="M9" i="1"/>
  <c r="L9" i="1"/>
  <c r="T8" i="1"/>
  <c r="O8" i="1"/>
  <c r="M8" i="1"/>
  <c r="L8" i="1"/>
  <c r="M7" i="1"/>
  <c r="L7" i="1"/>
  <c r="D7" i="1"/>
  <c r="C7" i="1"/>
  <c r="B7" i="1"/>
  <c r="T6" i="1"/>
  <c r="O6" i="1"/>
  <c r="M6" i="1"/>
  <c r="L6" i="1"/>
  <c r="T5" i="1"/>
  <c r="O5" i="1"/>
  <c r="T4" i="1"/>
  <c r="T3" i="1"/>
  <c r="T7" i="1" s="1"/>
  <c r="N34" i="1" l="1"/>
  <c r="O34" i="1"/>
  <c r="P23" i="1" s="1"/>
  <c r="P33" i="1" l="1"/>
  <c r="P22" i="1"/>
  <c r="P27" i="1"/>
  <c r="P29" i="1"/>
  <c r="P24" i="1"/>
  <c r="P30" i="1"/>
  <c r="P25" i="1"/>
  <c r="P31" i="1"/>
  <c r="P26" i="1"/>
  <c r="P32" i="1"/>
  <c r="P2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B4AA12-9545-493C-86C4-B06C5FA03286}" keepAlive="1" name="Query - Computer Sales" description="Connection to the 'Computer Sales' query in the workbook." type="5" refreshedVersion="8" background="1" saveData="1">
    <dbPr connection="Provider=Microsoft.Mashup.OleDb.1;Data Source=$Workbook$;Location=&quot;Computer Sales&quot;;Extended Properties=&quot;&quot;" command="SELECT * FROM [Computer Sales]"/>
  </connection>
</connections>
</file>

<file path=xl/sharedStrings.xml><?xml version="1.0" encoding="utf-8"?>
<sst xmlns="http://schemas.openxmlformats.org/spreadsheetml/2006/main" count="616" uniqueCount="200">
  <si>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</si>
  <si>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</si>
  <si>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</si>
  <si>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</si>
  <si>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</si>
  <si>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</si>
  <si>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</si>
  <si>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</si>
  <si>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</si>
  <si>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</si>
  <si>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</si>
  <si>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</si>
  <si>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</si>
  <si>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</si>
  <si>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</si>
  <si>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</si>
  <si>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</si>
  <si>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</si>
  <si>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</si>
  <si>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</si>
  <si>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</si>
  <si>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</si>
  <si>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</si>
  <si>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</si>
  <si>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</si>
  <si>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</si>
  <si>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</si>
  <si>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</si>
  <si>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</si>
  <si>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</si>
  <si>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</si>
  <si>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</si>
  <si>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</si>
  <si>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</si>
  <si>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</si>
  <si>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</si>
  <si>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</si>
  <si>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</si>
  <si>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</si>
  <si>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</si>
  <si>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</si>
  <si>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</si>
  <si>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</si>
  <si>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</si>
  <si>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</si>
  <si>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</si>
  <si>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</si>
  <si>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</si>
  <si>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</si>
  <si>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</si>
  <si>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</si>
  <si>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</si>
  <si>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</si>
  <si>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</si>
  <si>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</si>
  <si>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</si>
  <si>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</si>
  <si>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</si>
  <si>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</si>
  <si>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</si>
  <si>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</si>
  <si>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</si>
  <si>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</si>
  <si>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</si>
  <si>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</si>
  <si>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</si>
  <si>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</si>
  <si>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</si>
  <si>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</si>
  <si>
    <t>Average Cash Left</t>
  </si>
  <si>
    <t>?</t>
  </si>
  <si>
    <t>Sale ID</t>
  </si>
  <si>
    <t>Contact</t>
  </si>
  <si>
    <t>Sex</t>
  </si>
  <si>
    <t>Age</t>
  </si>
  <si>
    <t>Product ID</t>
  </si>
  <si>
    <t>Product Type</t>
  </si>
  <si>
    <t>Sale Price</t>
  </si>
  <si>
    <t>Profit</t>
  </si>
  <si>
    <t>Lead</t>
  </si>
  <si>
    <t>Salesperson</t>
  </si>
  <si>
    <t>5</t>
  </si>
  <si>
    <t>Jessica Elk</t>
  </si>
  <si>
    <t>F</t>
  </si>
  <si>
    <t>55</t>
  </si>
  <si>
    <t>PA</t>
  </si>
  <si>
    <t>15M-ED</t>
  </si>
  <si>
    <t>Laptop</t>
  </si>
  <si>
    <t>699.99</t>
  </si>
  <si>
    <t>98.09</t>
  </si>
  <si>
    <t>Flyer 4</t>
  </si>
  <si>
    <t>March</t>
  </si>
  <si>
    <t>2018</t>
  </si>
  <si>
    <t>10</t>
  </si>
  <si>
    <t>17</t>
  </si>
  <si>
    <t>Edna Sanders</t>
  </si>
  <si>
    <t>46</t>
  </si>
  <si>
    <t>OH</t>
  </si>
  <si>
    <t>Email</t>
  </si>
  <si>
    <t>February</t>
  </si>
  <si>
    <t>2019</t>
  </si>
  <si>
    <t>23</t>
  </si>
  <si>
    <t>28</t>
  </si>
  <si>
    <t>Moe Eggert</t>
  </si>
  <si>
    <t>M</t>
  </si>
  <si>
    <t>35</t>
  </si>
  <si>
    <t>December</t>
  </si>
  <si>
    <t>11</t>
  </si>
  <si>
    <t>34</t>
  </si>
  <si>
    <t>2020</t>
  </si>
  <si>
    <t>13</t>
  </si>
  <si>
    <t>9</t>
  </si>
  <si>
    <t>Ed Klondike</t>
  </si>
  <si>
    <t>52</t>
  </si>
  <si>
    <t>81TC00</t>
  </si>
  <si>
    <t>649.99</t>
  </si>
  <si>
    <t>122.34</t>
  </si>
  <si>
    <t>July</t>
  </si>
  <si>
    <t>20</t>
  </si>
  <si>
    <t>Jason Case</t>
  </si>
  <si>
    <t>57</t>
  </si>
  <si>
    <t>November</t>
  </si>
  <si>
    <t>24</t>
  </si>
  <si>
    <t>Sally Struthers</t>
  </si>
  <si>
    <t>45</t>
  </si>
  <si>
    <t>NY</t>
  </si>
  <si>
    <t>Website</t>
  </si>
  <si>
    <t>April</t>
  </si>
  <si>
    <t>Paul Thomas</t>
  </si>
  <si>
    <t>43</t>
  </si>
  <si>
    <t>August</t>
  </si>
  <si>
    <t>36</t>
  </si>
  <si>
    <t>7</t>
  </si>
  <si>
    <t>Michelle Samms</t>
  </si>
  <si>
    <t>GA401IV</t>
  </si>
  <si>
    <t>1349.99</t>
  </si>
  <si>
    <t>180.34</t>
  </si>
  <si>
    <t>May</t>
  </si>
  <si>
    <t>Rick James</t>
  </si>
  <si>
    <t>49</t>
  </si>
  <si>
    <t>Flyer 3</t>
  </si>
  <si>
    <t>22</t>
  </si>
  <si>
    <t>Doug Johnson</t>
  </si>
  <si>
    <t>51</t>
  </si>
  <si>
    <t>29</t>
  </si>
  <si>
    <t>Flyer 2</t>
  </si>
  <si>
    <t>31</t>
  </si>
  <si>
    <t>Flyer 1</t>
  </si>
  <si>
    <t>January</t>
  </si>
  <si>
    <t>Desktop</t>
  </si>
  <si>
    <t>38</t>
  </si>
  <si>
    <t>2</t>
  </si>
  <si>
    <t>Margo Simms</t>
  </si>
  <si>
    <t>37</t>
  </si>
  <si>
    <t>WV</t>
  </si>
  <si>
    <t>GT13-0024</t>
  </si>
  <si>
    <t>1249.99</t>
  </si>
  <si>
    <t>230.89</t>
  </si>
  <si>
    <t>6</t>
  </si>
  <si>
    <t>12</t>
  </si>
  <si>
    <t>Sue Etna</t>
  </si>
  <si>
    <t>54</t>
  </si>
  <si>
    <t>32</t>
  </si>
  <si>
    <t>4</t>
  </si>
  <si>
    <t>I3593</t>
  </si>
  <si>
    <t>399.99</t>
  </si>
  <si>
    <t>72.09</t>
  </si>
  <si>
    <t>16</t>
  </si>
  <si>
    <t>Kim Collins</t>
  </si>
  <si>
    <t>479.99</t>
  </si>
  <si>
    <t>19</t>
  </si>
  <si>
    <t>Mick Roberts</t>
  </si>
  <si>
    <t>33</t>
  </si>
  <si>
    <t>39</t>
  </si>
  <si>
    <t>Tablet</t>
  </si>
  <si>
    <t>3</t>
  </si>
  <si>
    <t>Sam Stine</t>
  </si>
  <si>
    <t>26</t>
  </si>
  <si>
    <t>I3670</t>
  </si>
  <si>
    <t>118.64</t>
  </si>
  <si>
    <t>25</t>
  </si>
  <si>
    <t>14</t>
  </si>
  <si>
    <t>1</t>
  </si>
  <si>
    <t>M01-F0024</t>
  </si>
  <si>
    <t>143.39</t>
  </si>
  <si>
    <t>Phil Jones</t>
  </si>
  <si>
    <t>56</t>
  </si>
  <si>
    <t>21</t>
  </si>
  <si>
    <t>30</t>
  </si>
  <si>
    <t>8</t>
  </si>
  <si>
    <t>MY2J2LL</t>
  </si>
  <si>
    <t>999.99</t>
  </si>
  <si>
    <t>146.69</t>
  </si>
  <si>
    <t>15</t>
  </si>
  <si>
    <t>Andy Sands</t>
  </si>
  <si>
    <t>18</t>
  </si>
  <si>
    <t>Q526FA</t>
  </si>
  <si>
    <t>1049.99</t>
  </si>
  <si>
    <t>143.09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</si>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</sst>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33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0" fillId="0" borderId="0" xfId="2" applyNumberFormat="1" applyFont="1" applyAlignment="1">
      <alignment horizontal="right"/>
    </xf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8" fontId="1" fillId="7" borderId="0" xfId="6" applyNumberFormat="1"/>
    <xf numFmtId="0" fontId="2" fillId="0" borderId="0" xfId="0" applyFont="1"/>
    <xf numFmtId="8" fontId="2" fillId="0" borderId="0" xfId="0" applyNumberFormat="1" applyFont="1"/>
    <xf numFmtId="8" fontId="2" fillId="7" borderId="0" xfId="6" applyNumberFormat="1" applyFont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Excel Recommended</a:t>
            </a:r>
            <a:r>
              <a:rPr lang="en-GB" baseline="0"/>
              <a:t>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3-471C-9AD1-F4D3BD469B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3-471C-9AD1-F4D3BD469B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BUDGET!$N$22:$N$33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227.67</c:v>
                </c:pt>
                <c:pt idx="2">
                  <c:v>98.07</c:v>
                </c:pt>
                <c:pt idx="3">
                  <c:v>33.97</c:v>
                </c:pt>
                <c:pt idx="4">
                  <c:v>604.21</c:v>
                </c:pt>
                <c:pt idx="5">
                  <c:v>178.12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63.98</c:v>
                </c:pt>
                <c:pt idx="11">
                  <c:v>298.10000000000002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233951"/>
        <c:axId val="700225311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BUDGET!$O$22:$O$33</c:f>
              <c:numCache>
                <c:formatCode>"£"#,##0.00_);[Red]\("£"#,##0.00\)</c:formatCode>
                <c:ptCount val="12"/>
                <c:pt idx="0">
                  <c:v>279.06</c:v>
                </c:pt>
                <c:pt idx="1">
                  <c:v>466.23</c:v>
                </c:pt>
                <c:pt idx="2">
                  <c:v>216.05</c:v>
                </c:pt>
                <c:pt idx="3">
                  <c:v>66.949999999999989</c:v>
                </c:pt>
                <c:pt idx="4">
                  <c:v>1202.5300000000002</c:v>
                </c:pt>
                <c:pt idx="5">
                  <c:v>370.21000000000004</c:v>
                </c:pt>
                <c:pt idx="6">
                  <c:v>247.66</c:v>
                </c:pt>
                <c:pt idx="7">
                  <c:v>90</c:v>
                </c:pt>
                <c:pt idx="8">
                  <c:v>90</c:v>
                </c:pt>
                <c:pt idx="9">
                  <c:v>17.98</c:v>
                </c:pt>
                <c:pt idx="10">
                  <c:v>63.98</c:v>
                </c:pt>
                <c:pt idx="11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3-471C-9AD1-F4D3BD4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233951"/>
        <c:axId val="700225311"/>
      </c:lineChart>
      <c:catAx>
        <c:axId val="700233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25311"/>
        <c:crosses val="autoZero"/>
        <c:auto val="1"/>
        <c:lblAlgn val="ctr"/>
        <c:lblOffset val="100"/>
        <c:noMultiLvlLbl val="0"/>
      </c:catAx>
      <c:valAx>
        <c:axId val="70022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[Red]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3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Jan 2023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11111111111108E-2"/>
          <c:y val="0.17171296296296298"/>
          <c:w val="0.93888888888888888"/>
          <c:h val="0.5221511373578302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0-469C-93E7-9226D1203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E40-469C-93E7-9226D12032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E40-469C-93E7-9226D12032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E40-469C-93E7-9226D120324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E40-469C-93E7-9226D120324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E40-469C-93E7-9226D120324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E40-469C-93E7-9226D12032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E40-469C-93E7-9226D12032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E40-469C-93E7-9226D12032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E40-469C-93E7-9226D120324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E40-469C-93E7-9226D120324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E40-469C-93E7-9226D1203243}"/>
              </c:ext>
            </c:extLst>
          </c:dPt>
          <c:cat>
            <c:strRef>
              <c:f>BUDGET!$K$22:$K$33</c:f>
              <c:strCache>
                <c:ptCount val="12"/>
                <c:pt idx="0">
                  <c:v>Phone / Internet</c:v>
                </c:pt>
                <c:pt idx="1">
                  <c:v>Electricity</c:v>
                </c:pt>
                <c:pt idx="2">
                  <c:v>Gas</c:v>
                </c:pt>
                <c:pt idx="3">
                  <c:v>Water / Sewer</c:v>
                </c:pt>
                <c:pt idx="4">
                  <c:v>Food / Supplies</c:v>
                </c:pt>
                <c:pt idx="5">
                  <c:v>Fuel</c:v>
                </c:pt>
                <c:pt idx="6">
                  <c:v>Car Insurance</c:v>
                </c:pt>
                <c:pt idx="7">
                  <c:v>Home Insurance</c:v>
                </c:pt>
                <c:pt idx="8">
                  <c:v>Streaming</c:v>
                </c:pt>
                <c:pt idx="9">
                  <c:v>Music</c:v>
                </c:pt>
                <c:pt idx="10">
                  <c:v>Movies</c:v>
                </c:pt>
                <c:pt idx="11">
                  <c:v>Restaurants</c:v>
                </c:pt>
              </c:strCache>
            </c:strRef>
          </c:cat>
          <c:val>
            <c:numRef>
              <c:f>BUDGET!$M$22:$M$33</c:f>
              <c:numCache>
                <c:formatCode>"£"#,##0.00_);[Red]\("£"#,##0.00\)</c:formatCode>
                <c:ptCount val="12"/>
                <c:pt idx="0">
                  <c:v>139.53</c:v>
                </c:pt>
                <c:pt idx="1">
                  <c:v>238.56</c:v>
                </c:pt>
                <c:pt idx="2">
                  <c:v>117.98</c:v>
                </c:pt>
                <c:pt idx="3">
                  <c:v>32.979999999999997</c:v>
                </c:pt>
                <c:pt idx="4">
                  <c:v>598.32000000000005</c:v>
                </c:pt>
                <c:pt idx="5">
                  <c:v>192.09</c:v>
                </c:pt>
                <c:pt idx="6">
                  <c:v>123.83</c:v>
                </c:pt>
                <c:pt idx="7">
                  <c:v>45</c:v>
                </c:pt>
                <c:pt idx="8">
                  <c:v>45</c:v>
                </c:pt>
                <c:pt idx="9">
                  <c:v>8.99</c:v>
                </c:pt>
                <c:pt idx="10">
                  <c:v>0</c:v>
                </c:pt>
                <c:pt idx="11">
                  <c:v>234.9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E40-469C-93E7-9226D120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BUDGET!$A$1</c:f>
          <c:strCache>
            <c:ptCount val="1"/>
            <c:pt idx="0">
              <c:v>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245370370370371"/>
          <c:w val="0.87753018372703417"/>
          <c:h val="0.38755212890055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BUDGET!$K$21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BUDGET!$L$21:$O$21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E45-4932-A58E-10D5FAFF2044}"/>
            </c:ext>
          </c:extLst>
        </c:ser>
        <c:ser>
          <c:idx val="1"/>
          <c:order val="1"/>
          <c:tx>
            <c:strRef>
              <c:f>BUDGET!$K$22</c:f>
              <c:strCache>
                <c:ptCount val="1"/>
                <c:pt idx="0">
                  <c:v>Phone /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BUDGET!$M$22:$O$22</c:f>
              <c:numCache>
                <c:formatCode>"£"#,##0.00_);[Red]\("£"#,##0.00\)</c:formatCode>
                <c:ptCount val="3"/>
                <c:pt idx="0">
                  <c:v>139.53</c:v>
                </c:pt>
                <c:pt idx="1">
                  <c:v>139.53</c:v>
                </c:pt>
                <c:pt idx="2">
                  <c:v>279.06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5-4932-A58E-10D5FAFF2044}"/>
            </c:ext>
          </c:extLst>
        </c:ser>
        <c:ser>
          <c:idx val="2"/>
          <c:order val="2"/>
          <c:tx>
            <c:strRef>
              <c:f>BUDGET!$K$23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BUDGET!$M$23:$O$23</c:f>
              <c:numCache>
                <c:formatCode>"£"#,##0.00_);[Red]\("£"#,##0.00\)</c:formatCode>
                <c:ptCount val="3"/>
                <c:pt idx="0">
                  <c:v>238.56</c:v>
                </c:pt>
                <c:pt idx="1">
                  <c:v>227.67</c:v>
                </c:pt>
                <c:pt idx="2">
                  <c:v>466.23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5-4932-A58E-10D5FAFF2044}"/>
            </c:ext>
          </c:extLst>
        </c:ser>
        <c:ser>
          <c:idx val="3"/>
          <c:order val="3"/>
          <c:tx>
            <c:strRef>
              <c:f>BUDGET!$K$24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BUDGET!$M$24:$O$24</c:f>
              <c:numCache>
                <c:formatCode>"£"#,##0.00_);[Red]\("£"#,##0.00\)</c:formatCode>
                <c:ptCount val="3"/>
                <c:pt idx="0">
                  <c:v>117.98</c:v>
                </c:pt>
                <c:pt idx="1">
                  <c:v>98.07</c:v>
                </c:pt>
                <c:pt idx="2">
                  <c:v>216.05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5-4932-A58E-10D5FAFF2044}"/>
            </c:ext>
          </c:extLst>
        </c:ser>
        <c:ser>
          <c:idx val="4"/>
          <c:order val="4"/>
          <c:tx>
            <c:strRef>
              <c:f>BUDGET!$K$25</c:f>
              <c:strCache>
                <c:ptCount val="1"/>
                <c:pt idx="0">
                  <c:v>Water / Sewer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BUDGET!$M$25:$O$25</c:f>
              <c:numCache>
                <c:formatCode>"£"#,##0.00_);[Red]\("£"#,##0.00\)</c:formatCode>
                <c:ptCount val="3"/>
                <c:pt idx="0">
                  <c:v>32.979999999999997</c:v>
                </c:pt>
                <c:pt idx="1">
                  <c:v>33.97</c:v>
                </c:pt>
                <c:pt idx="2">
                  <c:v>66.949999999999989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5-4932-A58E-10D5FAFF2044}"/>
            </c:ext>
          </c:extLst>
        </c:ser>
        <c:ser>
          <c:idx val="5"/>
          <c:order val="5"/>
          <c:tx>
            <c:strRef>
              <c:f>BUDGET!$K$26</c:f>
              <c:strCache>
                <c:ptCount val="1"/>
                <c:pt idx="0">
                  <c:v>Food / Supplies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BUDGET!$M$26:$O$26</c:f>
              <c:numCache>
                <c:formatCode>"£"#,##0.00_);[Red]\("£"#,##0.00\)</c:formatCode>
                <c:ptCount val="3"/>
                <c:pt idx="0">
                  <c:v>598.32000000000005</c:v>
                </c:pt>
                <c:pt idx="1">
                  <c:v>604.21</c:v>
                </c:pt>
                <c:pt idx="2">
                  <c:v>1202.5300000000002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5-4932-A58E-10D5FAFF2044}"/>
            </c:ext>
          </c:extLst>
        </c:ser>
        <c:ser>
          <c:idx val="6"/>
          <c:order val="6"/>
          <c:tx>
            <c:strRef>
              <c:f>BUDGET!$K$27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BUDGET!$M$27:$O$27</c:f>
              <c:numCache>
                <c:formatCode>"£"#,##0.00_);[Red]\("£"#,##0.00\)</c:formatCode>
                <c:ptCount val="3"/>
                <c:pt idx="0">
                  <c:v>192.09</c:v>
                </c:pt>
                <c:pt idx="1">
                  <c:v>178.12</c:v>
                </c:pt>
                <c:pt idx="2">
                  <c:v>370.21000000000004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5-4932-A58E-10D5FAFF2044}"/>
            </c:ext>
          </c:extLst>
        </c:ser>
        <c:ser>
          <c:idx val="7"/>
          <c:order val="7"/>
          <c:tx>
            <c:strRef>
              <c:f>BUDGET!$K$28</c:f>
              <c:strCache>
                <c:ptCount val="1"/>
                <c:pt idx="0">
                  <c:v>Car Insurance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BUDGET!$M$28:$O$28</c:f>
              <c:numCache>
                <c:formatCode>"£"#,##0.00_);[Red]\("£"#,##0.00\)</c:formatCode>
                <c:ptCount val="3"/>
                <c:pt idx="0">
                  <c:v>123.83</c:v>
                </c:pt>
                <c:pt idx="1">
                  <c:v>123.83</c:v>
                </c:pt>
                <c:pt idx="2">
                  <c:v>247.66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5-4932-A58E-10D5FAFF2044}"/>
            </c:ext>
          </c:extLst>
        </c:ser>
        <c:ser>
          <c:idx val="8"/>
          <c:order val="8"/>
          <c:tx>
            <c:strRef>
              <c:f>BUDGET!$K$29</c:f>
              <c:strCache>
                <c:ptCount val="1"/>
                <c:pt idx="0">
                  <c:v>Home Insurance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BUDGET!$M$29:$O$29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5-4932-A58E-10D5FAFF2044}"/>
            </c:ext>
          </c:extLst>
        </c:ser>
        <c:ser>
          <c:idx val="9"/>
          <c:order val="9"/>
          <c:tx>
            <c:strRef>
              <c:f>BUDGET!$K$30</c:f>
              <c:strCache>
                <c:ptCount val="1"/>
                <c:pt idx="0">
                  <c:v>Streaming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BUDGET!$M$30:$O$30</c:f>
              <c:numCache>
                <c:formatCode>"£"#,##0.00_);[Red]\("£"#,##0.00\)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5-4932-A58E-10D5FAFF2044}"/>
            </c:ext>
          </c:extLst>
        </c:ser>
        <c:ser>
          <c:idx val="10"/>
          <c:order val="10"/>
          <c:tx>
            <c:strRef>
              <c:f>BUDGET!$K$31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BUDGET!$M$31:$O$31</c:f>
              <c:numCache>
                <c:formatCode>"£"#,##0.00_);[Red]\("£"#,##0.00\)</c:formatCode>
                <c:ptCount val="3"/>
                <c:pt idx="0">
                  <c:v>8.99</c:v>
                </c:pt>
                <c:pt idx="1">
                  <c:v>8.99</c:v>
                </c:pt>
                <c:pt idx="2">
                  <c:v>17.98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5-4932-A58E-10D5FAFF2044}"/>
            </c:ext>
          </c:extLst>
        </c:ser>
        <c:ser>
          <c:idx val="11"/>
          <c:order val="11"/>
          <c:tx>
            <c:strRef>
              <c:f>BUDGET!$K$32</c:f>
              <c:strCache>
                <c:ptCount val="1"/>
                <c:pt idx="0">
                  <c:v>Movies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BUDGET!$M$32:$O$32</c:f>
              <c:numCache>
                <c:formatCode>"£"#,##0.00_);[Red]\("£"#,##0.00\)</c:formatCode>
                <c:ptCount val="3"/>
                <c:pt idx="0">
                  <c:v>0</c:v>
                </c:pt>
                <c:pt idx="1">
                  <c:v>63.98</c:v>
                </c:pt>
                <c:pt idx="2">
                  <c:v>63.98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5-4932-A58E-10D5FAFF2044}"/>
            </c:ext>
          </c:extLst>
        </c:ser>
        <c:ser>
          <c:idx val="12"/>
          <c:order val="12"/>
          <c:tx>
            <c:strRef>
              <c:f>BUDGET!$K$33</c:f>
              <c:strCache>
                <c:ptCount val="1"/>
                <c:pt idx="0">
                  <c:v>Restaurants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BUDGET!$L$20:$O$20</c:f>
              <c:strCache>
                <c:ptCount val="4"/>
                <c:pt idx="0">
                  <c:v>Jan-2023</c:v>
                </c:pt>
                <c:pt idx="1">
                  <c:v>Feb-2023</c:v>
                </c:pt>
                <c:pt idx="2">
                  <c:v>Mar-2023</c:v>
                </c:pt>
                <c:pt idx="3">
                  <c:v>TOTAL</c:v>
                </c:pt>
              </c:strCache>
            </c:strRef>
          </c:cat>
          <c:val>
            <c:numRef>
              <c:f>BUDGET!$M$33:$O$33</c:f>
              <c:numCache>
                <c:formatCode>"£"#,##0.00_);[Red]\("£"#,##0.00\)</c:formatCode>
                <c:ptCount val="3"/>
                <c:pt idx="0">
                  <c:v>234.9</c:v>
                </c:pt>
                <c:pt idx="1">
                  <c:v>298.10000000000002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5-4932-A58E-10D5FAFF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04271"/>
        <c:axId val="617199951"/>
      </c:barChart>
      <c:catAx>
        <c:axId val="6172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99951"/>
        <c:crosses val="autoZero"/>
        <c:auto val="1"/>
        <c:lblAlgn val="ctr"/>
        <c:lblOffset val="100"/>
        <c:noMultiLvlLbl val="0"/>
      </c:catAx>
      <c:valAx>
        <c:axId val="6171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AA2F43-DFF5-4DE4-9464-B999DBF1DF0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7/06/relationships/model3d" Target="../media/model3d1.glb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23</xdr:row>
      <xdr:rowOff>104775</xdr:rowOff>
    </xdr:from>
    <xdr:to>
      <xdr:col>8</xdr:col>
      <xdr:colOff>447675</xdr:colOff>
      <xdr:row>28</xdr:row>
      <xdr:rowOff>66675</xdr:rowOff>
    </xdr:to>
    <xdr:pic>
      <xdr:nvPicPr>
        <xdr:cNvPr id="7" name="Graphic 6" descr="Money with solid fill">
          <a:extLst>
            <a:ext uri="{FF2B5EF4-FFF2-40B4-BE49-F238E27FC236}">
              <a16:creationId xmlns:a16="http://schemas.microsoft.com/office/drawing/2014/main" id="{C0B312F8-A619-C375-6289-DD3398CCD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53150" y="4762500"/>
          <a:ext cx="914400" cy="914400"/>
        </a:xfrm>
        <a:prstGeom prst="rect">
          <a:avLst/>
        </a:prstGeom>
      </xdr:spPr>
    </xdr:pic>
    <xdr:clientData/>
  </xdr:twoCellAnchor>
  <xdr:twoCellAnchor>
    <xdr:from>
      <xdr:col>5</xdr:col>
      <xdr:colOff>160507</xdr:colOff>
      <xdr:row>23</xdr:row>
      <xdr:rowOff>38099</xdr:rowOff>
    </xdr:from>
    <xdr:to>
      <xdr:col>5</xdr:col>
      <xdr:colOff>1228724</xdr:colOff>
      <xdr:row>28</xdr:row>
      <xdr:rowOff>166686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3">
                <am3d:spPr>
                  <a:xfrm>
                    <a:off x="0" y="0"/>
                    <a:ext cx="1068217" cy="1081087"/>
                  </a:xfrm>
                  <a:prstGeom prst="rect">
                    <a:avLst/>
                  </a:prstGeom>
                </am3d:spPr>
                <am3d:camera>
                  <am3d:pos x="0" y="0" z="81028246"/>
                  <am3d:up dx="0" dy="36000000" dz="0"/>
                  <am3d:lookAt x="0" y="0" z="0"/>
                  <am3d:perspective fov="2700000"/>
                </am3d:camera>
                <am3d:trans>
                  <am3d:meterPerModelUnit n="60891706" d="1000000"/>
                  <am3d:preTrans dx="0" dy="33510" dz="1087834"/>
                  <am3d:scale>
                    <am3d:sx n="1000000" d="1000000"/>
                    <am3d:sy n="1000000" d="1000000"/>
                    <am3d:sz n="1000000" d="1000000"/>
                  </am3d:scale>
                  <am3d:rot ax="-343991" ay="1755140" az="-168522"/>
                  <am3d:postTrans dx="0" dy="0" dz="0"/>
                </am3d:trans>
                <am3d:raster rName="Office3DRenderer" rVer="16.0.8326">
                  <am3d:blip r:embed="rId4"/>
                </am3d:raster>
                <am3d:objViewport viewportSz="174245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8" name="3D Model 7" descr="Fear Face">
              <a:extLst>
                <a:ext uri="{FF2B5EF4-FFF2-40B4-BE49-F238E27FC236}">
                  <a16:creationId xmlns:a16="http://schemas.microsoft.com/office/drawing/2014/main" id="{D8F36B7D-CED3-79AF-8E38-96FA76D668C8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22907" y="4695824"/>
              <a:ext cx="1068217" cy="108108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20</xdr:col>
      <xdr:colOff>238125</xdr:colOff>
      <xdr:row>19</xdr:row>
      <xdr:rowOff>195262</xdr:rowOff>
    </xdr:from>
    <xdr:to>
      <xdr:col>27</xdr:col>
      <xdr:colOff>542925</xdr:colOff>
      <xdr:row>34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0EF73-3785-2151-AB8B-4A198EA15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28</xdr:col>
      <xdr:colOff>304800</xdr:colOff>
      <xdr:row>16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3716-2F57-4A1F-9F30-725B41958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42569-C406-E24B-FAA6-883B4DA88D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E7C258-DAA2-49E8-B44D-70761472F345}" autoFormatId="16" applyNumberFormats="0" applyBorderFormats="0" applyFontFormats="0" applyPatternFormats="0" applyAlignmentFormats="0" applyWidthHeightFormats="0">
  <queryTableRefresh nextId="19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  <queryTableDeletedFields count="5">
      <deletedField name="Column14"/>
      <deletedField name="Column15"/>
      <deletedField name="Column16"/>
      <deletedField name="Column17"/>
      <deletedField name="Column1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A3611-974B-4259-99DF-8C624A2D13E5}" name="Computer_Sales" displayName="Computer_Sales" ref="A1:M40" tableType="queryTable" totalsRowShown="0">
  <autoFilter ref="A1:M40" xr:uid="{D84A3611-974B-4259-99DF-8C624A2D13E5}"/>
  <sortState xmlns:xlrd2="http://schemas.microsoft.com/office/spreadsheetml/2017/richdata2" ref="A2:M40">
    <sortCondition descending="1" ref="M1:M40"/>
  </sortState>
  <tableColumns count="13">
    <tableColumn id="1" xr3:uid="{2902A51A-2367-4057-BC21-06CAB59BB9ED}" uniqueName="1" name="Sale ID" queryTableFieldId="1" dataDxfId="14"/>
    <tableColumn id="2" xr3:uid="{D444A285-2D5F-4FFE-84F6-370297779CC3}" uniqueName="2" name="Contact" queryTableFieldId="2" dataDxfId="13"/>
    <tableColumn id="3" xr3:uid="{568E3BCF-C75C-46DC-94E8-2E4E15C933FC}" uniqueName="3" name="Sex" queryTableFieldId="3" dataDxfId="12"/>
    <tableColumn id="4" xr3:uid="{8ED48E9F-68FF-437B-BB2F-66001EBA1059}" uniqueName="4" name="Age" queryTableFieldId="4" dataDxfId="11"/>
    <tableColumn id="5" xr3:uid="{70D6F310-AA15-4098-A4A8-70197D057EEE}" uniqueName="5" name="State" queryTableFieldId="5" dataDxfId="10"/>
    <tableColumn id="6" xr3:uid="{EA79C49B-C88A-40DC-A72D-88BD14EEF660}" uniqueName="6" name="Product ID" queryTableFieldId="6" dataDxfId="9"/>
    <tableColumn id="7" xr3:uid="{31C31385-79D3-4391-86DF-912ED4087A73}" uniqueName="7" name="Product Type" queryTableFieldId="7" dataDxfId="8"/>
    <tableColumn id="8" xr3:uid="{6C18390C-C090-4BB3-B425-87C010C647A6}" uniqueName="8" name="Sale Price" queryTableFieldId="8" dataDxfId="7"/>
    <tableColumn id="9" xr3:uid="{7893DAA1-0F79-468B-8993-C1BB780DC7B5}" uniqueName="9" name="Profit" queryTableFieldId="9" dataDxfId="6"/>
    <tableColumn id="10" xr3:uid="{B799E349-D8E6-40DE-BC52-A50C4D811904}" uniqueName="10" name="Lead" queryTableFieldId="10" dataDxfId="5"/>
    <tableColumn id="11" xr3:uid="{37158563-7D7F-47F2-A4BA-92E980F8B30A}" uniqueName="11" name="Month" queryTableFieldId="11" dataDxfId="4"/>
    <tableColumn id="12" xr3:uid="{3B9D34D5-35C3-4A3F-9EF6-61B0662D3712}" uniqueName="12" name="Year" queryTableFieldId="12" dataDxfId="3"/>
    <tableColumn id="13" xr3:uid="{8D8CD5A4-A65A-4F3D-962C-0F8F9E04C8A6}" uniqueName="13" name="Salesperson" queryTableFieldId="13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opLeftCell="F10" zoomScaleNormal="100" workbookViewId="0">
      <selection activeCell="P22" sqref="P22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30" t="s">
        <v>0</v>
      </c>
      <c r="B1" s="31"/>
      <c r="C1" s="32"/>
      <c r="R1" s="25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AVERAGE(M26:N26)</f>
        <v>601.2650000000001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COUNT(M26:N26)</f>
        <v>2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IFERROR(B10/B7,"-")</f>
        <v>1.5648674746899256E-2</v>
      </c>
      <c r="M5" s="17">
        <f>IFERROR(C10/C7,"-")</f>
        <v>1.6157889434317538E-2</v>
      </c>
      <c r="N5" s="17">
        <f>D10/D7</f>
        <v>1.6069071787394883E-2</v>
      </c>
      <c r="O5" s="17">
        <f>AVERAGE(L5:N5)</f>
        <v>1.5958545322870558E-2</v>
      </c>
      <c r="R5" t="s">
        <v>47</v>
      </c>
      <c r="T5" s="19">
        <f>MAX(M26:N26)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>C11/C7</f>
        <v>2.7625787310619879E-2</v>
      </c>
      <c r="N6" s="17">
        <f>D11/D7</f>
        <v>2.6219777638043382E-2</v>
      </c>
      <c r="O6" s="17">
        <f t="shared" ref="O6:O16" si="0">AVERAGE(L6:N6)</f>
        <v>2.6559610641648773E-2</v>
      </c>
      <c r="R6" t="s">
        <v>48</v>
      </c>
      <c r="T6" s="19">
        <f>MIN(M26:N26)</f>
        <v>598.32000000000005</v>
      </c>
    </row>
    <row r="7" spans="1:20" x14ac:dyDescent="0.25">
      <c r="A7" s="3" t="s">
        <v>4</v>
      </c>
      <c r="B7" s="10">
        <f>B5+B6</f>
        <v>8916.41</v>
      </c>
      <c r="C7" s="10">
        <f>C5+C6</f>
        <v>8635.41</v>
      </c>
      <c r="D7" s="10">
        <f>D5+D6</f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>C12/C7</f>
        <v>1.3662350716410686E-2</v>
      </c>
      <c r="N7" s="17">
        <f>D12/D7</f>
        <v>1.1294301370241641E-2</v>
      </c>
      <c r="O7" s="17">
        <f t="shared" si="0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>C13/C7</f>
        <v>3.8191585576133613E-3</v>
      </c>
      <c r="N8" s="17">
        <f>D13/D7</f>
        <v>3.9121792347008109E-3</v>
      </c>
      <c r="O8" s="17">
        <f t="shared" si="0"/>
        <v>3.7423797845683037E-3</v>
      </c>
      <c r="R8" t="s">
        <v>50</v>
      </c>
      <c r="T8" t="e">
        <f>M26&amp;"--"&amp;#REF!&amp;"--"&amp;N26</f>
        <v>#REF!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>C15/C7</f>
        <v>6.9286808617077825E-2</v>
      </c>
      <c r="N9" s="17">
        <f>D15/D7</f>
        <v>6.9584274813028479E-2</v>
      </c>
      <c r="O9" s="17">
        <f t="shared" si="0"/>
        <v>6.7241244589359553E-2</v>
      </c>
      <c r="R9" t="s">
        <v>50</v>
      </c>
      <c r="T9" t="e">
        <f>_xlfn.CONCAT(M26,"--",#REF!,"--",N26)</f>
        <v>#REF!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>C20/C7</f>
        <v>2.2244456256275035E-2</v>
      </c>
      <c r="N10" s="17">
        <f>D20/D7</f>
        <v>2.051331661127196E-2</v>
      </c>
      <c r="O10" s="17">
        <f t="shared" si="0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>C25/C7</f>
        <v>1.4339793941457325E-2</v>
      </c>
      <c r="N11" s="17">
        <f>D25/D7</f>
        <v>1.4260970109891124E-2</v>
      </c>
      <c r="O11" s="17">
        <f t="shared" si="0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>C27/C7</f>
        <v>1.2622446415398921E-2</v>
      </c>
      <c r="N12" s="17">
        <f>D27/D7</f>
        <v>1.2553062601777699E-2</v>
      </c>
      <c r="O12" s="17">
        <f t="shared" si="0"/>
        <v>1.2466719989915366E-2</v>
      </c>
      <c r="R12" t="s">
        <v>45</v>
      </c>
      <c r="T12">
        <f>SUBTOTAL(1,M26:N26)</f>
        <v>601.2650000000001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>H5/C7</f>
        <v>5.2111017311279951E-3</v>
      </c>
      <c r="N13" s="17">
        <f>I5/D7</f>
        <v>5.1824570374311603E-3</v>
      </c>
      <c r="O13" s="17">
        <f t="shared" si="0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>H6/C7</f>
        <v>1.0410623236186817E-3</v>
      </c>
      <c r="N14" s="17">
        <f>I6/D7</f>
        <v>1.0353397503668029E-3</v>
      </c>
      <c r="O14" s="17">
        <f t="shared" si="0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>H7/C7</f>
        <v>0</v>
      </c>
      <c r="N15" s="17">
        <f>I7/D7</f>
        <v>7.3683022501076804E-3</v>
      </c>
      <c r="O15" s="17">
        <f t="shared" si="0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>H8/C7</f>
        <v>2.7201951036488134E-2</v>
      </c>
      <c r="N16" s="17">
        <f>I8/D7</f>
        <v>3.4330898730182864E-2</v>
      </c>
      <c r="O16" s="17">
        <f t="shared" si="0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>SUM(H15:H18)</f>
        <v>1798.8422570999999</v>
      </c>
      <c r="I19" s="12">
        <f>SUM(I15:I18)</f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2">
        <v>44927</v>
      </c>
      <c r="M20" s="22">
        <v>44958</v>
      </c>
      <c r="N20" s="22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29">
        <f>B7-SUM(B10:B28)-SUM(G5:G18)</f>
        <v>4617.072632899999</v>
      </c>
      <c r="H21" s="29">
        <f>C7-SUM(C10:C28)-SUM(H5:H18)</f>
        <v>4856.0077428999994</v>
      </c>
      <c r="I21" s="29">
        <f>D7-SUM(D10:D28)-SUM(I5:I18)</f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f>B10</f>
        <v>139.53</v>
      </c>
      <c r="M22" s="18">
        <f t="shared" ref="M22:N22" si="1">C10</f>
        <v>139.53</v>
      </c>
      <c r="N22" s="18">
        <f t="shared" si="1"/>
        <v>139.53</v>
      </c>
      <c r="O22" s="19">
        <f t="shared" ref="O22:O33" si="2">SUM(M22:N22)</f>
        <v>279.06</v>
      </c>
      <c r="P22" s="17">
        <f>O22/$O$34</f>
        <v>7.658803672141945E-2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F23" s="27" t="s">
        <v>69</v>
      </c>
      <c r="G23" s="28">
        <f>AVERAGE(G21:I21)</f>
        <v>4794.9251607999995</v>
      </c>
      <c r="I23" t="s">
        <v>70</v>
      </c>
      <c r="K23" s="14" t="s">
        <v>7</v>
      </c>
      <c r="L23" s="18">
        <f>B11</f>
        <v>230.34</v>
      </c>
      <c r="M23" s="18">
        <f t="shared" ref="M23:N23" si="3">C11</f>
        <v>238.56</v>
      </c>
      <c r="N23" s="18">
        <f t="shared" si="3"/>
        <v>227.67</v>
      </c>
      <c r="O23" s="19">
        <f t="shared" si="2"/>
        <v>466.23</v>
      </c>
      <c r="P23" s="17">
        <f t="shared" ref="P23:P33" si="4">O23/$O$34</f>
        <v>0.12795685644889054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18">
        <f>B12</f>
        <v>101.23</v>
      </c>
      <c r="M24" s="18">
        <f t="shared" ref="M24:N24" si="5">C12</f>
        <v>117.98</v>
      </c>
      <c r="N24" s="18">
        <f t="shared" si="5"/>
        <v>98.07</v>
      </c>
      <c r="O24" s="19">
        <f t="shared" si="2"/>
        <v>216.05</v>
      </c>
      <c r="P24" s="17">
        <f t="shared" si="4"/>
        <v>5.9294937768446479E-2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18">
        <f>B13</f>
        <v>31.17</v>
      </c>
      <c r="M25" s="18">
        <f t="shared" ref="M25:N25" si="6">C13</f>
        <v>32.979999999999997</v>
      </c>
      <c r="N25" s="18">
        <f t="shared" si="6"/>
        <v>33.97</v>
      </c>
      <c r="O25" s="19">
        <f t="shared" si="2"/>
        <v>66.949999999999989</v>
      </c>
      <c r="P25" s="17">
        <f t="shared" si="4"/>
        <v>1.8374432231416295E-2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1">
        <f>B15</f>
        <v>560.41999999999996</v>
      </c>
      <c r="M26" s="21">
        <f t="shared" ref="M26:N26" si="7">C15</f>
        <v>598.32000000000005</v>
      </c>
      <c r="N26" s="21">
        <f t="shared" si="7"/>
        <v>604.21</v>
      </c>
      <c r="O26" s="19">
        <f t="shared" si="2"/>
        <v>1202.5300000000002</v>
      </c>
      <c r="P26" s="17">
        <f t="shared" si="4"/>
        <v>0.33003444348386923</v>
      </c>
      <c r="R26" t="s">
        <v>63</v>
      </c>
      <c r="T26" s="23">
        <f ca="1">NOW()</f>
        <v>45040.335046180553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f>B20</f>
        <v>183.42</v>
      </c>
      <c r="M27" s="20">
        <f t="shared" ref="M27:N27" si="8">C20</f>
        <v>192.09</v>
      </c>
      <c r="N27" s="20">
        <f t="shared" si="8"/>
        <v>178.12</v>
      </c>
      <c r="O27" s="19">
        <f t="shared" si="2"/>
        <v>370.21000000000004</v>
      </c>
      <c r="P27" s="17">
        <f t="shared" si="4"/>
        <v>0.10160416066307137</v>
      </c>
      <c r="R27" t="s">
        <v>64</v>
      </c>
      <c r="T27" s="24">
        <f ca="1">TODAY()</f>
        <v>45040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1">
        <f>B25</f>
        <v>123.83</v>
      </c>
      <c r="M28" s="21">
        <f t="shared" ref="M28:N28" si="9">C25</f>
        <v>123.83</v>
      </c>
      <c r="N28" s="21">
        <f t="shared" si="9"/>
        <v>123.83</v>
      </c>
      <c r="O28" s="19">
        <f t="shared" si="2"/>
        <v>247.66</v>
      </c>
      <c r="P28" s="17">
        <f t="shared" si="4"/>
        <v>6.7970304502353404E-2</v>
      </c>
      <c r="R28" t="s">
        <v>65</v>
      </c>
      <c r="T28">
        <f ca="1">DAY(TODAY())</f>
        <v>24</v>
      </c>
    </row>
    <row r="29" spans="1:20" x14ac:dyDescent="0.25">
      <c r="K29" s="14" t="s">
        <v>40</v>
      </c>
      <c r="L29" s="20">
        <f>G5</f>
        <v>45</v>
      </c>
      <c r="M29" s="20">
        <f t="shared" ref="M29:N29" si="10">H5</f>
        <v>45</v>
      </c>
      <c r="N29" s="20">
        <f t="shared" si="10"/>
        <v>45</v>
      </c>
      <c r="O29" s="19">
        <f t="shared" si="2"/>
        <v>90</v>
      </c>
      <c r="P29" s="17">
        <f t="shared" si="4"/>
        <v>2.4700506360380386E-2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1">
        <f>G5</f>
        <v>45</v>
      </c>
      <c r="M30" s="21">
        <f t="shared" ref="M30:N30" si="11">H5</f>
        <v>45</v>
      </c>
      <c r="N30" s="21">
        <f t="shared" si="11"/>
        <v>45</v>
      </c>
      <c r="O30" s="19">
        <f t="shared" si="2"/>
        <v>90</v>
      </c>
      <c r="P30" s="17">
        <f t="shared" si="4"/>
        <v>2.4700506360380386E-2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f>G6</f>
        <v>8.99</v>
      </c>
      <c r="M31" s="20">
        <f t="shared" ref="M31:N31" si="12">H6</f>
        <v>8.99</v>
      </c>
      <c r="N31" s="20">
        <f t="shared" si="12"/>
        <v>8.99</v>
      </c>
      <c r="O31" s="19">
        <f t="shared" si="2"/>
        <v>17.98</v>
      </c>
      <c r="P31" s="17">
        <f t="shared" si="4"/>
        <v>4.9346122706626595E-3</v>
      </c>
    </row>
    <row r="32" spans="1:20" x14ac:dyDescent="0.25">
      <c r="K32" t="s">
        <v>24</v>
      </c>
      <c r="L32" s="21">
        <f>G7</f>
        <v>4.99</v>
      </c>
      <c r="M32" s="21">
        <f t="shared" ref="M32:N32" si="13">H7</f>
        <v>0</v>
      </c>
      <c r="N32" s="21">
        <f t="shared" si="13"/>
        <v>63.98</v>
      </c>
      <c r="O32" s="19">
        <f t="shared" si="2"/>
        <v>63.98</v>
      </c>
      <c r="P32" s="17">
        <f t="shared" si="4"/>
        <v>1.7559315521523747E-2</v>
      </c>
    </row>
    <row r="33" spans="11:16" x14ac:dyDescent="0.25">
      <c r="K33" s="14" t="s">
        <v>25</v>
      </c>
      <c r="L33" s="20">
        <f>G8</f>
        <v>290.12</v>
      </c>
      <c r="M33" s="20">
        <f t="shared" ref="M33:N33" si="14">H8</f>
        <v>234.9</v>
      </c>
      <c r="N33" s="20">
        <f t="shared" si="14"/>
        <v>298.10000000000002</v>
      </c>
      <c r="O33" s="19">
        <f t="shared" si="2"/>
        <v>533</v>
      </c>
      <c r="P33" s="17">
        <f t="shared" si="4"/>
        <v>0.14628188766758607</v>
      </c>
    </row>
    <row r="34" spans="11:16" x14ac:dyDescent="0.25">
      <c r="K34" s="16" t="s">
        <v>42</v>
      </c>
      <c r="L34" s="26">
        <f>SUM(L22:L33)</f>
        <v>1764.04</v>
      </c>
      <c r="M34" s="26">
        <f>SUM(M22:M33)</f>
        <v>1777.18</v>
      </c>
      <c r="N34" s="26">
        <f>SUM(N22:N33)</f>
        <v>1866.4700000000003</v>
      </c>
      <c r="O34" s="26">
        <f>SUM(O22:O33)</f>
        <v>3643.65</v>
      </c>
      <c r="P34" s="19"/>
    </row>
  </sheetData>
  <mergeCells count="1">
    <mergeCell ref="A1:C1"/>
  </mergeCells>
  <conditionalFormatting sqref="L5:N16">
    <cfRule type="cellIs" dxfId="1" priority="1" operator="greaterThan">
      <formula>0.0275</formula>
    </cfRule>
    <cfRule type="cellIs" dxfId="0" priority="2" operator="greaterThan">
      <formula>0.275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3F418-4E5F-4926-A3FD-4F760ED0B666}">
  <dimension ref="A1:M40"/>
  <sheetViews>
    <sheetView tabSelected="1" workbookViewId="0">
      <selection activeCell="H17" sqref="H17"/>
    </sheetView>
  </sheetViews>
  <sheetFormatPr defaultRowHeight="15" x14ac:dyDescent="0.25"/>
  <cols>
    <col min="1" max="1" width="11.140625" bestFit="1" customWidth="1"/>
    <col min="2" max="2" width="15.5703125" bestFit="1" customWidth="1"/>
    <col min="3" max="5" width="11.140625" bestFit="1" customWidth="1"/>
    <col min="6" max="6" width="10" bestFit="1" customWidth="1"/>
    <col min="7" max="7" width="12.5703125" bestFit="1" customWidth="1"/>
    <col min="8" max="9" width="11.140625" bestFit="1" customWidth="1"/>
    <col min="10" max="11" width="12.140625" bestFit="1" customWidth="1"/>
    <col min="12" max="12" width="5" bestFit="1" customWidth="1"/>
    <col min="13" max="13" width="12.140625" bestFit="1" customWidth="1"/>
  </cols>
  <sheetData>
    <row r="1" spans="1:13" x14ac:dyDescent="0.25">
      <c r="A1" t="s">
        <v>71</v>
      </c>
      <c r="B1" t="s">
        <v>72</v>
      </c>
      <c r="C1" t="s">
        <v>73</v>
      </c>
      <c r="D1" t="s">
        <v>74</v>
      </c>
      <c r="E1" t="s">
        <v>29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66</v>
      </c>
      <c r="L1" t="s">
        <v>67</v>
      </c>
      <c r="M1" t="s">
        <v>80</v>
      </c>
    </row>
    <row r="2" spans="1:13" x14ac:dyDescent="0.25">
      <c r="A2" t="s">
        <v>199</v>
      </c>
      <c r="B2" t="s">
        <v>112</v>
      </c>
      <c r="C2" t="s">
        <v>104</v>
      </c>
      <c r="D2" t="s">
        <v>113</v>
      </c>
      <c r="E2" t="s">
        <v>97</v>
      </c>
      <c r="F2" t="s">
        <v>196</v>
      </c>
      <c r="G2" t="s">
        <v>87</v>
      </c>
      <c r="H2" t="s">
        <v>197</v>
      </c>
      <c r="I2" t="s">
        <v>198</v>
      </c>
      <c r="J2" t="s">
        <v>126</v>
      </c>
      <c r="K2" t="s">
        <v>106</v>
      </c>
      <c r="L2" t="s">
        <v>100</v>
      </c>
      <c r="M2" t="s">
        <v>111</v>
      </c>
    </row>
    <row r="3" spans="1:13" x14ac:dyDescent="0.25">
      <c r="A3" t="s">
        <v>107</v>
      </c>
      <c r="B3" t="s">
        <v>138</v>
      </c>
      <c r="C3" t="s">
        <v>104</v>
      </c>
      <c r="D3" t="s">
        <v>139</v>
      </c>
      <c r="E3" t="s">
        <v>85</v>
      </c>
      <c r="F3" t="s">
        <v>134</v>
      </c>
      <c r="G3" t="s">
        <v>87</v>
      </c>
      <c r="H3" t="s">
        <v>135</v>
      </c>
      <c r="I3" t="s">
        <v>136</v>
      </c>
      <c r="J3" t="s">
        <v>140</v>
      </c>
      <c r="K3" t="s">
        <v>121</v>
      </c>
      <c r="L3" t="s">
        <v>92</v>
      </c>
      <c r="M3" t="s">
        <v>111</v>
      </c>
    </row>
    <row r="4" spans="1:13" x14ac:dyDescent="0.25">
      <c r="A4" t="s">
        <v>172</v>
      </c>
      <c r="B4" t="s">
        <v>168</v>
      </c>
      <c r="C4" t="s">
        <v>83</v>
      </c>
      <c r="D4" t="s">
        <v>139</v>
      </c>
      <c r="E4" t="s">
        <v>85</v>
      </c>
      <c r="F4" t="s">
        <v>164</v>
      </c>
      <c r="G4" t="s">
        <v>87</v>
      </c>
      <c r="H4" t="s">
        <v>165</v>
      </c>
      <c r="I4" t="s">
        <v>166</v>
      </c>
      <c r="J4" t="s">
        <v>145</v>
      </c>
      <c r="K4" t="s">
        <v>91</v>
      </c>
      <c r="L4" t="s">
        <v>109</v>
      </c>
      <c r="M4" t="s">
        <v>111</v>
      </c>
    </row>
    <row r="5" spans="1:13" x14ac:dyDescent="0.25">
      <c r="A5" t="s">
        <v>170</v>
      </c>
      <c r="B5" t="s">
        <v>171</v>
      </c>
      <c r="C5" t="s">
        <v>104</v>
      </c>
      <c r="D5" t="s">
        <v>101</v>
      </c>
      <c r="E5" t="s">
        <v>85</v>
      </c>
      <c r="F5" t="s">
        <v>164</v>
      </c>
      <c r="G5" t="s">
        <v>87</v>
      </c>
      <c r="H5" t="s">
        <v>165</v>
      </c>
      <c r="I5" t="s">
        <v>166</v>
      </c>
      <c r="J5" t="s">
        <v>90</v>
      </c>
      <c r="K5" t="s">
        <v>91</v>
      </c>
      <c r="L5" t="s">
        <v>100</v>
      </c>
      <c r="M5" t="s">
        <v>111</v>
      </c>
    </row>
    <row r="6" spans="1:13" x14ac:dyDescent="0.25">
      <c r="A6" t="s">
        <v>187</v>
      </c>
      <c r="B6" t="s">
        <v>119</v>
      </c>
      <c r="C6" t="s">
        <v>104</v>
      </c>
      <c r="D6" t="s">
        <v>120</v>
      </c>
      <c r="E6" t="s">
        <v>85</v>
      </c>
      <c r="F6" t="s">
        <v>183</v>
      </c>
      <c r="G6" t="s">
        <v>149</v>
      </c>
      <c r="H6" t="s">
        <v>169</v>
      </c>
      <c r="I6" t="s">
        <v>184</v>
      </c>
      <c r="J6" t="s">
        <v>90</v>
      </c>
      <c r="K6" t="s">
        <v>137</v>
      </c>
      <c r="L6" t="s">
        <v>100</v>
      </c>
      <c r="M6" t="s">
        <v>111</v>
      </c>
    </row>
    <row r="7" spans="1:13" x14ac:dyDescent="0.25">
      <c r="A7" t="s">
        <v>182</v>
      </c>
      <c r="B7" t="s">
        <v>128</v>
      </c>
      <c r="C7" t="s">
        <v>104</v>
      </c>
      <c r="D7" t="s">
        <v>129</v>
      </c>
      <c r="E7" t="s">
        <v>97</v>
      </c>
      <c r="F7" t="s">
        <v>183</v>
      </c>
      <c r="G7" t="s">
        <v>149</v>
      </c>
      <c r="H7" t="s">
        <v>169</v>
      </c>
      <c r="I7" t="s">
        <v>184</v>
      </c>
      <c r="J7" t="s">
        <v>126</v>
      </c>
      <c r="K7" t="s">
        <v>148</v>
      </c>
      <c r="L7" t="s">
        <v>92</v>
      </c>
      <c r="M7" t="s">
        <v>111</v>
      </c>
    </row>
    <row r="8" spans="1:13" x14ac:dyDescent="0.25">
      <c r="A8" t="s">
        <v>188</v>
      </c>
      <c r="B8" t="s">
        <v>185</v>
      </c>
      <c r="C8" t="s">
        <v>104</v>
      </c>
      <c r="D8" t="s">
        <v>186</v>
      </c>
      <c r="E8" t="s">
        <v>154</v>
      </c>
      <c r="F8" t="s">
        <v>183</v>
      </c>
      <c r="G8" t="s">
        <v>149</v>
      </c>
      <c r="H8" t="s">
        <v>169</v>
      </c>
      <c r="I8" t="s">
        <v>184</v>
      </c>
      <c r="J8" t="s">
        <v>145</v>
      </c>
      <c r="K8" t="s">
        <v>148</v>
      </c>
      <c r="L8" t="s">
        <v>109</v>
      </c>
      <c r="M8" t="s">
        <v>111</v>
      </c>
    </row>
    <row r="9" spans="1:13" x14ac:dyDescent="0.25">
      <c r="A9" t="s">
        <v>131</v>
      </c>
      <c r="B9" t="s">
        <v>123</v>
      </c>
      <c r="C9" t="s">
        <v>83</v>
      </c>
      <c r="D9" t="s">
        <v>124</v>
      </c>
      <c r="E9" t="s">
        <v>125</v>
      </c>
      <c r="F9" t="s">
        <v>114</v>
      </c>
      <c r="G9" t="s">
        <v>87</v>
      </c>
      <c r="H9" t="s">
        <v>115</v>
      </c>
      <c r="I9" t="s">
        <v>116</v>
      </c>
      <c r="J9" t="s">
        <v>126</v>
      </c>
      <c r="K9" t="s">
        <v>127</v>
      </c>
      <c r="L9" t="s">
        <v>109</v>
      </c>
      <c r="M9" t="s">
        <v>111</v>
      </c>
    </row>
    <row r="10" spans="1:13" x14ac:dyDescent="0.25">
      <c r="A10" t="s">
        <v>193</v>
      </c>
      <c r="B10" t="s">
        <v>194</v>
      </c>
      <c r="C10" t="s">
        <v>104</v>
      </c>
      <c r="D10" t="s">
        <v>186</v>
      </c>
      <c r="E10" t="s">
        <v>97</v>
      </c>
      <c r="F10" t="s">
        <v>190</v>
      </c>
      <c r="G10" t="s">
        <v>174</v>
      </c>
      <c r="H10" t="s">
        <v>191</v>
      </c>
      <c r="I10" t="s">
        <v>192</v>
      </c>
      <c r="J10" t="s">
        <v>147</v>
      </c>
      <c r="K10" t="s">
        <v>106</v>
      </c>
      <c r="L10" t="s">
        <v>92</v>
      </c>
      <c r="M10" t="s">
        <v>111</v>
      </c>
    </row>
    <row r="11" spans="1:13" x14ac:dyDescent="0.25">
      <c r="A11" t="s">
        <v>175</v>
      </c>
      <c r="B11" t="s">
        <v>176</v>
      </c>
      <c r="C11" t="s">
        <v>104</v>
      </c>
      <c r="D11" t="s">
        <v>177</v>
      </c>
      <c r="E11" t="s">
        <v>85</v>
      </c>
      <c r="F11" t="s">
        <v>178</v>
      </c>
      <c r="G11" t="s">
        <v>149</v>
      </c>
      <c r="H11" t="s">
        <v>115</v>
      </c>
      <c r="I11" t="s">
        <v>179</v>
      </c>
      <c r="J11" t="s">
        <v>126</v>
      </c>
      <c r="K11" t="s">
        <v>99</v>
      </c>
      <c r="L11" t="s">
        <v>92</v>
      </c>
      <c r="M11" t="s">
        <v>180</v>
      </c>
    </row>
    <row r="12" spans="1:13" x14ac:dyDescent="0.25">
      <c r="A12" t="s">
        <v>195</v>
      </c>
      <c r="B12" t="s">
        <v>133</v>
      </c>
      <c r="C12" t="s">
        <v>83</v>
      </c>
      <c r="D12" t="s">
        <v>96</v>
      </c>
      <c r="E12" t="s">
        <v>125</v>
      </c>
      <c r="F12" t="s">
        <v>190</v>
      </c>
      <c r="G12" t="s">
        <v>174</v>
      </c>
      <c r="H12" t="s">
        <v>191</v>
      </c>
      <c r="I12" t="s">
        <v>192</v>
      </c>
      <c r="J12" t="s">
        <v>126</v>
      </c>
      <c r="K12" t="s">
        <v>91</v>
      </c>
      <c r="L12" t="s">
        <v>100</v>
      </c>
      <c r="M12" t="s">
        <v>180</v>
      </c>
    </row>
    <row r="13" spans="1:13" x14ac:dyDescent="0.25">
      <c r="A13" t="s">
        <v>162</v>
      </c>
      <c r="B13" t="s">
        <v>160</v>
      </c>
      <c r="C13" t="s">
        <v>83</v>
      </c>
      <c r="D13" t="s">
        <v>161</v>
      </c>
      <c r="E13" t="s">
        <v>97</v>
      </c>
      <c r="F13" t="s">
        <v>155</v>
      </c>
      <c r="G13" t="s">
        <v>149</v>
      </c>
      <c r="H13" t="s">
        <v>156</v>
      </c>
      <c r="I13" t="s">
        <v>157</v>
      </c>
      <c r="J13" t="s">
        <v>145</v>
      </c>
      <c r="K13" t="s">
        <v>99</v>
      </c>
      <c r="L13" t="s">
        <v>109</v>
      </c>
      <c r="M13" t="s">
        <v>122</v>
      </c>
    </row>
    <row r="14" spans="1:13" x14ac:dyDescent="0.25">
      <c r="A14" t="s">
        <v>132</v>
      </c>
      <c r="B14" t="s">
        <v>133</v>
      </c>
      <c r="C14" t="s">
        <v>83</v>
      </c>
      <c r="D14" t="s">
        <v>96</v>
      </c>
      <c r="E14" t="s">
        <v>97</v>
      </c>
      <c r="F14" t="s">
        <v>134</v>
      </c>
      <c r="G14" t="s">
        <v>87</v>
      </c>
      <c r="H14" t="s">
        <v>135</v>
      </c>
      <c r="I14" t="s">
        <v>136</v>
      </c>
      <c r="J14" t="s">
        <v>98</v>
      </c>
      <c r="K14" t="s">
        <v>137</v>
      </c>
      <c r="L14" t="s">
        <v>92</v>
      </c>
      <c r="M14" t="s">
        <v>122</v>
      </c>
    </row>
    <row r="15" spans="1:13" x14ac:dyDescent="0.25">
      <c r="A15" t="s">
        <v>153</v>
      </c>
      <c r="B15" t="s">
        <v>119</v>
      </c>
      <c r="C15" t="s">
        <v>104</v>
      </c>
      <c r="D15" t="s">
        <v>120</v>
      </c>
      <c r="E15" t="s">
        <v>85</v>
      </c>
      <c r="F15" t="s">
        <v>183</v>
      </c>
      <c r="G15" t="s">
        <v>149</v>
      </c>
      <c r="H15" t="s">
        <v>169</v>
      </c>
      <c r="I15" t="s">
        <v>184</v>
      </c>
      <c r="J15" t="s">
        <v>90</v>
      </c>
      <c r="K15" t="s">
        <v>127</v>
      </c>
      <c r="L15" t="s">
        <v>109</v>
      </c>
      <c r="M15" t="s">
        <v>122</v>
      </c>
    </row>
    <row r="16" spans="1:13" x14ac:dyDescent="0.25">
      <c r="A16" t="s">
        <v>110</v>
      </c>
      <c r="B16" t="s">
        <v>119</v>
      </c>
      <c r="C16" t="s">
        <v>104</v>
      </c>
      <c r="D16" t="s">
        <v>120</v>
      </c>
      <c r="E16" t="s">
        <v>85</v>
      </c>
      <c r="F16" t="s">
        <v>114</v>
      </c>
      <c r="G16" t="s">
        <v>87</v>
      </c>
      <c r="H16" t="s">
        <v>115</v>
      </c>
      <c r="I16" t="s">
        <v>116</v>
      </c>
      <c r="J16" t="s">
        <v>98</v>
      </c>
      <c r="K16" t="s">
        <v>121</v>
      </c>
      <c r="L16" t="s">
        <v>92</v>
      </c>
      <c r="M16" t="s">
        <v>122</v>
      </c>
    </row>
    <row r="17" spans="1:13" x14ac:dyDescent="0.25">
      <c r="A17" t="s">
        <v>158</v>
      </c>
      <c r="B17" t="s">
        <v>123</v>
      </c>
      <c r="C17" t="s">
        <v>83</v>
      </c>
      <c r="D17" t="s">
        <v>124</v>
      </c>
      <c r="E17" t="s">
        <v>85</v>
      </c>
      <c r="F17" t="s">
        <v>155</v>
      </c>
      <c r="G17" t="s">
        <v>149</v>
      </c>
      <c r="H17" t="s">
        <v>156</v>
      </c>
      <c r="I17" t="s">
        <v>157</v>
      </c>
      <c r="J17" t="s">
        <v>145</v>
      </c>
      <c r="K17" t="s">
        <v>127</v>
      </c>
      <c r="L17" t="s">
        <v>92</v>
      </c>
      <c r="M17" t="s">
        <v>101</v>
      </c>
    </row>
    <row r="18" spans="1:13" x14ac:dyDescent="0.25">
      <c r="A18" t="s">
        <v>146</v>
      </c>
      <c r="B18" t="s">
        <v>138</v>
      </c>
      <c r="C18" t="s">
        <v>104</v>
      </c>
      <c r="D18" t="s">
        <v>139</v>
      </c>
      <c r="E18" t="s">
        <v>85</v>
      </c>
      <c r="F18" t="s">
        <v>134</v>
      </c>
      <c r="G18" t="s">
        <v>87</v>
      </c>
      <c r="H18" t="s">
        <v>135</v>
      </c>
      <c r="I18" t="s">
        <v>136</v>
      </c>
      <c r="J18" t="s">
        <v>147</v>
      </c>
      <c r="K18" t="s">
        <v>148</v>
      </c>
      <c r="L18" t="s">
        <v>109</v>
      </c>
      <c r="M18" t="s">
        <v>101</v>
      </c>
    </row>
    <row r="19" spans="1:13" x14ac:dyDescent="0.25">
      <c r="A19" t="s">
        <v>94</v>
      </c>
      <c r="B19" t="s">
        <v>95</v>
      </c>
      <c r="C19" t="s">
        <v>83</v>
      </c>
      <c r="D19" t="s">
        <v>96</v>
      </c>
      <c r="E19" t="s">
        <v>97</v>
      </c>
      <c r="F19" t="s">
        <v>86</v>
      </c>
      <c r="G19" t="s">
        <v>87</v>
      </c>
      <c r="H19" t="s">
        <v>88</v>
      </c>
      <c r="I19" t="s">
        <v>89</v>
      </c>
      <c r="J19" t="s">
        <v>98</v>
      </c>
      <c r="K19" t="s">
        <v>99</v>
      </c>
      <c r="L19" t="s">
        <v>100</v>
      </c>
      <c r="M19" t="s">
        <v>101</v>
      </c>
    </row>
    <row r="20" spans="1:13" x14ac:dyDescent="0.25">
      <c r="A20" t="s">
        <v>122</v>
      </c>
      <c r="B20" t="s">
        <v>152</v>
      </c>
      <c r="C20" t="s">
        <v>83</v>
      </c>
      <c r="D20" t="s">
        <v>153</v>
      </c>
      <c r="E20" t="s">
        <v>154</v>
      </c>
      <c r="F20" t="s">
        <v>196</v>
      </c>
      <c r="G20" t="s">
        <v>87</v>
      </c>
      <c r="H20" t="s">
        <v>197</v>
      </c>
      <c r="I20" t="s">
        <v>198</v>
      </c>
      <c r="J20" t="s">
        <v>90</v>
      </c>
      <c r="K20" t="s">
        <v>121</v>
      </c>
      <c r="L20" t="s">
        <v>100</v>
      </c>
      <c r="M20" t="s">
        <v>118</v>
      </c>
    </row>
    <row r="21" spans="1:13" x14ac:dyDescent="0.25">
      <c r="A21" t="s">
        <v>144</v>
      </c>
      <c r="B21" t="s">
        <v>82</v>
      </c>
      <c r="C21" t="s">
        <v>83</v>
      </c>
      <c r="D21" t="s">
        <v>84</v>
      </c>
      <c r="E21" t="s">
        <v>85</v>
      </c>
      <c r="F21" t="s">
        <v>134</v>
      </c>
      <c r="G21" t="s">
        <v>87</v>
      </c>
      <c r="H21" t="s">
        <v>135</v>
      </c>
      <c r="I21" t="s">
        <v>136</v>
      </c>
      <c r="J21" t="s">
        <v>145</v>
      </c>
      <c r="K21" t="s">
        <v>106</v>
      </c>
      <c r="L21" t="s">
        <v>100</v>
      </c>
      <c r="M21" t="s">
        <v>118</v>
      </c>
    </row>
    <row r="22" spans="1:13" x14ac:dyDescent="0.25">
      <c r="A22" t="s">
        <v>93</v>
      </c>
      <c r="B22" t="s">
        <v>185</v>
      </c>
      <c r="C22" t="s">
        <v>104</v>
      </c>
      <c r="D22" t="s">
        <v>186</v>
      </c>
      <c r="E22" t="s">
        <v>154</v>
      </c>
      <c r="F22" t="s">
        <v>183</v>
      </c>
      <c r="G22" t="s">
        <v>149</v>
      </c>
      <c r="H22" t="s">
        <v>169</v>
      </c>
      <c r="I22" t="s">
        <v>184</v>
      </c>
      <c r="J22" t="s">
        <v>145</v>
      </c>
      <c r="K22" t="s">
        <v>130</v>
      </c>
      <c r="L22" t="s">
        <v>92</v>
      </c>
      <c r="M22" t="s">
        <v>118</v>
      </c>
    </row>
    <row r="23" spans="1:13" x14ac:dyDescent="0.25">
      <c r="A23" t="s">
        <v>111</v>
      </c>
      <c r="B23" t="s">
        <v>112</v>
      </c>
      <c r="C23" t="s">
        <v>104</v>
      </c>
      <c r="D23" t="s">
        <v>113</v>
      </c>
      <c r="E23" t="s">
        <v>97</v>
      </c>
      <c r="F23" t="s">
        <v>114</v>
      </c>
      <c r="G23" t="s">
        <v>87</v>
      </c>
      <c r="H23" t="s">
        <v>115</v>
      </c>
      <c r="I23" t="s">
        <v>116</v>
      </c>
      <c r="J23" t="s">
        <v>98</v>
      </c>
      <c r="K23" t="s">
        <v>117</v>
      </c>
      <c r="L23" t="s">
        <v>92</v>
      </c>
      <c r="M23" t="s">
        <v>118</v>
      </c>
    </row>
    <row r="24" spans="1:13" x14ac:dyDescent="0.25">
      <c r="A24" t="s">
        <v>151</v>
      </c>
      <c r="B24" t="s">
        <v>152</v>
      </c>
      <c r="C24" t="s">
        <v>83</v>
      </c>
      <c r="D24" t="s">
        <v>153</v>
      </c>
      <c r="E24" t="s">
        <v>154</v>
      </c>
      <c r="F24" t="s">
        <v>155</v>
      </c>
      <c r="G24" t="s">
        <v>149</v>
      </c>
      <c r="H24" t="s">
        <v>156</v>
      </c>
      <c r="I24" t="s">
        <v>157</v>
      </c>
      <c r="J24" t="s">
        <v>90</v>
      </c>
      <c r="K24" t="s">
        <v>148</v>
      </c>
      <c r="L24" t="s">
        <v>92</v>
      </c>
      <c r="M24" t="s">
        <v>110</v>
      </c>
    </row>
    <row r="25" spans="1:13" x14ac:dyDescent="0.25">
      <c r="A25" t="s">
        <v>159</v>
      </c>
      <c r="B25" t="s">
        <v>160</v>
      </c>
      <c r="C25" t="s">
        <v>83</v>
      </c>
      <c r="D25" t="s">
        <v>161</v>
      </c>
      <c r="E25" t="s">
        <v>97</v>
      </c>
      <c r="F25" t="s">
        <v>155</v>
      </c>
      <c r="G25" t="s">
        <v>149</v>
      </c>
      <c r="H25" t="s">
        <v>156</v>
      </c>
      <c r="I25" t="s">
        <v>157</v>
      </c>
      <c r="J25" t="s">
        <v>145</v>
      </c>
      <c r="K25" t="s">
        <v>121</v>
      </c>
      <c r="L25" t="s">
        <v>92</v>
      </c>
      <c r="M25" t="s">
        <v>110</v>
      </c>
    </row>
    <row r="26" spans="1:13" x14ac:dyDescent="0.25">
      <c r="A26" t="s">
        <v>141</v>
      </c>
      <c r="B26" t="s">
        <v>142</v>
      </c>
      <c r="C26" t="s">
        <v>104</v>
      </c>
      <c r="D26" t="s">
        <v>143</v>
      </c>
      <c r="E26" t="s">
        <v>85</v>
      </c>
      <c r="F26" t="s">
        <v>134</v>
      </c>
      <c r="G26" t="s">
        <v>87</v>
      </c>
      <c r="H26" t="s">
        <v>135</v>
      </c>
      <c r="I26" t="s">
        <v>136</v>
      </c>
      <c r="J26" t="s">
        <v>126</v>
      </c>
      <c r="K26" t="s">
        <v>130</v>
      </c>
      <c r="L26" t="s">
        <v>100</v>
      </c>
      <c r="M26" t="s">
        <v>110</v>
      </c>
    </row>
    <row r="27" spans="1:13" x14ac:dyDescent="0.25">
      <c r="A27" t="s">
        <v>101</v>
      </c>
      <c r="B27" t="s">
        <v>128</v>
      </c>
      <c r="C27" t="s">
        <v>104</v>
      </c>
      <c r="D27" t="s">
        <v>129</v>
      </c>
      <c r="E27" t="s">
        <v>97</v>
      </c>
      <c r="F27" t="s">
        <v>114</v>
      </c>
      <c r="G27" t="s">
        <v>87</v>
      </c>
      <c r="H27" t="s">
        <v>115</v>
      </c>
      <c r="I27" t="s">
        <v>116</v>
      </c>
      <c r="J27" t="s">
        <v>126</v>
      </c>
      <c r="K27" t="s">
        <v>130</v>
      </c>
      <c r="L27" t="s">
        <v>100</v>
      </c>
      <c r="M27" t="s">
        <v>110</v>
      </c>
    </row>
    <row r="28" spans="1:13" x14ac:dyDescent="0.25">
      <c r="A28" t="s">
        <v>108</v>
      </c>
      <c r="B28" t="s">
        <v>95</v>
      </c>
      <c r="C28" t="s">
        <v>83</v>
      </c>
      <c r="D28" t="s">
        <v>96</v>
      </c>
      <c r="E28" t="s">
        <v>97</v>
      </c>
      <c r="F28" t="s">
        <v>86</v>
      </c>
      <c r="G28" t="s">
        <v>87</v>
      </c>
      <c r="H28" t="s">
        <v>88</v>
      </c>
      <c r="I28" t="s">
        <v>89</v>
      </c>
      <c r="J28" t="s">
        <v>98</v>
      </c>
      <c r="K28" t="s">
        <v>91</v>
      </c>
      <c r="L28" t="s">
        <v>109</v>
      </c>
      <c r="M28" t="s">
        <v>110</v>
      </c>
    </row>
    <row r="29" spans="1:13" x14ac:dyDescent="0.25">
      <c r="A29" t="s">
        <v>105</v>
      </c>
      <c r="B29" t="s">
        <v>133</v>
      </c>
      <c r="C29" t="s">
        <v>83</v>
      </c>
      <c r="D29" t="s">
        <v>96</v>
      </c>
      <c r="E29" t="s">
        <v>125</v>
      </c>
      <c r="F29" t="s">
        <v>190</v>
      </c>
      <c r="G29" t="s">
        <v>174</v>
      </c>
      <c r="H29" t="s">
        <v>191</v>
      </c>
      <c r="I29" t="s">
        <v>192</v>
      </c>
      <c r="J29" t="s">
        <v>126</v>
      </c>
      <c r="K29" t="s">
        <v>127</v>
      </c>
      <c r="L29" t="s">
        <v>109</v>
      </c>
      <c r="M29" t="s">
        <v>110</v>
      </c>
    </row>
    <row r="30" spans="1:13" x14ac:dyDescent="0.25">
      <c r="A30" t="s">
        <v>189</v>
      </c>
      <c r="B30" t="s">
        <v>171</v>
      </c>
      <c r="C30" t="s">
        <v>104</v>
      </c>
      <c r="D30" t="s">
        <v>101</v>
      </c>
      <c r="E30" t="s">
        <v>97</v>
      </c>
      <c r="F30" t="s">
        <v>190</v>
      </c>
      <c r="G30" t="s">
        <v>174</v>
      </c>
      <c r="H30" t="s">
        <v>191</v>
      </c>
      <c r="I30" t="s">
        <v>192</v>
      </c>
      <c r="J30" t="s">
        <v>126</v>
      </c>
      <c r="K30" t="s">
        <v>117</v>
      </c>
      <c r="L30" t="s">
        <v>92</v>
      </c>
      <c r="M30" t="s">
        <v>110</v>
      </c>
    </row>
    <row r="31" spans="1:13" x14ac:dyDescent="0.25">
      <c r="A31" t="s">
        <v>167</v>
      </c>
      <c r="B31" t="s">
        <v>168</v>
      </c>
      <c r="C31" t="s">
        <v>83</v>
      </c>
      <c r="D31" t="s">
        <v>139</v>
      </c>
      <c r="E31" t="s">
        <v>85</v>
      </c>
      <c r="F31" t="s">
        <v>164</v>
      </c>
      <c r="G31" t="s">
        <v>87</v>
      </c>
      <c r="H31" t="s">
        <v>165</v>
      </c>
      <c r="I31" t="s">
        <v>166</v>
      </c>
      <c r="J31" t="s">
        <v>145</v>
      </c>
      <c r="K31" t="s">
        <v>148</v>
      </c>
      <c r="L31" t="s">
        <v>100</v>
      </c>
      <c r="M31" t="s">
        <v>107</v>
      </c>
    </row>
    <row r="32" spans="1:13" x14ac:dyDescent="0.25">
      <c r="A32" t="s">
        <v>163</v>
      </c>
      <c r="B32" t="s">
        <v>103</v>
      </c>
      <c r="C32" t="s">
        <v>104</v>
      </c>
      <c r="D32" t="s">
        <v>105</v>
      </c>
      <c r="E32" t="s">
        <v>85</v>
      </c>
      <c r="F32" t="s">
        <v>164</v>
      </c>
      <c r="G32" t="s">
        <v>87</v>
      </c>
      <c r="H32" t="s">
        <v>165</v>
      </c>
      <c r="I32" t="s">
        <v>166</v>
      </c>
      <c r="J32" t="s">
        <v>126</v>
      </c>
      <c r="K32" t="s">
        <v>91</v>
      </c>
      <c r="L32" t="s">
        <v>92</v>
      </c>
      <c r="M32" t="s">
        <v>107</v>
      </c>
    </row>
    <row r="33" spans="1:13" x14ac:dyDescent="0.25">
      <c r="A33" t="s">
        <v>181</v>
      </c>
      <c r="B33" t="s">
        <v>142</v>
      </c>
      <c r="C33" t="s">
        <v>104</v>
      </c>
      <c r="D33" t="s">
        <v>143</v>
      </c>
      <c r="E33" t="s">
        <v>85</v>
      </c>
      <c r="F33" t="s">
        <v>178</v>
      </c>
      <c r="G33" t="s">
        <v>149</v>
      </c>
      <c r="H33" t="s">
        <v>115</v>
      </c>
      <c r="I33" t="s">
        <v>179</v>
      </c>
      <c r="J33" t="s">
        <v>126</v>
      </c>
      <c r="K33" t="s">
        <v>106</v>
      </c>
      <c r="L33" t="s">
        <v>92</v>
      </c>
      <c r="M33" t="s">
        <v>107</v>
      </c>
    </row>
    <row r="34" spans="1:13" x14ac:dyDescent="0.25">
      <c r="A34" t="s">
        <v>102</v>
      </c>
      <c r="B34" t="s">
        <v>103</v>
      </c>
      <c r="C34" t="s">
        <v>104</v>
      </c>
      <c r="D34" t="s">
        <v>105</v>
      </c>
      <c r="E34" t="s">
        <v>85</v>
      </c>
      <c r="F34" t="s">
        <v>86</v>
      </c>
      <c r="G34" t="s">
        <v>87</v>
      </c>
      <c r="H34" t="s">
        <v>88</v>
      </c>
      <c r="I34" t="s">
        <v>89</v>
      </c>
      <c r="J34" t="s">
        <v>98</v>
      </c>
      <c r="K34" t="s">
        <v>106</v>
      </c>
      <c r="L34" t="s">
        <v>100</v>
      </c>
      <c r="M34" t="s">
        <v>107</v>
      </c>
    </row>
    <row r="35" spans="1:13" x14ac:dyDescent="0.25">
      <c r="A35" t="s">
        <v>177</v>
      </c>
      <c r="B35" t="s">
        <v>171</v>
      </c>
      <c r="C35" t="s">
        <v>104</v>
      </c>
      <c r="D35" t="s">
        <v>101</v>
      </c>
      <c r="E35" t="s">
        <v>85</v>
      </c>
      <c r="F35" t="s">
        <v>196</v>
      </c>
      <c r="G35" t="s">
        <v>87</v>
      </c>
      <c r="H35" t="s">
        <v>197</v>
      </c>
      <c r="I35" t="s">
        <v>198</v>
      </c>
      <c r="J35" t="s">
        <v>98</v>
      </c>
      <c r="K35" t="s">
        <v>121</v>
      </c>
      <c r="L35" t="s">
        <v>100</v>
      </c>
      <c r="M35" t="s">
        <v>93</v>
      </c>
    </row>
    <row r="36" spans="1:13" x14ac:dyDescent="0.25">
      <c r="A36" t="s">
        <v>150</v>
      </c>
      <c r="B36" t="s">
        <v>142</v>
      </c>
      <c r="C36" t="s">
        <v>104</v>
      </c>
      <c r="D36" t="s">
        <v>143</v>
      </c>
      <c r="E36" t="s">
        <v>85</v>
      </c>
      <c r="F36" t="s">
        <v>134</v>
      </c>
      <c r="G36" t="s">
        <v>87</v>
      </c>
      <c r="H36" t="s">
        <v>135</v>
      </c>
      <c r="I36" t="s">
        <v>136</v>
      </c>
      <c r="J36" t="s">
        <v>126</v>
      </c>
      <c r="K36" t="s">
        <v>137</v>
      </c>
      <c r="L36" t="s">
        <v>109</v>
      </c>
      <c r="M36" t="s">
        <v>93</v>
      </c>
    </row>
    <row r="37" spans="1:13" x14ac:dyDescent="0.25">
      <c r="A37" t="s">
        <v>173</v>
      </c>
      <c r="B37" t="s">
        <v>103</v>
      </c>
      <c r="C37" t="s">
        <v>104</v>
      </c>
      <c r="D37" t="s">
        <v>105</v>
      </c>
      <c r="E37" t="s">
        <v>85</v>
      </c>
      <c r="F37" t="s">
        <v>164</v>
      </c>
      <c r="G37" t="s">
        <v>87</v>
      </c>
      <c r="H37" t="s">
        <v>165</v>
      </c>
      <c r="I37" t="s">
        <v>166</v>
      </c>
      <c r="J37" t="s">
        <v>126</v>
      </c>
      <c r="K37" t="s">
        <v>137</v>
      </c>
      <c r="L37" t="s">
        <v>109</v>
      </c>
      <c r="M37" t="s">
        <v>93</v>
      </c>
    </row>
    <row r="38" spans="1:13" x14ac:dyDescent="0.25">
      <c r="A38" t="s">
        <v>180</v>
      </c>
      <c r="B38" t="s">
        <v>133</v>
      </c>
      <c r="C38" t="s">
        <v>83</v>
      </c>
      <c r="D38" t="s">
        <v>96</v>
      </c>
      <c r="E38" t="s">
        <v>125</v>
      </c>
      <c r="F38" t="s">
        <v>178</v>
      </c>
      <c r="G38" t="s">
        <v>149</v>
      </c>
      <c r="H38" t="s">
        <v>115</v>
      </c>
      <c r="I38" t="s">
        <v>179</v>
      </c>
      <c r="J38" t="s">
        <v>145</v>
      </c>
      <c r="K38" t="s">
        <v>121</v>
      </c>
      <c r="L38" t="s">
        <v>100</v>
      </c>
      <c r="M38" t="s">
        <v>93</v>
      </c>
    </row>
    <row r="39" spans="1:13" x14ac:dyDescent="0.25">
      <c r="A39" t="s">
        <v>118</v>
      </c>
      <c r="B39" t="s">
        <v>123</v>
      </c>
      <c r="C39" t="s">
        <v>83</v>
      </c>
      <c r="D39" t="s">
        <v>124</v>
      </c>
      <c r="E39" t="s">
        <v>125</v>
      </c>
      <c r="F39" t="s">
        <v>114</v>
      </c>
      <c r="G39" t="s">
        <v>87</v>
      </c>
      <c r="H39" t="s">
        <v>115</v>
      </c>
      <c r="I39" t="s">
        <v>116</v>
      </c>
      <c r="J39" t="s">
        <v>126</v>
      </c>
      <c r="K39" t="s">
        <v>127</v>
      </c>
      <c r="L39" t="s">
        <v>100</v>
      </c>
      <c r="M39" t="s">
        <v>93</v>
      </c>
    </row>
    <row r="40" spans="1:13" x14ac:dyDescent="0.25">
      <c r="A40" t="s">
        <v>81</v>
      </c>
      <c r="B40" t="s">
        <v>82</v>
      </c>
      <c r="C40" t="s">
        <v>83</v>
      </c>
      <c r="D40" t="s">
        <v>84</v>
      </c>
      <c r="E40" t="s">
        <v>85</v>
      </c>
      <c r="F40" t="s">
        <v>86</v>
      </c>
      <c r="G40" t="s">
        <v>87</v>
      </c>
      <c r="H40" t="s">
        <v>88</v>
      </c>
      <c r="I40" t="s">
        <v>89</v>
      </c>
      <c r="J40" t="s">
        <v>90</v>
      </c>
      <c r="K40" t="s">
        <v>91</v>
      </c>
      <c r="L40" t="s">
        <v>92</v>
      </c>
      <c r="M40" t="s">
        <v>93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I 3 O V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A j c 5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3 O V V s t O E W 4 k A Q A A 8 Q I A A B M A H A B G b 3 J t d W x h c y 9 T Z W N 0 a W 9 u M S 5 t I K I Y A C i g F A A A A A A A A A A A A A A A A A A A A A A A A A A A A H W R Q W v C M B T H 7 4 V + h 0 d 2 s R B K o 9 O 5 S U / V 3 T b Y 6 m 3 u U O N T A 2 k i S S q K + N 0 X K d s Y 7 O W S 5 P f P y 8 u P e J R B W Q N 1 P 4 t Z m q S J 3 z c O N 3 D H K t s e u o A O 6 k a j Z 1 C C x p A m E E d t O y c x k s o f 8 7 m V X Y s m D J 6 V x r y y J s S N H 7 D F 0 6 p W A f 3 q R U l n v d 0 G W J w k a n j H o / I I w 2 I 4 W v 1 t k k t / Z B n / m K N W b a x 1 J e O M Q 2 V 1 1 x p f i i m H h Z F 2 o 8 y u n I y L Q n B 4 6 2 z A O p w 1 l r / L / N U a / M x 4 / 9 q o s m / M L k o t z w e 8 i S y b d T y 0 d I 3 x W + v a / v 5 b 6 A e 9 G r 9 c W E 9 F 7 B 9 i A g F P 4 c r h m w 8 J P i L 4 P c H H B J 8 Q / I H g U 4 I / E l w U V E A Z C 0 p Z U M 6 C k h a U t a C 0 B e U t f s R N 1 6 7 R X a 9 Z m i j z 7 8 / P v g B Q S w E C L Q A U A A I A C A A j c 5 V W Y c / T g q Y A A A D 2 A A A A E g A A A A A A A A A A A A A A A A A A A A A A Q 2 9 u Z m l n L 1 B h Y 2 t h Z 2 U u e G 1 s U E s B A i 0 A F A A C A A g A I 3 O V V g / K 6 a u k A A A A 6 Q A A A B M A A A A A A A A A A A A A A A A A 8 g A A A F t D b 2 5 0 Z W 5 0 X 1 R 5 c G V z X S 5 4 b W x Q S w E C L Q A U A A I A C A A j c 5 V W y 0 4 R b i Q B A A D x A g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E g A A A A A A A G A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Z X I l M j B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1 d G V y X 1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x V D E z O j I 1 O j A 3 L j Y 2 O T E 3 O T N a I i A v P j x F b n R y e S B U e X B l P S J G a W x s Q 2 9 s d W 1 u V H l w Z X M i I F Z h b H V l P S J z Q m d Z R 0 J n W U d C Z 1 l H Q m d Z R 0 J n W U d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1 d G V y I F N h b G V z L 0 F 1 d G 9 S Z W 1 v d m V k Q 2 9 s d W 1 u c z E u e 0 N v b H V t b j E s M H 0 m c X V v d D s s J n F 1 b 3 Q 7 U 2 V j d G l v b j E v Q 2 9 t c H V 0 Z X I g U 2 F s Z X M v Q X V 0 b 1 J l b W 9 2 Z W R D b 2 x 1 b W 5 z M S 5 7 Q 2 9 s d W 1 u M i w x f S Z x d W 9 0 O y w m c X V v d D t T Z W N 0 a W 9 u M S 9 D b 2 1 w d X R l c i B T Y W x l c y 9 B d X R v U m V t b 3 Z l Z E N v b H V t b n M x L n t D b 2 x 1 b W 4 z L D J 9 J n F 1 b 3 Q 7 L C Z x d W 9 0 O 1 N l Y 3 R p b 2 4 x L 0 N v b X B 1 d G V y I F N h b G V z L 0 F 1 d G 9 S Z W 1 v d m V k Q 2 9 s d W 1 u c z E u e 0 N v b H V t b j Q s M 3 0 m c X V v d D s s J n F 1 b 3 Q 7 U 2 V j d G l v b j E v Q 2 9 t c H V 0 Z X I g U 2 F s Z X M v Q X V 0 b 1 J l b W 9 2 Z W R D b 2 x 1 b W 5 z M S 5 7 Q 2 9 s d W 1 u N S w 0 f S Z x d W 9 0 O y w m c X V v d D t T Z W N 0 a W 9 u M S 9 D b 2 1 w d X R l c i B T Y W x l c y 9 B d X R v U m V t b 3 Z l Z E N v b H V t b n M x L n t D b 2 x 1 b W 4 2 L D V 9 J n F 1 b 3 Q 7 L C Z x d W 9 0 O 1 N l Y 3 R p b 2 4 x L 0 N v b X B 1 d G V y I F N h b G V z L 0 F 1 d G 9 S Z W 1 v d m V k Q 2 9 s d W 1 u c z E u e 0 N v b H V t b j c s N n 0 m c X V v d D s s J n F 1 b 3 Q 7 U 2 V j d G l v b j E v Q 2 9 t c H V 0 Z X I g U 2 F s Z X M v Q X V 0 b 1 J l b W 9 2 Z W R D b 2 x 1 b W 5 z M S 5 7 Q 2 9 s d W 1 u O C w 3 f S Z x d W 9 0 O y w m c X V v d D t T Z W N 0 a W 9 u M S 9 D b 2 1 w d X R l c i B T Y W x l c y 9 B d X R v U m V t b 3 Z l Z E N v b H V t b n M x L n t D b 2 x 1 b W 4 5 L D h 9 J n F 1 b 3 Q 7 L C Z x d W 9 0 O 1 N l Y 3 R p b 2 4 x L 0 N v b X B 1 d G V y I F N h b G V z L 0 F 1 d G 9 S Z W 1 v d m V k Q 2 9 s d W 1 u c z E u e 0 N v b H V t b j E w L D l 9 J n F 1 b 3 Q 7 L C Z x d W 9 0 O 1 N l Y 3 R p b 2 4 x L 0 N v b X B 1 d G V y I F N h b G V z L 0 F 1 d G 9 S Z W 1 v d m V k Q 2 9 s d W 1 u c z E u e 0 N v b H V t b j E x L D E w f S Z x d W 9 0 O y w m c X V v d D t T Z W N 0 a W 9 u M S 9 D b 2 1 w d X R l c i B T Y W x l c y 9 B d X R v U m V t b 3 Z l Z E N v b H V t b n M x L n t D b 2 x 1 b W 4 x M i w x M X 0 m c X V v d D s s J n F 1 b 3 Q 7 U 2 V j d G l v b j E v Q 2 9 t c H V 0 Z X I g U 2 F s Z X M v Q X V 0 b 1 J l b W 9 2 Z W R D b 2 x 1 b W 5 z M S 5 7 Q 2 9 s d W 1 u M T M s M T J 9 J n F 1 b 3 Q 7 L C Z x d W 9 0 O 1 N l Y 3 R p b 2 4 x L 0 N v b X B 1 d G V y I F N h b G V z L 0 F 1 d G 9 S Z W 1 v d m V k Q 2 9 s d W 1 u c z E u e 0 N v b H V t b j E 0 L D E z f S Z x d W 9 0 O y w m c X V v d D t T Z W N 0 a W 9 u M S 9 D b 2 1 w d X R l c i B T Y W x l c y 9 B d X R v U m V t b 3 Z l Z E N v b H V t b n M x L n t D b 2 x 1 b W 4 x N S w x N H 0 m c X V v d D s s J n F 1 b 3 Q 7 U 2 V j d G l v b j E v Q 2 9 t c H V 0 Z X I g U 2 F s Z X M v Q X V 0 b 1 J l b W 9 2 Z W R D b 2 x 1 b W 5 z M S 5 7 Q 2 9 s d W 1 u M T Y s M T V 9 J n F 1 b 3 Q 7 L C Z x d W 9 0 O 1 N l Y 3 R p b 2 4 x L 0 N v b X B 1 d G V y I F N h b G V z L 0 F 1 d G 9 S Z W 1 v d m V k Q 2 9 s d W 1 u c z E u e 0 N v b H V t b j E 3 L D E 2 f S Z x d W 9 0 O y w m c X V v d D t T Z W N 0 a W 9 u M S 9 D b 2 1 w d X R l c i B T Y W x l c y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v b X B 1 d G V y I F N h b G V z L 0 F 1 d G 9 S Z W 1 v d m V k Q 2 9 s d W 1 u c z E u e 0 N v b H V t b j E s M H 0 m c X V v d D s s J n F 1 b 3 Q 7 U 2 V j d G l v b j E v Q 2 9 t c H V 0 Z X I g U 2 F s Z X M v Q X V 0 b 1 J l b W 9 2 Z W R D b 2 x 1 b W 5 z M S 5 7 Q 2 9 s d W 1 u M i w x f S Z x d W 9 0 O y w m c X V v d D t T Z W N 0 a W 9 u M S 9 D b 2 1 w d X R l c i B T Y W x l c y 9 B d X R v U m V t b 3 Z l Z E N v b H V t b n M x L n t D b 2 x 1 b W 4 z L D J 9 J n F 1 b 3 Q 7 L C Z x d W 9 0 O 1 N l Y 3 R p b 2 4 x L 0 N v b X B 1 d G V y I F N h b G V z L 0 F 1 d G 9 S Z W 1 v d m V k Q 2 9 s d W 1 u c z E u e 0 N v b H V t b j Q s M 3 0 m c X V v d D s s J n F 1 b 3 Q 7 U 2 V j d G l v b j E v Q 2 9 t c H V 0 Z X I g U 2 F s Z X M v Q X V 0 b 1 J l b W 9 2 Z W R D b 2 x 1 b W 5 z M S 5 7 Q 2 9 s d W 1 u N S w 0 f S Z x d W 9 0 O y w m c X V v d D t T Z W N 0 a W 9 u M S 9 D b 2 1 w d X R l c i B T Y W x l c y 9 B d X R v U m V t b 3 Z l Z E N v b H V t b n M x L n t D b 2 x 1 b W 4 2 L D V 9 J n F 1 b 3 Q 7 L C Z x d W 9 0 O 1 N l Y 3 R p b 2 4 x L 0 N v b X B 1 d G V y I F N h b G V z L 0 F 1 d G 9 S Z W 1 v d m V k Q 2 9 s d W 1 u c z E u e 0 N v b H V t b j c s N n 0 m c X V v d D s s J n F 1 b 3 Q 7 U 2 V j d G l v b j E v Q 2 9 t c H V 0 Z X I g U 2 F s Z X M v Q X V 0 b 1 J l b W 9 2 Z W R D b 2 x 1 b W 5 z M S 5 7 Q 2 9 s d W 1 u O C w 3 f S Z x d W 9 0 O y w m c X V v d D t T Z W N 0 a W 9 u M S 9 D b 2 1 w d X R l c i B T Y W x l c y 9 B d X R v U m V t b 3 Z l Z E N v b H V t b n M x L n t D b 2 x 1 b W 4 5 L D h 9 J n F 1 b 3 Q 7 L C Z x d W 9 0 O 1 N l Y 3 R p b 2 4 x L 0 N v b X B 1 d G V y I F N h b G V z L 0 F 1 d G 9 S Z W 1 v d m V k Q 2 9 s d W 1 u c z E u e 0 N v b H V t b j E w L D l 9 J n F 1 b 3 Q 7 L C Z x d W 9 0 O 1 N l Y 3 R p b 2 4 x L 0 N v b X B 1 d G V y I F N h b G V z L 0 F 1 d G 9 S Z W 1 v d m V k Q 2 9 s d W 1 u c z E u e 0 N v b H V t b j E x L D E w f S Z x d W 9 0 O y w m c X V v d D t T Z W N 0 a W 9 u M S 9 D b 2 1 w d X R l c i B T Y W x l c y 9 B d X R v U m V t b 3 Z l Z E N v b H V t b n M x L n t D b 2 x 1 b W 4 x M i w x M X 0 m c X V v d D s s J n F 1 b 3 Q 7 U 2 V j d G l v b j E v Q 2 9 t c H V 0 Z X I g U 2 F s Z X M v Q X V 0 b 1 J l b W 9 2 Z W R D b 2 x 1 b W 5 z M S 5 7 Q 2 9 s d W 1 u M T M s M T J 9 J n F 1 b 3 Q 7 L C Z x d W 9 0 O 1 N l Y 3 R p b 2 4 x L 0 N v b X B 1 d G V y I F N h b G V z L 0 F 1 d G 9 S Z W 1 v d m V k Q 2 9 s d W 1 u c z E u e 0 N v b H V t b j E 0 L D E z f S Z x d W 9 0 O y w m c X V v d D t T Z W N 0 a W 9 u M S 9 D b 2 1 w d X R l c i B T Y W x l c y 9 B d X R v U m V t b 3 Z l Z E N v b H V t b n M x L n t D b 2 x 1 b W 4 x N S w x N H 0 m c X V v d D s s J n F 1 b 3 Q 7 U 2 V j d G l v b j E v Q 2 9 t c H V 0 Z X I g U 2 F s Z X M v Q X V 0 b 1 J l b W 9 2 Z W R D b 2 x 1 b W 5 z M S 5 7 Q 2 9 s d W 1 u M T Y s M T V 9 J n F 1 b 3 Q 7 L C Z x d W 9 0 O 1 N l Y 3 R p b 2 4 x L 0 N v b X B 1 d G V y I F N h b G V z L 0 F 1 d G 9 S Z W 1 v d m V k Q 2 9 s d W 1 u c z E u e 0 N v b H V t b j E 3 L D E 2 f S Z x d W 9 0 O y w m c X V v d D t T Z W N 0 a W 9 u M S 9 D b 2 1 w d X R l c i B T Y W x l c y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1 d G V y J T I w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H V 0 Z X I l M j B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I Y C p f v C N T a R J + C n / m w 3 3 A A A A A A I A A A A A A B B m A A A A A Q A A I A A A A G 0 W S r N a N B e m q z z 3 s t f l b 7 5 w b J V M 4 j y s v 6 B c 5 r B r 8 S E c A A A A A A 6 A A A A A A g A A I A A A A H i 4 L 6 0 O E U p 6 s 5 / j P S Q l S P v m r d a f K h r i Z l a p v / h G Z O 3 z U A A A A G l O + y e N H n G D M a s x s P + m O G g o N b 9 O H a N N O M 9 D a 6 L 2 j 5 T v k 6 E W t D 1 4 n 2 n f Q 6 0 t I j 7 M b f Q C Z D x 5 m 8 Y k p e Q h b b O 7 Z T / I T P M 1 y N o / Z a n 6 f + / w y O t X Q A A A A E c 7 T f E 5 t 4 0 O c J 5 k S f 9 3 8 e f c N L g q N 6 S H G N W 7 K r x K j c b b 8 n 0 2 G g 6 q O u b e l T G d I j 6 6 a m U Q o W E a q t a q 3 q l P + P R a g T o = < / D a t a M a s h u p > 
</file>

<file path=customXml/itemProps1.xml><?xml version="1.0" encoding="utf-8"?>
<ds:datastoreItem xmlns:ds="http://schemas.openxmlformats.org/officeDocument/2006/customXml" ds:itemID="{A24278EE-5FEB-436D-9E7C-E3CD9CC0C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BUDGET</vt:lpstr>
      <vt:lpstr>SALES</vt:lpstr>
      <vt:lpstr>Bar Chart Buget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2023-04-24T07:02:45Z</dcterms:modified>
</cp:coreProperties>
</file>