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3A44B895-B2E6-4A72-A831-5C5E4D87F7C9}" xr6:coauthVersionLast="47" xr6:coauthVersionMax="47" xr10:uidLastSave="{00000000-0000-0000-0000-000000000000}"/>
  <bookViews>
    <workbookView xWindow="-120" yWindow="-120" windowWidth="38640" windowHeight="15720" xr2:uid="{D3367413-8AC6-4A32-8EF3-152200A93938}"/>
  </bookViews>
  <sheets>
    <sheet name="BUDG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N34" i="1"/>
  <c r="M34" i="1"/>
  <c r="L34" i="1"/>
  <c r="P33" i="1"/>
  <c r="O33" i="1"/>
  <c r="P32" i="1"/>
  <c r="O32" i="1"/>
  <c r="P31" i="1"/>
  <c r="O31" i="1"/>
  <c r="T30" i="1"/>
  <c r="P30" i="1"/>
  <c r="O30" i="1"/>
  <c r="T29" i="1"/>
  <c r="P29" i="1"/>
  <c r="O29" i="1"/>
  <c r="T28" i="1"/>
  <c r="P28" i="1"/>
  <c r="O28" i="1"/>
  <c r="T27" i="1"/>
  <c r="P27" i="1"/>
  <c r="O27" i="1"/>
  <c r="T26" i="1"/>
  <c r="P26" i="1"/>
  <c r="O26" i="1"/>
  <c r="P25" i="1"/>
  <c r="O25" i="1"/>
  <c r="T24" i="1"/>
  <c r="P24" i="1"/>
  <c r="O24" i="1"/>
  <c r="T23" i="1"/>
  <c r="P23" i="1"/>
  <c r="O23" i="1"/>
  <c r="G23" i="1"/>
  <c r="T22" i="1"/>
  <c r="P22" i="1"/>
  <c r="O22" i="1"/>
  <c r="T21" i="1"/>
  <c r="I21" i="1"/>
  <c r="H21" i="1"/>
  <c r="G21" i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O16" i="1"/>
  <c r="N16" i="1"/>
  <c r="M16" i="1"/>
  <c r="L16" i="1"/>
  <c r="I16" i="1"/>
  <c r="H16" i="1"/>
  <c r="G16" i="1"/>
  <c r="T15" i="1"/>
  <c r="O15" i="1"/>
  <c r="N15" i="1"/>
  <c r="M15" i="1"/>
  <c r="L15" i="1"/>
  <c r="I15" i="1"/>
  <c r="H15" i="1"/>
  <c r="G15" i="1"/>
  <c r="T14" i="1"/>
  <c r="O14" i="1"/>
  <c r="N14" i="1"/>
  <c r="M14" i="1"/>
  <c r="L14" i="1"/>
  <c r="T13" i="1"/>
  <c r="O13" i="1"/>
  <c r="N13" i="1"/>
  <c r="M13" i="1"/>
  <c r="L13" i="1"/>
  <c r="T12" i="1"/>
  <c r="O12" i="1"/>
  <c r="N12" i="1"/>
  <c r="M12" i="1"/>
  <c r="L12" i="1"/>
  <c r="T11" i="1"/>
  <c r="O11" i="1"/>
  <c r="N11" i="1"/>
  <c r="M11" i="1"/>
  <c r="L11" i="1"/>
  <c r="T10" i="1"/>
  <c r="O10" i="1"/>
  <c r="N10" i="1"/>
  <c r="M10" i="1"/>
  <c r="L10" i="1"/>
  <c r="T9" i="1"/>
  <c r="O9" i="1"/>
  <c r="N9" i="1"/>
  <c r="M9" i="1"/>
  <c r="L9" i="1"/>
  <c r="T8" i="1"/>
  <c r="O8" i="1"/>
  <c r="N8" i="1"/>
  <c r="M8" i="1"/>
  <c r="L8" i="1"/>
  <c r="T7" i="1"/>
  <c r="O7" i="1"/>
  <c r="N7" i="1"/>
  <c r="M7" i="1"/>
  <c r="L7" i="1"/>
  <c r="D7" i="1"/>
  <c r="C7" i="1"/>
  <c r="B7" i="1"/>
  <c r="T6" i="1"/>
  <c r="O6" i="1"/>
  <c r="N6" i="1"/>
  <c r="M6" i="1"/>
  <c r="L6" i="1"/>
  <c r="T5" i="1"/>
  <c r="O5" i="1"/>
  <c r="N5" i="1"/>
  <c r="M5" i="1"/>
  <c r="L5" i="1"/>
  <c r="T4" i="1"/>
  <c r="T3" i="1"/>
</calcChain>
</file>

<file path=xl/sharedStrings.xml><?xml version="1.0" encoding="utf-8"?>
<sst xmlns="http://schemas.openxmlformats.org/spreadsheetml/2006/main" count="96" uniqueCount="71">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</sst>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35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1" fillId="2" borderId="0" xfId="1" applyNumberFormat="1"/>
    <xf numFmtId="8" fontId="0" fillId="0" borderId="0" xfId="2" applyNumberFormat="1" applyFont="1" applyAlignment="1">
      <alignment horizontal="right"/>
    </xf>
    <xf numFmtId="8" fontId="0" fillId="0" borderId="0" xfId="2" applyNumberFormat="1" applyFont="1"/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4</xdr:col>
      <xdr:colOff>485775</xdr:colOff>
      <xdr:row>23</xdr:row>
      <xdr:rowOff>23812</xdr:rowOff>
    </xdr:from>
    <xdr:to>
      <xdr:col>6</xdr:col>
      <xdr:colOff>114300</xdr:colOff>
      <xdr:row>31</xdr:row>
      <xdr:rowOff>100012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581150" cy="1600200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2743200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38575" y="4681537"/>
              <a:ext cx="1581150" cy="1600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abSelected="1" topLeftCell="A13" zoomScaleNormal="100" workbookViewId="0">
      <selection activeCell="H36" sqref="H36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32" t="s">
        <v>0</v>
      </c>
      <c r="B1" s="33"/>
      <c r="C1" s="34"/>
      <c r="R1" s="27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AVERAGE(L26:N26)</f>
        <v>587.65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COUNT(L26:N26)</f>
        <v>3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B10/B7</f>
        <v>1.5648674746899256E-2</v>
      </c>
      <c r="M5" s="17">
        <f>C10/C7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MAX(L26:N26)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MIN(L26:N26)</f>
        <v>560.41999999999996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str">
        <f>L26&amp;"--"&amp;M26&amp;"--"&amp;N26</f>
        <v>560.42--598.32--604.21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str">
        <f>_xlfn.CONCAT(L26,"--",M26,"--",N26)</f>
        <v>560.42--598.32--604.21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SUBTOTAL(1,L26:N26)</f>
        <v>587.65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4">
        <v>44927</v>
      </c>
      <c r="M20" s="24">
        <v>44958</v>
      </c>
      <c r="N20" s="24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31">
        <f>B7-SUM(B10:B28)-SUM(G5:G18)</f>
        <v>4617.072632899999</v>
      </c>
      <c r="H21" s="31">
        <f>C7-SUM(C10:C28)-SUM(H5:H18)</f>
        <v>4856.0077428999994</v>
      </c>
      <c r="I21" s="31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v>139.53</v>
      </c>
      <c r="M22" s="19">
        <v>139.53</v>
      </c>
      <c r="N22" s="19">
        <v>139.53</v>
      </c>
      <c r="O22" s="19">
        <f>SUM(L22:N22)</f>
        <v>418.59000000000003</v>
      </c>
      <c r="P22" s="17">
        <f>O22/$O$34</f>
        <v>7.4499571964283487E-2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9" t="s">
        <v>69</v>
      </c>
      <c r="G23" s="30">
        <f>AVERAGE(G21:I21)</f>
        <v>4794.9251607999995</v>
      </c>
      <c r="I23" t="s">
        <v>70</v>
      </c>
      <c r="K23" s="14" t="s">
        <v>7</v>
      </c>
      <c r="L23" s="20">
        <v>230.34</v>
      </c>
      <c r="M23" s="21">
        <v>238.56</v>
      </c>
      <c r="N23" s="21">
        <v>227.67</v>
      </c>
      <c r="O23" s="19">
        <f t="shared" ref="O23:O33" si="1">SUM(L23:N23)</f>
        <v>696.56999999999994</v>
      </c>
      <c r="P23" s="17">
        <f t="shared" ref="P23:P33" si="2">O23/$O$34</f>
        <v>0.12397373765059112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22">
        <v>101.23</v>
      </c>
      <c r="M24" s="23">
        <v>117.98</v>
      </c>
      <c r="N24" s="23">
        <v>98.07</v>
      </c>
      <c r="O24" s="19">
        <f t="shared" si="1"/>
        <v>317.27999999999997</v>
      </c>
      <c r="P24" s="17">
        <f t="shared" si="2"/>
        <v>5.6468678642174593E-2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20">
        <v>31.17</v>
      </c>
      <c r="M25" s="21">
        <v>32.979999999999997</v>
      </c>
      <c r="N25" s="21">
        <v>33.97</v>
      </c>
      <c r="O25" s="19">
        <f t="shared" si="1"/>
        <v>98.12</v>
      </c>
      <c r="P25" s="17">
        <f t="shared" si="2"/>
        <v>1.746314532391002E-2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2">
        <v>560.41999999999996</v>
      </c>
      <c r="M26" s="23">
        <v>598.32000000000005</v>
      </c>
      <c r="N26" s="23">
        <v>604.21</v>
      </c>
      <c r="O26" s="19">
        <f t="shared" si="1"/>
        <v>1762.95</v>
      </c>
      <c r="P26" s="17">
        <f t="shared" si="2"/>
        <v>0.31376530828360344</v>
      </c>
      <c r="R26" t="s">
        <v>63</v>
      </c>
      <c r="T26" s="25">
        <f ca="1">NOW()</f>
        <v>45037.554167708331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v>183.42</v>
      </c>
      <c r="M27" s="21">
        <v>192.09</v>
      </c>
      <c r="N27" s="21">
        <v>197.12</v>
      </c>
      <c r="O27" s="19">
        <f t="shared" si="1"/>
        <v>572.63</v>
      </c>
      <c r="P27" s="17">
        <f t="shared" si="2"/>
        <v>0.10191521511241944</v>
      </c>
      <c r="R27" t="s">
        <v>64</v>
      </c>
      <c r="T27" s="26">
        <f ca="1">TODAY()</f>
        <v>45037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2">
        <v>123.83</v>
      </c>
      <c r="M28" s="23">
        <v>123.83</v>
      </c>
      <c r="N28" s="23">
        <v>123.83</v>
      </c>
      <c r="O28" s="19">
        <f t="shared" si="1"/>
        <v>371.49</v>
      </c>
      <c r="P28" s="17">
        <f t="shared" si="2"/>
        <v>6.6116835062977303E-2</v>
      </c>
      <c r="R28" t="s">
        <v>65</v>
      </c>
      <c r="T28">
        <f ca="1">DAY(TODAY())</f>
        <v>21</v>
      </c>
    </row>
    <row r="29" spans="1:20" x14ac:dyDescent="0.25">
      <c r="K29" s="14" t="s">
        <v>40</v>
      </c>
      <c r="L29" s="20">
        <v>109</v>
      </c>
      <c r="M29" s="21">
        <v>109</v>
      </c>
      <c r="N29" s="21">
        <v>109</v>
      </c>
      <c r="O29" s="19">
        <f t="shared" si="1"/>
        <v>327</v>
      </c>
      <c r="P29" s="17">
        <f t="shared" si="2"/>
        <v>5.8198619251106566E-2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2">
        <v>45</v>
      </c>
      <c r="M30" s="23">
        <v>45</v>
      </c>
      <c r="N30" s="23">
        <v>45</v>
      </c>
      <c r="O30" s="19">
        <f t="shared" si="1"/>
        <v>135</v>
      </c>
      <c r="P30" s="17">
        <f t="shared" si="2"/>
        <v>2.4026952901832987E-2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v>8.99</v>
      </c>
      <c r="M31" s="21">
        <v>8.99</v>
      </c>
      <c r="N31" s="21">
        <v>8.99</v>
      </c>
      <c r="O31" s="19">
        <f t="shared" si="1"/>
        <v>26.97</v>
      </c>
      <c r="P31" s="17">
        <f t="shared" si="2"/>
        <v>4.8000512574995231E-3</v>
      </c>
    </row>
    <row r="32" spans="1:20" x14ac:dyDescent="0.25">
      <c r="K32" t="s">
        <v>24</v>
      </c>
      <c r="L32" s="22">
        <v>4.99</v>
      </c>
      <c r="M32" s="23">
        <v>0</v>
      </c>
      <c r="N32" s="23">
        <v>63.98</v>
      </c>
      <c r="O32" s="19">
        <f t="shared" si="1"/>
        <v>68.97</v>
      </c>
      <c r="P32" s="17">
        <f t="shared" si="2"/>
        <v>1.2275103271403119E-2</v>
      </c>
    </row>
    <row r="33" spans="11:16" x14ac:dyDescent="0.25">
      <c r="K33" s="14" t="s">
        <v>25</v>
      </c>
      <c r="L33" s="20">
        <v>290.12</v>
      </c>
      <c r="M33" s="21">
        <v>234.9</v>
      </c>
      <c r="N33" s="21">
        <v>298.10000000000002</v>
      </c>
      <c r="O33" s="19">
        <f t="shared" si="1"/>
        <v>823.12</v>
      </c>
      <c r="P33" s="17">
        <f t="shared" si="2"/>
        <v>0.14649678127819829</v>
      </c>
    </row>
    <row r="34" spans="11:16" x14ac:dyDescent="0.25">
      <c r="K34" s="16" t="s">
        <v>42</v>
      </c>
      <c r="L34" s="28">
        <f>SUM(L22:L33)</f>
        <v>1828.04</v>
      </c>
      <c r="M34" s="28">
        <f>SUM(M22:M33)</f>
        <v>1841.18</v>
      </c>
      <c r="N34" s="28">
        <f>SUM(N22:N33)</f>
        <v>1949.4700000000003</v>
      </c>
      <c r="O34" s="28">
        <f>SUM(O22:O33)</f>
        <v>5618.6900000000005</v>
      </c>
      <c r="P34" s="19"/>
    </row>
  </sheetData>
  <mergeCells count="1">
    <mergeCell ref="A1:C1"/>
  </mergeCells>
  <conditionalFormatting sqref="L5:N16">
    <cfRule type="cellIs" dxfId="1" priority="1" operator="greaterThan">
      <formula>0.0275</formula>
    </cfRule>
    <cfRule type="cellIs" dxfId="0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E2-455F-476B-856B-F554C1347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2023-04-21T12:20:01Z</dcterms:modified>
</cp:coreProperties>
</file>