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38355" windowHeight="18195"/>
  </bookViews>
  <sheets>
    <sheet name="Sheet1" sheetId="1" r:id="rId1"/>
  </sheets>
  <definedNames>
    <definedName name="pFour">Sheet1!$F$4</definedName>
    <definedName name="pOut">Sheet1!$F$2</definedName>
    <definedName name="pSingle">Sheet1!$F$6</definedName>
    <definedName name="pSix">Sheet1!$F$3</definedName>
    <definedName name="pTwo">Sheet1!$F$5</definedName>
  </definedNames>
  <calcPr calcId="125725"/>
</workbook>
</file>

<file path=xl/calcChain.xml><?xml version="1.0" encoding="utf-8"?>
<calcChain xmlns="http://schemas.openxmlformats.org/spreadsheetml/2006/main">
  <c r="V38" i="1"/>
  <c r="W38"/>
  <c r="V39"/>
  <c r="W39"/>
  <c r="V40"/>
  <c r="W40"/>
  <c r="V41"/>
  <c r="W41"/>
  <c r="V42"/>
  <c r="W42"/>
  <c r="V43"/>
  <c r="W43"/>
  <c r="V44"/>
  <c r="W44"/>
  <c r="V45"/>
  <c r="W45"/>
  <c r="W37"/>
  <c r="V37"/>
  <c r="N32"/>
  <c r="O32"/>
  <c r="P32"/>
  <c r="Q32"/>
  <c r="M32"/>
  <c r="E31"/>
  <c r="E41" s="1"/>
  <c r="F31"/>
  <c r="F38" s="1"/>
  <c r="G31"/>
  <c r="G41" s="1"/>
  <c r="H31"/>
  <c r="H41" s="1"/>
  <c r="E32"/>
  <c r="E39" s="1"/>
  <c r="F32"/>
  <c r="F42" s="1"/>
  <c r="G32"/>
  <c r="G44" s="1"/>
  <c r="H32"/>
  <c r="H44" s="1"/>
  <c r="F30"/>
  <c r="F40" s="1"/>
  <c r="G30"/>
  <c r="G37" s="1"/>
  <c r="H30"/>
  <c r="H39" s="1"/>
  <c r="E30"/>
  <c r="E43" s="1"/>
  <c r="G11"/>
  <c r="H11"/>
  <c r="G12"/>
  <c r="H12"/>
  <c r="G13"/>
  <c r="H13"/>
  <c r="G14"/>
  <c r="H14"/>
  <c r="G15"/>
  <c r="H15"/>
  <c r="G16"/>
  <c r="H16"/>
  <c r="G17"/>
  <c r="H17"/>
  <c r="G18"/>
  <c r="H18"/>
  <c r="H10"/>
  <c r="G10"/>
  <c r="E11"/>
  <c r="F11"/>
  <c r="E12"/>
  <c r="F12"/>
  <c r="E13"/>
  <c r="F13"/>
  <c r="E14"/>
  <c r="F14"/>
  <c r="E15"/>
  <c r="F15"/>
  <c r="E16"/>
  <c r="F16"/>
  <c r="E17"/>
  <c r="F17"/>
  <c r="E18"/>
  <c r="F18"/>
  <c r="F10"/>
  <c r="E10"/>
  <c r="H37" l="1"/>
  <c r="H38"/>
  <c r="K38" s="1"/>
  <c r="F45"/>
  <c r="F39"/>
  <c r="K39" s="1"/>
  <c r="E42"/>
  <c r="E45"/>
  <c r="E40"/>
  <c r="E37"/>
  <c r="J37" s="1"/>
  <c r="G39"/>
  <c r="J39" s="1"/>
  <c r="G38"/>
  <c r="G42"/>
  <c r="G40"/>
  <c r="F37"/>
  <c r="K37" s="1"/>
  <c r="F43"/>
  <c r="H42"/>
  <c r="K42" s="1"/>
  <c r="H40"/>
  <c r="K40" s="1"/>
  <c r="E38"/>
  <c r="E44"/>
  <c r="J44" s="1"/>
  <c r="F41"/>
  <c r="K41" s="1"/>
  <c r="F44"/>
  <c r="K44" s="1"/>
  <c r="H45"/>
  <c r="H43"/>
  <c r="J41"/>
  <c r="G45"/>
  <c r="G43"/>
  <c r="J43" s="1"/>
  <c r="J14"/>
  <c r="J12"/>
  <c r="K10"/>
  <c r="J17"/>
  <c r="J15"/>
  <c r="J13"/>
  <c r="J11"/>
  <c r="J18"/>
  <c r="J16"/>
  <c r="K18"/>
  <c r="K16"/>
  <c r="K14"/>
  <c r="K12"/>
  <c r="K11"/>
  <c r="K17"/>
  <c r="K15"/>
  <c r="K13"/>
  <c r="J10"/>
  <c r="K45" l="1"/>
  <c r="J45"/>
  <c r="J42"/>
  <c r="N42" s="1"/>
  <c r="O42" s="1"/>
  <c r="P42" s="1"/>
  <c r="Q42" s="1"/>
  <c r="J40"/>
  <c r="M40" s="1"/>
  <c r="J38"/>
  <c r="M38" s="1"/>
  <c r="K43"/>
  <c r="M43" s="1"/>
  <c r="N17"/>
  <c r="O17" s="1"/>
  <c r="P17" s="1"/>
  <c r="Q17" s="1"/>
  <c r="N39"/>
  <c r="O39" s="1"/>
  <c r="P39" s="1"/>
  <c r="Q39" s="1"/>
  <c r="M39"/>
  <c r="N44"/>
  <c r="O44" s="1"/>
  <c r="P44" s="1"/>
  <c r="M44"/>
  <c r="M41"/>
  <c r="N37"/>
  <c r="O37" s="1"/>
  <c r="N41"/>
  <c r="O41" s="1"/>
  <c r="M37"/>
  <c r="N10"/>
  <c r="O10" s="1"/>
  <c r="P10" s="1"/>
  <c r="N18"/>
  <c r="O18" s="1"/>
  <c r="P18" s="1"/>
  <c r="Q18" s="1"/>
  <c r="N13"/>
  <c r="O13" s="1"/>
  <c r="P13" s="1"/>
  <c r="M12"/>
  <c r="M14"/>
  <c r="N12"/>
  <c r="O12" s="1"/>
  <c r="P12" s="1"/>
  <c r="N11"/>
  <c r="O11" s="1"/>
  <c r="M11"/>
  <c r="M13"/>
  <c r="M16"/>
  <c r="M15"/>
  <c r="N14"/>
  <c r="O14" s="1"/>
  <c r="M18"/>
  <c r="N16"/>
  <c r="O16" s="1"/>
  <c r="M17"/>
  <c r="N15"/>
  <c r="O15" s="1"/>
  <c r="P15" s="1"/>
  <c r="Q15" s="1"/>
  <c r="M10"/>
  <c r="M45" l="1"/>
  <c r="N45"/>
  <c r="O45" s="1"/>
  <c r="N43"/>
  <c r="O43" s="1"/>
  <c r="N40"/>
  <c r="O40" s="1"/>
  <c r="P40" s="1"/>
  <c r="Q40" s="1"/>
  <c r="M42"/>
  <c r="N38"/>
  <c r="O38" s="1"/>
  <c r="P38" s="1"/>
  <c r="Q38" s="1"/>
  <c r="S38" s="1"/>
  <c r="Y38" s="1"/>
  <c r="S42"/>
  <c r="Q44"/>
  <c r="S44" s="1"/>
  <c r="P37"/>
  <c r="Q37" s="1"/>
  <c r="P41"/>
  <c r="Q12"/>
  <c r="S12" s="1"/>
  <c r="S18"/>
  <c r="P11"/>
  <c r="Q11" s="1"/>
  <c r="P16"/>
  <c r="Q16" s="1"/>
  <c r="S16" s="1"/>
  <c r="Y16" s="1"/>
  <c r="P14"/>
  <c r="Q14" s="1"/>
  <c r="S14" s="1"/>
  <c r="S15"/>
  <c r="S17"/>
  <c r="Q10"/>
  <c r="S10" s="1"/>
  <c r="Y10" s="1"/>
  <c r="Q13"/>
  <c r="S13" s="1"/>
  <c r="Y13" s="1"/>
  <c r="P45" l="1"/>
  <c r="Q45" s="1"/>
  <c r="P43"/>
  <c r="Q43" s="1"/>
  <c r="T42"/>
  <c r="Z42" s="1"/>
  <c r="Y42"/>
  <c r="S40"/>
  <c r="Y40" s="1"/>
  <c r="S37"/>
  <c r="Y37" s="1"/>
  <c r="Q41"/>
  <c r="S41" s="1"/>
  <c r="T41" s="1"/>
  <c r="Z41" s="1"/>
  <c r="T38"/>
  <c r="Z38" s="1"/>
  <c r="AB38" s="1"/>
  <c r="Y44"/>
  <c r="T44"/>
  <c r="Z44" s="1"/>
  <c r="S39"/>
  <c r="T14"/>
  <c r="Z14" s="1"/>
  <c r="Y14"/>
  <c r="T12"/>
  <c r="Z12" s="1"/>
  <c r="Y12"/>
  <c r="T15"/>
  <c r="Z15" s="1"/>
  <c r="Y15"/>
  <c r="T18"/>
  <c r="Z18" s="1"/>
  <c r="Y18"/>
  <c r="T17"/>
  <c r="Z17" s="1"/>
  <c r="Y17"/>
  <c r="S11"/>
  <c r="Y11" s="1"/>
  <c r="T16"/>
  <c r="Z16" s="1"/>
  <c r="AB16" s="1"/>
  <c r="T10"/>
  <c r="Z10" s="1"/>
  <c r="AB10" s="1"/>
  <c r="T13"/>
  <c r="Z13" s="1"/>
  <c r="S45" l="1"/>
  <c r="T45" s="1"/>
  <c r="Z45" s="1"/>
  <c r="S43"/>
  <c r="T43" s="1"/>
  <c r="Z43" s="1"/>
  <c r="AB42"/>
  <c r="T40"/>
  <c r="Z40" s="1"/>
  <c r="AB40" s="1"/>
  <c r="AB13"/>
  <c r="AE10" s="1"/>
  <c r="AF11"/>
  <c r="T37"/>
  <c r="Z37" s="1"/>
  <c r="AB37" s="1"/>
  <c r="Y41"/>
  <c r="AB41" s="1"/>
  <c r="AB44"/>
  <c r="T39"/>
  <c r="Z39" s="1"/>
  <c r="Y39"/>
  <c r="AB15"/>
  <c r="AB14"/>
  <c r="AB17"/>
  <c r="AB18"/>
  <c r="AB12"/>
  <c r="T11"/>
  <c r="Z11" s="1"/>
  <c r="AB11" s="1"/>
  <c r="Y45" l="1"/>
  <c r="AB45" s="1"/>
  <c r="Y43"/>
  <c r="AB43" s="1"/>
  <c r="AE11"/>
  <c r="AF12"/>
  <c r="AE12"/>
  <c r="AF10"/>
  <c r="AB39"/>
  <c r="AB20"/>
  <c r="AB47" l="1"/>
  <c r="F23" s="1"/>
</calcChain>
</file>

<file path=xl/sharedStrings.xml><?xml version="1.0" encoding="utf-8"?>
<sst xmlns="http://schemas.openxmlformats.org/spreadsheetml/2006/main" count="103" uniqueCount="26">
  <si>
    <t>Bat mu</t>
  </si>
  <si>
    <t>Bat sigma</t>
  </si>
  <si>
    <t>Bowl mu</t>
  </si>
  <si>
    <t>Bowl sigma</t>
  </si>
  <si>
    <t>Mu</t>
  </si>
  <si>
    <t>Sigma</t>
  </si>
  <si>
    <t>P(out)</t>
  </si>
  <si>
    <t>P(six)</t>
  </si>
  <si>
    <t>P(four)</t>
  </si>
  <si>
    <t>P(two)</t>
  </si>
  <si>
    <t>P(single)</t>
  </si>
  <si>
    <t>Runs per over</t>
  </si>
  <si>
    <t>Six</t>
  </si>
  <si>
    <t>Four</t>
  </si>
  <si>
    <t>Two</t>
  </si>
  <si>
    <t>Single</t>
  </si>
  <si>
    <t>Out</t>
  </si>
  <si>
    <t>Runs per wicket</t>
  </si>
  <si>
    <t>Good</t>
  </si>
  <si>
    <t>Medium</t>
  </si>
  <si>
    <t>Poor</t>
  </si>
  <si>
    <t>Bat</t>
  </si>
  <si>
    <t>Bowl</t>
  </si>
  <si>
    <t>Target</t>
  </si>
  <si>
    <t>Diff</t>
  </si>
  <si>
    <t>Delta</t>
  </si>
</sst>
</file>

<file path=xl/styles.xml><?xml version="1.0" encoding="utf-8"?>
<styleSheet xmlns="http://schemas.openxmlformats.org/spreadsheetml/2006/main">
  <numFmts count="3">
    <numFmt numFmtId="164" formatCode="0.000"/>
    <numFmt numFmtId="166" formatCode="0.00000"/>
    <numFmt numFmtId="167" formatCode="0.00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66" fontId="0" fillId="0" borderId="0" xfId="0" applyNumberFormat="1"/>
    <xf numFmtId="167" fontId="0" fillId="0" borderId="0" xfId="0" applyNumberFormat="1"/>
    <xf numFmtId="2" fontId="0" fillId="0" borderId="0" xfId="0" applyNumberFormat="1" applyFill="1"/>
    <xf numFmtId="1" fontId="0" fillId="0" borderId="0" xfId="0" applyNumberFormat="1"/>
    <xf numFmtId="2" fontId="1" fillId="0" borderId="0" xfId="0" applyNumberFormat="1" applyFont="1"/>
    <xf numFmtId="2" fontId="0" fillId="0" borderId="1" xfId="0" applyNumberFormat="1" applyBorder="1"/>
    <xf numFmtId="164" fontId="0" fillId="2" borderId="0" xfId="0" applyNumberFormat="1" applyFill="1"/>
    <xf numFmtId="164" fontId="0" fillId="0" borderId="0" xfId="0" applyNumberFormat="1" applyFill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F47"/>
  <sheetViews>
    <sheetView tabSelected="1" workbookViewId="0">
      <selection activeCell="O22" sqref="O22"/>
    </sheetView>
  </sheetViews>
  <sheetFormatPr defaultRowHeight="15"/>
  <cols>
    <col min="1" max="2" width="2.85546875" style="1" customWidth="1"/>
    <col min="3" max="3" width="9.140625" style="1" customWidth="1"/>
    <col min="4" max="8" width="9.140625" style="1"/>
    <col min="9" max="9" width="3.42578125" style="1" customWidth="1"/>
    <col min="10" max="11" width="9.140625" style="1"/>
    <col min="12" max="12" width="3.42578125" style="1" customWidth="1"/>
    <col min="13" max="17" width="9.140625" style="1"/>
    <col min="18" max="18" width="3.42578125" style="1" customWidth="1"/>
    <col min="19" max="19" width="13.28515625" style="1" bestFit="1" customWidth="1"/>
    <col min="20" max="20" width="15.140625" style="1" bestFit="1" customWidth="1"/>
    <col min="21" max="21" width="3.42578125" style="1" customWidth="1"/>
    <col min="22" max="22" width="13.28515625" style="1" bestFit="1" customWidth="1"/>
    <col min="23" max="23" width="15.140625" style="1" bestFit="1" customWidth="1"/>
    <col min="24" max="24" width="9.140625" style="1"/>
    <col min="25" max="25" width="13.28515625" style="1" bestFit="1" customWidth="1"/>
    <col min="26" max="26" width="15.140625" style="1" bestFit="1" customWidth="1"/>
    <col min="27" max="27" width="9.140625" style="1"/>
    <col min="28" max="32" width="9.140625" style="2"/>
    <col min="33" max="16384" width="9.140625" style="1"/>
  </cols>
  <sheetData>
    <row r="2" spans="3:32">
      <c r="D2" s="6"/>
      <c r="E2" s="6"/>
      <c r="F2" s="6"/>
      <c r="N2" s="7">
        <v>6</v>
      </c>
      <c r="O2" s="7">
        <v>4</v>
      </c>
      <c r="P2" s="7">
        <v>2</v>
      </c>
      <c r="Q2" s="7">
        <v>1</v>
      </c>
    </row>
    <row r="3" spans="3:32">
      <c r="D3" s="6" t="s">
        <v>18</v>
      </c>
      <c r="E3" s="10">
        <v>0.999</v>
      </c>
      <c r="F3" s="10">
        <v>0.96</v>
      </c>
      <c r="G3" s="10">
        <v>0.72699999999999998</v>
      </c>
      <c r="H3" s="10">
        <v>0.95799999999999996</v>
      </c>
    </row>
    <row r="4" spans="3:32">
      <c r="D4" s="6" t="s">
        <v>19</v>
      </c>
      <c r="E4" s="10">
        <v>0.85599999999999998</v>
      </c>
      <c r="F4" s="10">
        <v>0.99</v>
      </c>
      <c r="G4" s="10">
        <v>0.61699999999999999</v>
      </c>
      <c r="H4" s="10">
        <v>1.006</v>
      </c>
      <c r="M4" s="1" t="s">
        <v>16</v>
      </c>
      <c r="N4" s="1" t="s">
        <v>12</v>
      </c>
      <c r="O4" s="1" t="s">
        <v>13</v>
      </c>
      <c r="P4" s="1" t="s">
        <v>14</v>
      </c>
      <c r="Q4" s="1" t="s">
        <v>15</v>
      </c>
    </row>
    <row r="5" spans="3:32">
      <c r="D5" s="6" t="s">
        <v>20</v>
      </c>
      <c r="E5" s="10">
        <v>0.628</v>
      </c>
      <c r="F5" s="10">
        <v>1.083</v>
      </c>
      <c r="G5" s="10">
        <v>0.51</v>
      </c>
      <c r="H5" s="10">
        <v>1.026</v>
      </c>
      <c r="M5" s="3">
        <v>-2.7</v>
      </c>
      <c r="N5" s="3">
        <v>3.2</v>
      </c>
      <c r="O5" s="3">
        <v>2.4</v>
      </c>
      <c r="P5" s="3">
        <v>2</v>
      </c>
      <c r="Q5" s="3">
        <v>0.9</v>
      </c>
    </row>
    <row r="6" spans="3:32">
      <c r="D6" s="6"/>
      <c r="E6" s="6"/>
      <c r="F6" s="6"/>
      <c r="M6" s="4"/>
    </row>
    <row r="8" spans="3:32">
      <c r="V8" s="8" t="s">
        <v>23</v>
      </c>
      <c r="Y8" s="8" t="s">
        <v>24</v>
      </c>
    </row>
    <row r="9" spans="3:32" s="8" customFormat="1">
      <c r="C9" s="8" t="s">
        <v>21</v>
      </c>
      <c r="D9" s="8" t="s">
        <v>22</v>
      </c>
      <c r="E9" s="8" t="s">
        <v>0</v>
      </c>
      <c r="F9" s="8" t="s">
        <v>1</v>
      </c>
      <c r="G9" s="8" t="s">
        <v>2</v>
      </c>
      <c r="H9" s="8" t="s">
        <v>3</v>
      </c>
      <c r="J9" s="8" t="s">
        <v>4</v>
      </c>
      <c r="K9" s="8" t="s">
        <v>5</v>
      </c>
      <c r="M9" s="8" t="s">
        <v>6</v>
      </c>
      <c r="N9" s="8" t="s">
        <v>7</v>
      </c>
      <c r="O9" s="8" t="s">
        <v>8</v>
      </c>
      <c r="P9" s="8" t="s">
        <v>9</v>
      </c>
      <c r="Q9" s="8" t="s">
        <v>10</v>
      </c>
      <c r="S9" s="8" t="s">
        <v>11</v>
      </c>
      <c r="T9" s="8" t="s">
        <v>17</v>
      </c>
      <c r="V9" s="8" t="s">
        <v>11</v>
      </c>
      <c r="W9" s="8" t="s">
        <v>17</v>
      </c>
      <c r="Y9" s="8" t="s">
        <v>11</v>
      </c>
      <c r="Z9" s="8" t="s">
        <v>17</v>
      </c>
      <c r="AB9" s="12"/>
      <c r="AC9" s="12"/>
      <c r="AD9" s="12"/>
      <c r="AE9" s="12" t="s">
        <v>21</v>
      </c>
      <c r="AF9" s="12" t="s">
        <v>22</v>
      </c>
    </row>
    <row r="10" spans="3:32">
      <c r="C10" s="1" t="s">
        <v>18</v>
      </c>
      <c r="D10" s="1" t="s">
        <v>18</v>
      </c>
      <c r="E10" s="6">
        <f>VLOOKUP($C10,$D$3:$H$5,COLUMN(E10)-COLUMN($C$10),FALSE)</f>
        <v>0.999</v>
      </c>
      <c r="F10" s="6">
        <f t="shared" ref="F10:H18" si="0">VLOOKUP($C10,$D$3:$H$5,COLUMN(F10)-COLUMN($C$10),FALSE)</f>
        <v>0.96</v>
      </c>
      <c r="G10" s="6">
        <f>VLOOKUP($D10,$D$3:$H$5,COLUMN(G10)-COLUMN($C$10),FALSE)</f>
        <v>0.72699999999999998</v>
      </c>
      <c r="H10" s="6">
        <f>VLOOKUP($D10,$D$3:$H$5,COLUMN(H10)-COLUMN($C$10),FALSE)</f>
        <v>0.95799999999999996</v>
      </c>
      <c r="J10" s="1">
        <f>E10-G10</f>
        <v>0.27200000000000002</v>
      </c>
      <c r="K10" s="1">
        <f>SQRT(F10^2+H10^2)</f>
        <v>1.3562315436532213</v>
      </c>
      <c r="M10" s="5">
        <f>NORMDIST(M$5,$J10,$K10,TRUE)</f>
        <v>1.4212650543576011E-2</v>
      </c>
      <c r="N10" s="5">
        <f>1-NORMDIST(N$5,$J10,$K10,TRUE)</f>
        <v>1.5428055508595717E-2</v>
      </c>
      <c r="O10" s="5">
        <f>1-NORMDIST(O$5,$J10,$K10,TRUE)-N10</f>
        <v>4.2889668378852885E-2</v>
      </c>
      <c r="P10" s="5">
        <f>1-NORMDIST(P$5,$J10,$K10,TRUE)-N10-O10</f>
        <v>4.2992948405417231E-2</v>
      </c>
      <c r="Q10" s="5">
        <f>1-NORMDIST(Q$5,$J10,$K10,TRUE)-N10-O10-P10</f>
        <v>0.22035438883636516</v>
      </c>
      <c r="S10" s="1">
        <f>6*SUMPRODUCT(N10:Q10,N$2:Q$2)</f>
        <v>3.4228037532851125</v>
      </c>
      <c r="T10" s="1">
        <f>S10/(6*M10)</f>
        <v>40.137994701630895</v>
      </c>
      <c r="V10" s="1">
        <v>3.5</v>
      </c>
      <c r="W10" s="1">
        <v>40</v>
      </c>
      <c r="Y10" s="1">
        <f>S10-V10</f>
        <v>-7.7196246714887451E-2</v>
      </c>
      <c r="Z10" s="1">
        <f>T10-W10</f>
        <v>0.13799470163089467</v>
      </c>
      <c r="AB10" s="2">
        <f>SQRT(Y10^2+0.01*Z10^2)</f>
        <v>7.8419932948503399E-2</v>
      </c>
      <c r="AD10" s="2" t="s">
        <v>18</v>
      </c>
      <c r="AE10" s="2">
        <f>AB10+AB13+AB16</f>
        <v>0.10474731985681517</v>
      </c>
      <c r="AF10" s="2">
        <f>SUM(AB10:AB12)</f>
        <v>0.26425819199753714</v>
      </c>
    </row>
    <row r="11" spans="3:32">
      <c r="C11" s="6" t="s">
        <v>19</v>
      </c>
      <c r="D11" s="1" t="s">
        <v>18</v>
      </c>
      <c r="E11" s="6">
        <f t="shared" ref="E11:E18" si="1">VLOOKUP($C11,$D$3:$H$5,COLUMN(E11)-COLUMN($C$10),FALSE)</f>
        <v>0.85599999999999998</v>
      </c>
      <c r="F11" s="6">
        <f t="shared" si="0"/>
        <v>0.99</v>
      </c>
      <c r="G11" s="6">
        <f t="shared" ref="G11:H18" si="2">VLOOKUP($D11,$D$3:$H$5,COLUMN(G11)-COLUMN($C$10),FALSE)</f>
        <v>0.72699999999999998</v>
      </c>
      <c r="H11" s="6">
        <f t="shared" si="2"/>
        <v>0.95799999999999996</v>
      </c>
      <c r="J11" s="1">
        <f t="shared" ref="J11:J18" si="3">E11-G11</f>
        <v>0.129</v>
      </c>
      <c r="K11" s="1">
        <f t="shared" ref="K11:K18" si="4">SQRT(F11^2+H11^2)</f>
        <v>1.3776298486894074</v>
      </c>
      <c r="M11" s="5">
        <f t="shared" ref="M11:M18" si="5">NORMDIST(M$5,$J11,$K11,TRUE)</f>
        <v>2.0010750122567256E-2</v>
      </c>
      <c r="N11" s="5">
        <f t="shared" ref="N11:N18" si="6">1-NORMDIST(N$5,$J11,$K11,TRUE)</f>
        <v>1.2900601004203871E-2</v>
      </c>
      <c r="O11" s="5">
        <f t="shared" ref="O11:O18" si="7">1-NORMDIST(O$5,$J11,$K11,TRUE)-N11</f>
        <v>3.6726151475376057E-2</v>
      </c>
      <c r="P11" s="5">
        <f t="shared" ref="P11:P18" si="8">1-NORMDIST(P$5,$J11,$K11,TRUE)-N11-O11</f>
        <v>3.7584515311316569E-2</v>
      </c>
      <c r="Q11" s="5">
        <f t="shared" ref="Q11:Q18" si="9">1-NORMDIST(Q$5,$J11,$K11,TRUE)-N11-O11-P11</f>
        <v>0.2006454876033219</v>
      </c>
      <c r="S11" s="1">
        <f t="shared" ref="S11:S18" si="10">6*SUMPRODUCT(N11:Q11,N$2:Q$2)</f>
        <v>3.000736380916095</v>
      </c>
      <c r="T11" s="1">
        <f t="shared" ref="T11:T18" si="11">S11/(6*M11)</f>
        <v>24.992702776727285</v>
      </c>
      <c r="V11" s="1">
        <v>3</v>
      </c>
      <c r="W11" s="1">
        <v>25</v>
      </c>
      <c r="Y11" s="1">
        <f t="shared" ref="Y11:Y18" si="12">S11-V11</f>
        <v>7.3638091609495859E-4</v>
      </c>
      <c r="Z11" s="1">
        <f t="shared" ref="Z11:Z18" si="13">T11-W11</f>
        <v>-7.2972232727153141E-3</v>
      </c>
      <c r="AB11" s="2">
        <f t="shared" ref="AB11:AB18" si="14">SQRT(Y11^2+0.01*Z11^2)</f>
        <v>1.0367022371478856E-3</v>
      </c>
      <c r="AD11" s="2" t="s">
        <v>19</v>
      </c>
      <c r="AE11" s="2">
        <f t="shared" ref="AE11:AE12" si="15">AB11+AB14+AB17</f>
        <v>0.14309977937392843</v>
      </c>
      <c r="AF11" s="2">
        <f>SUM(Z13:Z15)</f>
        <v>-0.51725604655738877</v>
      </c>
    </row>
    <row r="12" spans="3:32">
      <c r="C12" s="6" t="s">
        <v>20</v>
      </c>
      <c r="D12" s="1" t="s">
        <v>18</v>
      </c>
      <c r="E12" s="6">
        <f t="shared" si="1"/>
        <v>0.628</v>
      </c>
      <c r="F12" s="6">
        <f t="shared" si="0"/>
        <v>1.083</v>
      </c>
      <c r="G12" s="6">
        <f t="shared" si="2"/>
        <v>0.72699999999999998</v>
      </c>
      <c r="H12" s="6">
        <f t="shared" si="2"/>
        <v>0.95799999999999996</v>
      </c>
      <c r="J12" s="1">
        <f t="shared" si="3"/>
        <v>-9.8999999999999977E-2</v>
      </c>
      <c r="K12" s="1">
        <f t="shared" si="4"/>
        <v>1.4459090566145576</v>
      </c>
      <c r="M12" s="5">
        <f t="shared" si="5"/>
        <v>3.6019756227338329E-2</v>
      </c>
      <c r="N12" s="5">
        <f t="shared" si="6"/>
        <v>1.1256199397032707E-2</v>
      </c>
      <c r="O12" s="5">
        <f t="shared" si="7"/>
        <v>3.0708835026487247E-2</v>
      </c>
      <c r="P12" s="5">
        <f t="shared" si="8"/>
        <v>3.1330003377066151E-2</v>
      </c>
      <c r="Q12" s="5">
        <f t="shared" si="9"/>
        <v>0.17151449735277025</v>
      </c>
      <c r="S12" s="1">
        <f t="shared" si="10"/>
        <v>2.5472822435702867</v>
      </c>
      <c r="T12" s="1">
        <f t="shared" si="11"/>
        <v>11.786505103352821</v>
      </c>
      <c r="V12" s="1">
        <v>2.5</v>
      </c>
      <c r="W12" s="1">
        <v>10</v>
      </c>
      <c r="Y12" s="9">
        <f t="shared" si="12"/>
        <v>4.7282243570286653E-2</v>
      </c>
      <c r="Z12" s="9">
        <f t="shared" si="13"/>
        <v>1.7865051033528214</v>
      </c>
      <c r="AB12" s="2">
        <f t="shared" si="14"/>
        <v>0.18480155681188584</v>
      </c>
      <c r="AD12" s="2" t="s">
        <v>20</v>
      </c>
      <c r="AE12" s="2">
        <f t="shared" si="15"/>
        <v>0.29778947005180967</v>
      </c>
      <c r="AF12" s="2">
        <f>SUM(AB16:AB18)</f>
        <v>0.22235007550580171</v>
      </c>
    </row>
    <row r="13" spans="3:32">
      <c r="C13" s="1" t="s">
        <v>18</v>
      </c>
      <c r="D13" s="6" t="s">
        <v>19</v>
      </c>
      <c r="E13" s="6">
        <f t="shared" si="1"/>
        <v>0.999</v>
      </c>
      <c r="F13" s="6">
        <f t="shared" si="0"/>
        <v>0.96</v>
      </c>
      <c r="G13" s="6">
        <f t="shared" si="2"/>
        <v>0.61699999999999999</v>
      </c>
      <c r="H13" s="6">
        <f t="shared" si="2"/>
        <v>1.006</v>
      </c>
      <c r="J13" s="1">
        <f t="shared" si="3"/>
        <v>0.38200000000000001</v>
      </c>
      <c r="K13" s="1">
        <f t="shared" si="4"/>
        <v>1.3905524082176839</v>
      </c>
      <c r="M13" s="5">
        <f t="shared" si="5"/>
        <v>1.3332560732706167E-2</v>
      </c>
      <c r="N13" s="5">
        <f t="shared" si="6"/>
        <v>2.1355109925658478E-2</v>
      </c>
      <c r="O13" s="5">
        <f t="shared" si="7"/>
        <v>5.2003941155516542E-2</v>
      </c>
      <c r="P13" s="5">
        <f t="shared" si="8"/>
        <v>4.894084490644568E-2</v>
      </c>
      <c r="Q13" s="5">
        <f t="shared" si="9"/>
        <v>0.23245526336927402</v>
      </c>
      <c r="S13" s="1">
        <f t="shared" si="10"/>
        <v>3.9989002641490945</v>
      </c>
      <c r="T13" s="1">
        <f t="shared" si="11"/>
        <v>49.989149925507476</v>
      </c>
      <c r="V13" s="1">
        <v>4</v>
      </c>
      <c r="W13" s="1">
        <v>50</v>
      </c>
      <c r="Y13" s="1">
        <f t="shared" si="12"/>
        <v>-1.0997358509055033E-3</v>
      </c>
      <c r="Z13" s="1">
        <f t="shared" si="13"/>
        <v>-1.0850074492523731E-2</v>
      </c>
      <c r="AB13" s="2">
        <f t="shared" si="14"/>
        <v>1.5448819070401441E-3</v>
      </c>
    </row>
    <row r="14" spans="3:32">
      <c r="C14" s="6" t="s">
        <v>19</v>
      </c>
      <c r="D14" s="6" t="s">
        <v>19</v>
      </c>
      <c r="E14" s="6">
        <f t="shared" si="1"/>
        <v>0.85599999999999998</v>
      </c>
      <c r="F14" s="6">
        <f t="shared" si="0"/>
        <v>0.99</v>
      </c>
      <c r="G14" s="6">
        <f t="shared" si="2"/>
        <v>0.61699999999999999</v>
      </c>
      <c r="H14" s="6">
        <f t="shared" si="2"/>
        <v>1.006</v>
      </c>
      <c r="J14" s="1">
        <f t="shared" si="3"/>
        <v>0.23899999999999999</v>
      </c>
      <c r="K14" s="1">
        <f t="shared" si="4"/>
        <v>1.4114304800449791</v>
      </c>
      <c r="M14" s="5">
        <f t="shared" si="5"/>
        <v>1.8658239325041404E-2</v>
      </c>
      <c r="N14" s="5">
        <f t="shared" si="6"/>
        <v>1.7958242180568629E-2</v>
      </c>
      <c r="O14" s="5">
        <f t="shared" si="7"/>
        <v>4.4917705108631911E-2</v>
      </c>
      <c r="P14" s="5">
        <f t="shared" si="8"/>
        <v>4.319994953251971E-2</v>
      </c>
      <c r="Q14" s="5">
        <f t="shared" si="9"/>
        <v>0.2137022715228668</v>
      </c>
      <c r="S14" s="1">
        <f t="shared" si="10"/>
        <v>3.5251346646350736</v>
      </c>
      <c r="T14" s="1">
        <f t="shared" si="11"/>
        <v>31.488632655564988</v>
      </c>
      <c r="V14" s="1">
        <v>3.5</v>
      </c>
      <c r="W14" s="1">
        <v>32</v>
      </c>
      <c r="Y14" s="1">
        <f t="shared" si="12"/>
        <v>2.5134664635073634E-2</v>
      </c>
      <c r="Z14" s="1">
        <f t="shared" si="13"/>
        <v>-0.51136734443501197</v>
      </c>
      <c r="AB14" s="2">
        <f t="shared" si="14"/>
        <v>5.6979969953157947E-2</v>
      </c>
    </row>
    <row r="15" spans="3:32">
      <c r="C15" s="6" t="s">
        <v>20</v>
      </c>
      <c r="D15" s="6" t="s">
        <v>19</v>
      </c>
      <c r="E15" s="6">
        <f t="shared" si="1"/>
        <v>0.628</v>
      </c>
      <c r="F15" s="6">
        <f t="shared" si="0"/>
        <v>1.083</v>
      </c>
      <c r="G15" s="6">
        <f t="shared" si="2"/>
        <v>0.61699999999999999</v>
      </c>
      <c r="H15" s="6">
        <f t="shared" si="2"/>
        <v>1.006</v>
      </c>
      <c r="J15" s="1">
        <f t="shared" si="3"/>
        <v>1.100000000000001E-2</v>
      </c>
      <c r="K15" s="1">
        <f t="shared" si="4"/>
        <v>1.4781491805633151</v>
      </c>
      <c r="M15" s="5">
        <f t="shared" si="5"/>
        <v>3.3323261354646694E-2</v>
      </c>
      <c r="N15" s="5">
        <f t="shared" si="6"/>
        <v>1.5486177088973485E-2</v>
      </c>
      <c r="O15" s="5">
        <f t="shared" si="7"/>
        <v>3.7538244137088284E-2</v>
      </c>
      <c r="P15" s="5">
        <f t="shared" si="8"/>
        <v>3.6191085818127355E-2</v>
      </c>
      <c r="Q15" s="5">
        <f t="shared" si="9"/>
        <v>0.18456203870941978</v>
      </c>
      <c r="S15" s="1">
        <f t="shared" si="10"/>
        <v>3.0000854965672112</v>
      </c>
      <c r="T15" s="1">
        <f t="shared" si="11"/>
        <v>15.004961372370147</v>
      </c>
      <c r="V15" s="1">
        <v>3</v>
      </c>
      <c r="W15" s="1">
        <v>15</v>
      </c>
      <c r="Y15" s="9">
        <f t="shared" si="12"/>
        <v>8.5496567211240659E-5</v>
      </c>
      <c r="Z15" s="9">
        <f t="shared" si="13"/>
        <v>4.9613723701469326E-3</v>
      </c>
      <c r="AB15" s="2">
        <f t="shared" si="14"/>
        <v>5.0344991901626131E-4</v>
      </c>
    </row>
    <row r="16" spans="3:32">
      <c r="C16" s="1" t="s">
        <v>18</v>
      </c>
      <c r="D16" s="6" t="s">
        <v>20</v>
      </c>
      <c r="E16" s="6">
        <f t="shared" si="1"/>
        <v>0.999</v>
      </c>
      <c r="F16" s="6">
        <f t="shared" si="0"/>
        <v>0.96</v>
      </c>
      <c r="G16" s="6">
        <f t="shared" si="2"/>
        <v>0.51</v>
      </c>
      <c r="H16" s="6">
        <f t="shared" si="2"/>
        <v>1.026</v>
      </c>
      <c r="J16" s="1">
        <f t="shared" si="3"/>
        <v>0.48899999999999999</v>
      </c>
      <c r="K16" s="1">
        <f t="shared" si="4"/>
        <v>1.4050893210041844</v>
      </c>
      <c r="M16" s="5">
        <f t="shared" si="5"/>
        <v>1.1615731337074386E-2</v>
      </c>
      <c r="N16" s="5">
        <f t="shared" si="6"/>
        <v>2.6839699709499287E-2</v>
      </c>
      <c r="O16" s="5">
        <f t="shared" si="7"/>
        <v>6.0066420179216484E-2</v>
      </c>
      <c r="P16" s="5">
        <f t="shared" si="8"/>
        <v>5.4196985208509796E-2</v>
      </c>
      <c r="Q16" s="5">
        <f t="shared" si="9"/>
        <v>0.24384598080588393</v>
      </c>
      <c r="S16" s="1">
        <f t="shared" si="10"/>
        <v>4.5212629811805911</v>
      </c>
      <c r="T16" s="1">
        <f t="shared" si="11"/>
        <v>64.872697924034256</v>
      </c>
      <c r="V16" s="1">
        <v>4.5</v>
      </c>
      <c r="W16" s="1">
        <v>65</v>
      </c>
      <c r="Y16" s="1">
        <f t="shared" si="12"/>
        <v>2.1262981180591112E-2</v>
      </c>
      <c r="Z16" s="1">
        <f t="shared" si="13"/>
        <v>-0.12730207596574417</v>
      </c>
      <c r="AB16" s="2">
        <f t="shared" si="14"/>
        <v>2.4782505001271618E-2</v>
      </c>
    </row>
    <row r="17" spans="3:28">
      <c r="C17" s="6" t="s">
        <v>19</v>
      </c>
      <c r="D17" s="6" t="s">
        <v>20</v>
      </c>
      <c r="E17" s="6">
        <f t="shared" si="1"/>
        <v>0.85599999999999998</v>
      </c>
      <c r="F17" s="6">
        <f t="shared" si="0"/>
        <v>0.99</v>
      </c>
      <c r="G17" s="6">
        <f t="shared" si="2"/>
        <v>0.51</v>
      </c>
      <c r="H17" s="6">
        <f t="shared" si="2"/>
        <v>1.026</v>
      </c>
      <c r="J17" s="1">
        <f t="shared" si="3"/>
        <v>0.34599999999999997</v>
      </c>
      <c r="K17" s="1">
        <f t="shared" si="4"/>
        <v>1.4257545370785254</v>
      </c>
      <c r="M17" s="5">
        <f t="shared" si="5"/>
        <v>1.632289775598994E-2</v>
      </c>
      <c r="N17" s="5">
        <f t="shared" si="6"/>
        <v>2.2655969360365624E-2</v>
      </c>
      <c r="O17" s="5">
        <f t="shared" si="7"/>
        <v>5.2187139997112775E-2</v>
      </c>
      <c r="P17" s="5">
        <f t="shared" si="8"/>
        <v>4.8163484461745121E-2</v>
      </c>
      <c r="Q17" s="5">
        <f t="shared" si="9"/>
        <v>0.22579194912504263</v>
      </c>
      <c r="S17" s="1">
        <f t="shared" si="10"/>
        <v>4.0008197651950663</v>
      </c>
      <c r="T17" s="1">
        <f t="shared" si="11"/>
        <v>40.850791579239285</v>
      </c>
      <c r="V17" s="1">
        <v>4</v>
      </c>
      <c r="W17" s="1">
        <v>40</v>
      </c>
      <c r="Y17" s="1">
        <f t="shared" si="12"/>
        <v>8.1976519506632428E-4</v>
      </c>
      <c r="Z17" s="1">
        <f t="shared" si="13"/>
        <v>0.85079157923928506</v>
      </c>
      <c r="AB17" s="2">
        <f t="shared" si="14"/>
        <v>8.5083107183622581E-2</v>
      </c>
    </row>
    <row r="18" spans="3:28">
      <c r="C18" s="6" t="s">
        <v>20</v>
      </c>
      <c r="D18" s="6" t="s">
        <v>20</v>
      </c>
      <c r="E18" s="6">
        <f t="shared" si="1"/>
        <v>0.628</v>
      </c>
      <c r="F18" s="6">
        <f t="shared" si="0"/>
        <v>1.083</v>
      </c>
      <c r="G18" s="6">
        <f t="shared" si="2"/>
        <v>0.51</v>
      </c>
      <c r="H18" s="6">
        <f t="shared" si="2"/>
        <v>1.026</v>
      </c>
      <c r="J18" s="1">
        <f t="shared" si="3"/>
        <v>0.11799999999999999</v>
      </c>
      <c r="K18" s="1">
        <f t="shared" si="4"/>
        <v>1.4918327654264736</v>
      </c>
      <c r="M18" s="5">
        <f t="shared" si="5"/>
        <v>2.9449152206068252E-2</v>
      </c>
      <c r="N18" s="5">
        <f t="shared" si="6"/>
        <v>1.941824323965724E-2</v>
      </c>
      <c r="O18" s="5">
        <f t="shared" si="7"/>
        <v>4.3631954869468803E-2</v>
      </c>
      <c r="P18" s="5">
        <f t="shared" si="8"/>
        <v>4.0507790181920744E-2</v>
      </c>
      <c r="Q18" s="5">
        <f t="shared" si="9"/>
        <v>0.19651609923871927</v>
      </c>
      <c r="S18" s="1">
        <f t="shared" si="10"/>
        <v>3.4114137511102767</v>
      </c>
      <c r="T18" s="1">
        <f t="shared" si="11"/>
        <v>19.306802265133491</v>
      </c>
      <c r="V18" s="1">
        <v>3.5</v>
      </c>
      <c r="W18" s="1">
        <v>20</v>
      </c>
      <c r="Y18" s="1">
        <f t="shared" si="12"/>
        <v>-8.8586248889723329E-2</v>
      </c>
      <c r="Z18" s="1">
        <f t="shared" si="13"/>
        <v>-0.6931977348665086</v>
      </c>
      <c r="AB18" s="2">
        <f t="shared" si="14"/>
        <v>0.11248446332090753</v>
      </c>
    </row>
    <row r="20" spans="3:28">
      <c r="AB20" s="12">
        <f>SUM(AB10:AB18)</f>
        <v>0.54563656928255322</v>
      </c>
    </row>
    <row r="23" spans="3:28">
      <c r="D23" s="8" t="s">
        <v>25</v>
      </c>
      <c r="F23" s="2">
        <f>AB47-AB20</f>
        <v>0</v>
      </c>
    </row>
    <row r="25" spans="3:28">
      <c r="D25" s="6" t="s">
        <v>18</v>
      </c>
      <c r="E25" s="10">
        <v>0</v>
      </c>
      <c r="F25" s="10">
        <v>0</v>
      </c>
      <c r="G25" s="10">
        <v>0</v>
      </c>
      <c r="H25" s="10">
        <v>0</v>
      </c>
    </row>
    <row r="26" spans="3:28">
      <c r="D26" s="6" t="s">
        <v>19</v>
      </c>
      <c r="E26" s="10">
        <v>0</v>
      </c>
      <c r="F26" s="10">
        <v>0</v>
      </c>
      <c r="G26" s="10">
        <v>0</v>
      </c>
      <c r="H26" s="10">
        <v>0</v>
      </c>
    </row>
    <row r="27" spans="3:28">
      <c r="D27" s="6" t="s">
        <v>20</v>
      </c>
      <c r="E27" s="10">
        <v>0</v>
      </c>
      <c r="F27" s="10">
        <v>0</v>
      </c>
      <c r="G27" s="10">
        <v>0</v>
      </c>
      <c r="H27" s="10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3:28">
      <c r="E28" s="2"/>
      <c r="F28" s="2"/>
      <c r="G28" s="2"/>
      <c r="H28" s="2"/>
    </row>
    <row r="29" spans="3:28">
      <c r="D29" s="6"/>
      <c r="E29" s="11"/>
      <c r="F29" s="11"/>
      <c r="G29" s="2"/>
      <c r="H29" s="2"/>
      <c r="N29" s="7">
        <v>6</v>
      </c>
      <c r="O29" s="7">
        <v>4</v>
      </c>
      <c r="P29" s="7">
        <v>2</v>
      </c>
      <c r="Q29" s="7">
        <v>1</v>
      </c>
    </row>
    <row r="30" spans="3:28">
      <c r="D30" s="6" t="s">
        <v>18</v>
      </c>
      <c r="E30" s="10">
        <f>E3+E25</f>
        <v>0.999</v>
      </c>
      <c r="F30" s="10">
        <f t="shared" ref="F30:H30" si="16">F3+F25</f>
        <v>0.96</v>
      </c>
      <c r="G30" s="10">
        <f t="shared" si="16"/>
        <v>0.72699999999999998</v>
      </c>
      <c r="H30" s="10">
        <f t="shared" si="16"/>
        <v>0.95799999999999996</v>
      </c>
    </row>
    <row r="31" spans="3:28">
      <c r="D31" s="6" t="s">
        <v>19</v>
      </c>
      <c r="E31" s="10">
        <f t="shared" ref="E31:H31" si="17">E4+E26</f>
        <v>0.85599999999999998</v>
      </c>
      <c r="F31" s="10">
        <f t="shared" si="17"/>
        <v>0.99</v>
      </c>
      <c r="G31" s="10">
        <f t="shared" si="17"/>
        <v>0.61699999999999999</v>
      </c>
      <c r="H31" s="10">
        <f t="shared" si="17"/>
        <v>1.006</v>
      </c>
      <c r="M31" s="1" t="s">
        <v>16</v>
      </c>
      <c r="N31" s="1" t="s">
        <v>12</v>
      </c>
      <c r="O31" s="1" t="s">
        <v>13</v>
      </c>
      <c r="P31" s="1" t="s">
        <v>14</v>
      </c>
      <c r="Q31" s="1" t="s">
        <v>15</v>
      </c>
    </row>
    <row r="32" spans="3:28">
      <c r="D32" s="6" t="s">
        <v>20</v>
      </c>
      <c r="E32" s="10">
        <f t="shared" ref="E32:H32" si="18">E5+E27</f>
        <v>0.628</v>
      </c>
      <c r="F32" s="10">
        <f t="shared" si="18"/>
        <v>1.083</v>
      </c>
      <c r="G32" s="10">
        <f t="shared" si="18"/>
        <v>0.51</v>
      </c>
      <c r="H32" s="10">
        <f t="shared" si="18"/>
        <v>1.026</v>
      </c>
      <c r="M32" s="3">
        <f>M5+M27</f>
        <v>-2.7</v>
      </c>
      <c r="N32" s="3">
        <f t="shared" ref="N32:Q32" si="19">N5+N27</f>
        <v>3.2</v>
      </c>
      <c r="O32" s="3">
        <f t="shared" si="19"/>
        <v>2.4</v>
      </c>
      <c r="P32" s="3">
        <f t="shared" si="19"/>
        <v>2</v>
      </c>
      <c r="Q32" s="3">
        <f t="shared" si="19"/>
        <v>0.9</v>
      </c>
    </row>
    <row r="33" spans="3:28">
      <c r="D33" s="6"/>
      <c r="E33" s="6"/>
      <c r="F33" s="6"/>
      <c r="M33" s="4"/>
    </row>
    <row r="35" spans="3:28">
      <c r="V35" s="8" t="s">
        <v>23</v>
      </c>
      <c r="Y35" s="8" t="s">
        <v>24</v>
      </c>
    </row>
    <row r="36" spans="3:28">
      <c r="C36" s="8" t="s">
        <v>21</v>
      </c>
      <c r="D36" s="8" t="s">
        <v>22</v>
      </c>
      <c r="E36" s="8" t="s">
        <v>0</v>
      </c>
      <c r="F36" s="8" t="s">
        <v>1</v>
      </c>
      <c r="G36" s="8" t="s">
        <v>2</v>
      </c>
      <c r="H36" s="8" t="s">
        <v>3</v>
      </c>
      <c r="I36" s="8"/>
      <c r="J36" s="8" t="s">
        <v>4</v>
      </c>
      <c r="K36" s="8" t="s">
        <v>5</v>
      </c>
      <c r="L36" s="8"/>
      <c r="M36" s="8" t="s">
        <v>6</v>
      </c>
      <c r="N36" s="8" t="s">
        <v>7</v>
      </c>
      <c r="O36" s="8" t="s">
        <v>8</v>
      </c>
      <c r="P36" s="8" t="s">
        <v>9</v>
      </c>
      <c r="Q36" s="8" t="s">
        <v>10</v>
      </c>
      <c r="R36" s="8"/>
      <c r="S36" s="8" t="s">
        <v>11</v>
      </c>
      <c r="T36" s="8" t="s">
        <v>17</v>
      </c>
      <c r="U36" s="8"/>
      <c r="V36" s="8" t="s">
        <v>11</v>
      </c>
      <c r="W36" s="8" t="s">
        <v>17</v>
      </c>
      <c r="X36" s="8"/>
      <c r="Y36" s="8" t="s">
        <v>11</v>
      </c>
      <c r="Z36" s="8" t="s">
        <v>17</v>
      </c>
      <c r="AA36" s="8"/>
      <c r="AB36" s="12"/>
    </row>
    <row r="37" spans="3:28">
      <c r="C37" s="1" t="s">
        <v>18</v>
      </c>
      <c r="D37" s="1" t="s">
        <v>18</v>
      </c>
      <c r="E37" s="6">
        <f>VLOOKUP($C37,$D$30:$H$32,COLUMN(E37)-COLUMN($C$10),FALSE)</f>
        <v>0.999</v>
      </c>
      <c r="F37" s="6">
        <f>VLOOKUP($C37,$D$30:$H$32,COLUMN(F37)-COLUMN($C$10),FALSE)</f>
        <v>0.96</v>
      </c>
      <c r="G37" s="6">
        <f>VLOOKUP($D37,$D$30:$H$32,COLUMN(G37)-COLUMN($C$10),FALSE)</f>
        <v>0.72699999999999998</v>
      </c>
      <c r="H37" s="6">
        <f>VLOOKUP($D37,$D$30:$H$32,COLUMN(H37)-COLUMN($C$10),FALSE)</f>
        <v>0.95799999999999996</v>
      </c>
      <c r="J37" s="1">
        <f>E37-G37</f>
        <v>0.27200000000000002</v>
      </c>
      <c r="K37" s="1">
        <f>SQRT(F37^2+H37^2)</f>
        <v>1.3562315436532213</v>
      </c>
      <c r="M37" s="5">
        <f>NORMDIST(M$32,$J37,$K37,TRUE)</f>
        <v>1.4212650543576011E-2</v>
      </c>
      <c r="N37" s="5">
        <f>1-NORMDIST(N$32,$J37,$K37,TRUE)</f>
        <v>1.5428055508595717E-2</v>
      </c>
      <c r="O37" s="5">
        <f>1-NORMDIST(O$32,$J37,$K37,TRUE)-N37</f>
        <v>4.2889668378852885E-2</v>
      </c>
      <c r="P37" s="5">
        <f>1-NORMDIST(P$32,$J37,$K37,TRUE)-N37-O37</f>
        <v>4.2992948405417231E-2</v>
      </c>
      <c r="Q37" s="5">
        <f>1-NORMDIST(Q$32,$J37,$K37,TRUE)-N37-O37-P37</f>
        <v>0.22035438883636516</v>
      </c>
      <c r="S37" s="1">
        <f>6*SUMPRODUCT(N37:Q37,N$2:Q$2)</f>
        <v>3.4228037532851125</v>
      </c>
      <c r="T37" s="1">
        <f>S37/(6*M37)</f>
        <v>40.137994701630895</v>
      </c>
      <c r="V37" s="1">
        <f>V10</f>
        <v>3.5</v>
      </c>
      <c r="W37" s="1">
        <f>W10</f>
        <v>40</v>
      </c>
      <c r="Y37" s="1">
        <f>S37-V37</f>
        <v>-7.7196246714887451E-2</v>
      </c>
      <c r="Z37" s="1">
        <f>T37-W37</f>
        <v>0.13799470163089467</v>
      </c>
      <c r="AB37" s="2">
        <f>SQRT(Y37^2+0.01*Z37^2)</f>
        <v>7.8419932948503399E-2</v>
      </c>
    </row>
    <row r="38" spans="3:28">
      <c r="C38" s="6" t="s">
        <v>19</v>
      </c>
      <c r="D38" s="1" t="s">
        <v>18</v>
      </c>
      <c r="E38" s="6">
        <f t="shared" ref="E38:F45" si="20">VLOOKUP($C38,$D$30:$H$32,COLUMN(E38)-COLUMN($C$10),FALSE)</f>
        <v>0.85599999999999998</v>
      </c>
      <c r="F38" s="6">
        <f t="shared" si="20"/>
        <v>0.99</v>
      </c>
      <c r="G38" s="6">
        <f t="shared" ref="G38:H45" si="21">VLOOKUP($D38,$D$30:$H$32,COLUMN(G38)-COLUMN($C$10),FALSE)</f>
        <v>0.72699999999999998</v>
      </c>
      <c r="H38" s="6">
        <f t="shared" si="21"/>
        <v>0.95799999999999996</v>
      </c>
      <c r="J38" s="1">
        <f t="shared" ref="J38:J45" si="22">E38-G38</f>
        <v>0.129</v>
      </c>
      <c r="K38" s="1">
        <f t="shared" ref="K38:K45" si="23">SQRT(F38^2+H38^2)</f>
        <v>1.3776298486894074</v>
      </c>
      <c r="M38" s="5">
        <f t="shared" ref="M38:M45" si="24">NORMDIST(M$32,$J38,$K38,TRUE)</f>
        <v>2.0010750122567256E-2</v>
      </c>
      <c r="N38" s="5">
        <f t="shared" ref="N38:N45" si="25">1-NORMDIST(N$32,$J38,$K38,TRUE)</f>
        <v>1.2900601004203871E-2</v>
      </c>
      <c r="O38" s="5">
        <f t="shared" ref="O38:O45" si="26">1-NORMDIST(O$32,$J38,$K38,TRUE)-N38</f>
        <v>3.6726151475376057E-2</v>
      </c>
      <c r="P38" s="5">
        <f t="shared" ref="P38:P45" si="27">1-NORMDIST(P$32,$J38,$K38,TRUE)-N38-O38</f>
        <v>3.7584515311316569E-2</v>
      </c>
      <c r="Q38" s="5">
        <f t="shared" ref="Q38:Q45" si="28">1-NORMDIST(Q$32,$J38,$K38,TRUE)-N38-O38-P38</f>
        <v>0.2006454876033219</v>
      </c>
      <c r="S38" s="1">
        <f t="shared" ref="S38:S45" si="29">6*SUMPRODUCT(N38:Q38,N$2:Q$2)</f>
        <v>3.000736380916095</v>
      </c>
      <c r="T38" s="1">
        <f t="shared" ref="T38:T45" si="30">S38/(6*M38)</f>
        <v>24.992702776727285</v>
      </c>
      <c r="V38" s="1">
        <f t="shared" ref="V38:W38" si="31">V11</f>
        <v>3</v>
      </c>
      <c r="W38" s="1">
        <f t="shared" si="31"/>
        <v>25</v>
      </c>
      <c r="Y38" s="1">
        <f t="shared" ref="Y38:Y45" si="32">S38-V38</f>
        <v>7.3638091609495859E-4</v>
      </c>
      <c r="Z38" s="1">
        <f t="shared" ref="Z38:Z45" si="33">T38-W38</f>
        <v>-7.2972232727153141E-3</v>
      </c>
      <c r="AB38" s="2">
        <f t="shared" ref="AB38:AB45" si="34">SQRT(Y38^2+0.01*Z38^2)</f>
        <v>1.0367022371478856E-3</v>
      </c>
    </row>
    <row r="39" spans="3:28">
      <c r="C39" s="6" t="s">
        <v>20</v>
      </c>
      <c r="D39" s="1" t="s">
        <v>18</v>
      </c>
      <c r="E39" s="6">
        <f t="shared" si="20"/>
        <v>0.628</v>
      </c>
      <c r="F39" s="6">
        <f t="shared" si="20"/>
        <v>1.083</v>
      </c>
      <c r="G39" s="6">
        <f t="shared" si="21"/>
        <v>0.72699999999999998</v>
      </c>
      <c r="H39" s="6">
        <f t="shared" si="21"/>
        <v>0.95799999999999996</v>
      </c>
      <c r="J39" s="1">
        <f t="shared" si="22"/>
        <v>-9.8999999999999977E-2</v>
      </c>
      <c r="K39" s="1">
        <f t="shared" si="23"/>
        <v>1.4459090566145576</v>
      </c>
      <c r="M39" s="5">
        <f t="shared" si="24"/>
        <v>3.6019756227338329E-2</v>
      </c>
      <c r="N39" s="5">
        <f t="shared" si="25"/>
        <v>1.1256199397032707E-2</v>
      </c>
      <c r="O39" s="5">
        <f t="shared" si="26"/>
        <v>3.0708835026487247E-2</v>
      </c>
      <c r="P39" s="5">
        <f t="shared" si="27"/>
        <v>3.1330003377066151E-2</v>
      </c>
      <c r="Q39" s="5">
        <f t="shared" si="28"/>
        <v>0.17151449735277025</v>
      </c>
      <c r="S39" s="1">
        <f t="shared" si="29"/>
        <v>2.5472822435702867</v>
      </c>
      <c r="T39" s="1">
        <f t="shared" si="30"/>
        <v>11.786505103352821</v>
      </c>
      <c r="V39" s="1">
        <f t="shared" ref="V39:W39" si="35">V12</f>
        <v>2.5</v>
      </c>
      <c r="W39" s="1">
        <f t="shared" si="35"/>
        <v>10</v>
      </c>
      <c r="Y39" s="9">
        <f t="shared" si="32"/>
        <v>4.7282243570286653E-2</v>
      </c>
      <c r="Z39" s="9">
        <f t="shared" si="33"/>
        <v>1.7865051033528214</v>
      </c>
      <c r="AB39" s="2">
        <f t="shared" si="34"/>
        <v>0.18480155681188584</v>
      </c>
    </row>
    <row r="40" spans="3:28">
      <c r="C40" s="1" t="s">
        <v>18</v>
      </c>
      <c r="D40" s="6" t="s">
        <v>19</v>
      </c>
      <c r="E40" s="6">
        <f t="shared" si="20"/>
        <v>0.999</v>
      </c>
      <c r="F40" s="6">
        <f t="shared" si="20"/>
        <v>0.96</v>
      </c>
      <c r="G40" s="6">
        <f t="shared" si="21"/>
        <v>0.61699999999999999</v>
      </c>
      <c r="H40" s="6">
        <f t="shared" si="21"/>
        <v>1.006</v>
      </c>
      <c r="J40" s="1">
        <f t="shared" si="22"/>
        <v>0.38200000000000001</v>
      </c>
      <c r="K40" s="1">
        <f t="shared" si="23"/>
        <v>1.3905524082176839</v>
      </c>
      <c r="M40" s="5">
        <f t="shared" si="24"/>
        <v>1.3332560732706167E-2</v>
      </c>
      <c r="N40" s="5">
        <f t="shared" si="25"/>
        <v>2.1355109925658478E-2</v>
      </c>
      <c r="O40" s="5">
        <f t="shared" si="26"/>
        <v>5.2003941155516542E-2</v>
      </c>
      <c r="P40" s="5">
        <f t="shared" si="27"/>
        <v>4.894084490644568E-2</v>
      </c>
      <c r="Q40" s="5">
        <f t="shared" si="28"/>
        <v>0.23245526336927402</v>
      </c>
      <c r="S40" s="1">
        <f t="shared" si="29"/>
        <v>3.9989002641490945</v>
      </c>
      <c r="T40" s="1">
        <f t="shared" si="30"/>
        <v>49.989149925507476</v>
      </c>
      <c r="V40" s="1">
        <f t="shared" ref="V40:W40" si="36">V13</f>
        <v>4</v>
      </c>
      <c r="W40" s="1">
        <f t="shared" si="36"/>
        <v>50</v>
      </c>
      <c r="Y40" s="1">
        <f t="shared" si="32"/>
        <v>-1.0997358509055033E-3</v>
      </c>
      <c r="Z40" s="1">
        <f t="shared" si="33"/>
        <v>-1.0850074492523731E-2</v>
      </c>
      <c r="AB40" s="2">
        <f t="shared" si="34"/>
        <v>1.5448819070401441E-3</v>
      </c>
    </row>
    <row r="41" spans="3:28">
      <c r="C41" s="6" t="s">
        <v>19</v>
      </c>
      <c r="D41" s="6" t="s">
        <v>19</v>
      </c>
      <c r="E41" s="6">
        <f t="shared" si="20"/>
        <v>0.85599999999999998</v>
      </c>
      <c r="F41" s="6">
        <f t="shared" si="20"/>
        <v>0.99</v>
      </c>
      <c r="G41" s="6">
        <f t="shared" si="21"/>
        <v>0.61699999999999999</v>
      </c>
      <c r="H41" s="6">
        <f t="shared" si="21"/>
        <v>1.006</v>
      </c>
      <c r="J41" s="1">
        <f t="shared" si="22"/>
        <v>0.23899999999999999</v>
      </c>
      <c r="K41" s="1">
        <f t="shared" si="23"/>
        <v>1.4114304800449791</v>
      </c>
      <c r="M41" s="5">
        <f t="shared" si="24"/>
        <v>1.8658239325041404E-2</v>
      </c>
      <c r="N41" s="5">
        <f t="shared" si="25"/>
        <v>1.7958242180568629E-2</v>
      </c>
      <c r="O41" s="5">
        <f t="shared" si="26"/>
        <v>4.4917705108631911E-2</v>
      </c>
      <c r="P41" s="5">
        <f t="shared" si="27"/>
        <v>4.319994953251971E-2</v>
      </c>
      <c r="Q41" s="5">
        <f t="shared" si="28"/>
        <v>0.2137022715228668</v>
      </c>
      <c r="S41" s="1">
        <f t="shared" si="29"/>
        <v>3.5251346646350736</v>
      </c>
      <c r="T41" s="1">
        <f t="shared" si="30"/>
        <v>31.488632655564988</v>
      </c>
      <c r="V41" s="1">
        <f t="shared" ref="V41:W41" si="37">V14</f>
        <v>3.5</v>
      </c>
      <c r="W41" s="1">
        <f t="shared" si="37"/>
        <v>32</v>
      </c>
      <c r="Y41" s="1">
        <f t="shared" si="32"/>
        <v>2.5134664635073634E-2</v>
      </c>
      <c r="Z41" s="1">
        <f t="shared" si="33"/>
        <v>-0.51136734443501197</v>
      </c>
      <c r="AB41" s="2">
        <f t="shared" si="34"/>
        <v>5.6979969953157947E-2</v>
      </c>
    </row>
    <row r="42" spans="3:28">
      <c r="C42" s="6" t="s">
        <v>20</v>
      </c>
      <c r="D42" s="6" t="s">
        <v>19</v>
      </c>
      <c r="E42" s="6">
        <f t="shared" si="20"/>
        <v>0.628</v>
      </c>
      <c r="F42" s="6">
        <f t="shared" si="20"/>
        <v>1.083</v>
      </c>
      <c r="G42" s="6">
        <f t="shared" si="21"/>
        <v>0.61699999999999999</v>
      </c>
      <c r="H42" s="6">
        <f t="shared" si="21"/>
        <v>1.006</v>
      </c>
      <c r="J42" s="1">
        <f t="shared" si="22"/>
        <v>1.100000000000001E-2</v>
      </c>
      <c r="K42" s="1">
        <f t="shared" si="23"/>
        <v>1.4781491805633151</v>
      </c>
      <c r="M42" s="5">
        <f t="shared" si="24"/>
        <v>3.3323261354646694E-2</v>
      </c>
      <c r="N42" s="5">
        <f t="shared" si="25"/>
        <v>1.5486177088973485E-2</v>
      </c>
      <c r="O42" s="5">
        <f t="shared" si="26"/>
        <v>3.7538244137088284E-2</v>
      </c>
      <c r="P42" s="5">
        <f t="shared" si="27"/>
        <v>3.6191085818127355E-2</v>
      </c>
      <c r="Q42" s="5">
        <f t="shared" si="28"/>
        <v>0.18456203870941978</v>
      </c>
      <c r="S42" s="1">
        <f t="shared" si="29"/>
        <v>3.0000854965672112</v>
      </c>
      <c r="T42" s="1">
        <f t="shared" si="30"/>
        <v>15.004961372370147</v>
      </c>
      <c r="V42" s="1">
        <f t="shared" ref="V42:W42" si="38">V15</f>
        <v>3</v>
      </c>
      <c r="W42" s="1">
        <f t="shared" si="38"/>
        <v>15</v>
      </c>
      <c r="Y42" s="9">
        <f t="shared" si="32"/>
        <v>8.5496567211240659E-5</v>
      </c>
      <c r="Z42" s="9">
        <f t="shared" si="33"/>
        <v>4.9613723701469326E-3</v>
      </c>
      <c r="AB42" s="2">
        <f t="shared" si="34"/>
        <v>5.0344991901626131E-4</v>
      </c>
    </row>
    <row r="43" spans="3:28">
      <c r="C43" s="1" t="s">
        <v>18</v>
      </c>
      <c r="D43" s="6" t="s">
        <v>20</v>
      </c>
      <c r="E43" s="6">
        <f t="shared" si="20"/>
        <v>0.999</v>
      </c>
      <c r="F43" s="6">
        <f t="shared" si="20"/>
        <v>0.96</v>
      </c>
      <c r="G43" s="6">
        <f t="shared" si="21"/>
        <v>0.51</v>
      </c>
      <c r="H43" s="6">
        <f t="shared" si="21"/>
        <v>1.026</v>
      </c>
      <c r="J43" s="1">
        <f t="shared" si="22"/>
        <v>0.48899999999999999</v>
      </c>
      <c r="K43" s="1">
        <f t="shared" si="23"/>
        <v>1.4050893210041844</v>
      </c>
      <c r="M43" s="5">
        <f t="shared" si="24"/>
        <v>1.1615731337074386E-2</v>
      </c>
      <c r="N43" s="5">
        <f t="shared" si="25"/>
        <v>2.6839699709499287E-2</v>
      </c>
      <c r="O43" s="5">
        <f t="shared" si="26"/>
        <v>6.0066420179216484E-2</v>
      </c>
      <c r="P43" s="5">
        <f t="shared" si="27"/>
        <v>5.4196985208509796E-2</v>
      </c>
      <c r="Q43" s="5">
        <f t="shared" si="28"/>
        <v>0.24384598080588393</v>
      </c>
      <c r="S43" s="1">
        <f t="shared" si="29"/>
        <v>4.5212629811805911</v>
      </c>
      <c r="T43" s="1">
        <f t="shared" si="30"/>
        <v>64.872697924034256</v>
      </c>
      <c r="V43" s="1">
        <f t="shared" ref="V43:W43" si="39">V16</f>
        <v>4.5</v>
      </c>
      <c r="W43" s="1">
        <f t="shared" si="39"/>
        <v>65</v>
      </c>
      <c r="Y43" s="1">
        <f t="shared" si="32"/>
        <v>2.1262981180591112E-2</v>
      </c>
      <c r="Z43" s="1">
        <f t="shared" si="33"/>
        <v>-0.12730207596574417</v>
      </c>
      <c r="AB43" s="2">
        <f t="shared" si="34"/>
        <v>2.4782505001271618E-2</v>
      </c>
    </row>
    <row r="44" spans="3:28">
      <c r="C44" s="6" t="s">
        <v>19</v>
      </c>
      <c r="D44" s="6" t="s">
        <v>20</v>
      </c>
      <c r="E44" s="6">
        <f t="shared" si="20"/>
        <v>0.85599999999999998</v>
      </c>
      <c r="F44" s="6">
        <f t="shared" si="20"/>
        <v>0.99</v>
      </c>
      <c r="G44" s="6">
        <f t="shared" si="21"/>
        <v>0.51</v>
      </c>
      <c r="H44" s="6">
        <f t="shared" si="21"/>
        <v>1.026</v>
      </c>
      <c r="J44" s="1">
        <f t="shared" si="22"/>
        <v>0.34599999999999997</v>
      </c>
      <c r="K44" s="1">
        <f t="shared" si="23"/>
        <v>1.4257545370785254</v>
      </c>
      <c r="M44" s="5">
        <f t="shared" si="24"/>
        <v>1.632289775598994E-2</v>
      </c>
      <c r="N44" s="5">
        <f t="shared" si="25"/>
        <v>2.2655969360365624E-2</v>
      </c>
      <c r="O44" s="5">
        <f t="shared" si="26"/>
        <v>5.2187139997112775E-2</v>
      </c>
      <c r="P44" s="5">
        <f t="shared" si="27"/>
        <v>4.8163484461745121E-2</v>
      </c>
      <c r="Q44" s="5">
        <f t="shared" si="28"/>
        <v>0.22579194912504263</v>
      </c>
      <c r="S44" s="1">
        <f t="shared" si="29"/>
        <v>4.0008197651950663</v>
      </c>
      <c r="T44" s="1">
        <f t="shared" si="30"/>
        <v>40.850791579239285</v>
      </c>
      <c r="V44" s="1">
        <f t="shared" ref="V44:W44" si="40">V17</f>
        <v>4</v>
      </c>
      <c r="W44" s="1">
        <f t="shared" si="40"/>
        <v>40</v>
      </c>
      <c r="Y44" s="1">
        <f t="shared" si="32"/>
        <v>8.1976519506632428E-4</v>
      </c>
      <c r="Z44" s="1">
        <f t="shared" si="33"/>
        <v>0.85079157923928506</v>
      </c>
      <c r="AB44" s="2">
        <f t="shared" si="34"/>
        <v>8.5083107183622581E-2</v>
      </c>
    </row>
    <row r="45" spans="3:28">
      <c r="C45" s="6" t="s">
        <v>20</v>
      </c>
      <c r="D45" s="6" t="s">
        <v>20</v>
      </c>
      <c r="E45" s="6">
        <f t="shared" si="20"/>
        <v>0.628</v>
      </c>
      <c r="F45" s="6">
        <f t="shared" si="20"/>
        <v>1.083</v>
      </c>
      <c r="G45" s="6">
        <f t="shared" si="21"/>
        <v>0.51</v>
      </c>
      <c r="H45" s="6">
        <f t="shared" si="21"/>
        <v>1.026</v>
      </c>
      <c r="J45" s="1">
        <f t="shared" si="22"/>
        <v>0.11799999999999999</v>
      </c>
      <c r="K45" s="1">
        <f t="shared" si="23"/>
        <v>1.4918327654264736</v>
      </c>
      <c r="M45" s="5">
        <f t="shared" si="24"/>
        <v>2.9449152206068252E-2</v>
      </c>
      <c r="N45" s="5">
        <f t="shared" si="25"/>
        <v>1.941824323965724E-2</v>
      </c>
      <c r="O45" s="5">
        <f t="shared" si="26"/>
        <v>4.3631954869468803E-2</v>
      </c>
      <c r="P45" s="5">
        <f t="shared" si="27"/>
        <v>4.0507790181920744E-2</v>
      </c>
      <c r="Q45" s="5">
        <f t="shared" si="28"/>
        <v>0.19651609923871927</v>
      </c>
      <c r="S45" s="1">
        <f t="shared" si="29"/>
        <v>3.4114137511102767</v>
      </c>
      <c r="T45" s="1">
        <f t="shared" si="30"/>
        <v>19.306802265133491</v>
      </c>
      <c r="V45" s="1">
        <f t="shared" ref="V45:W45" si="41">V18</f>
        <v>3.5</v>
      </c>
      <c r="W45" s="1">
        <f t="shared" si="41"/>
        <v>20</v>
      </c>
      <c r="Y45" s="1">
        <f t="shared" si="32"/>
        <v>-8.8586248889723329E-2</v>
      </c>
      <c r="Z45" s="1">
        <f t="shared" si="33"/>
        <v>-0.6931977348665086</v>
      </c>
      <c r="AB45" s="2">
        <f t="shared" si="34"/>
        <v>0.11248446332090753</v>
      </c>
    </row>
    <row r="47" spans="3:28">
      <c r="AB47" s="12">
        <f>SUM(AB37:AB45)</f>
        <v>0.54563656928255322</v>
      </c>
    </row>
  </sheetData>
  <conditionalFormatting sqref="Y10:Y18 Y37:Y45">
    <cfRule type="colorScale" priority="4">
      <colorScale>
        <cfvo type="num" val="-1"/>
        <cfvo type="num" val="0"/>
        <cfvo type="num" val="1"/>
        <color rgb="FFFF0000"/>
        <color theme="0"/>
        <color rgb="FF00B050"/>
      </colorScale>
    </cfRule>
  </conditionalFormatting>
  <conditionalFormatting sqref="Z10:Z18 Z37:Z45">
    <cfRule type="colorScale" priority="3">
      <colorScale>
        <cfvo type="num" val="-10"/>
        <cfvo type="num" val="0"/>
        <cfvo type="num" val="10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pFour</vt:lpstr>
      <vt:lpstr>pOut</vt:lpstr>
      <vt:lpstr>pSingle</vt:lpstr>
      <vt:lpstr>pSix</vt:lpstr>
      <vt:lpstr>pTwo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Pattison</dc:creator>
  <cp:lastModifiedBy>Mark Pattison</cp:lastModifiedBy>
  <dcterms:created xsi:type="dcterms:W3CDTF">2018-01-14T16:13:33Z</dcterms:created>
  <dcterms:modified xsi:type="dcterms:W3CDTF">2018-01-14T18:14:08Z</dcterms:modified>
</cp:coreProperties>
</file>